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13_ncr:1_{19DC280F-5AAB-47A9-9749-F65A9FF4123B}" xr6:coauthVersionLast="47" xr6:coauthVersionMax="47" xr10:uidLastSave="{00000000-0000-0000-0000-000000000000}"/>
  <bookViews>
    <workbookView xWindow="-120" yWindow="-120" windowWidth="29040" windowHeight="15840" xr2:uid="{A4F7BFE5-1520-4CA4-81CC-CCE1040B0E55}"/>
  </bookViews>
  <sheets>
    <sheet name="ISWC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_______________________OM1" hidden="1">{#N/A,#N/A,FALSE,"Summary";#N/A,#N/A,FALSE,"SmPlants";#N/A,#N/A,FALSE,"Utah";#N/A,#N/A,FALSE,"Idaho";#N/A,#N/A,FALSE,"Lewis River";#N/A,#N/A,FALSE,"NrthUmpq";#N/A,#N/A,FALSE,"KlamRog"}</definedName>
    <definedName name="______________________OM1" hidden="1">{#N/A,#N/A,FALSE,"Summary";#N/A,#N/A,FALSE,"SmPlants";#N/A,#N/A,FALSE,"Utah";#N/A,#N/A,FALSE,"Idaho";#N/A,#N/A,FALSE,"Lewis River";#N/A,#N/A,FALSE,"NrthUmpq";#N/A,#N/A,FALSE,"KlamRog"}</definedName>
    <definedName name="____________________OM1" hidden="1">{#N/A,#N/A,FALSE,"Summary";#N/A,#N/A,FALSE,"SmPlants";#N/A,#N/A,FALSE,"Utah";#N/A,#N/A,FALSE,"Idaho";#N/A,#N/A,FALSE,"Lewis River";#N/A,#N/A,FALSE,"NrthUmpq";#N/A,#N/A,FALSE,"KlamRog"}</definedName>
    <definedName name="___________________OM1" hidden="1">{#N/A,#N/A,FALSE,"Summary";#N/A,#N/A,FALSE,"SmPlants";#N/A,#N/A,FALSE,"Utah";#N/A,#N/A,FALSE,"Idaho";#N/A,#N/A,FALSE,"Lewis River";#N/A,#N/A,FALSE,"NrthUmpq";#N/A,#N/A,FALSE,"KlamRog"}</definedName>
    <definedName name="_________________OM1" hidden="1">{#N/A,#N/A,FALSE,"Summary";#N/A,#N/A,FALSE,"SmPlants";#N/A,#N/A,FALSE,"Utah";#N/A,#N/A,FALSE,"Idaho";#N/A,#N/A,FALSE,"Lewis River";#N/A,#N/A,FALSE,"NrthUmpq";#N/A,#N/A,FALSE,"KlamRog"}</definedName>
    <definedName name="______________OM1" hidden="1">{#N/A,#N/A,FALSE,"Summary";#N/A,#N/A,FALSE,"SmPlants";#N/A,#N/A,FALSE,"Utah";#N/A,#N/A,FALSE,"Idaho";#N/A,#N/A,FALSE,"Lewis River";#N/A,#N/A,FALSE,"NrthUmpq";#N/A,#N/A,FALSE,"KlamRog"}</definedName>
    <definedName name="_____________j1" hidden="1">{"PRINT",#N/A,TRUE,"APPA";"PRINT",#N/A,TRUE,"APS";"PRINT",#N/A,TRUE,"BHPL";"PRINT",#N/A,TRUE,"BHPL2";"PRINT",#N/A,TRUE,"CDWR";"PRINT",#N/A,TRUE,"EWEB";"PRINT",#N/A,TRUE,"LADWP";"PRINT",#N/A,TRUE,"NEVBASE"}</definedName>
    <definedName name="_____________j2" hidden="1">{"PRINT",#N/A,TRUE,"APPA";"PRINT",#N/A,TRUE,"APS";"PRINT",#N/A,TRUE,"BHPL";"PRINT",#N/A,TRUE,"BHPL2";"PRINT",#N/A,TRUE,"CDWR";"PRINT",#N/A,TRUE,"EWEB";"PRINT",#N/A,TRUE,"LADWP";"PRINT",#N/A,TRUE,"NEVBASE"}</definedName>
    <definedName name="_____________j3" hidden="1">{"PRINT",#N/A,TRUE,"APPA";"PRINT",#N/A,TRUE,"APS";"PRINT",#N/A,TRUE,"BHPL";"PRINT",#N/A,TRUE,"BHPL2";"PRINT",#N/A,TRUE,"CDWR";"PRINT",#N/A,TRUE,"EWEB";"PRINT",#N/A,TRUE,"LADWP";"PRINT",#N/A,TRUE,"NEVBASE"}</definedName>
    <definedName name="_____________j4" hidden="1">{"PRINT",#N/A,TRUE,"APPA";"PRINT",#N/A,TRUE,"APS";"PRINT",#N/A,TRUE,"BHPL";"PRINT",#N/A,TRUE,"BHPL2";"PRINT",#N/A,TRUE,"CDWR";"PRINT",#N/A,TRUE,"EWEB";"PRINT",#N/A,TRUE,"LADWP";"PRINT",#N/A,TRUE,"NEVBASE"}</definedName>
    <definedName name="_____________j5" hidden="1">{"PRINT",#N/A,TRUE,"APPA";"PRINT",#N/A,TRUE,"APS";"PRINT",#N/A,TRUE,"BHPL";"PRINT",#N/A,TRUE,"BHPL2";"PRINT",#N/A,TRUE,"CDWR";"PRINT",#N/A,TRUE,"EWEB";"PRINT",#N/A,TRUE,"LADWP";"PRINT",#N/A,TRUE,"NEVBASE"}</definedName>
    <definedName name="____________j1" hidden="1">{"PRINT",#N/A,TRUE,"APPA";"PRINT",#N/A,TRUE,"APS";"PRINT",#N/A,TRUE,"BHPL";"PRINT",#N/A,TRUE,"BHPL2";"PRINT",#N/A,TRUE,"CDWR";"PRINT",#N/A,TRUE,"EWEB";"PRINT",#N/A,TRUE,"LADWP";"PRINT",#N/A,TRUE,"NEVBASE"}</definedName>
    <definedName name="____________j2" hidden="1">{"PRINT",#N/A,TRUE,"APPA";"PRINT",#N/A,TRUE,"APS";"PRINT",#N/A,TRUE,"BHPL";"PRINT",#N/A,TRUE,"BHPL2";"PRINT",#N/A,TRUE,"CDWR";"PRINT",#N/A,TRUE,"EWEB";"PRINT",#N/A,TRUE,"LADWP";"PRINT",#N/A,TRUE,"NEVBASE"}</definedName>
    <definedName name="____________j3" hidden="1">{"PRINT",#N/A,TRUE,"APPA";"PRINT",#N/A,TRUE,"APS";"PRINT",#N/A,TRUE,"BHPL";"PRINT",#N/A,TRUE,"BHPL2";"PRINT",#N/A,TRUE,"CDWR";"PRINT",#N/A,TRUE,"EWEB";"PRINT",#N/A,TRUE,"LADWP";"PRINT",#N/A,TRUE,"NEVBASE"}</definedName>
    <definedName name="____________j4" hidden="1">{"PRINT",#N/A,TRUE,"APPA";"PRINT",#N/A,TRUE,"APS";"PRINT",#N/A,TRUE,"BHPL";"PRINT",#N/A,TRUE,"BHPL2";"PRINT",#N/A,TRUE,"CDWR";"PRINT",#N/A,TRUE,"EWEB";"PRINT",#N/A,TRUE,"LADWP";"PRINT",#N/A,TRUE,"NEVBASE"}</definedName>
    <definedName name="____________j5" hidden="1">{"PRINT",#N/A,TRUE,"APPA";"PRINT",#N/A,TRUE,"APS";"PRINT",#N/A,TRUE,"BHPL";"PRINT",#N/A,TRUE,"BHPL2";"PRINT",#N/A,TRUE,"CDWR";"PRINT",#N/A,TRUE,"EWEB";"PRINT",#N/A,TRUE,"LADWP";"PRINT",#N/A,TRUE,"NEVBASE"}</definedName>
    <definedName name="____________OM1" hidden="1">{#N/A,#N/A,FALSE,"Summary";#N/A,#N/A,FALSE,"SmPlants";#N/A,#N/A,FALSE,"Utah";#N/A,#N/A,FALSE,"Idaho";#N/A,#N/A,FALSE,"Lewis River";#N/A,#N/A,FALSE,"NrthUmpq";#N/A,#N/A,FALSE,"KlamRog"}</definedName>
    <definedName name="___________OM1" hidden="1">{#N/A,#N/A,FALSE,"Summary";#N/A,#N/A,FALSE,"SmPlants";#N/A,#N/A,FALSE,"Utah";#N/A,#N/A,FALSE,"Idaho";#N/A,#N/A,FALSE,"Lewis River";#N/A,#N/A,FALSE,"NrthUmpq";#N/A,#N/A,FALSE,"KlamRog"}</definedName>
    <definedName name="__________j1" hidden="1">{"PRINT",#N/A,TRUE,"APPA";"PRINT",#N/A,TRUE,"APS";"PRINT",#N/A,TRUE,"BHPL";"PRINT",#N/A,TRUE,"BHPL2";"PRINT",#N/A,TRUE,"CDWR";"PRINT",#N/A,TRUE,"EWEB";"PRINT",#N/A,TRUE,"LADWP";"PRINT",#N/A,TRUE,"NEVBASE"}</definedName>
    <definedName name="__________j2" hidden="1">{"PRINT",#N/A,TRUE,"APPA";"PRINT",#N/A,TRUE,"APS";"PRINT",#N/A,TRUE,"BHPL";"PRINT",#N/A,TRUE,"BHPL2";"PRINT",#N/A,TRUE,"CDWR";"PRINT",#N/A,TRUE,"EWEB";"PRINT",#N/A,TRUE,"LADWP";"PRINT",#N/A,TRUE,"NEVBASE"}</definedName>
    <definedName name="__________j3" hidden="1">{"PRINT",#N/A,TRUE,"APPA";"PRINT",#N/A,TRUE,"APS";"PRINT",#N/A,TRUE,"BHPL";"PRINT",#N/A,TRUE,"BHPL2";"PRINT",#N/A,TRUE,"CDWR";"PRINT",#N/A,TRUE,"EWEB";"PRINT",#N/A,TRUE,"LADWP";"PRINT",#N/A,TRUE,"NEVBASE"}</definedName>
    <definedName name="__________j4" hidden="1">{"PRINT",#N/A,TRUE,"APPA";"PRINT",#N/A,TRUE,"APS";"PRINT",#N/A,TRUE,"BHPL";"PRINT",#N/A,TRUE,"BHPL2";"PRINT",#N/A,TRUE,"CDWR";"PRINT",#N/A,TRUE,"EWEB";"PRINT",#N/A,TRUE,"LADWP";"PRINT",#N/A,TRUE,"NEVBASE"}</definedName>
    <definedName name="__________j5" hidden="1">{"PRINT",#N/A,TRUE,"APPA";"PRINT",#N/A,TRUE,"APS";"PRINT",#N/A,TRUE,"BHPL";"PRINT",#N/A,TRUE,"BHPL2";"PRINT",#N/A,TRUE,"CDWR";"PRINT",#N/A,TRUE,"EWEB";"PRINT",#N/A,TRUE,"LADWP";"PRINT",#N/A,TRUE,"NEVBASE"}</definedName>
    <definedName name="_________j1" hidden="1">{"PRINT",#N/A,TRUE,"APPA";"PRINT",#N/A,TRUE,"APS";"PRINT",#N/A,TRUE,"BHPL";"PRINT",#N/A,TRUE,"BHPL2";"PRINT",#N/A,TRUE,"CDWR";"PRINT",#N/A,TRUE,"EWEB";"PRINT",#N/A,TRUE,"LADWP";"PRINT",#N/A,TRUE,"NEVBASE"}</definedName>
    <definedName name="_________j2" hidden="1">{"PRINT",#N/A,TRUE,"APPA";"PRINT",#N/A,TRUE,"APS";"PRINT",#N/A,TRUE,"BHPL";"PRINT",#N/A,TRUE,"BHPL2";"PRINT",#N/A,TRUE,"CDWR";"PRINT",#N/A,TRUE,"EWEB";"PRINT",#N/A,TRUE,"LADWP";"PRINT",#N/A,TRUE,"NEVBASE"}</definedName>
    <definedName name="_________j3" hidden="1">{"PRINT",#N/A,TRUE,"APPA";"PRINT",#N/A,TRUE,"APS";"PRINT",#N/A,TRUE,"BHPL";"PRINT",#N/A,TRUE,"BHPL2";"PRINT",#N/A,TRUE,"CDWR";"PRINT",#N/A,TRUE,"EWEB";"PRINT",#N/A,TRUE,"LADWP";"PRINT",#N/A,TRUE,"NEVBASE"}</definedName>
    <definedName name="_________j4" hidden="1">{"PRINT",#N/A,TRUE,"APPA";"PRINT",#N/A,TRUE,"APS";"PRINT",#N/A,TRUE,"BHPL";"PRINT",#N/A,TRUE,"BHPL2";"PRINT",#N/A,TRUE,"CDWR";"PRINT",#N/A,TRUE,"EWEB";"PRINT",#N/A,TRUE,"LADWP";"PRINT",#N/A,TRUE,"NEVBASE"}</definedName>
    <definedName name="_________j5" hidden="1">{"PRINT",#N/A,TRUE,"APPA";"PRINT",#N/A,TRUE,"APS";"PRINT",#N/A,TRUE,"BHPL";"PRINT",#N/A,TRUE,"BHPL2";"PRINT",#N/A,TRUE,"CDWR";"PRINT",#N/A,TRUE,"EWEB";"PRINT",#N/A,TRUE,"LADWP";"PRINT",#N/A,TRUE,"NEVBASE"}</definedName>
    <definedName name="_________OM1" hidden="1">{#N/A,#N/A,FALSE,"Summary";#N/A,#N/A,FALSE,"SmPlants";#N/A,#N/A,FALSE,"Utah";#N/A,#N/A,FALSE,"Idaho";#N/A,#N/A,FALSE,"Lewis River";#N/A,#N/A,FALSE,"NrthUmpq";#N/A,#N/A,FALSE,"KlamRog"}</definedName>
    <definedName name="________j1" hidden="1">{"PRINT",#N/A,TRUE,"APPA";"PRINT",#N/A,TRUE,"APS";"PRINT",#N/A,TRUE,"BHPL";"PRINT",#N/A,TRUE,"BHPL2";"PRINT",#N/A,TRUE,"CDWR";"PRINT",#N/A,TRUE,"EWEB";"PRINT",#N/A,TRUE,"LADWP";"PRINT",#N/A,TRUE,"NEVBASE"}</definedName>
    <definedName name="________j2" hidden="1">{"PRINT",#N/A,TRUE,"APPA";"PRINT",#N/A,TRUE,"APS";"PRINT",#N/A,TRUE,"BHPL";"PRINT",#N/A,TRUE,"BHPL2";"PRINT",#N/A,TRUE,"CDWR";"PRINT",#N/A,TRUE,"EWEB";"PRINT",#N/A,TRUE,"LADWP";"PRINT",#N/A,TRUE,"NEVBASE"}</definedName>
    <definedName name="________j3" hidden="1">{"PRINT",#N/A,TRUE,"APPA";"PRINT",#N/A,TRUE,"APS";"PRINT",#N/A,TRUE,"BHPL";"PRINT",#N/A,TRUE,"BHPL2";"PRINT",#N/A,TRUE,"CDWR";"PRINT",#N/A,TRUE,"EWEB";"PRINT",#N/A,TRUE,"LADWP";"PRINT",#N/A,TRUE,"NEVBASE"}</definedName>
    <definedName name="________j4" hidden="1">{"PRINT",#N/A,TRUE,"APPA";"PRINT",#N/A,TRUE,"APS";"PRINT",#N/A,TRUE,"BHPL";"PRINT",#N/A,TRUE,"BHPL2";"PRINT",#N/A,TRUE,"CDWR";"PRINT",#N/A,TRUE,"EWEB";"PRINT",#N/A,TRUE,"LADWP";"PRINT",#N/A,TRUE,"NEVBASE"}</definedName>
    <definedName name="________j5" hidden="1">{"PRINT",#N/A,TRUE,"APPA";"PRINT",#N/A,TRUE,"APS";"PRINT",#N/A,TRUE,"BHPL";"PRINT",#N/A,TRUE,"BHPL2";"PRINT",#N/A,TRUE,"CDWR";"PRINT",#N/A,TRUE,"EWEB";"PRINT",#N/A,TRUE,"LADWP";"PRINT",#N/A,TRUE,"NEVBASE"}</definedName>
    <definedName name="_______j1" hidden="1">{"PRINT",#N/A,TRUE,"APPA";"PRINT",#N/A,TRUE,"APS";"PRINT",#N/A,TRUE,"BHPL";"PRINT",#N/A,TRUE,"BHPL2";"PRINT",#N/A,TRUE,"CDWR";"PRINT",#N/A,TRUE,"EWEB";"PRINT",#N/A,TRUE,"LADWP";"PRINT",#N/A,TRUE,"NEVBASE"}</definedName>
    <definedName name="_______j2" hidden="1">{"PRINT",#N/A,TRUE,"APPA";"PRINT",#N/A,TRUE,"APS";"PRINT",#N/A,TRUE,"BHPL";"PRINT",#N/A,TRUE,"BHPL2";"PRINT",#N/A,TRUE,"CDWR";"PRINT",#N/A,TRUE,"EWEB";"PRINT",#N/A,TRUE,"LADWP";"PRINT",#N/A,TRUE,"NEVBASE"}</definedName>
    <definedName name="_______j3" hidden="1">{"PRINT",#N/A,TRUE,"APPA";"PRINT",#N/A,TRUE,"APS";"PRINT",#N/A,TRUE,"BHPL";"PRINT",#N/A,TRUE,"BHPL2";"PRINT",#N/A,TRUE,"CDWR";"PRINT",#N/A,TRUE,"EWEB";"PRINT",#N/A,TRUE,"LADWP";"PRINT",#N/A,TRUE,"NEVBASE"}</definedName>
    <definedName name="_______j4" hidden="1">{"PRINT",#N/A,TRUE,"APPA";"PRINT",#N/A,TRUE,"APS";"PRINT",#N/A,TRUE,"BHPL";"PRINT",#N/A,TRUE,"BHPL2";"PRINT",#N/A,TRUE,"CDWR";"PRINT",#N/A,TRUE,"EWEB";"PRINT",#N/A,TRUE,"LADWP";"PRINT",#N/A,TRUE,"NEVBASE"}</definedName>
    <definedName name="_______j5" hidden="1">{"PRINT",#N/A,TRUE,"APPA";"PRINT",#N/A,TRUE,"APS";"PRINT",#N/A,TRUE,"BHPL";"PRINT",#N/A,TRUE,"BHPL2";"PRINT",#N/A,TRUE,"CDWR";"PRINT",#N/A,TRUE,"EWEB";"PRINT",#N/A,TRUE,"LADWP";"PRINT",#N/A,TRUE,"NEVBASE"}</definedName>
    <definedName name="_______OM1" hidden="1">{#N/A,#N/A,FALSE,"Summary";#N/A,#N/A,FALSE,"SmPlants";#N/A,#N/A,FALSE,"Utah";#N/A,#N/A,FALSE,"Idaho";#N/A,#N/A,FALSE,"Lewis River";#N/A,#N/A,FALSE,"NrthUmpq";#N/A,#N/A,FALSE,"KlamRog"}</definedName>
    <definedName name="______j1" hidden="1">{"PRINT",#N/A,TRUE,"APPA";"PRINT",#N/A,TRUE,"APS";"PRINT",#N/A,TRUE,"BHPL";"PRINT",#N/A,TRUE,"BHPL2";"PRINT",#N/A,TRUE,"CDWR";"PRINT",#N/A,TRUE,"EWEB";"PRINT",#N/A,TRUE,"LADWP";"PRINT",#N/A,TRUE,"NEVBASE"}</definedName>
    <definedName name="______j2" hidden="1">{"PRINT",#N/A,TRUE,"APPA";"PRINT",#N/A,TRUE,"APS";"PRINT",#N/A,TRUE,"BHPL";"PRINT",#N/A,TRUE,"BHPL2";"PRINT",#N/A,TRUE,"CDWR";"PRINT",#N/A,TRUE,"EWEB";"PRINT",#N/A,TRUE,"LADWP";"PRINT",#N/A,TRUE,"NEVBASE"}</definedName>
    <definedName name="______j3" hidden="1">{"PRINT",#N/A,TRUE,"APPA";"PRINT",#N/A,TRUE,"APS";"PRINT",#N/A,TRUE,"BHPL";"PRINT",#N/A,TRUE,"BHPL2";"PRINT",#N/A,TRUE,"CDWR";"PRINT",#N/A,TRUE,"EWEB";"PRINT",#N/A,TRUE,"LADWP";"PRINT",#N/A,TRUE,"NEVBASE"}</definedName>
    <definedName name="______j4" hidden="1">{"PRINT",#N/A,TRUE,"APPA";"PRINT",#N/A,TRUE,"APS";"PRINT",#N/A,TRUE,"BHPL";"PRINT",#N/A,TRUE,"BHPL2";"PRINT",#N/A,TRUE,"CDWR";"PRINT",#N/A,TRUE,"EWEB";"PRINT",#N/A,TRUE,"LADWP";"PRINT",#N/A,TRUE,"NEVBASE"}</definedName>
    <definedName name="______j5" hidden="1">{"PRINT",#N/A,TRUE,"APPA";"PRINT",#N/A,TRUE,"APS";"PRINT",#N/A,TRUE,"BHPL";"PRINT",#N/A,TRUE,"BHPL2";"PRINT",#N/A,TRUE,"CDWR";"PRINT",#N/A,TRUE,"EWEB";"PRINT",#N/A,TRUE,"LADWP";"PRINT",#N/A,TRUE,"NEVBASE"}</definedName>
    <definedName name="______OM1" hidden="1">{#N/A,#N/A,FALSE,"Summary";#N/A,#N/A,FALSE,"SmPlants";#N/A,#N/A,FALSE,"Utah";#N/A,#N/A,FALSE,"Idaho";#N/A,#N/A,FALSE,"Lewis River";#N/A,#N/A,FALSE,"NrthUmpq";#N/A,#N/A,FALSE,"KlamRog"}</definedName>
    <definedName name="_____j1" hidden="1">{"PRINT",#N/A,TRUE,"APPA";"PRINT",#N/A,TRUE,"APS";"PRINT",#N/A,TRUE,"BHPL";"PRINT",#N/A,TRUE,"BHPL2";"PRINT",#N/A,TRUE,"CDWR";"PRINT",#N/A,TRUE,"EWEB";"PRINT",#N/A,TRUE,"LADWP";"PRINT",#N/A,TRUE,"NEVBASE"}</definedName>
    <definedName name="_____j2" hidden="1">{"PRINT",#N/A,TRUE,"APPA";"PRINT",#N/A,TRUE,"APS";"PRINT",#N/A,TRUE,"BHPL";"PRINT",#N/A,TRUE,"BHPL2";"PRINT",#N/A,TRUE,"CDWR";"PRINT",#N/A,TRUE,"EWEB";"PRINT",#N/A,TRUE,"LADWP";"PRINT",#N/A,TRUE,"NEVBASE"}</definedName>
    <definedName name="_____j3" hidden="1">{"PRINT",#N/A,TRUE,"APPA";"PRINT",#N/A,TRUE,"APS";"PRINT",#N/A,TRUE,"BHPL";"PRINT",#N/A,TRUE,"BHPL2";"PRINT",#N/A,TRUE,"CDWR";"PRINT",#N/A,TRUE,"EWEB";"PRINT",#N/A,TRUE,"LADWP";"PRINT",#N/A,TRUE,"NEVBASE"}</definedName>
    <definedName name="_____j4" hidden="1">{"PRINT",#N/A,TRUE,"APPA";"PRINT",#N/A,TRUE,"APS";"PRINT",#N/A,TRUE,"BHPL";"PRINT",#N/A,TRUE,"BHPL2";"PRINT",#N/A,TRUE,"CDWR";"PRINT",#N/A,TRUE,"EWEB";"PRINT",#N/A,TRUE,"LADWP";"PRINT",#N/A,TRUE,"NEVBASE"}</definedName>
    <definedName name="_____j5" hidden="1">{"PRINT",#N/A,TRUE,"APPA";"PRINT",#N/A,TRUE,"APS";"PRINT",#N/A,TRUE,"BHPL";"PRINT",#N/A,TRUE,"BHPL2";"PRINT",#N/A,TRUE,"CDWR";"PRINT",#N/A,TRUE,"EWEB";"PRINT",#N/A,TRUE,"LADWP";"PRINT",#N/A,TRUE,"NEVBASE"}</definedName>
    <definedName name="_____OM1" hidden="1">{#N/A,#N/A,FALSE,"Summary";#N/A,#N/A,FALSE,"SmPlants";#N/A,#N/A,FALSE,"Utah";#N/A,#N/A,FALSE,"Idaho";#N/A,#N/A,FALSE,"Lewis River";#N/A,#N/A,FALSE,"NrthUmpq";#N/A,#N/A,FALSE,"KlamRog"}</definedName>
    <definedName name="____j1" hidden="1">{"PRINT",#N/A,TRUE,"APPA";"PRINT",#N/A,TRUE,"APS";"PRINT",#N/A,TRUE,"BHPL";"PRINT",#N/A,TRUE,"BHPL2";"PRINT",#N/A,TRUE,"CDWR";"PRINT",#N/A,TRUE,"EWEB";"PRINT",#N/A,TRUE,"LADWP";"PRINT",#N/A,TRUE,"NEVBASE"}</definedName>
    <definedName name="____j2" hidden="1">{"PRINT",#N/A,TRUE,"APPA";"PRINT",#N/A,TRUE,"APS";"PRINT",#N/A,TRUE,"BHPL";"PRINT",#N/A,TRUE,"BHPL2";"PRINT",#N/A,TRUE,"CDWR";"PRINT",#N/A,TRUE,"EWEB";"PRINT",#N/A,TRUE,"LADWP";"PRINT",#N/A,TRUE,"NEVBASE"}</definedName>
    <definedName name="____j3" hidden="1">{"PRINT",#N/A,TRUE,"APPA";"PRINT",#N/A,TRUE,"APS";"PRINT",#N/A,TRUE,"BHPL";"PRINT",#N/A,TRUE,"BHPL2";"PRINT",#N/A,TRUE,"CDWR";"PRINT",#N/A,TRUE,"EWEB";"PRINT",#N/A,TRUE,"LADWP";"PRINT",#N/A,TRUE,"NEVBASE"}</definedName>
    <definedName name="____j4" hidden="1">{"PRINT",#N/A,TRUE,"APPA";"PRINT",#N/A,TRUE,"APS";"PRINT",#N/A,TRUE,"BHPL";"PRINT",#N/A,TRUE,"BHPL2";"PRINT",#N/A,TRUE,"CDWR";"PRINT",#N/A,TRUE,"EWEB";"PRINT",#N/A,TRUE,"LADWP";"PRINT",#N/A,TRUE,"NEVBASE"}</definedName>
    <definedName name="____j5" hidden="1">{"PRINT",#N/A,TRUE,"APPA";"PRINT",#N/A,TRUE,"APS";"PRINT",#N/A,TRUE,"BHPL";"PRINT",#N/A,TRUE,"BHPL2";"PRINT",#N/A,TRUE,"CDWR";"PRINT",#N/A,TRUE,"EWEB";"PRINT",#N/A,TRUE,"LADWP";"PRINT",#N/A,TRUE,"NEVBASE"}</definedName>
    <definedName name="____OM1" hidden="1">{#N/A,#N/A,FALSE,"Summary";#N/A,#N/A,FALSE,"SmPlants";#N/A,#N/A,FALSE,"Utah";#N/A,#N/A,FALSE,"Idaho";#N/A,#N/A,FALSE,"Lewis River";#N/A,#N/A,FALSE,"NrthUmpq";#N/A,#N/A,FALSE,"KlamRog"}</definedName>
    <definedName name="___j1" hidden="1">{"PRINT",#N/A,TRUE,"APPA";"PRINT",#N/A,TRUE,"APS";"PRINT",#N/A,TRUE,"BHPL";"PRINT",#N/A,TRUE,"BHPL2";"PRINT",#N/A,TRUE,"CDWR";"PRINT",#N/A,TRUE,"EWEB";"PRINT",#N/A,TRUE,"LADWP";"PRINT",#N/A,TRUE,"NEVBASE"}</definedName>
    <definedName name="___j2" hidden="1">{"PRINT",#N/A,TRUE,"APPA";"PRINT",#N/A,TRUE,"APS";"PRINT",#N/A,TRUE,"BHPL";"PRINT",#N/A,TRUE,"BHPL2";"PRINT",#N/A,TRUE,"CDWR";"PRINT",#N/A,TRUE,"EWEB";"PRINT",#N/A,TRUE,"LADWP";"PRINT",#N/A,TRUE,"NEVBASE"}</definedName>
    <definedName name="___j3" hidden="1">{"PRINT",#N/A,TRUE,"APPA";"PRINT",#N/A,TRUE,"APS";"PRINT",#N/A,TRUE,"BHPL";"PRINT",#N/A,TRUE,"BHPL2";"PRINT",#N/A,TRUE,"CDWR";"PRINT",#N/A,TRUE,"EWEB";"PRINT",#N/A,TRUE,"LADWP";"PRINT",#N/A,TRUE,"NEVBASE"}</definedName>
    <definedName name="___j4" hidden="1">{"PRINT",#N/A,TRUE,"APPA";"PRINT",#N/A,TRUE,"APS";"PRINT",#N/A,TRUE,"BHPL";"PRINT",#N/A,TRUE,"BHPL2";"PRINT",#N/A,TRUE,"CDWR";"PRINT",#N/A,TRUE,"EWEB";"PRINT",#N/A,TRUE,"LADWP";"PRINT",#N/A,TRUE,"NEVBASE"}</definedName>
    <definedName name="___j5" hidden="1">{"PRINT",#N/A,TRUE,"APPA";"PRINT",#N/A,TRUE,"APS";"PRINT",#N/A,TRUE,"BHPL";"PRINT",#N/A,TRUE,"BHPL2";"PRINT",#N/A,TRUE,"CDWR";"PRINT",#N/A,TRUE,"EWEB";"PRINT",#N/A,TRUE,"LADWP";"PRINT",#N/A,TRUE,"NEVBASE"}</definedName>
    <definedName name="___OM1" hidden="1">{#N/A,#N/A,FALSE,"Summary";#N/A,#N/A,FALSE,"SmPlants";#N/A,#N/A,FALSE,"Utah";#N/A,#N/A,FALSE,"Idaho";#N/A,#N/A,FALSE,"Lewis River";#N/A,#N/A,FALSE,"NrthUmpq";#N/A,#N/A,FALSE,"KlamRog"}</definedName>
    <definedName name="__123Graph_A" hidden="1">[1]Inputs!#REF!</definedName>
    <definedName name="__123Graph_ACEDREVGR" hidden="1">'[2]Revenue-monthly'!#REF!</definedName>
    <definedName name="__123Graph_B" hidden="1">[1]Inputs!#REF!</definedName>
    <definedName name="__123Graph_BCEDREVGR" hidden="1">'[2]Revenue-monthly'!#REF!</definedName>
    <definedName name="__123Graph_D" hidden="1">[1]Inputs!#REF!</definedName>
    <definedName name="__123Graph_E" hidden="1">[3]Input!$E$22:$E$37</definedName>
    <definedName name="__123Graph_F" hidden="1">[3]Input!$D$22:$D$37</definedName>
    <definedName name="__123Graph_X" hidden="1">'[2]Revenue-monthly'!$A$12:$A$23</definedName>
    <definedName name="__123Graph_XCEDREVGR" hidden="1">'[2]Revenue-monthly'!$A$12:$A$23</definedName>
    <definedName name="__j1" hidden="1">{"PRINT",#N/A,TRUE,"APPA";"PRINT",#N/A,TRUE,"APS";"PRINT",#N/A,TRUE,"BHPL";"PRINT",#N/A,TRUE,"BHPL2";"PRINT",#N/A,TRUE,"CDWR";"PRINT",#N/A,TRUE,"EWEB";"PRINT",#N/A,TRUE,"LADWP";"PRINT",#N/A,TRUE,"NEVBASE"}</definedName>
    <definedName name="__j2" hidden="1">{"PRINT",#N/A,TRUE,"APPA";"PRINT",#N/A,TRUE,"APS";"PRINT",#N/A,TRUE,"BHPL";"PRINT",#N/A,TRUE,"BHPL2";"PRINT",#N/A,TRUE,"CDWR";"PRINT",#N/A,TRUE,"EWEB";"PRINT",#N/A,TRUE,"LADWP";"PRINT",#N/A,TRUE,"NEVBASE"}</definedName>
    <definedName name="__j3" hidden="1">{"PRINT",#N/A,TRUE,"APPA";"PRINT",#N/A,TRUE,"APS";"PRINT",#N/A,TRUE,"BHPL";"PRINT",#N/A,TRUE,"BHPL2";"PRINT",#N/A,TRUE,"CDWR";"PRINT",#N/A,TRUE,"EWEB";"PRINT",#N/A,TRUE,"LADWP";"PRINT",#N/A,TRUE,"NEVBASE"}</definedName>
    <definedName name="__j4" hidden="1">{"PRINT",#N/A,TRUE,"APPA";"PRINT",#N/A,TRUE,"APS";"PRINT",#N/A,TRUE,"BHPL";"PRINT",#N/A,TRUE,"BHPL2";"PRINT",#N/A,TRUE,"CDWR";"PRINT",#N/A,TRUE,"EWEB";"PRINT",#N/A,TRUE,"LADWP";"PRINT",#N/A,TRUE,"NEVBASE"}</definedName>
    <definedName name="__j5" hidden="1">{"PRINT",#N/A,TRUE,"APPA";"PRINT",#N/A,TRUE,"APS";"PRINT",#N/A,TRUE,"BHPL";"PRINT",#N/A,TRUE,"BHPL2";"PRINT",#N/A,TRUE,"CDWR";"PRINT",#N/A,TRUE,"EWEB";"PRINT",#N/A,TRUE,"LADWP";"PRINT",#N/A,TRUE,"NEVBASE"}</definedName>
    <definedName name="__OM1" hidden="1">{#N/A,#N/A,FALSE,"Summary";#N/A,#N/A,FALSE,"SmPlants";#N/A,#N/A,FALSE,"Utah";#N/A,#N/A,FALSE,"Idaho";#N/A,#N/A,FALSE,"Lewis River";#N/A,#N/A,FALSE,"NrthUmpq";#N/A,#N/A,FALSE,"KlamRog"}</definedName>
    <definedName name="_1__123Graph_ACHART_17" hidden="1">'[4]10'!#REF!</definedName>
    <definedName name="_Fill" hidden="1">#REF!</definedName>
    <definedName name="_xlnm._FilterDatabase" localSheetId="0" hidden="1">ISWC!$A$10:$R$2014</definedName>
    <definedName name="_xlnm._FilterDatabase" hidden="1">#REF!</definedName>
    <definedName name="_j1" hidden="1">{"PRINT",#N/A,TRUE,"APPA";"PRINT",#N/A,TRUE,"APS";"PRINT",#N/A,TRUE,"BHPL";"PRINT",#N/A,TRUE,"BHPL2";"PRINT",#N/A,TRUE,"CDWR";"PRINT",#N/A,TRUE,"EWEB";"PRINT",#N/A,TRUE,"LADWP";"PRINT",#N/A,TRUE,"NEVBASE"}</definedName>
    <definedName name="_j2" hidden="1">{"PRINT",#N/A,TRUE,"APPA";"PRINT",#N/A,TRUE,"APS";"PRINT",#N/A,TRUE,"BHPL";"PRINT",#N/A,TRUE,"BHPL2";"PRINT",#N/A,TRUE,"CDWR";"PRINT",#N/A,TRUE,"EWEB";"PRINT",#N/A,TRUE,"LADWP";"PRINT",#N/A,TRUE,"NEVBASE"}</definedName>
    <definedName name="_j3" hidden="1">{"PRINT",#N/A,TRUE,"APPA";"PRINT",#N/A,TRUE,"APS";"PRINT",#N/A,TRUE,"BHPL";"PRINT",#N/A,TRUE,"BHPL2";"PRINT",#N/A,TRUE,"CDWR";"PRINT",#N/A,TRUE,"EWEB";"PRINT",#N/A,TRUE,"LADWP";"PRINT",#N/A,TRUE,"NEVBASE"}</definedName>
    <definedName name="_j4" hidden="1">{"PRINT",#N/A,TRUE,"APPA";"PRINT",#N/A,TRUE,"APS";"PRINT",#N/A,TRUE,"BHPL";"PRINT",#N/A,TRUE,"BHPL2";"PRINT",#N/A,TRUE,"CDWR";"PRINT",#N/A,TRUE,"EWEB";"PRINT",#N/A,TRUE,"LADWP";"PRINT",#N/A,TRUE,"NEVBASE"}</definedName>
    <definedName name="_j5" hidden="1">{"PRINT",#N/A,TRUE,"APPA";"PRINT",#N/A,TRUE,"APS";"PRINT",#N/A,TRUE,"BHPL";"PRINT",#N/A,TRUE,"BHPL2";"PRINT",#N/A,TRUE,"CDWR";"PRINT",#N/A,TRUE,"EWEB";"PRINT",#N/A,TRUE,"LADWP";"PRINT",#N/A,TRUE,"NEVBASE"}</definedName>
    <definedName name="_Key1" hidden="1">#REF!</definedName>
    <definedName name="_Key2" hidden="1">#REF!</definedName>
    <definedName name="_nofill" hidden="1">[5]A!#REF!</definedName>
    <definedName name="_OM1" hidden="1">{#N/A,#N/A,FALSE,"Summary";#N/A,#N/A,FALSE,"SmPlants";#N/A,#N/A,FALSE,"Utah";#N/A,#N/A,FALSE,"Idaho";#N/A,#N/A,FALSE,"Lewis River";#N/A,#N/A,FALSE,"NrthUmpq";#N/A,#N/A,FALSE,"KlamRog"}</definedName>
    <definedName name="_Order1" hidden="1">255</definedName>
    <definedName name="_Order2" hidden="1">0</definedName>
    <definedName name="_Sort" hidden="1">#REF!</definedName>
    <definedName name="a" hidden="1">'[6]DSM Output'!$J$21:$J$23</definedName>
    <definedName name="Access_Button1" hidden="1">"Headcount_Workbook_Schedules_List"</definedName>
    <definedName name="AccessDatabase" hidden="1">"P:\HR\SharonPlummer\Headcount Workbook.mdb"</definedName>
    <definedName name="anscount" hidden="1">1</definedName>
    <definedName name="AS2DocOpenMode" hidden="1">"AS2DocumentEdit"</definedName>
    <definedName name="asa" hidden="1">{"Factors Pages 1-2",#N/A,FALSE,"Factors";"Factors Page 3",#N/A,FALSE,"Factors";"Factors Page 4",#N/A,FALSE,"Factors";"Factors Page 5",#N/A,FALSE,"Factors";"Factors Pages 8-27",#N/A,FALSE,"Factors"}</definedName>
    <definedName name="asdf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b" hidden="1">{#N/A,#N/A,FALSE,"Actual";#N/A,#N/A,FALSE,"Normalized";#N/A,#N/A,FALSE,"Electric Actual";#N/A,#N/A,FALSE,"Electric Normalized"}</definedName>
    <definedName name="B_1">#REF!</definedName>
    <definedName name="B_2">#REF!</definedName>
    <definedName name="B1_Print">#REF!</definedName>
    <definedName name="B2_Print">#REF!</definedName>
    <definedName name="B3_Print">#REF!</definedName>
    <definedName name="Bottom">#REF!</definedName>
    <definedName name="Camas" hidden="1">{#N/A,#N/A,FALSE,"Summary";#N/A,#N/A,FALSE,"SmPlants";#N/A,#N/A,FALSE,"Utah";#N/A,#N/A,FALSE,"Idaho";#N/A,#N/A,FALSE,"Lewis River";#N/A,#N/A,FALSE,"NrthUmpq";#N/A,#N/A,FALSE,"KlamRog"}</definedName>
    <definedName name="cgf" hidden="1">{"PRINT",#N/A,TRUE,"APPA";"PRINT",#N/A,TRUE,"APS";"PRINT",#N/A,TRUE,"BHPL";"PRINT",#N/A,TRUE,"BHPL2";"PRINT",#N/A,TRUE,"CDWR";"PRINT",#N/A,TRUE,"EWEB";"PRINT",#N/A,TRUE,"LADWP";"PRINT",#N/A,TRUE,"NEVBASE"}</definedName>
    <definedName name="cogs" hidden="1">{#N/A,#N/A,FALSE,"NI Sum";#N/A,#N/A,FALSE,"EBITDA";#N/A,#N/A,FALSE,"Cap Ex";#N/A,#N/A,FALSE,"Op CFLO Sum";#N/A,#N/A,FALSE,"NI MEC";#N/A,#N/A,FALSE,"EBITDA MEC";#N/A,#N/A,FALSE,"Cap Ex MEC";#N/A,#N/A,FALSE,"Op CFLO MEC Sum";#N/A,#N/A,FALSE,"NI CE";#N/A,#N/A,FALSE,"EBITDA CE";#N/A,#N/A,FALSE,"Cap Ex CE";#N/A,#N/A,FALSE,"Op CFLO CE"}</definedName>
    <definedName name="combined1" hidden="1">{"YTD-Total",#N/A,TRUE,"Provision";"YTD-Utility",#N/A,TRUE,"Prov Utility";"YTD-NonUtility",#N/A,TRUE,"Prov NonUtility"}</definedName>
    <definedName name="combined1stub" hidden="1">{"YTD-Total",#N/A,TRUE,"Provision";"YTD-Utility",#N/A,TRUE,"Prov Utility";"YTD-NonUtility",#N/A,TRUE,"Prov NonUtility"}</definedName>
    <definedName name="d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dana" hidden="1">{#N/A,#N/A,FALSE,"Summary EPS";#N/A,#N/A,FALSE,"1st Qtr Electric";#N/A,#N/A,FALSE,"1st Qtr Australia";#N/A,#N/A,FALSE,"1st Qtr Telecom";#N/A,#N/A,FALSE,"1st QTR Other"}</definedName>
    <definedName name="dana1" hidden="1">{#N/A,#N/A,FALSE,"Summary 1";#N/A,#N/A,FALSE,"Domestic";#N/A,#N/A,FALSE,"Australia";#N/A,#N/A,FALSE,"Other"}</definedName>
    <definedName name="dfd" hidden="1">{#N/A,#N/A,FALSE,"CHECKREQ"}</definedName>
    <definedName name="dfdfdfd" hidden="1">{#N/A,#N/A,FALSE,"CHECKREQ"}</definedName>
    <definedName name="DUDE" hidden="1">#REF!</definedName>
    <definedName name="e" hidden="1">{#N/A,#N/A,FALSE,"Loans";#N/A,#N/A,FALSE,"Program Costs";#N/A,#N/A,FALSE,"Measures";#N/A,#N/A,FALSE,"Net Lost Rev";#N/A,#N/A,FALSE,"Incentive"}</definedName>
    <definedName name="energy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ergystub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rgy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rgystub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xtra2" hidden="1">{#N/A,#N/A,FALSE,"Loans";#N/A,#N/A,FALSE,"Program Costs";#N/A,#N/A,FALSE,"Measures";#N/A,#N/A,FALSE,"Net Lost Rev";#N/A,#N/A,FALSE,"Incentive"}</definedName>
    <definedName name="extra3" hidden="1">{#N/A,#N/A,FALSE,"Loans";#N/A,#N/A,FALSE,"Program Costs";#N/A,#N/A,FALSE,"Measures";#N/A,#N/A,FALSE,"Net Lost Rev";#N/A,#N/A,FALSE,"Incentive"}</definedName>
    <definedName name="extra4" hidden="1">{#N/A,#N/A,FALSE,"Loans";#N/A,#N/A,FALSE,"Program Costs";#N/A,#N/A,FALSE,"Measures";#N/A,#N/A,FALSE,"Net Lost Rev";#N/A,#N/A,FALSE,"Incentive"}</definedName>
    <definedName name="extra5" hidden="1">{#N/A,#N/A,FALSE,"Loans";#N/A,#N/A,FALSE,"Program Costs";#N/A,#N/A,FALSE,"Measures";#N/A,#N/A,FALSE,"Net Lost Rev";#N/A,#N/A,FALSE,"Incentive"}</definedName>
    <definedName name="f" hidden="1">{#N/A,#N/A,FALSE,"CHECKREQ"}</definedName>
    <definedName name="fdf" hidden="1">{#N/A,#N/A,FALSE,"CHECKREQ"}</definedName>
    <definedName name="foo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oostub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riend" hidden="1">{"PRINT",#N/A,TRUE,"APPA";"PRINT",#N/A,TRUE,"APS";"PRINT",#N/A,TRUE,"BHPL";"PRINT",#N/A,TRUE,"BHPL2";"PRINT",#N/A,TRUE,"CDWR";"PRINT",#N/A,TRUE,"EWEB";"PRINT",#N/A,TRUE,"LADWP";"PRINT",#N/A,TRUE,"NEVBASE"}</definedName>
    <definedName name="g" hidden="1">{#N/A,#N/A,FALSE,"Summary EPS";#N/A,#N/A,FALSE,"1st Qtr Electric";#N/A,#N/A,FALSE,"1st Qtr Australia";#N/A,#N/A,FALSE,"1st Qtr Telecom";#N/A,#N/A,FALSE,"1st QTR Other"}</definedName>
    <definedName name="h" hidden="1">{#N/A,#N/A,FALSE,"Summary 1";#N/A,#N/A,FALSE,"Domestic";#N/A,#N/A,FALSE,"Australia";#N/A,#N/A,FALSE,"Other"}</definedName>
    <definedName name="High_Plan">#REF!</definedName>
    <definedName name="HROptim" hidden="1">{#N/A,#N/A,FALSE,"Summary";#N/A,#N/A,FALSE,"SmPlants";#N/A,#N/A,FALSE,"Utah";#N/A,#N/A,FALSE,"Idaho";#N/A,#N/A,FALSE,"Lewis River";#N/A,#N/A,FALSE,"NrthUmpq";#N/A,#N/A,FALSE,"KlamRog"}</definedName>
    <definedName name="inventory" hidden="1">{#N/A,#N/A,FALSE,"Summary";#N/A,#N/A,FALSE,"SmPlants";#N/A,#N/A,FALSE,"Utah";#N/A,#N/A,FALSE,"Idaho";#N/A,#N/A,FALSE,"Lewis River";#N/A,#N/A,FALSE,"NrthUmpq";#N/A,#N/A,FALSE,"KlamRog"}</definedName>
    <definedName name="IQ_CH" hidden="1">110000</definedName>
    <definedName name="IQ_CQ" hidden="1">5000</definedName>
    <definedName name="IQ_CY" hidden="1">10000</definedName>
    <definedName name="IQ_DAILY" hidden="1">500000</definedName>
    <definedName name="IQ_DNTM" hidden="1">700000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MTD" hidden="1">800000</definedName>
    <definedName name="IQ_NAMES_REVISION_DATE_" hidden="1">41449.5882638889</definedName>
    <definedName name="IQ_NTM" hidden="1">6000</definedName>
    <definedName name="IQ_QTD" hidden="1">750000</definedName>
    <definedName name="IQ_TODAY" hidden="1">0</definedName>
    <definedName name="IQ_WEEK" hidden="1">50000</definedName>
    <definedName name="IQ_YTD" hidden="1">3000</definedName>
    <definedName name="IQ_YTDMONTH" hidden="1">130000</definedName>
    <definedName name="junk" hidden="1">{"PRINT",#N/A,TRUE,"APPA";"PRINT",#N/A,TRUE,"APS";"PRINT",#N/A,TRUE,"BHPL";"PRINT",#N/A,TRUE,"BHPL2";"PRINT",#N/A,TRUE,"CDWR";"PRINT",#N/A,TRUE,"EWEB";"PRINT",#N/A,TRUE,"LADWP";"PRINT",#N/A,TRUE,"NEVBASE"}</definedName>
    <definedName name="junk1" hidden="1">{"PRINT",#N/A,TRUE,"APPA";"PRINT",#N/A,TRUE,"APS";"PRINT",#N/A,TRUE,"BHPL";"PRINT",#N/A,TRUE,"BHPL2";"PRINT",#N/A,TRUE,"CDWR";"PRINT",#N/A,TRUE,"EWEB";"PRINT",#N/A,TRUE,"LADWP";"PRINT",#N/A,TRUE,"NEVBASE"}</definedName>
    <definedName name="junk2" hidden="1">{"PRINT",#N/A,TRUE,"APPA";"PRINT",#N/A,TRUE,"APS";"PRINT",#N/A,TRUE,"BHPL";"PRINT",#N/A,TRUE,"BHPL2";"PRINT",#N/A,TRUE,"CDWR";"PRINT",#N/A,TRUE,"EWEB";"PRINT",#N/A,TRUE,"LADWP";"PRINT",#N/A,TRUE,"NEVBASE"}</definedName>
    <definedName name="junk3" hidden="1">{"PRINT",#N/A,TRUE,"APPA";"PRINT",#N/A,TRUE,"APS";"PRINT",#N/A,TRUE,"BHPL";"PRINT",#N/A,TRUE,"BHPL2";"PRINT",#N/A,TRUE,"CDWR";"PRINT",#N/A,TRUE,"EWEB";"PRINT",#N/A,TRUE,"LADWP";"PRINT",#N/A,TRUE,"NEVBASE"}</definedName>
    <definedName name="junk4" hidden="1">{"PRINT",#N/A,TRUE,"APPA";"PRINT",#N/A,TRUE,"APS";"PRINT",#N/A,TRUE,"BHPL";"PRINT",#N/A,TRUE,"BHPL2";"PRINT",#N/A,TRUE,"CDWR";"PRINT",#N/A,TRUE,"EWEB";"PRINT",#N/A,TRUE,"LADWP";"PRINT",#N/A,TRUE,"NEVBASE"}</definedName>
    <definedName name="junk5" hidden="1">{"PRINT",#N/A,TRUE,"APPA";"PRINT",#N/A,TRUE,"APS";"PRINT",#N/A,TRUE,"BHPL";"PRINT",#N/A,TRUE,"BHPL2";"PRINT",#N/A,TRUE,"CDWR";"PRINT",#N/A,TRUE,"EWEB";"PRINT",#N/A,TRUE,"LADWP";"PRINT",#N/A,TRUE,"NEVBASE"}</definedName>
    <definedName name="Keep" hidden="1">{"PRINT",#N/A,TRUE,"APPA";"PRINT",#N/A,TRUE,"APS";"PRINT",#N/A,TRUE,"BHPL";"PRINT",#N/A,TRUE,"BHPL2";"PRINT",#N/A,TRUE,"CDWR";"PRINT",#N/A,TRUE,"EWEB";"PRINT",#N/A,TRUE,"LADWP";"PRINT",#N/A,TRUE,"NEVBASE"}</definedName>
    <definedName name="keep2" hidden="1">{"PRINT",#N/A,TRUE,"APPA";"PRINT",#N/A,TRUE,"APS";"PRINT",#N/A,TRUE,"BHPL";"PRINT",#N/A,TRUE,"BHPL2";"PRINT",#N/A,TRUE,"CDWR";"PRINT",#N/A,TRUE,"EWEB";"PRINT",#N/A,TRUE,"LADWP";"PRINT",#N/A,TRUE,"NEVBASE"}</definedName>
    <definedName name="LastCell">#REF!</definedName>
    <definedName name="limcount" hidden="1">1</definedName>
    <definedName name="ListOffset" hidden="1">1</definedName>
    <definedName name="Low_Plan">#REF!</definedName>
    <definedName name="Master" hidden="1">{#N/A,#N/A,FALSE,"Actual";#N/A,#N/A,FALSE,"Normalized";#N/A,#N/A,FALSE,"Electric Actual";#N/A,#N/A,FALSE,"Electric Normalized"}</definedName>
    <definedName name="Masterstub" hidden="1">{#N/A,#N/A,FALSE,"Actual";#N/A,#N/A,FALSE,"Normalized";#N/A,#N/A,FALSE,"Electric Actual";#N/A,#N/A,FALSE,"Electric Normalized"}</definedName>
    <definedName name="MD_High1">'[7]Master Data'!$A$2</definedName>
    <definedName name="MD_Low1">'[7]Master Data'!$D$28</definedName>
    <definedName name="mmm" hidden="1">{"PRINT",#N/A,TRUE,"APPA";"PRINT",#N/A,TRUE,"APS";"PRINT",#N/A,TRUE,"BHPL";"PRINT",#N/A,TRUE,"BHPL2";"PRINT",#N/A,TRUE,"CDWR";"PRINT",#N/A,TRUE,"EWEB";"PRINT",#N/A,TRUE,"LADWP";"PRINT",#N/A,TRUE,"NEVBASE"}</definedName>
    <definedName name="n" hidden="1">[5]A!#REF!</definedName>
    <definedName name="new" hidden="1">{#N/A,#N/A,TRUE,"Section6";#N/A,#N/A,TRUE,"OHcycles";#N/A,#N/A,TRUE,"OHtiming";#N/A,#N/A,TRUE,"OHcosts";#N/A,#N/A,TRUE,"GTdegradation";#N/A,#N/A,TRUE,"GTperformance";#N/A,#N/A,TRUE,"GraphEquip"}</definedName>
    <definedName name="newcogs" hidden="1">{#N/A,#N/A,FALSE,"NI Sum";#N/A,#N/A,FALSE,"EBITDA";#N/A,#N/A,FALSE,"Cap Ex";#N/A,#N/A,FALSE,"Op CFLO Sum";#N/A,#N/A,FALSE,"NI MEC";#N/A,#N/A,FALSE,"EBITDA MEC";#N/A,#N/A,FALSE,"Cap Ex MEC";#N/A,#N/A,FALSE,"Op CFLO MEC Sum";#N/A,#N/A,FALSE,"NI CE";#N/A,#N/A,FALSE,"EBITDA CE";#N/A,#N/A,FALSE,"Cap Ex CE";#N/A,#N/A,FALSE,"Op CFLO CE"}</definedName>
    <definedName name="OHSch10YR" hidden="1">{#N/A,#N/A,FALSE,"Summary";#N/A,#N/A,FALSE,"SmPlants";#N/A,#N/A,FALSE,"Utah";#N/A,#N/A,FALSE,"Idaho";#N/A,#N/A,FALSE,"Lewis River";#N/A,#N/A,FALSE,"NrthUmpq";#N/A,#N/A,FALSE,"KlamRog"}</definedName>
    <definedName name="om" hidden="1">{#N/A,#N/A,FALSE,"Summary";#N/A,#N/A,FALSE,"SmPlants";#N/A,#N/A,FALSE,"Utah";#N/A,#N/A,FALSE,"Idaho";#N/A,#N/A,FALSE,"Lewis River";#N/A,#N/A,FALSE,"NrthUmpq";#N/A,#N/A,FALSE,"KlamRog"}</definedName>
    <definedName name="others" hidden="1">{"Factors Pages 1-2",#N/A,FALSE,"Factors";"Factors Page 3",#N/A,FALSE,"Factors";"Factors Page 4",#N/A,FALSE,"Factors";"Factors Page 5",#N/A,FALSE,"Factors";"Factors Pages 8-27",#N/A,FALSE,"Factors"}</definedName>
    <definedName name="pete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petestub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PricingInfo" hidden="1">[8]Inputs!#REF!</definedName>
    <definedName name="retail" hidden="1">{#N/A,#N/A,FALSE,"Loans";#N/A,#N/A,FALSE,"Program Costs";#N/A,#N/A,FALSE,"Measures";#N/A,#N/A,FALSE,"Net Lost Rev";#N/A,#N/A,FALSE,"Incentive"}</definedName>
    <definedName name="retail_CC" hidden="1">{#N/A,#N/A,FALSE,"Loans";#N/A,#N/A,FALSE,"Program Costs";#N/A,#N/A,FALSE,"Measures";#N/A,#N/A,FALSE,"Net Lost Rev";#N/A,#N/A,FALSE,"Incentive"}</definedName>
    <definedName name="retail_CC1" hidden="1">{#N/A,#N/A,FALSE,"Loans";#N/A,#N/A,FALSE,"Program Costs";#N/A,#N/A,FALSE,"Measures";#N/A,#N/A,FALSE,"Net Lost Rev";#N/A,#N/A,FALSE,"Incentive"}</definedName>
    <definedName name="retail_CC1stub" hidden="1">{#N/A,#N/A,FALSE,"Loans";#N/A,#N/A,FALSE,"Program Costs";#N/A,#N/A,FALSE,"Measures";#N/A,#N/A,FALSE,"Net Lost Rev";#N/A,#N/A,FALSE,"Incentive"}</definedName>
    <definedName name="retail_CCstub" hidden="1">{#N/A,#N/A,FALSE,"Loans";#N/A,#N/A,FALSE,"Program Costs";#N/A,#N/A,FALSE,"Measures";#N/A,#N/A,FALSE,"Net Lost Rev";#N/A,#N/A,FALSE,"Incentive"}</definedName>
    <definedName name="retailstub" hidden="1">{#N/A,#N/A,FALSE,"Loans";#N/A,#N/A,FALSE,"Program Costs";#N/A,#N/A,FALSE,"Measures";#N/A,#N/A,FALSE,"Net Lost Rev";#N/A,#N/A,FALSE,"Incentive"}</definedName>
    <definedName name="rrr" hidden="1">{"PRINT",#N/A,TRUE,"APPA";"PRINT",#N/A,TRUE,"APS";"PRINT",#N/A,TRUE,"BHPL";"PRINT",#N/A,TRUE,"BHPL2";"PRINT",#N/A,TRUE,"CDWR";"PRINT",#N/A,TRUE,"EWEB";"PRINT",#N/A,TRUE,"LADWP";"PRINT",#N/A,TRUE,"NEVBASE"}</definedName>
    <definedName name="SAPBEXrevision" localSheetId="0" hidden="1">65</definedName>
    <definedName name="SAPBEXrevision" hidden="1">1</definedName>
    <definedName name="SAPBEXsysID" localSheetId="0" hidden="1">"BWD"</definedName>
    <definedName name="SAPBEXsysID" hidden="1">"BWP"</definedName>
    <definedName name="SAPBEXwbID" localSheetId="0" hidden="1">"4BU9F8G9XYVF855WZNRL11QF5"</definedName>
    <definedName name="SAPBEXwbID" hidden="1">"45GXL7SXPXL3MHIZ7CHPZQ8ZV"</definedName>
    <definedName name="SAPCrosstab2">#REF!</definedName>
    <definedName name="shit" hidden="1">{"PRINT",#N/A,TRUE,"APPA";"PRINT",#N/A,TRUE,"APS";"PRINT",#N/A,TRUE,"BHPL";"PRINT",#N/A,TRUE,"BHPL2";"PRINT",#N/A,TRUE,"CDWR";"PRINT",#N/A,TRUE,"EWEB";"PRINT",#N/A,TRUE,"LADWP";"PRINT",#N/A,TRUE,"NEVBASE"}</definedName>
    <definedName name="solver_adj" localSheetId="0" hidden="1">ISWC!$R$215:$R$238</definedName>
    <definedName name="solver_cvg" localSheetId="0" hidden="1">0.0001</definedName>
    <definedName name="solver_drv" localSheetId="0" hidden="1">2</definedName>
    <definedName name="solver_eng" localSheetId="0" hidden="1">1</definedName>
    <definedName name="solver_est" localSheetId="0" hidden="1">1</definedName>
    <definedName name="solver_itr" localSheetId="0" hidden="1">2147483647</definedName>
    <definedName name="solver_mip" localSheetId="0" hidden="1">2147483647</definedName>
    <definedName name="solver_mni" localSheetId="0" hidden="1">30</definedName>
    <definedName name="solver_mrt" localSheetId="0" hidden="1">0.075</definedName>
    <definedName name="solver_msl" localSheetId="0" hidden="1">2</definedName>
    <definedName name="solver_neg" localSheetId="0" hidden="1">1</definedName>
    <definedName name="solver_nod" localSheetId="0" hidden="1">2147483647</definedName>
    <definedName name="solver_num" localSheetId="0" hidden="1">0</definedName>
    <definedName name="solver_nwt" localSheetId="0" hidden="1">1</definedName>
    <definedName name="solver_opt" localSheetId="0" hidden="1">ISWC!#REF!</definedName>
    <definedName name="solver_pre" localSheetId="0" hidden="1">0.000001</definedName>
    <definedName name="solver_rbv" localSheetId="0" hidden="1">2</definedName>
    <definedName name="solver_rlx" localSheetId="0" hidden="1">2</definedName>
    <definedName name="solver_rsd" localSheetId="0" hidden="1">0</definedName>
    <definedName name="solver_scl" localSheetId="0" hidden="1">2</definedName>
    <definedName name="solver_sho" localSheetId="0" hidden="1">2</definedName>
    <definedName name="solver_ssz" localSheetId="0" hidden="1">100</definedName>
    <definedName name="solver_tim" localSheetId="0" hidden="1">2147483647</definedName>
    <definedName name="solver_tol" localSheetId="0" hidden="1">0.01</definedName>
    <definedName name="solver_typ" localSheetId="0" hidden="1">3</definedName>
    <definedName name="solver_val" localSheetId="0" hidden="1">25057840.4229167</definedName>
    <definedName name="solver_ver" localSheetId="0" hidden="1">3</definedName>
    <definedName name="SpecMaint" hidden="1">{#N/A,#N/A,FALSE,"Summary";#N/A,#N/A,FALSE,"SmPlants";#N/A,#N/A,FALSE,"Utah";#N/A,#N/A,FALSE,"Idaho";#N/A,#N/A,FALSE,"Lewis River";#N/A,#N/A,FALSE,"NrthUmpq";#N/A,#N/A,FALSE,"KlamRog"}</definedName>
    <definedName name="spippw" hidden="1">{#N/A,#N/A,FALSE,"Actual";#N/A,#N/A,FALSE,"Normalized";#N/A,#N/A,FALSE,"Electric Actual";#N/A,#N/A,FALSE,"Electric Normalized"}</definedName>
    <definedName name="spippwstub" hidden="1">{#N/A,#N/A,FALSE,"Actual";#N/A,#N/A,FALSE,"Normalized";#N/A,#N/A,FALSE,"Electric Actual";#N/A,#N/A,FALSE,"Electric Normalized"}</definedName>
    <definedName name="ss" hidden="1">{"PRINT",#N/A,TRUE,"APPA";"PRINT",#N/A,TRUE,"APS";"PRINT",#N/A,TRUE,"BHPL";"PRINT",#N/A,TRUE,"BHPL2";"PRINT",#N/A,TRUE,"CDWR";"PRINT",#N/A,TRUE,"EWEB";"PRINT",#N/A,TRUE,"LADWP";"PRINT",#N/A,TRUE,"NEVBASE"}</definedName>
    <definedName name="ST_Bottom1">#REF!</definedName>
    <definedName name="ST_Top1">#REF!</definedName>
    <definedName name="ST_Top2">#REF!</definedName>
    <definedName name="ST_Top3">#REF!</definedName>
    <definedName name="standard1" hidden="1">{"YTD-Total",#N/A,FALSE,"Provision"}</definedName>
    <definedName name="standard1stub" hidden="1">{"YTD-Total",#N/A,FALSE,"Provision"}</definedName>
    <definedName name="T_1">#REF!</definedName>
    <definedName name="T_2">#REF!</definedName>
    <definedName name="T1_Print">#REF!</definedName>
    <definedName name="T2_Print">#REF!</definedName>
    <definedName name="T3_Print">#REF!</definedName>
    <definedName name="test" hidden="1">#REF!</definedName>
    <definedName name="Top">#REF!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w" hidden="1">[9]Inputs!#REF!</definedName>
    <definedName name="wrn.1996._.Hydro._.5._.Year._.Forecast._.Budget." hidden="1">{#N/A,#N/A,FALSE,"Summary";#N/A,#N/A,FALSE,"SmPlants";#N/A,#N/A,FALSE,"Utah";#N/A,#N/A,FALSE,"Idaho";#N/A,#N/A,FALSE,"Lewis River";#N/A,#N/A,FALSE,"NrthUmpq";#N/A,#N/A,FALSE,"KlamRog"}</definedName>
    <definedName name="wrn.Adj._.Back_Up." hidden="1">{"Page 3.4.1",#N/A,FALSE,"Totals";"Page 3.4.2",#N/A,FALSE,"Totals"}</definedName>
    <definedName name="wrn.Aging._.and._.Trend._.Analysis." hidden="1">{#N/A,#N/A,FALSE,"Aging Summary";#N/A,#N/A,FALSE,"Ratio Analysis";#N/A,#N/A,FALSE,"Test 120 Day Accts";#N/A,#N/A,FALSE,"Tickmarks"}</definedName>
    <definedName name="wrn.ALL." hidden="1">{#N/A,#N/A,FALSE,"Summary EPS";#N/A,#N/A,FALSE,"1st Qtr Electric";#N/A,#N/A,FALSE,"1st Qtr Australia";#N/A,#N/A,FALSE,"1st Qtr Telecom";#N/A,#N/A,FALSE,"1st QTR Other"}</definedName>
    <definedName name="wrn.All._.BSs._.and._.JEs." hidden="1">{#N/A,#N/A,FALSE,"Top level";#N/A,#N/A,FALSE,"Top level JEs";#N/A,#N/A,FALSE,"PHI";#N/A,#N/A,FALSE,"PHI JEs";#N/A,#N/A,FALSE,"PacifiCorp";#N/A,#N/A,FALSE,"PacifiCorp JEs";#N/A,#N/A,FALSE,"PGHC";#N/A,#N/A,FALSE,"PGHC JEs";#N/A,#N/A,FALSE,"Domestic"}</definedName>
    <definedName name="wrn.All._.ISs._.and._.JEs.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All._.other._.months." hidden="1">{#N/A,#N/A,FALSE,"Top level MTD";#N/A,#N/A,FALSE,"PHI MTD";#N/A,#N/A,FALSE,"PacifiCorp MTD";#N/A,#N/A,FALSE,"PGHC MTD";#N/A,#N/A,FALSE,"Top level YTD";#N/A,#N/A,FALSE,"PHI YTD";#N/A,#N/A,FALSE,"PacifiCorp YTD";#N/A,#N/A,FALSE,"PGHC YTD"}</definedName>
    <definedName name="wrn.All._.Pages." hidden="1">{#N/A,#N/A,FALSE,"Cover";#N/A,#N/A,FALSE,"Lead Sheet";#N/A,#N/A,FALSE,"T-Accounts";#N/A,#N/A,FALSE,"Ins &amp; Prem ActualEstimates"}</definedName>
    <definedName name="wrn.All._.pages.stub" hidden="1">{#N/A,#N/A,FALSE,"Summary 1";#N/A,#N/A,FALSE,"Domestic";#N/A,#N/A,FALSE,"Australia";#N/A,#N/A,FALSE,"Other"}</definedName>
    <definedName name="wrn.Allocation._.factor." hidden="1">{#N/A,#N/A,TRUE,"11.1";#N/A,#N/A,TRUE,"11.2";#N/A,#N/A,TRUE,"11.3-.4";#N/A,#N/A,TRUE,"11.5-11.6";#N/A,#N/A,TRUE,"11.7-.10";#N/A,#N/A,TRUE,"11.11-11.22";#N/A,#N/A,TRUE,"11.23_ECD"}</definedName>
    <definedName name="wrn.ALLstub" hidden="1">{#N/A,#N/A,FALSE,"Summary EPS";#N/A,#N/A,FALSE,"1st Qtr Electric";#N/A,#N/A,FALSE,"1st Qtr Australia";#N/A,#N/A,FALSE,"1st Qtr Telecom";#N/A,#N/A,FALSE,"1st QTR Other"}</definedName>
    <definedName name="wrn.BUS._.RPT." hidden="1">{#N/A,#N/A,FALSE,"P&amp;L Ttl";#N/A,#N/A,FALSE,"P&amp;L C_Ttl New";#N/A,#N/A,FALSE,"Bus Res";#N/A,#N/A,FALSE,"Chrts";#N/A,#N/A,FALSE,"pcf";#N/A,#N/A,FALSE,"pcr ";#N/A,#N/A,FALSE,"Exp Stmt ";#N/A,#N/A,FALSE,"Exp Stmt BU";#N/A,#N/A,FALSE,"Cap";#N/A,#N/A,FALSE,"IT Ytd"}</definedName>
    <definedName name="wrn.BUS._.RPT.stub" hidden="1">{#N/A,#N/A,FALSE,"P&amp;L Ttl";#N/A,#N/A,FALSE,"P&amp;L C_Ttl New";#N/A,#N/A,FALSE,"Bus Res";#N/A,#N/A,FALSE,"Chrts";#N/A,#N/A,FALSE,"pcf";#N/A,#N/A,FALSE,"pcr ";#N/A,#N/A,FALSE,"Exp Stmt ";#N/A,#N/A,FALSE,"Exp Stmt BU";#N/A,#N/A,FALSE,"Cap";#N/A,#N/A,FALSE,"IT Ytd"}</definedName>
    <definedName name="wrn.CHECK." hidden="1">{#N/A,#N/A,FALSE,"CHECKREQ"}</definedName>
    <definedName name="wrn.Combined._.YTD." hidden="1">{"YTD-Total",#N/A,TRUE,"Provision";"YTD-Utility",#N/A,TRUE,"Prov Utility";"YTD-NonUtility",#N/A,TRUE,"Prov NonUtility"}</definedName>
    <definedName name="wrn.Combined._.YTD.stub" hidden="1">{"YTD-Total",#N/A,TRUE,"Provision";"YTD-Utility",#N/A,TRUE,"Prov Utility";"YTD-NonUtility",#N/A,TRUE,"Prov NonUtility"}</definedName>
    <definedName name="wrn.ConsolGrossGrp." hidden="1">{"Conol gross povision grouped",#N/A,FALSE,"Consol Gross";"Consol Gross Grouped",#N/A,FALSE,"Consol Gross"}</definedName>
    <definedName name="wrn.ConsolGrossGrp.stub" hidden="1">{"Conol gross povision grouped",#N/A,FALSE,"Consol Gross";"Consol Gross Grouped",#N/A,FALSE,"Consol Gross"}</definedName>
    <definedName name="wrn.Cover." hidden="1">{#N/A,#N/A,TRUE,"Cover";#N/A,#N/A,TRUE,"Contents"}</definedName>
    <definedName name="wrn.CoverContents." hidden="1">{#N/A,#N/A,FALSE,"Cover";#N/A,#N/A,FALSE,"Contents"}</definedName>
    <definedName name="wrn.El._.Paso._.Offshore." hidden="1">{#N/A,#N/A,TRUE,"EPEsum";#N/A,#N/A,TRUE,"Approve1";#N/A,#N/A,TRUE,"Approve2";#N/A,#N/A,TRUE,"Approve3";#N/A,#N/A,TRUE,"EPE1";#N/A,#N/A,TRUE,"EPE2";#N/A,#N/A,TRUE,"CashCompare";#N/A,#N/A,TRUE,"XIRR";#N/A,#N/A,TRUE,"EPEloan";#N/A,#N/A,TRUE,"GraphEPE";#N/A,#N/A,TRUE,"OrgChart";#N/A,#N/A,TRUE,"SA08B"}</definedName>
    <definedName name="wrn.Exec._.Summary." hidden="1">{#N/A,#N/A,FALSE,"Output Ass";#N/A,#N/A,FALSE,"Sum Tot";#N/A,#N/A,FALSE,"Ex Sum Year";#N/A,#N/A,FALSE,"Sum Qtr"}</definedName>
    <definedName name="wrn.Factors._.Tab._.10." hidden="1">{"Factors Pages 1-2",#N/A,FALSE,"Factors";"Factors Page 3",#N/A,FALSE,"Factors";"Factors Page 4",#N/A,FALSE,"Factors";"Factors Page 5",#N/A,FALSE,"Factors";"Factors Pages 8-27",#N/A,FALSE,"Factors"}</definedName>
    <definedName name="wrn.full._.report." hidden="1">{"print_su",#N/A,TRUE,"bond_size1";"print_cf",#N/A,TRUE,"bond_size1";"print_sads",#N/A,TRUE,"bond_size1";"print_capi",#N/A,TRUE,"bond_size1";"print_ads",#N/A,TRUE,"bond_size1";"print_bp",#N/A,TRUE,"bond_size1";"print_nds",#N/A,TRUE,"bond_size1";"print_yield",#N/A,TRUE,"bond_size1"}</definedName>
    <definedName name="wrn.Full._.View." hidden="1">{"FullView",#N/A,FALSE,"Consltd-For contngcy"}</definedName>
    <definedName name="wrn.Full._.View.stub" hidden="1">{"FullView",#N/A,FALSE,"Consltd-For contngcy"}</definedName>
    <definedName name="wrn.GLReport." hidden="1">{#N/A,#N/A,FALSE,"Forecast";#N/A,#N/A,FALSE,"SumWBS";#N/A,#N/A,FALSE,"SumGL";#N/A,#N/A,FALSE,"Klam";#N/A,#N/A,FALSE,"Yale";#N/A,#N/A,FALSE,"Merw";#N/A,#N/A,FALSE,"Swif";#N/A,#N/A,FALSE,"Umpq";#N/A,#N/A,FALSE,"Powe";#N/A,#N/A,FALSE,"PDDec";#N/A,#N/A,FALSE,"Bigf";#N/A,#N/A,FALSE,"Cond";#N/A,#N/A,FALSE,"Grac";#N/A,#N/A,FALSE,"Onei";#N/A,#N/A,FALSE,"Amer";#N/A,#N/A,FALSE,"Soda";#N/A,#N/A,FALSE,"Pros"}</definedName>
    <definedName name="wrn.life." hidden="1">{"life_te",#N/A,TRUE,"life";"duration_te",#N/A,TRUE,"duration";"life_ab",#N/A,TRUE,"life";"duration_ab",#N/A,TRUE,"duration";"life_fed_tax",#N/A,TRUE,"life";"duration_tax",#N/A,TRUE,"duration";"life_tax",#N/A,TRUE,"life";"life_fed",#N/A,TRUE,"life";"duration_cd_fed",#N/A,TRUE,"duration"}</definedName>
    <definedName name="wrn.Open._.Issues._.Only." hidden="1">{"Open issues Only",#N/A,FALSE,"TIMELINE"}</definedName>
    <definedName name="wrn.Open._.Issues._.Only.stub" hidden="1">{"Open issues Only",#N/A,FALSE,"TIMELINE"}</definedName>
    <definedName name="wrn.OR._.Carring._.Charge._.JV.1stub" hidden="1">{#N/A,#N/A,FALSE,"Loans";#N/A,#N/A,FALSE,"Program Costs";#N/A,#N/A,FALSE,"Measures";#N/A,#N/A,FALSE,"Net Lost Rev";#N/A,#N/A,FALSE,"Incentive"}</definedName>
    <definedName name="wrn.OR._.Carrying._.Charge._.JV." hidden="1">{#N/A,#N/A,FALSE,"Loans";#N/A,#N/A,FALSE,"Program Costs";#N/A,#N/A,FALSE,"Measures";#N/A,#N/A,FALSE,"Net Lost Rev";#N/A,#N/A,FALSE,"Incentive"}</definedName>
    <definedName name="wrn.OR._.Carrying._.Charge._.JV.1" hidden="1">{#N/A,#N/A,FALSE,"Loans";#N/A,#N/A,FALSE,"Program Costs";#N/A,#N/A,FALSE,"Measures";#N/A,#N/A,FALSE,"Net Lost Rev";#N/A,#N/A,FALSE,"Incentive"}</definedName>
    <definedName name="wrn.OR._.Carrying._.Charge._.JV.stub" hidden="1">{#N/A,#N/A,FALSE,"Loans";#N/A,#N/A,FALSE,"Program Costs";#N/A,#N/A,FALSE,"Measures";#N/A,#N/A,FALSE,"Net Lost Rev";#N/A,#N/A,FALSE,"Incentive"}</definedName>
    <definedName name="wrn.Oregon._.Rate._.case." hidden="1">{#N/A,#N/A,TRUE,"10.1_Historical Cover Sheet";#N/A,#N/A,TRUE,"10.2-10.3_Historical";#N/A,#N/A,TRUE,"10.4_Historical";#N/A,#N/A,TRUE,"10.4.1_Historical";#N/A,#N/A,TRUE,"10.7-10.17_Historical"}</definedName>
    <definedName name="wrn.pages.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pages.stub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partial." hidden="1">{"summary",#N/A,TRUE,"summary";"su_annual",#N/A,TRUE,"project";"su_quarter",#N/A,TRUE,"project";"cf_ann1",#N/A,TRUE,"cf_sum";"cf_ann2",#N/A,TRUE,"cf_sum";"nonrailom",#N/A,TRUE,"nonrailo&amp;m";"chart",#N/A,TRUE,"chart";"parity",#N/A,TRUE,"parity";"federal_loan",#N/A,TRUE,"federal_loan";"fed_loan2",#N/A,TRUE,"fed_loan_adj";"ds_sum",#N/A,TRUE,"combbond";"benefit_amt",#N/A,TRUE,"bond_siz1";"life_te",#N/A,TRUE,"life";"duration_te",#N/A,TRUE,"duration";"life_fed_tax",#N/A,TRUE,"life";"duration_tax",#N/A,TRUE,"duration";"su_recon",#N/A,TRUE,"cfdraw_proof"}</definedName>
    <definedName name="wrn.Payment._.View." hidden="1">{#N/A,#N/A,FALSE,"Consltd-For contngcy";"PaymentView",#N/A,FALSE,"Consltd-For contngcy"}</definedName>
    <definedName name="wrn.Payments._.View.stub" hidden="1">{#N/A,#N/A,FALSE,"Consltd-For contngcy";"PaymentView",#N/A,FALSE,"Consltd-For contngcy"}</definedName>
    <definedName name="wrn.PFSreconview." hidden="1">{"PFS recon view",#N/A,FALSE,"Hyperion Proof"}</definedName>
    <definedName name="wrn.PFSreconview.stub" hidden="1">{"PFS recon view",#N/A,FALSE,"Hyperion Proof"}</definedName>
    <definedName name="wrn.PGHCreconview." hidden="1">{"PGHC recon view",#N/A,FALSE,"Hyperion Proof"}</definedName>
    <definedName name="wrn.PGHCreconview.stub" hidden="1">{"PGHC recon view",#N/A,FALSE,"Hyperion Proof"}</definedName>
    <definedName name="wrn.PHI._.all._.other._.months." hidden="1">{#N/A,#N/A,FALSE,"PHI MTD";#N/A,#N/A,FALSE,"PHI YTD"}</definedName>
    <definedName name="wrn.PHI._.only." hidden="1">{#N/A,#N/A,FALSE,"PHI"}</definedName>
    <definedName name="wrn.PHI._.Sept._.Dec._.March." hidden="1">{#N/A,#N/A,FALSE,"PHI MTD";#N/A,#N/A,FALSE,"PHI QTD";#N/A,#N/A,FALSE,"PHI YTD"}</definedName>
    <definedName name="wrn.PPMCoCodeView." hidden="1">{"PPM Co Code View",#N/A,FALSE,"Comp Codes"}</definedName>
    <definedName name="wrn.PPMCoCodeView.stub" hidden="1">{"PPM Co Code View",#N/A,FALSE,"Comp Codes"}</definedName>
    <definedName name="wrn.PPMreconview." hidden="1">{"PPM Recon View",#N/A,FALSE,"Hyperion Proof"}</definedName>
    <definedName name="wrn.PPMreconview.stub" hidden="1">{"PPM Recon View",#N/A,FALSE,"Hyperion Proof"}</definedName>
    <definedName name="wrn.print._.reports." hidden="1">{#N/A,#N/A,FALSE,"NI Sum";#N/A,#N/A,FALSE,"EBITDA";#N/A,#N/A,FALSE,"Cap Ex";#N/A,#N/A,FALSE,"Op CFLO Sum";#N/A,#N/A,FALSE,"NI MEC";#N/A,#N/A,FALSE,"EBITDA MEC";#N/A,#N/A,FALSE,"Cap Ex MEC";#N/A,#N/A,FALSE,"Op CFLO MEC Sum";#N/A,#N/A,FALSE,"NI CE";#N/A,#N/A,FALSE,"EBITDA CE";#N/A,#N/A,FALSE,"Cap Ex CE";#N/A,#N/A,FALSE,"Op CFLO CE"}</definedName>
    <definedName name="wrn.PRINT._.SOURCE._.DATA." hidden="1">{"DATA_SET",#N/A,FALSE,"HOURLY SPREAD"}</definedName>
    <definedName name="wrn.PrintHistory." hidden="1">{#N/A,#N/A,FALSE,"6004";#N/A,#N/A,FALSE,"6006";#N/A,#N/A,FALSE,"6011";#N/A,#N/A,FALSE,"6019";#N/A,#N/A,FALSE,"6024";#N/A,#N/A,FALSE,"6030";#N/A,#N/A,FALSE,"6031";#N/A,#N/A,FALSE,"6035";#N/A,#N/A,FALSE,"6037";#N/A,#N/A,FALSE,"6051";#N/A,#N/A,FALSE,"6052";#N/A,#N/A,FALSE,"6056";#N/A,#N/A,FALSE,"6057";#N/A,#N/A,FALSE,"6058";#N/A,#N/A,FALSE,"6063";#N/A,#N/A,FALSE,"6087";#N/A,#N/A,FALSE,"6090";#N/A,#N/A,FALSE,"6091";#N/A,#N/A,FALSE,"6092";#N/A,#N/A,FALSE,"6094";#N/A,#N/A,FALSE,"6095";#N/A,#N/A,FALSE,"6097";#N/A,#N/A,FALSE,"6098";#N/A,#N/A,FALSE,"6114";#N/A,#N/A,FALSE,"6118";#N/A,#N/A,FALSE,"6213";#N/A,#N/A,FALSE,"6234";#N/A,#N/A,FALSE,"6236"}</definedName>
    <definedName name="wrn.PrintOther." hidden="1">{#N/A,#N/A,FALSE,"Cover";#N/A,#N/A,FALSE,"ProjectSelector";#N/A,#N/A,FALSE,"ProjectTable";#N/A,#N/A,FALSE,"SanGorgonio";#N/A,#N/A,FALSE,"Tehachapi";#N/A,#N/A,FALSE,"Results";#N/A,#N/A,FALSE,"ReplaceForecast"}</definedName>
    <definedName name="wrn.ProofElectricOnly." hidden="1">{"Electric Only",#N/A,FALSE,"Hyperion Proof"}</definedName>
    <definedName name="wrn.ProofElectricOnly.stub" hidden="1">{"Electric Only",#N/A,FALSE,"Hyperion Proof"}</definedName>
    <definedName name="wrn.ProofTotal." hidden="1">{"Proof Total",#N/A,FALSE,"Hyperion Proof"}</definedName>
    <definedName name="wrn.ProofTotal.stub" hidden="1">{"Proof Total",#N/A,FALSE,"Hyperion Proof"}</definedName>
    <definedName name="wrn.Reformat._.only." hidden="1">{#N/A,#N/A,FALSE,"Dec 1999 mapping"}</definedName>
    <definedName name="wrn.Reformat._.only.stub" hidden="1">{#N/A,#N/A,FALSE,"Dec 1999 mapping"}</definedName>
    <definedName name="wrn.SALES._.VAR._.95._.BUDGET." hidden="1">{"PRINT",#N/A,TRUE,"APPA";"PRINT",#N/A,TRUE,"APS";"PRINT",#N/A,TRUE,"BHPL";"PRINT",#N/A,TRUE,"BHPL2";"PRINT",#N/A,TRUE,"CDWR";"PRINT",#N/A,TRUE,"EWEB";"PRINT",#N/A,TRUE,"LADWP";"PRINT",#N/A,TRUE,"NEVBASE"}</definedName>
    <definedName name="wrn.Section1." hidden="1">{#N/A,#N/A,TRUE,"Section1";"SavingsTop",#N/A,TRUE,"SumSavings";#N/A,#N/A,TRUE,"GraphSum";"SavingsAll",#N/A,TRUE,"SumSavings";#N/A,#N/A,TRUE,"Inputs";#N/A,#N/A,TRUE,"Scenarios";#N/A,#N/A,TRUE,"LineLoss";#N/A,#N/A,TRUE,"Summary";#N/A,#N/A,TRUE,"TermSummary";#N/A,#N/A,TRUE,"NetRates";#N/A,#N/A,TRUE,"PPAtypes"}</definedName>
    <definedName name="wrn.Section1Summaries." hidden="1">{#N/A,#N/A,TRUE,"Section1";#N/A,#N/A,TRUE,"SumF";#N/A,#N/A,TRUE,"FigExchange";#N/A,#N/A,TRUE,"Escalation";#N/A,#N/A,TRUE,"GraphEscalate";#N/A,#N/A,TRUE,"Scenarios"}</definedName>
    <definedName name="wrn.Section2." hidden="1">{#N/A,#N/A,TRUE,"Section2";#N/A,#N/A,TRUE,"OverPymt";#N/A,#N/A,TRUE,"Energy";#N/A,#N/A,TRUE,"EnergyDiff1";#N/A,#N/A,TRUE,"EnergyDiff2";#N/A,#N/A,TRUE,"CapPerformance";#N/A,#N/A,TRUE,"BonusPerformance";#N/A,#N/A,TRUE,"BonusFormula";#N/A,#N/A,TRUE,"GraphPymt"}</definedName>
    <definedName name="wrn.Section2TotalProjectCost." hidden="1">{#N/A,#N/A,TRUE,"Section2";#N/A,#N/A,TRUE,"TPCestimate";#N/A,#N/A,TRUE,"SumTPC";#N/A,#N/A,TRUE,"ConstrLoan";#N/A,#N/A,TRUE,"FigBalance";#N/A,#N/A,TRUE,"DEV27air";#N/A,#N/A,TRUE,"Graph27air";#N/A,#N/A,TRUE,"PreOp"}</definedName>
    <definedName name="wrn.Section3." hidden="1">{#N/A,#N/A,TRUE,"Section3";#N/A,#N/A,TRUE,"BaseYear";#N/A,#N/A,TRUE,"GenHistory";#N/A,#N/A,TRUE,"GenGraph";#N/A,#N/A,TRUE,"MonthCompare";#N/A,#N/A,TRUE,"HourHistory";#N/A,#N/A,TRUE,"PayHistory";#N/A,#N/A,TRUE,"PayGraphs";#N/A,#N/A,TRUE,"ReplaceForecast";#N/A,#N/A,TRUE,"PPAforecast";#N/A,#N/A,TRUE,"OLSier"}</definedName>
    <definedName name="wrn.Section3PowerPlantCompany." hidden="1">{#N/A,#N/A,TRUE,"Section3";#N/A,#N/A,TRUE,"Tax";#N/A,#N/A,TRUE,"Dividend";#N/A,#N/A,TRUE,"Depreciation";#N/A,#N/A,TRUE,"Balance";#N/A,#N/A,TRUE,"SaleGain";#N/A,#N/A,TRUE,"RevExp";#N/A,#N/A,TRUE,"PIG";#N/A,#N/A,TRUE,"GraphPlant"}</definedName>
    <definedName name="wrn.Section4." hidden="1">{#N/A,#N/A,TRUE,"Section4";#N/A,#N/A,TRUE,"Tariffwksht";#N/A,#N/A,TRUE,"TariffINFO";#N/A,#N/A,TRUE,"Generation";#N/A,#N/A,TRUE,"PPAsum";#N/A,#N/A,TRUE,"PPApayments";#N/A,#N/A,TRUE,"RevExp";#N/A,#N/A,TRUE,"GraphRevenue";#N/A,#N/A,TRUE,"GraphRevExp"}</definedName>
    <definedName name="wrn.Section4Revenue." hidden="1">{#N/A,#N/A,TRUE,"Section4";#N/A,#N/A,TRUE,"PPAtable";#N/A,#N/A,TRUE,"RFPtable";#N/A,#N/A,TRUE,"RevCap";#N/A,#N/A,TRUE,"RevOther";#N/A,#N/A,TRUE,"RevGas";#N/A,#N/A,TRUE,"GraphRev"}</definedName>
    <definedName name="wrn.Section5." hidden="1">{#N/A,#N/A,TRUE,"Section5";#N/A,#N/A,TRUE,"Coal";#N/A,#N/A,TRUE,"Fuel";#N/A,#N/A,TRUE,"OMwksht";#N/A,#N/A,TRUE,"VOM";#N/A,#N/A,TRUE,"FOM";#N/A,#N/A,TRUE,"Debt";#N/A,#N/A,TRUE,"LoanSchedules";#N/A,#N/A,TRUE,"GraphExp";#N/A,#N/A,TRUE,"Conversions"}</definedName>
    <definedName name="wrn.Section6Equipment." hidden="1">{#N/A,#N/A,TRUE,"Section6";#N/A,#N/A,TRUE,"OHcycles";#N/A,#N/A,TRUE,"OHtiming";#N/A,#N/A,TRUE,"OHcosts";#N/A,#N/A,TRUE,"GTdegradation";#N/A,#N/A,TRUE,"GTperformance";#N/A,#N/A,TRUE,"GraphEquip"}</definedName>
    <definedName name="wrn.Section7DebtService." hidden="1">{#N/A,#N/A,TRUE,"Section7";#N/A,#N/A,TRUE,"DebtService";#N/A,#N/A,TRUE,"LoanSchedules";#N/A,#N/A,TRUE,"GraphDebt"}</definedName>
    <definedName name="wrn.Sept._.Dec._.March._.IS.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SponsorSection." hidden="1">{#N/A,#N/A,TRUE,"Cover";#N/A,#N/A,TRUE,"Contents";#N/A,#N/A,TRUE,"Organization";#N/A,#N/A,TRUE,"SumSponsor";#N/A,#N/A,TRUE,"Plant1";#N/A,#N/A,TRUE,"Plant2";#N/A,#N/A,TRUE,"Sponsors";#N/A,#N/A,TRUE,"ElPaso1";#N/A,#N/A,TRUE,"GraphSponsor"}</definedName>
    <definedName name="wrn.Standard." hidden="1">{"YTD-Total",#N/A,FALSE,"Provision"}</definedName>
    <definedName name="wrn.Standard._.NonUtility._.Only." hidden="1">{"YTD-NonUtility",#N/A,FALSE,"Prov NonUtility"}</definedName>
    <definedName name="wrn.Standard._.NonUtility._.Only.stub" hidden="1">{"YTD-NonUtility",#N/A,FALSE,"Prov NonUtility"}</definedName>
    <definedName name="wrn.Standard._.Utility._.Only." hidden="1">{"YTD-Utility",#N/A,FALSE,"Prov Utility"}</definedName>
    <definedName name="wrn.Standard._.Utility._.Only.stub" hidden="1">{"YTD-Utility",#N/A,FALSE,"Prov Utility"}</definedName>
    <definedName name="wrn.Standard.stub" hidden="1">{"YTD-Total",#N/A,FALSE,"Provision"}</definedName>
    <definedName name="wrn.Summary." hidden="1">{"Table A",#N/A,FALSE,"Summary";"Table D",#N/A,FALSE,"Summary";"Table E",#N/A,FALSE,"Summary"}</definedName>
    <definedName name="wrn.Summary._.View." hidden="1">{#N/A,#N/A,FALSE,"Consltd-For contngcy"}</definedName>
    <definedName name="wrn.Summary._.View.stub" hidden="1">{#N/A,#N/A,FALSE,"Consltd-For contngcy"}</definedName>
    <definedName name="wrn.test." hidden="1">{#N/A,#N/A,TRUE,"10.1_Historical Cover Sheet";#N/A,#N/A,TRUE,"10.2-10.3_Historical"}</definedName>
    <definedName name="wrn.Total._.Summary." hidden="1">{"Total Summary",#N/A,FALSE,"Summary"}</definedName>
    <definedName name="wrn.UK._.Conversion._.Only." hidden="1">{#N/A,#N/A,FALSE,"Dec 1999 UK Continuing Ops"}</definedName>
    <definedName name="wrn.UK._.Conversion._.Only.stub" hidden="1">{#N/A,#N/A,FALSE,"Dec 1999 UK Continuing Ops"}</definedName>
    <definedName name="wrn.YearEnd." hidden="1">{"Factors Pages 1-2",#N/A,FALSE,"Variables";"Factors Page 3",#N/A,FALSE,"Variables";"Factors Page 4",#N/A,FALSE,"Variables";"Factors Page 5",#N/A,FALSE,"Variables";"YE Pages 7-26",#N/A,FALSE,"Variables"}</definedName>
    <definedName name="x" hidden="1">{"YTD-Total",#N/A,TRUE,"Provision";"YTD-Utility",#N/A,TRUE,"Prov Utility";"YTD-NonUtility",#N/A,TRUE,"Prov NonUtility"}</definedName>
    <definedName name="xxx" hidden="1">{"YTD-Utility",#N/A,FALSE,"Prov Utility"}</definedName>
    <definedName name="y" hidden="1">'[10]DSM Output'!$B$21:$B$23</definedName>
    <definedName name="z" hidden="1">'[10]DSM Output'!$G$21:$G$23</definedName>
    <definedName name="Z_01844156_6462_4A28_9785_1A86F4D0C834_.wvu.PrintTitles" hidden="1">#REF!</definedName>
    <definedName name="zz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2022" i="1" l="1"/>
  <c r="W2015" i="1"/>
  <c r="T2015" i="1"/>
  <c r="Q2015" i="1"/>
  <c r="P2015" i="1"/>
  <c r="O2015" i="1"/>
  <c r="N2015" i="1"/>
  <c r="M2015" i="1"/>
  <c r="L2015" i="1"/>
  <c r="K2015" i="1"/>
  <c r="J2015" i="1"/>
  <c r="I2015" i="1"/>
  <c r="H2015" i="1"/>
  <c r="G2015" i="1"/>
  <c r="F2015" i="1"/>
  <c r="E2015" i="1"/>
  <c r="R2014" i="1"/>
  <c r="V2014" i="1" s="1"/>
  <c r="AC2014" i="1" s="1"/>
  <c r="R2013" i="1"/>
  <c r="V2013" i="1" s="1"/>
  <c r="AC2013" i="1" s="1"/>
  <c r="R2012" i="1"/>
  <c r="V2012" i="1" s="1"/>
  <c r="AC2012" i="1" s="1"/>
  <c r="R2011" i="1"/>
  <c r="V2011" i="1" s="1"/>
  <c r="AC2011" i="1" s="1"/>
  <c r="R2010" i="1"/>
  <c r="V2010" i="1" s="1"/>
  <c r="AC2010" i="1" s="1"/>
  <c r="R2009" i="1"/>
  <c r="V2009" i="1" s="1"/>
  <c r="R2008" i="1"/>
  <c r="V2008" i="1" s="1"/>
  <c r="AC2008" i="1" s="1"/>
  <c r="R2007" i="1"/>
  <c r="V2007" i="1" s="1"/>
  <c r="R2006" i="1"/>
  <c r="V2006" i="1" s="1"/>
  <c r="AC2006" i="1" s="1"/>
  <c r="R2005" i="1"/>
  <c r="V2005" i="1" s="1"/>
  <c r="R2004" i="1"/>
  <c r="V2004" i="1" s="1"/>
  <c r="R2003" i="1"/>
  <c r="V2003" i="1" s="1"/>
  <c r="R2002" i="1"/>
  <c r="V2002" i="1" s="1"/>
  <c r="AC2002" i="1" s="1"/>
  <c r="R2001" i="1"/>
  <c r="V2001" i="1" s="1"/>
  <c r="R2000" i="1"/>
  <c r="V2000" i="1" s="1"/>
  <c r="AC2000" i="1" s="1"/>
  <c r="R1999" i="1"/>
  <c r="V1999" i="1" s="1"/>
  <c r="R1998" i="1"/>
  <c r="V1998" i="1" s="1"/>
  <c r="R1997" i="1"/>
  <c r="V1997" i="1" s="1"/>
  <c r="R1996" i="1"/>
  <c r="V1996" i="1" s="1"/>
  <c r="AC1996" i="1" s="1"/>
  <c r="R1995" i="1"/>
  <c r="V1995" i="1" s="1"/>
  <c r="R1994" i="1"/>
  <c r="V1994" i="1" s="1"/>
  <c r="AC1994" i="1" s="1"/>
  <c r="R1993" i="1"/>
  <c r="V1993" i="1" s="1"/>
  <c r="R1992" i="1"/>
  <c r="V1992" i="1" s="1"/>
  <c r="AC1992" i="1" s="1"/>
  <c r="R1991" i="1"/>
  <c r="V1991" i="1" s="1"/>
  <c r="R1990" i="1"/>
  <c r="V1990" i="1" s="1"/>
  <c r="Z1990" i="1" s="1"/>
  <c r="R1989" i="1"/>
  <c r="V1989" i="1" s="1"/>
  <c r="AC1989" i="1" s="1"/>
  <c r="R1988" i="1"/>
  <c r="V1988" i="1" s="1"/>
  <c r="R1987" i="1"/>
  <c r="V1987" i="1" s="1"/>
  <c r="AC1987" i="1" s="1"/>
  <c r="R1986" i="1"/>
  <c r="V1986" i="1" s="1"/>
  <c r="R1985" i="1"/>
  <c r="V1985" i="1" s="1"/>
  <c r="AC1985" i="1" s="1"/>
  <c r="R1984" i="1"/>
  <c r="V1984" i="1" s="1"/>
  <c r="R1983" i="1"/>
  <c r="V1983" i="1" s="1"/>
  <c r="AC1983" i="1" s="1"/>
  <c r="R1982" i="1"/>
  <c r="V1982" i="1" s="1"/>
  <c r="Z1982" i="1" s="1"/>
  <c r="R1981" i="1"/>
  <c r="V1981" i="1" s="1"/>
  <c r="AC1981" i="1" s="1"/>
  <c r="R1980" i="1"/>
  <c r="V1980" i="1" s="1"/>
  <c r="R1979" i="1"/>
  <c r="V1979" i="1" s="1"/>
  <c r="AC1979" i="1" s="1"/>
  <c r="R1978" i="1"/>
  <c r="V1978" i="1" s="1"/>
  <c r="R1977" i="1"/>
  <c r="V1977" i="1" s="1"/>
  <c r="AC1977" i="1" s="1"/>
  <c r="R1976" i="1"/>
  <c r="V1976" i="1" s="1"/>
  <c r="R1975" i="1"/>
  <c r="V1975" i="1" s="1"/>
  <c r="AC1975" i="1" s="1"/>
  <c r="R1974" i="1"/>
  <c r="V1974" i="1" s="1"/>
  <c r="AA1974" i="1" s="1"/>
  <c r="R1973" i="1"/>
  <c r="V1973" i="1" s="1"/>
  <c r="AC1973" i="1" s="1"/>
  <c r="R1972" i="1"/>
  <c r="V1972" i="1" s="1"/>
  <c r="R1971" i="1"/>
  <c r="V1971" i="1" s="1"/>
  <c r="AC1971" i="1" s="1"/>
  <c r="R1970" i="1"/>
  <c r="V1970" i="1" s="1"/>
  <c r="Z1970" i="1" s="1"/>
  <c r="R1969" i="1"/>
  <c r="V1969" i="1" s="1"/>
  <c r="AC1969" i="1" s="1"/>
  <c r="R1968" i="1"/>
  <c r="V1968" i="1" s="1"/>
  <c r="R1967" i="1"/>
  <c r="V1967" i="1" s="1"/>
  <c r="AC1967" i="1" s="1"/>
  <c r="R1966" i="1"/>
  <c r="V1966" i="1" s="1"/>
  <c r="AA1966" i="1" s="1"/>
  <c r="R1965" i="1"/>
  <c r="V1965" i="1" s="1"/>
  <c r="AC1965" i="1" s="1"/>
  <c r="R1964" i="1"/>
  <c r="V1964" i="1" s="1"/>
  <c r="R1963" i="1"/>
  <c r="V1963" i="1" s="1"/>
  <c r="AC1963" i="1" s="1"/>
  <c r="R1962" i="1"/>
  <c r="V1962" i="1" s="1"/>
  <c r="R1961" i="1"/>
  <c r="V1961" i="1" s="1"/>
  <c r="AC1961" i="1" s="1"/>
  <c r="R1960" i="1"/>
  <c r="V1960" i="1" s="1"/>
  <c r="R1959" i="1"/>
  <c r="V1959" i="1" s="1"/>
  <c r="AC1959" i="1" s="1"/>
  <c r="R1958" i="1"/>
  <c r="V1958" i="1" s="1"/>
  <c r="Z1958" i="1" s="1"/>
  <c r="R1957" i="1"/>
  <c r="V1957" i="1" s="1"/>
  <c r="AC1957" i="1" s="1"/>
  <c r="R1956" i="1"/>
  <c r="V1956" i="1" s="1"/>
  <c r="AC1955" i="1"/>
  <c r="R1955" i="1"/>
  <c r="U1955" i="1" s="1"/>
  <c r="AC1954" i="1"/>
  <c r="R1954" i="1"/>
  <c r="U1954" i="1" s="1"/>
  <c r="R1953" i="1"/>
  <c r="V1953" i="1" s="1"/>
  <c r="R1952" i="1"/>
  <c r="V1952" i="1" s="1"/>
  <c r="AC1952" i="1" s="1"/>
  <c r="R1951" i="1"/>
  <c r="V1951" i="1" s="1"/>
  <c r="R1950" i="1"/>
  <c r="V1950" i="1" s="1"/>
  <c r="R1949" i="1"/>
  <c r="V1949" i="1" s="1"/>
  <c r="R1948" i="1"/>
  <c r="V1948" i="1" s="1"/>
  <c r="R1947" i="1"/>
  <c r="V1947" i="1" s="1"/>
  <c r="R1946" i="1"/>
  <c r="V1946" i="1" s="1"/>
  <c r="R1945" i="1"/>
  <c r="V1945" i="1" s="1"/>
  <c r="R1944" i="1"/>
  <c r="V1944" i="1" s="1"/>
  <c r="R1943" i="1"/>
  <c r="V1943" i="1" s="1"/>
  <c r="R1942" i="1"/>
  <c r="V1942" i="1" s="1"/>
  <c r="R1941" i="1"/>
  <c r="V1941" i="1" s="1"/>
  <c r="R1940" i="1"/>
  <c r="V1940" i="1" s="1"/>
  <c r="R1939" i="1"/>
  <c r="V1939" i="1" s="1"/>
  <c r="R1938" i="1"/>
  <c r="V1938" i="1" s="1"/>
  <c r="R1937" i="1"/>
  <c r="V1937" i="1" s="1"/>
  <c r="R1936" i="1"/>
  <c r="V1936" i="1" s="1"/>
  <c r="R1935" i="1"/>
  <c r="V1935" i="1" s="1"/>
  <c r="AC1935" i="1" s="1"/>
  <c r="R1934" i="1"/>
  <c r="V1934" i="1" s="1"/>
  <c r="R1933" i="1"/>
  <c r="V1933" i="1" s="1"/>
  <c r="AC1933" i="1" s="1"/>
  <c r="R1932" i="1"/>
  <c r="V1932" i="1" s="1"/>
  <c r="R1931" i="1"/>
  <c r="V1931" i="1" s="1"/>
  <c r="Y1931" i="1" s="1"/>
  <c r="R1930" i="1"/>
  <c r="V1930" i="1" s="1"/>
  <c r="AC1929" i="1"/>
  <c r="R1929" i="1"/>
  <c r="U1929" i="1" s="1"/>
  <c r="R1928" i="1"/>
  <c r="V1928" i="1" s="1"/>
  <c r="R1927" i="1"/>
  <c r="V1927" i="1" s="1"/>
  <c r="R1926" i="1"/>
  <c r="V1926" i="1" s="1"/>
  <c r="R1925" i="1"/>
  <c r="V1925" i="1" s="1"/>
  <c r="AC1924" i="1"/>
  <c r="R1924" i="1"/>
  <c r="U1924" i="1" s="1"/>
  <c r="R1923" i="1"/>
  <c r="V1923" i="1" s="1"/>
  <c r="R1922" i="1"/>
  <c r="V1922" i="1" s="1"/>
  <c r="R1921" i="1"/>
  <c r="V1921" i="1" s="1"/>
  <c r="R1920" i="1"/>
  <c r="V1920" i="1" s="1"/>
  <c r="AC1920" i="1" s="1"/>
  <c r="R1919" i="1"/>
  <c r="V1919" i="1" s="1"/>
  <c r="R1918" i="1"/>
  <c r="V1918" i="1" s="1"/>
  <c r="R1917" i="1"/>
  <c r="V1917" i="1" s="1"/>
  <c r="R1916" i="1"/>
  <c r="V1916" i="1" s="1"/>
  <c r="AC1916" i="1" s="1"/>
  <c r="R1915" i="1"/>
  <c r="V1915" i="1" s="1"/>
  <c r="R1914" i="1"/>
  <c r="V1914" i="1" s="1"/>
  <c r="R1913" i="1"/>
  <c r="V1913" i="1" s="1"/>
  <c r="R1912" i="1"/>
  <c r="V1912" i="1" s="1"/>
  <c r="AC1912" i="1" s="1"/>
  <c r="AC1911" i="1"/>
  <c r="R1911" i="1"/>
  <c r="U1911" i="1" s="1"/>
  <c r="R1910" i="1"/>
  <c r="V1910" i="1" s="1"/>
  <c r="Z1910" i="1" s="1"/>
  <c r="R1909" i="1"/>
  <c r="V1909" i="1" s="1"/>
  <c r="AC1909" i="1" s="1"/>
  <c r="R1908" i="1"/>
  <c r="V1908" i="1" s="1"/>
  <c r="R1907" i="1"/>
  <c r="V1907" i="1" s="1"/>
  <c r="AC1907" i="1" s="1"/>
  <c r="R1906" i="1"/>
  <c r="V1906" i="1" s="1"/>
  <c r="AA1906" i="1" s="1"/>
  <c r="R1905" i="1"/>
  <c r="V1905" i="1" s="1"/>
  <c r="R1904" i="1"/>
  <c r="V1904" i="1" s="1"/>
  <c r="R1903" i="1"/>
  <c r="V1903" i="1" s="1"/>
  <c r="R1902" i="1"/>
  <c r="V1902" i="1" s="1"/>
  <c r="R1901" i="1"/>
  <c r="V1901" i="1" s="1"/>
  <c r="R1900" i="1"/>
  <c r="V1900" i="1" s="1"/>
  <c r="R1899" i="1"/>
  <c r="V1899" i="1" s="1"/>
  <c r="AC1898" i="1"/>
  <c r="R1898" i="1"/>
  <c r="U1898" i="1" s="1"/>
  <c r="R1897" i="1"/>
  <c r="V1897" i="1" s="1"/>
  <c r="R1896" i="1"/>
  <c r="V1896" i="1" s="1"/>
  <c r="R1895" i="1"/>
  <c r="V1895" i="1" s="1"/>
  <c r="R1894" i="1"/>
  <c r="V1894" i="1" s="1"/>
  <c r="R1893" i="1"/>
  <c r="V1893" i="1" s="1"/>
  <c r="R1892" i="1"/>
  <c r="V1892" i="1" s="1"/>
  <c r="R1891" i="1"/>
  <c r="V1891" i="1" s="1"/>
  <c r="R1890" i="1"/>
  <c r="V1890" i="1" s="1"/>
  <c r="R1889" i="1"/>
  <c r="V1889" i="1" s="1"/>
  <c r="R1888" i="1"/>
  <c r="V1888" i="1" s="1"/>
  <c r="R1887" i="1"/>
  <c r="V1887" i="1" s="1"/>
  <c r="R1886" i="1"/>
  <c r="V1886" i="1" s="1"/>
  <c r="R1885" i="1"/>
  <c r="V1885" i="1" s="1"/>
  <c r="R1884" i="1"/>
  <c r="V1884" i="1" s="1"/>
  <c r="AC1883" i="1"/>
  <c r="R1883" i="1"/>
  <c r="U1883" i="1" s="1"/>
  <c r="AC1882" i="1"/>
  <c r="R1882" i="1"/>
  <c r="U1882" i="1" s="1"/>
  <c r="AC1881" i="1"/>
  <c r="R1881" i="1"/>
  <c r="U1881" i="1" s="1"/>
  <c r="R1880" i="1"/>
  <c r="V1880" i="1" s="1"/>
  <c r="R1879" i="1"/>
  <c r="W1878" i="1"/>
  <c r="U1878" i="1"/>
  <c r="T1878" i="1"/>
  <c r="Q1878" i="1"/>
  <c r="P1878" i="1"/>
  <c r="O1878" i="1"/>
  <c r="N1878" i="1"/>
  <c r="M1878" i="1"/>
  <c r="L1878" i="1"/>
  <c r="K1878" i="1"/>
  <c r="J1878" i="1"/>
  <c r="I1878" i="1"/>
  <c r="H1878" i="1"/>
  <c r="G1878" i="1"/>
  <c r="F1878" i="1"/>
  <c r="E1878" i="1"/>
  <c r="R1877" i="1"/>
  <c r="V1877" i="1" s="1"/>
  <c r="R1876" i="1"/>
  <c r="V1876" i="1" s="1"/>
  <c r="AA1876" i="1" s="1"/>
  <c r="R1875" i="1"/>
  <c r="V1875" i="1" s="1"/>
  <c r="R1874" i="1"/>
  <c r="V1874" i="1" s="1"/>
  <c r="Z1874" i="1" s="1"/>
  <c r="R1873" i="1"/>
  <c r="V1873" i="1" s="1"/>
  <c r="R1872" i="1"/>
  <c r="V1872" i="1" s="1"/>
  <c r="R1871" i="1"/>
  <c r="V1871" i="1" s="1"/>
  <c r="R1870" i="1"/>
  <c r="V1870" i="1" s="1"/>
  <c r="AC1870" i="1" s="1"/>
  <c r="R1869" i="1"/>
  <c r="V1869" i="1" s="1"/>
  <c r="R1868" i="1"/>
  <c r="V1868" i="1" s="1"/>
  <c r="R1867" i="1"/>
  <c r="V1867" i="1" s="1"/>
  <c r="AC1867" i="1" s="1"/>
  <c r="R1866" i="1"/>
  <c r="V1866" i="1" s="1"/>
  <c r="R1865" i="1"/>
  <c r="V1865" i="1" s="1"/>
  <c r="AC1865" i="1" s="1"/>
  <c r="R1864" i="1"/>
  <c r="V1864" i="1" s="1"/>
  <c r="R1863" i="1"/>
  <c r="V1863" i="1" s="1"/>
  <c r="AC1863" i="1" s="1"/>
  <c r="R1862" i="1"/>
  <c r="V1862" i="1" s="1"/>
  <c r="R1861" i="1"/>
  <c r="V1861" i="1" s="1"/>
  <c r="R1860" i="1"/>
  <c r="V1860" i="1" s="1"/>
  <c r="R1859" i="1"/>
  <c r="V1859" i="1" s="1"/>
  <c r="AC1859" i="1" s="1"/>
  <c r="R1858" i="1"/>
  <c r="V1858" i="1" s="1"/>
  <c r="R1857" i="1"/>
  <c r="AA1856" i="1"/>
  <c r="W1856" i="1"/>
  <c r="U1856" i="1"/>
  <c r="T1856" i="1"/>
  <c r="Q1856" i="1"/>
  <c r="P1856" i="1"/>
  <c r="O1856" i="1"/>
  <c r="N1856" i="1"/>
  <c r="M1856" i="1"/>
  <c r="L1856" i="1"/>
  <c r="K1856" i="1"/>
  <c r="J1856" i="1"/>
  <c r="I1856" i="1"/>
  <c r="H1856" i="1"/>
  <c r="G1856" i="1"/>
  <c r="F1856" i="1"/>
  <c r="E1856" i="1"/>
  <c r="R1855" i="1"/>
  <c r="R1856" i="1" s="1"/>
  <c r="W1854" i="1"/>
  <c r="U1854" i="1"/>
  <c r="T1854" i="1"/>
  <c r="Q1854" i="1"/>
  <c r="P1854" i="1"/>
  <c r="O1854" i="1"/>
  <c r="N1854" i="1"/>
  <c r="M1854" i="1"/>
  <c r="L1854" i="1"/>
  <c r="K1854" i="1"/>
  <c r="J1854" i="1"/>
  <c r="I1854" i="1"/>
  <c r="H1854" i="1"/>
  <c r="G1854" i="1"/>
  <c r="F1854" i="1"/>
  <c r="E1854" i="1"/>
  <c r="R1853" i="1"/>
  <c r="V1853" i="1" s="1"/>
  <c r="R1852" i="1"/>
  <c r="V1852" i="1" s="1"/>
  <c r="R1851" i="1"/>
  <c r="V1851" i="1" s="1"/>
  <c r="R1850" i="1"/>
  <c r="V1850" i="1" s="1"/>
  <c r="AC1850" i="1" s="1"/>
  <c r="R1849" i="1"/>
  <c r="V1849" i="1" s="1"/>
  <c r="R1848" i="1"/>
  <c r="V1848" i="1" s="1"/>
  <c r="R1847" i="1"/>
  <c r="V1847" i="1" s="1"/>
  <c r="R1846" i="1"/>
  <c r="V1846" i="1" s="1"/>
  <c r="AC1846" i="1" s="1"/>
  <c r="R1845" i="1"/>
  <c r="V1845" i="1" s="1"/>
  <c r="R1844" i="1"/>
  <c r="V1844" i="1" s="1"/>
  <c r="R1843" i="1"/>
  <c r="V1843" i="1" s="1"/>
  <c r="R1842" i="1"/>
  <c r="V1842" i="1" s="1"/>
  <c r="R1841" i="1"/>
  <c r="V1841" i="1" s="1"/>
  <c r="R1840" i="1"/>
  <c r="V1840" i="1" s="1"/>
  <c r="R1839" i="1"/>
  <c r="V1839" i="1" s="1"/>
  <c r="R1838" i="1"/>
  <c r="V1838" i="1" s="1"/>
  <c r="AC1838" i="1" s="1"/>
  <c r="R1837" i="1"/>
  <c r="V1837" i="1" s="1"/>
  <c r="R1836" i="1"/>
  <c r="V1836" i="1" s="1"/>
  <c r="R1835" i="1"/>
  <c r="V1835" i="1" s="1"/>
  <c r="R1834" i="1"/>
  <c r="V1834" i="1" s="1"/>
  <c r="AC1834" i="1" s="1"/>
  <c r="R1833" i="1"/>
  <c r="V1833" i="1" s="1"/>
  <c r="R1832" i="1"/>
  <c r="V1832" i="1" s="1"/>
  <c r="R1831" i="1"/>
  <c r="V1831" i="1" s="1"/>
  <c r="R1830" i="1"/>
  <c r="V1830" i="1" s="1"/>
  <c r="AC1830" i="1" s="1"/>
  <c r="R1829" i="1"/>
  <c r="V1829" i="1" s="1"/>
  <c r="R1828" i="1"/>
  <c r="V1828" i="1" s="1"/>
  <c r="R1827" i="1"/>
  <c r="V1827" i="1" s="1"/>
  <c r="R1826" i="1"/>
  <c r="V1826" i="1" s="1"/>
  <c r="R1825" i="1"/>
  <c r="V1825" i="1" s="1"/>
  <c r="R1824" i="1"/>
  <c r="V1824" i="1" s="1"/>
  <c r="AC1824" i="1" s="1"/>
  <c r="R1823" i="1"/>
  <c r="V1823" i="1" s="1"/>
  <c r="R1822" i="1"/>
  <c r="V1822" i="1" s="1"/>
  <c r="AC1822" i="1" s="1"/>
  <c r="R1821" i="1"/>
  <c r="V1821" i="1" s="1"/>
  <c r="R1820" i="1"/>
  <c r="V1820" i="1" s="1"/>
  <c r="R1819" i="1"/>
  <c r="V1819" i="1" s="1"/>
  <c r="R1818" i="1"/>
  <c r="V1818" i="1" s="1"/>
  <c r="Z1818" i="1" s="1"/>
  <c r="R1817" i="1"/>
  <c r="V1817" i="1" s="1"/>
  <c r="R1816" i="1"/>
  <c r="V1816" i="1" s="1"/>
  <c r="AC1816" i="1" s="1"/>
  <c r="R1815" i="1"/>
  <c r="V1815" i="1" s="1"/>
  <c r="R1814" i="1"/>
  <c r="V1814" i="1" s="1"/>
  <c r="R1813" i="1"/>
  <c r="V1813" i="1" s="1"/>
  <c r="R1812" i="1"/>
  <c r="V1812" i="1" s="1"/>
  <c r="AC1812" i="1" s="1"/>
  <c r="R1811" i="1"/>
  <c r="V1811" i="1" s="1"/>
  <c r="R1810" i="1"/>
  <c r="V1810" i="1" s="1"/>
  <c r="R1809" i="1"/>
  <c r="V1809" i="1" s="1"/>
  <c r="R1808" i="1"/>
  <c r="V1808" i="1" s="1"/>
  <c r="AC1808" i="1" s="1"/>
  <c r="R1807" i="1"/>
  <c r="V1807" i="1" s="1"/>
  <c r="R1806" i="1"/>
  <c r="V1806" i="1" s="1"/>
  <c r="R1805" i="1"/>
  <c r="V1805" i="1" s="1"/>
  <c r="R1804" i="1"/>
  <c r="V1804" i="1" s="1"/>
  <c r="Y1804" i="1" s="1"/>
  <c r="AC1804" i="1" s="1"/>
  <c r="R1803" i="1"/>
  <c r="V1803" i="1" s="1"/>
  <c r="R1802" i="1"/>
  <c r="V1802" i="1" s="1"/>
  <c r="Y1802" i="1" s="1"/>
  <c r="AC1802" i="1" s="1"/>
  <c r="R1801" i="1"/>
  <c r="V1801" i="1" s="1"/>
  <c r="R1800" i="1"/>
  <c r="V1800" i="1" s="1"/>
  <c r="R1799" i="1"/>
  <c r="V1799" i="1" s="1"/>
  <c r="R1798" i="1"/>
  <c r="V1798" i="1" s="1"/>
  <c r="AC1798" i="1" s="1"/>
  <c r="R1797" i="1"/>
  <c r="V1797" i="1" s="1"/>
  <c r="R1796" i="1"/>
  <c r="V1796" i="1" s="1"/>
  <c r="R1795" i="1"/>
  <c r="V1795" i="1" s="1"/>
  <c r="R1794" i="1"/>
  <c r="V1794" i="1" s="1"/>
  <c r="AC1794" i="1" s="1"/>
  <c r="R1793" i="1"/>
  <c r="V1793" i="1" s="1"/>
  <c r="R1792" i="1"/>
  <c r="V1792" i="1" s="1"/>
  <c r="R1791" i="1"/>
  <c r="V1791" i="1" s="1"/>
  <c r="R1790" i="1"/>
  <c r="V1790" i="1" s="1"/>
  <c r="AC1790" i="1" s="1"/>
  <c r="R1789" i="1"/>
  <c r="V1789" i="1" s="1"/>
  <c r="R1788" i="1"/>
  <c r="V1788" i="1" s="1"/>
  <c r="R1787" i="1"/>
  <c r="V1787" i="1" s="1"/>
  <c r="R1786" i="1"/>
  <c r="V1786" i="1" s="1"/>
  <c r="AC1786" i="1" s="1"/>
  <c r="R1785" i="1"/>
  <c r="V1785" i="1" s="1"/>
  <c r="R1784" i="1"/>
  <c r="V1784" i="1" s="1"/>
  <c r="R1783" i="1"/>
  <c r="V1783" i="1" s="1"/>
  <c r="R1782" i="1"/>
  <c r="V1782" i="1" s="1"/>
  <c r="AC1782" i="1" s="1"/>
  <c r="R1781" i="1"/>
  <c r="V1781" i="1" s="1"/>
  <c r="R1780" i="1"/>
  <c r="V1780" i="1" s="1"/>
  <c r="Y1780" i="1" s="1"/>
  <c r="AC1780" i="1" s="1"/>
  <c r="R1779" i="1"/>
  <c r="V1779" i="1" s="1"/>
  <c r="R1778" i="1"/>
  <c r="V1778" i="1" s="1"/>
  <c r="R1777" i="1"/>
  <c r="V1777" i="1" s="1"/>
  <c r="R1776" i="1"/>
  <c r="V1776" i="1" s="1"/>
  <c r="AC1776" i="1" s="1"/>
  <c r="R1775" i="1"/>
  <c r="V1775" i="1" s="1"/>
  <c r="R1774" i="1"/>
  <c r="V1774" i="1" s="1"/>
  <c r="AC1774" i="1" s="1"/>
  <c r="R1773" i="1"/>
  <c r="V1773" i="1" s="1"/>
  <c r="R1772" i="1"/>
  <c r="V1772" i="1" s="1"/>
  <c r="Z1772" i="1" s="1"/>
  <c r="R1771" i="1"/>
  <c r="V1771" i="1" s="1"/>
  <c r="R1770" i="1"/>
  <c r="V1770" i="1" s="1"/>
  <c r="AC1770" i="1" s="1"/>
  <c r="R1769" i="1"/>
  <c r="V1769" i="1" s="1"/>
  <c r="R1768" i="1"/>
  <c r="V1768" i="1" s="1"/>
  <c r="AA1768" i="1" s="1"/>
  <c r="R1767" i="1"/>
  <c r="V1767" i="1" s="1"/>
  <c r="R1766" i="1"/>
  <c r="V1766" i="1" s="1"/>
  <c r="AC1766" i="1" s="1"/>
  <c r="R1765" i="1"/>
  <c r="V1765" i="1" s="1"/>
  <c r="R1764" i="1"/>
  <c r="V1764" i="1" s="1"/>
  <c r="AC1764" i="1" s="1"/>
  <c r="R1763" i="1"/>
  <c r="V1763" i="1" s="1"/>
  <c r="R1762" i="1"/>
  <c r="V1762" i="1" s="1"/>
  <c r="AC1762" i="1" s="1"/>
  <c r="R1761" i="1"/>
  <c r="V1761" i="1" s="1"/>
  <c r="R1760" i="1"/>
  <c r="V1760" i="1" s="1"/>
  <c r="R1759" i="1"/>
  <c r="V1759" i="1" s="1"/>
  <c r="R1758" i="1"/>
  <c r="V1758" i="1" s="1"/>
  <c r="AC1758" i="1" s="1"/>
  <c r="R1757" i="1"/>
  <c r="V1757" i="1" s="1"/>
  <c r="R1756" i="1"/>
  <c r="V1756" i="1" s="1"/>
  <c r="Y1756" i="1" s="1"/>
  <c r="AC1756" i="1" s="1"/>
  <c r="R1755" i="1"/>
  <c r="V1755" i="1" s="1"/>
  <c r="R1754" i="1"/>
  <c r="V1754" i="1" s="1"/>
  <c r="AC1754" i="1" s="1"/>
  <c r="R1753" i="1"/>
  <c r="V1753" i="1" s="1"/>
  <c r="R1752" i="1"/>
  <c r="V1752" i="1" s="1"/>
  <c r="Z1752" i="1" s="1"/>
  <c r="R1751" i="1"/>
  <c r="V1751" i="1" s="1"/>
  <c r="R1750" i="1"/>
  <c r="V1750" i="1" s="1"/>
  <c r="R1749" i="1"/>
  <c r="V1749" i="1" s="1"/>
  <c r="R1748" i="1"/>
  <c r="V1748" i="1" s="1"/>
  <c r="AC1748" i="1" s="1"/>
  <c r="R1747" i="1"/>
  <c r="V1747" i="1" s="1"/>
  <c r="R1746" i="1"/>
  <c r="V1746" i="1" s="1"/>
  <c r="AC1746" i="1" s="1"/>
  <c r="R1745" i="1"/>
  <c r="V1745" i="1" s="1"/>
  <c r="R1744" i="1"/>
  <c r="V1744" i="1" s="1"/>
  <c r="R1743" i="1"/>
  <c r="V1743" i="1" s="1"/>
  <c r="R1742" i="1"/>
  <c r="V1742" i="1" s="1"/>
  <c r="AC1742" i="1" s="1"/>
  <c r="R1741" i="1"/>
  <c r="V1741" i="1" s="1"/>
  <c r="R1740" i="1"/>
  <c r="V1740" i="1" s="1"/>
  <c r="Z1740" i="1" s="1"/>
  <c r="R1739" i="1"/>
  <c r="V1739" i="1" s="1"/>
  <c r="R1738" i="1"/>
  <c r="V1738" i="1" s="1"/>
  <c r="AC1738" i="1" s="1"/>
  <c r="R1737" i="1"/>
  <c r="V1737" i="1" s="1"/>
  <c r="AC1736" i="1"/>
  <c r="R1736" i="1"/>
  <c r="V1736" i="1" s="1"/>
  <c r="Z1736" i="1" s="1"/>
  <c r="R1735" i="1"/>
  <c r="V1735" i="1" s="1"/>
  <c r="R1734" i="1"/>
  <c r="V1734" i="1" s="1"/>
  <c r="Z1734" i="1" s="1"/>
  <c r="R1733" i="1"/>
  <c r="V1733" i="1" s="1"/>
  <c r="R1732" i="1"/>
  <c r="V1732" i="1" s="1"/>
  <c r="AC1732" i="1" s="1"/>
  <c r="R1731" i="1"/>
  <c r="V1731" i="1" s="1"/>
  <c r="R1730" i="1"/>
  <c r="V1730" i="1" s="1"/>
  <c r="AC1730" i="1" s="1"/>
  <c r="R1729" i="1"/>
  <c r="V1729" i="1" s="1"/>
  <c r="R1728" i="1"/>
  <c r="V1728" i="1" s="1"/>
  <c r="R1727" i="1"/>
  <c r="V1727" i="1" s="1"/>
  <c r="W1726" i="1"/>
  <c r="U1726" i="1"/>
  <c r="T1726" i="1"/>
  <c r="Q1726" i="1"/>
  <c r="P1726" i="1"/>
  <c r="O1726" i="1"/>
  <c r="N1726" i="1"/>
  <c r="M1726" i="1"/>
  <c r="L1726" i="1"/>
  <c r="K1726" i="1"/>
  <c r="J1726" i="1"/>
  <c r="I1726" i="1"/>
  <c r="H1726" i="1"/>
  <c r="G1726" i="1"/>
  <c r="F1726" i="1"/>
  <c r="E1726" i="1"/>
  <c r="R1725" i="1"/>
  <c r="V1725" i="1" s="1"/>
  <c r="R1724" i="1"/>
  <c r="V1724" i="1" s="1"/>
  <c r="R1723" i="1"/>
  <c r="V1723" i="1" s="1"/>
  <c r="R1722" i="1"/>
  <c r="V1722" i="1" s="1"/>
  <c r="R1721" i="1"/>
  <c r="V1721" i="1" s="1"/>
  <c r="Z1721" i="1" s="1"/>
  <c r="R1720" i="1"/>
  <c r="V1720" i="1" s="1"/>
  <c r="R1719" i="1"/>
  <c r="V1719" i="1" s="1"/>
  <c r="R1718" i="1"/>
  <c r="V1718" i="1" s="1"/>
  <c r="AC1718" i="1" s="1"/>
  <c r="R1717" i="1"/>
  <c r="V1717" i="1" s="1"/>
  <c r="Z1717" i="1" s="1"/>
  <c r="R1716" i="1"/>
  <c r="V1716" i="1" s="1"/>
  <c r="AC1716" i="1" s="1"/>
  <c r="R1715" i="1"/>
  <c r="V1715" i="1" s="1"/>
  <c r="Z1715" i="1" s="1"/>
  <c r="R1714" i="1"/>
  <c r="V1714" i="1" s="1"/>
  <c r="AC1714" i="1" s="1"/>
  <c r="R1713" i="1"/>
  <c r="V1713" i="1" s="1"/>
  <c r="R1712" i="1"/>
  <c r="V1712" i="1" s="1"/>
  <c r="AC1712" i="1" s="1"/>
  <c r="R1711" i="1"/>
  <c r="V1711" i="1" s="1"/>
  <c r="AA1711" i="1" s="1"/>
  <c r="R1710" i="1"/>
  <c r="V1710" i="1" s="1"/>
  <c r="AC1710" i="1" s="1"/>
  <c r="R1709" i="1"/>
  <c r="V1709" i="1" s="1"/>
  <c r="R1708" i="1"/>
  <c r="V1708" i="1" s="1"/>
  <c r="R1707" i="1"/>
  <c r="V1707" i="1" s="1"/>
  <c r="AA1707" i="1" s="1"/>
  <c r="R1706" i="1"/>
  <c r="V1706" i="1" s="1"/>
  <c r="R1705" i="1"/>
  <c r="V1705" i="1" s="1"/>
  <c r="R1704" i="1"/>
  <c r="V1704" i="1" s="1"/>
  <c r="AC1704" i="1" s="1"/>
  <c r="R1703" i="1"/>
  <c r="V1703" i="1" s="1"/>
  <c r="AA1703" i="1" s="1"/>
  <c r="R1702" i="1"/>
  <c r="V1702" i="1" s="1"/>
  <c r="R1701" i="1"/>
  <c r="V1701" i="1" s="1"/>
  <c r="AA1701" i="1" s="1"/>
  <c r="R1700" i="1"/>
  <c r="V1700" i="1" s="1"/>
  <c r="AA1700" i="1" s="1"/>
  <c r="R1699" i="1"/>
  <c r="V1699" i="1" s="1"/>
  <c r="AA1699" i="1" s="1"/>
  <c r="R1698" i="1"/>
  <c r="V1698" i="1" s="1"/>
  <c r="R1697" i="1"/>
  <c r="V1697" i="1" s="1"/>
  <c r="AA1697" i="1" s="1"/>
  <c r="R1696" i="1"/>
  <c r="V1696" i="1" s="1"/>
  <c r="AC1696" i="1" s="1"/>
  <c r="R1695" i="1"/>
  <c r="V1695" i="1" s="1"/>
  <c r="AA1695" i="1" s="1"/>
  <c r="R1694" i="1"/>
  <c r="V1694" i="1" s="1"/>
  <c r="R1693" i="1"/>
  <c r="V1693" i="1" s="1"/>
  <c r="AA1693" i="1" s="1"/>
  <c r="R1692" i="1"/>
  <c r="V1692" i="1" s="1"/>
  <c r="R1691" i="1"/>
  <c r="V1691" i="1" s="1"/>
  <c r="AA1691" i="1" s="1"/>
  <c r="R1690" i="1"/>
  <c r="V1690" i="1" s="1"/>
  <c r="R1689" i="1"/>
  <c r="V1689" i="1" s="1"/>
  <c r="AA1689" i="1" s="1"/>
  <c r="R1688" i="1"/>
  <c r="V1688" i="1" s="1"/>
  <c r="AC1688" i="1" s="1"/>
  <c r="R1687" i="1"/>
  <c r="V1687" i="1" s="1"/>
  <c r="AA1687" i="1" s="1"/>
  <c r="R1686" i="1"/>
  <c r="V1686" i="1" s="1"/>
  <c r="R1685" i="1"/>
  <c r="V1685" i="1" s="1"/>
  <c r="AA1685" i="1" s="1"/>
  <c r="R1684" i="1"/>
  <c r="V1684" i="1" s="1"/>
  <c r="R1683" i="1"/>
  <c r="V1683" i="1" s="1"/>
  <c r="AA1683" i="1" s="1"/>
  <c r="R1682" i="1"/>
  <c r="V1682" i="1" s="1"/>
  <c r="R1681" i="1"/>
  <c r="V1681" i="1" s="1"/>
  <c r="AA1681" i="1" s="1"/>
  <c r="R1680" i="1"/>
  <c r="V1680" i="1" s="1"/>
  <c r="AC1680" i="1" s="1"/>
  <c r="R1679" i="1"/>
  <c r="V1679" i="1" s="1"/>
  <c r="AA1679" i="1" s="1"/>
  <c r="R1678" i="1"/>
  <c r="V1678" i="1" s="1"/>
  <c r="R1677" i="1"/>
  <c r="V1677" i="1" s="1"/>
  <c r="AA1677" i="1" s="1"/>
  <c r="R1676" i="1"/>
  <c r="V1676" i="1" s="1"/>
  <c r="R1675" i="1"/>
  <c r="V1675" i="1" s="1"/>
  <c r="AA1675" i="1" s="1"/>
  <c r="R1674" i="1"/>
  <c r="V1674" i="1" s="1"/>
  <c r="R1673" i="1"/>
  <c r="V1673" i="1" s="1"/>
  <c r="R1672" i="1"/>
  <c r="V1672" i="1" s="1"/>
  <c r="R1671" i="1"/>
  <c r="V1671" i="1" s="1"/>
  <c r="R1670" i="1"/>
  <c r="V1670" i="1" s="1"/>
  <c r="R1669" i="1"/>
  <c r="V1669" i="1" s="1"/>
  <c r="R1668" i="1"/>
  <c r="V1668" i="1" s="1"/>
  <c r="R1667" i="1"/>
  <c r="V1667" i="1" s="1"/>
  <c r="R1666" i="1"/>
  <c r="V1666" i="1" s="1"/>
  <c r="R1665" i="1"/>
  <c r="V1665" i="1" s="1"/>
  <c r="R1664" i="1"/>
  <c r="V1664" i="1" s="1"/>
  <c r="R1663" i="1"/>
  <c r="V1663" i="1" s="1"/>
  <c r="R1662" i="1"/>
  <c r="V1662" i="1" s="1"/>
  <c r="R1661" i="1"/>
  <c r="V1661" i="1" s="1"/>
  <c r="R1660" i="1"/>
  <c r="V1660" i="1" s="1"/>
  <c r="R1659" i="1"/>
  <c r="V1659" i="1" s="1"/>
  <c r="R1658" i="1"/>
  <c r="V1658" i="1" s="1"/>
  <c r="W1657" i="1"/>
  <c r="U1657" i="1"/>
  <c r="T1657" i="1"/>
  <c r="Q1657" i="1"/>
  <c r="P1657" i="1"/>
  <c r="O1657" i="1"/>
  <c r="N1657" i="1"/>
  <c r="M1657" i="1"/>
  <c r="L1657" i="1"/>
  <c r="K1657" i="1"/>
  <c r="J1657" i="1"/>
  <c r="I1657" i="1"/>
  <c r="H1657" i="1"/>
  <c r="G1657" i="1"/>
  <c r="F1657" i="1"/>
  <c r="E1657" i="1"/>
  <c r="R1656" i="1"/>
  <c r="V1656" i="1" s="1"/>
  <c r="AC1656" i="1" s="1"/>
  <c r="R1655" i="1"/>
  <c r="V1655" i="1" s="1"/>
  <c r="R1654" i="1"/>
  <c r="V1654" i="1" s="1"/>
  <c r="AC1654" i="1" s="1"/>
  <c r="R1653" i="1"/>
  <c r="V1653" i="1" s="1"/>
  <c r="R1652" i="1"/>
  <c r="V1652" i="1" s="1"/>
  <c r="R1651" i="1"/>
  <c r="V1651" i="1" s="1"/>
  <c r="R1650" i="1"/>
  <c r="V1650" i="1" s="1"/>
  <c r="R1649" i="1"/>
  <c r="Y1648" i="1"/>
  <c r="W1648" i="1"/>
  <c r="U1648" i="1"/>
  <c r="T1648" i="1"/>
  <c r="Q1648" i="1"/>
  <c r="P1648" i="1"/>
  <c r="O1648" i="1"/>
  <c r="N1648" i="1"/>
  <c r="M1648" i="1"/>
  <c r="L1648" i="1"/>
  <c r="K1648" i="1"/>
  <c r="J1648" i="1"/>
  <c r="I1648" i="1"/>
  <c r="H1648" i="1"/>
  <c r="G1648" i="1"/>
  <c r="F1648" i="1"/>
  <c r="E1648" i="1"/>
  <c r="R1647" i="1"/>
  <c r="V1647" i="1" s="1"/>
  <c r="R1646" i="1"/>
  <c r="V1646" i="1" s="1"/>
  <c r="R1645" i="1"/>
  <c r="V1645" i="1" s="1"/>
  <c r="R1644" i="1"/>
  <c r="V1644" i="1" s="1"/>
  <c r="AC1644" i="1" s="1"/>
  <c r="R1643" i="1"/>
  <c r="V1643" i="1" s="1"/>
  <c r="R1642" i="1"/>
  <c r="V1642" i="1" s="1"/>
  <c r="AC1642" i="1" s="1"/>
  <c r="R1641" i="1"/>
  <c r="Z1638" i="1"/>
  <c r="Y1638" i="1"/>
  <c r="W1638" i="1"/>
  <c r="U1638" i="1"/>
  <c r="T1638" i="1"/>
  <c r="Q1638" i="1"/>
  <c r="P1638" i="1"/>
  <c r="O1638" i="1"/>
  <c r="N1638" i="1"/>
  <c r="M1638" i="1"/>
  <c r="L1638" i="1"/>
  <c r="K1638" i="1"/>
  <c r="J1638" i="1"/>
  <c r="I1638" i="1"/>
  <c r="H1638" i="1"/>
  <c r="G1638" i="1"/>
  <c r="F1638" i="1"/>
  <c r="E1638" i="1"/>
  <c r="Z1637" i="1"/>
  <c r="Y1637" i="1"/>
  <c r="W1637" i="1"/>
  <c r="U1637" i="1"/>
  <c r="T1637" i="1"/>
  <c r="Q1637" i="1"/>
  <c r="P1637" i="1"/>
  <c r="O1637" i="1"/>
  <c r="N1637" i="1"/>
  <c r="M1637" i="1"/>
  <c r="L1637" i="1"/>
  <c r="K1637" i="1"/>
  <c r="J1637" i="1"/>
  <c r="I1637" i="1"/>
  <c r="H1637" i="1"/>
  <c r="G1637" i="1"/>
  <c r="F1637" i="1"/>
  <c r="E1637" i="1"/>
  <c r="R1636" i="1"/>
  <c r="V1636" i="1" s="1"/>
  <c r="V1225" i="1" s="1"/>
  <c r="R1635" i="1"/>
  <c r="V1635" i="1" s="1"/>
  <c r="R1634" i="1"/>
  <c r="R1633" i="1"/>
  <c r="V1633" i="1" s="1"/>
  <c r="AA1632" i="1"/>
  <c r="Z1632" i="1"/>
  <c r="Y1632" i="1"/>
  <c r="V1632" i="1"/>
  <c r="AC1632" i="1" s="1"/>
  <c r="U1632" i="1"/>
  <c r="T1632" i="1"/>
  <c r="Q1632" i="1"/>
  <c r="P1632" i="1"/>
  <c r="O1632" i="1"/>
  <c r="N1632" i="1"/>
  <c r="M1632" i="1"/>
  <c r="L1632" i="1"/>
  <c r="K1632" i="1"/>
  <c r="J1632" i="1"/>
  <c r="I1632" i="1"/>
  <c r="H1632" i="1"/>
  <c r="G1632" i="1"/>
  <c r="F1632" i="1"/>
  <c r="E1632" i="1"/>
  <c r="R1631" i="1"/>
  <c r="R1630" i="1"/>
  <c r="R1629" i="1"/>
  <c r="R1628" i="1"/>
  <c r="R1627" i="1"/>
  <c r="R1626" i="1"/>
  <c r="R1625" i="1"/>
  <c r="R1624" i="1"/>
  <c r="R1623" i="1"/>
  <c r="Z1622" i="1"/>
  <c r="Y1622" i="1"/>
  <c r="W1622" i="1"/>
  <c r="T1622" i="1"/>
  <c r="Q1622" i="1"/>
  <c r="P1622" i="1"/>
  <c r="O1622" i="1"/>
  <c r="N1622" i="1"/>
  <c r="M1622" i="1"/>
  <c r="L1622" i="1"/>
  <c r="K1622" i="1"/>
  <c r="J1622" i="1"/>
  <c r="I1622" i="1"/>
  <c r="H1622" i="1"/>
  <c r="G1622" i="1"/>
  <c r="F1622" i="1"/>
  <c r="E1622" i="1"/>
  <c r="R1621" i="1"/>
  <c r="U1621" i="1" s="1"/>
  <c r="R1620" i="1"/>
  <c r="U1620" i="1" s="1"/>
  <c r="R1619" i="1"/>
  <c r="U1619" i="1" s="1"/>
  <c r="R1618" i="1"/>
  <c r="U1618" i="1" s="1"/>
  <c r="R1617" i="1"/>
  <c r="U1617" i="1" s="1"/>
  <c r="R1616" i="1"/>
  <c r="U1616" i="1" s="1"/>
  <c r="R1615" i="1"/>
  <c r="U1615" i="1" s="1"/>
  <c r="R1614" i="1"/>
  <c r="U1614" i="1" s="1"/>
  <c r="R1613" i="1"/>
  <c r="U1613" i="1" s="1"/>
  <c r="R1612" i="1"/>
  <c r="U1612" i="1" s="1"/>
  <c r="R1611" i="1"/>
  <c r="U1611" i="1" s="1"/>
  <c r="R1610" i="1"/>
  <c r="U1610" i="1" s="1"/>
  <c r="R1609" i="1"/>
  <c r="U1609" i="1" s="1"/>
  <c r="R1608" i="1"/>
  <c r="U1608" i="1" s="1"/>
  <c r="R1607" i="1"/>
  <c r="U1607" i="1" s="1"/>
  <c r="R1606" i="1"/>
  <c r="U1606" i="1" s="1"/>
  <c r="R1605" i="1"/>
  <c r="U1605" i="1" s="1"/>
  <c r="R1604" i="1"/>
  <c r="U1604" i="1" s="1"/>
  <c r="R1603" i="1"/>
  <c r="U1603" i="1" s="1"/>
  <c r="R1602" i="1"/>
  <c r="U1602" i="1" s="1"/>
  <c r="R1601" i="1"/>
  <c r="U1601" i="1" s="1"/>
  <c r="R1600" i="1"/>
  <c r="U1600" i="1" s="1"/>
  <c r="R1599" i="1"/>
  <c r="U1599" i="1" s="1"/>
  <c r="R1598" i="1"/>
  <c r="U1598" i="1" s="1"/>
  <c r="R1597" i="1"/>
  <c r="U1597" i="1" s="1"/>
  <c r="R1596" i="1"/>
  <c r="U1596" i="1" s="1"/>
  <c r="R1595" i="1"/>
  <c r="U1595" i="1" s="1"/>
  <c r="R1594" i="1"/>
  <c r="U1594" i="1" s="1"/>
  <c r="R1593" i="1"/>
  <c r="U1593" i="1" s="1"/>
  <c r="R1592" i="1"/>
  <c r="U1592" i="1" s="1"/>
  <c r="R1591" i="1"/>
  <c r="U1591" i="1" s="1"/>
  <c r="R1590" i="1"/>
  <c r="U1590" i="1" s="1"/>
  <c r="R1589" i="1"/>
  <c r="U1589" i="1" s="1"/>
  <c r="R1588" i="1"/>
  <c r="U1588" i="1" s="1"/>
  <c r="R1587" i="1"/>
  <c r="U1587" i="1" s="1"/>
  <c r="R1586" i="1"/>
  <c r="U1586" i="1" s="1"/>
  <c r="R1585" i="1"/>
  <c r="V1585" i="1" s="1"/>
  <c r="R1584" i="1"/>
  <c r="U1584" i="1" s="1"/>
  <c r="R1583" i="1"/>
  <c r="U1583" i="1" s="1"/>
  <c r="R1582" i="1"/>
  <c r="U1582" i="1" s="1"/>
  <c r="R1581" i="1"/>
  <c r="U1581" i="1" s="1"/>
  <c r="R1580" i="1"/>
  <c r="U1580" i="1" s="1"/>
  <c r="R1579" i="1"/>
  <c r="U1579" i="1" s="1"/>
  <c r="R1578" i="1"/>
  <c r="U1578" i="1" s="1"/>
  <c r="R1577" i="1"/>
  <c r="U1577" i="1" s="1"/>
  <c r="R1576" i="1"/>
  <c r="U1576" i="1" s="1"/>
  <c r="R1575" i="1"/>
  <c r="U1575" i="1" s="1"/>
  <c r="R1574" i="1"/>
  <c r="U1574" i="1" s="1"/>
  <c r="R1573" i="1"/>
  <c r="U1573" i="1" s="1"/>
  <c r="R1572" i="1"/>
  <c r="U1572" i="1" s="1"/>
  <c r="R1571" i="1"/>
  <c r="U1571" i="1" s="1"/>
  <c r="R1570" i="1"/>
  <c r="U1570" i="1" s="1"/>
  <c r="R1569" i="1"/>
  <c r="U1569" i="1" s="1"/>
  <c r="R1568" i="1"/>
  <c r="U1568" i="1" s="1"/>
  <c r="R1567" i="1"/>
  <c r="U1567" i="1" s="1"/>
  <c r="R1566" i="1"/>
  <c r="U1566" i="1" s="1"/>
  <c r="R1565" i="1"/>
  <c r="U1565" i="1" s="1"/>
  <c r="R1564" i="1"/>
  <c r="U1564" i="1" s="1"/>
  <c r="R1563" i="1"/>
  <c r="U1563" i="1" s="1"/>
  <c r="R1562" i="1"/>
  <c r="U1562" i="1" s="1"/>
  <c r="R1561" i="1"/>
  <c r="U1561" i="1" s="1"/>
  <c r="R1560" i="1"/>
  <c r="U1560" i="1" s="1"/>
  <c r="R1559" i="1"/>
  <c r="W1558" i="1"/>
  <c r="V1558" i="1"/>
  <c r="AC1558" i="1" s="1"/>
  <c r="T1558" i="1"/>
  <c r="Q1558" i="1"/>
  <c r="P1558" i="1"/>
  <c r="O1558" i="1"/>
  <c r="N1558" i="1"/>
  <c r="M1558" i="1"/>
  <c r="L1558" i="1"/>
  <c r="K1558" i="1"/>
  <c r="J1558" i="1"/>
  <c r="I1558" i="1"/>
  <c r="H1558" i="1"/>
  <c r="G1558" i="1"/>
  <c r="F1558" i="1"/>
  <c r="E1558" i="1"/>
  <c r="R1557" i="1"/>
  <c r="R1556" i="1"/>
  <c r="R1555" i="1"/>
  <c r="R1554" i="1"/>
  <c r="R1553" i="1"/>
  <c r="R1552" i="1"/>
  <c r="R1551" i="1"/>
  <c r="R1550" i="1"/>
  <c r="R1549" i="1"/>
  <c r="R1548" i="1"/>
  <c r="R1547" i="1"/>
  <c r="R1546" i="1"/>
  <c r="R1545" i="1"/>
  <c r="R1544" i="1"/>
  <c r="R1543" i="1"/>
  <c r="W1542" i="1"/>
  <c r="V1542" i="1"/>
  <c r="AC1542" i="1" s="1"/>
  <c r="T1542" i="1"/>
  <c r="Q1542" i="1"/>
  <c r="P1542" i="1"/>
  <c r="O1542" i="1"/>
  <c r="N1542" i="1"/>
  <c r="M1542" i="1"/>
  <c r="L1542" i="1"/>
  <c r="K1542" i="1"/>
  <c r="J1542" i="1"/>
  <c r="I1542" i="1"/>
  <c r="H1542" i="1"/>
  <c r="G1542" i="1"/>
  <c r="F1542" i="1"/>
  <c r="E1542" i="1"/>
  <c r="R1541" i="1"/>
  <c r="U1541" i="1" s="1"/>
  <c r="R1540" i="1"/>
  <c r="W1539" i="1"/>
  <c r="V1539" i="1"/>
  <c r="AC1539" i="1" s="1"/>
  <c r="T1539" i="1"/>
  <c r="Q1539" i="1"/>
  <c r="P1539" i="1"/>
  <c r="O1539" i="1"/>
  <c r="N1539" i="1"/>
  <c r="M1539" i="1"/>
  <c r="L1539" i="1"/>
  <c r="K1539" i="1"/>
  <c r="J1539" i="1"/>
  <c r="I1539" i="1"/>
  <c r="H1539" i="1"/>
  <c r="G1539" i="1"/>
  <c r="F1539" i="1"/>
  <c r="E1539" i="1"/>
  <c r="R1538" i="1"/>
  <c r="R1537" i="1"/>
  <c r="R1536" i="1"/>
  <c r="R1535" i="1"/>
  <c r="R1534" i="1"/>
  <c r="R1533" i="1"/>
  <c r="R1532" i="1"/>
  <c r="R1531" i="1"/>
  <c r="R1530" i="1"/>
  <c r="R1529" i="1"/>
  <c r="R1528" i="1"/>
  <c r="R1527" i="1"/>
  <c r="R1526" i="1"/>
  <c r="R1525" i="1"/>
  <c r="R1524" i="1"/>
  <c r="R1523" i="1"/>
  <c r="R1522" i="1"/>
  <c r="R1521" i="1"/>
  <c r="R1520" i="1"/>
  <c r="R1519" i="1"/>
  <c r="R1518" i="1"/>
  <c r="R1517" i="1"/>
  <c r="R1516" i="1"/>
  <c r="R1515" i="1"/>
  <c r="R1514" i="1"/>
  <c r="R1513" i="1"/>
  <c r="R1512" i="1"/>
  <c r="R1511" i="1"/>
  <c r="R1510" i="1"/>
  <c r="R1509" i="1"/>
  <c r="R1508" i="1"/>
  <c r="R1507" i="1"/>
  <c r="R1506" i="1"/>
  <c r="R1505" i="1"/>
  <c r="R1504" i="1"/>
  <c r="R1503" i="1"/>
  <c r="R1502" i="1"/>
  <c r="R1501" i="1"/>
  <c r="R1500" i="1"/>
  <c r="R1499" i="1"/>
  <c r="R1498" i="1"/>
  <c r="R1497" i="1"/>
  <c r="R1496" i="1"/>
  <c r="R1495" i="1"/>
  <c r="R1494" i="1"/>
  <c r="R1493" i="1"/>
  <c r="R1492" i="1"/>
  <c r="R1491" i="1"/>
  <c r="R1490" i="1"/>
  <c r="R1489" i="1"/>
  <c r="R1488" i="1"/>
  <c r="R1487" i="1"/>
  <c r="R1486" i="1"/>
  <c r="R1485" i="1"/>
  <c r="R1484" i="1"/>
  <c r="R1483" i="1"/>
  <c r="R1482" i="1"/>
  <c r="R1481" i="1"/>
  <c r="R1480" i="1"/>
  <c r="R1479" i="1"/>
  <c r="R1478" i="1"/>
  <c r="R1477" i="1"/>
  <c r="R1476" i="1"/>
  <c r="R1475" i="1"/>
  <c r="R1474" i="1"/>
  <c r="R1473" i="1"/>
  <c r="W1472" i="1"/>
  <c r="V1472" i="1"/>
  <c r="AC1472" i="1" s="1"/>
  <c r="T1472" i="1"/>
  <c r="Q1472" i="1"/>
  <c r="P1472" i="1"/>
  <c r="O1472" i="1"/>
  <c r="N1472" i="1"/>
  <c r="M1472" i="1"/>
  <c r="L1472" i="1"/>
  <c r="K1472" i="1"/>
  <c r="J1472" i="1"/>
  <c r="I1472" i="1"/>
  <c r="H1472" i="1"/>
  <c r="G1472" i="1"/>
  <c r="F1472" i="1"/>
  <c r="E1472" i="1"/>
  <c r="R1471" i="1"/>
  <c r="R1470" i="1"/>
  <c r="R1469" i="1"/>
  <c r="R1468" i="1"/>
  <c r="R1467" i="1"/>
  <c r="R1466" i="1"/>
  <c r="R1465" i="1"/>
  <c r="R1464" i="1"/>
  <c r="R1463" i="1"/>
  <c r="R1462" i="1"/>
  <c r="R1461" i="1"/>
  <c r="R1460" i="1"/>
  <c r="R1459" i="1"/>
  <c r="R1458" i="1"/>
  <c r="R1457" i="1"/>
  <c r="R1456" i="1"/>
  <c r="R1455" i="1"/>
  <c r="R1454" i="1"/>
  <c r="R1453" i="1"/>
  <c r="R1452" i="1"/>
  <c r="R1451" i="1"/>
  <c r="R1450" i="1"/>
  <c r="R1449" i="1"/>
  <c r="R1448" i="1"/>
  <c r="R1447" i="1"/>
  <c r="R1446" i="1"/>
  <c r="R1445" i="1"/>
  <c r="R1444" i="1"/>
  <c r="R1443" i="1"/>
  <c r="R1442" i="1"/>
  <c r="R1441" i="1"/>
  <c r="R1440" i="1"/>
  <c r="R1439" i="1"/>
  <c r="R1438" i="1"/>
  <c r="R1437" i="1"/>
  <c r="R1436" i="1"/>
  <c r="R1435" i="1"/>
  <c r="R1434" i="1"/>
  <c r="R1433" i="1"/>
  <c r="R1432" i="1"/>
  <c r="R1431" i="1"/>
  <c r="R1430" i="1"/>
  <c r="R1429" i="1"/>
  <c r="R1428" i="1"/>
  <c r="R1427" i="1"/>
  <c r="R1426" i="1"/>
  <c r="R1425" i="1"/>
  <c r="R1424" i="1"/>
  <c r="R1423" i="1"/>
  <c r="R1422" i="1"/>
  <c r="R1421" i="1"/>
  <c r="R1420" i="1"/>
  <c r="R1419" i="1"/>
  <c r="R1418" i="1"/>
  <c r="R1417" i="1"/>
  <c r="R1416" i="1"/>
  <c r="R1415" i="1"/>
  <c r="R1414" i="1"/>
  <c r="W1413" i="1"/>
  <c r="U1413" i="1"/>
  <c r="T1413" i="1"/>
  <c r="Q1413" i="1"/>
  <c r="P1413" i="1"/>
  <c r="O1413" i="1"/>
  <c r="N1413" i="1"/>
  <c r="M1413" i="1"/>
  <c r="L1413" i="1"/>
  <c r="K1413" i="1"/>
  <c r="J1413" i="1"/>
  <c r="I1413" i="1"/>
  <c r="H1413" i="1"/>
  <c r="G1413" i="1"/>
  <c r="F1413" i="1"/>
  <c r="E1413" i="1"/>
  <c r="R1412" i="1"/>
  <c r="V1412" i="1" s="1"/>
  <c r="R1411" i="1"/>
  <c r="V1411" i="1" s="1"/>
  <c r="Z1411" i="1" s="1"/>
  <c r="R1410" i="1"/>
  <c r="V1410" i="1" s="1"/>
  <c r="R1409" i="1"/>
  <c r="V1409" i="1" s="1"/>
  <c r="R1408" i="1"/>
  <c r="V1408" i="1" s="1"/>
  <c r="R1407" i="1"/>
  <c r="V1407" i="1" s="1"/>
  <c r="R1406" i="1"/>
  <c r="V1406" i="1" s="1"/>
  <c r="R1405" i="1"/>
  <c r="W1404" i="1"/>
  <c r="V1404" i="1"/>
  <c r="AC1404" i="1" s="1"/>
  <c r="T1404" i="1"/>
  <c r="Q1404" i="1"/>
  <c r="P1404" i="1"/>
  <c r="O1404" i="1"/>
  <c r="N1404" i="1"/>
  <c r="M1404" i="1"/>
  <c r="L1404" i="1"/>
  <c r="K1404" i="1"/>
  <c r="J1404" i="1"/>
  <c r="I1404" i="1"/>
  <c r="H1404" i="1"/>
  <c r="G1404" i="1"/>
  <c r="F1404" i="1"/>
  <c r="E1404" i="1"/>
  <c r="R1403" i="1"/>
  <c r="R1402" i="1"/>
  <c r="R1401" i="1"/>
  <c r="R1400" i="1"/>
  <c r="R1399" i="1"/>
  <c r="R1398" i="1"/>
  <c r="R1397" i="1"/>
  <c r="R1396" i="1"/>
  <c r="R1395" i="1"/>
  <c r="R1394" i="1"/>
  <c r="R1393" i="1"/>
  <c r="R1392" i="1"/>
  <c r="R1391" i="1"/>
  <c r="R1390" i="1"/>
  <c r="R1389" i="1"/>
  <c r="R1388" i="1"/>
  <c r="R1387" i="1"/>
  <c r="R1386" i="1"/>
  <c r="R1385" i="1"/>
  <c r="W1384" i="1"/>
  <c r="V1384" i="1"/>
  <c r="AC1384" i="1" s="1"/>
  <c r="T1384" i="1"/>
  <c r="Q1384" i="1"/>
  <c r="P1384" i="1"/>
  <c r="O1384" i="1"/>
  <c r="N1384" i="1"/>
  <c r="M1384" i="1"/>
  <c r="L1384" i="1"/>
  <c r="K1384" i="1"/>
  <c r="J1384" i="1"/>
  <c r="I1384" i="1"/>
  <c r="H1384" i="1"/>
  <c r="G1384" i="1"/>
  <c r="F1384" i="1"/>
  <c r="E1384" i="1"/>
  <c r="R1383" i="1"/>
  <c r="R1382" i="1"/>
  <c r="R1381" i="1"/>
  <c r="R1380" i="1"/>
  <c r="R1379" i="1"/>
  <c r="R1378" i="1"/>
  <c r="R1377" i="1"/>
  <c r="R1376" i="1"/>
  <c r="R1375" i="1"/>
  <c r="R1374" i="1"/>
  <c r="R1373" i="1"/>
  <c r="R1372" i="1"/>
  <c r="R1371" i="1"/>
  <c r="R1370" i="1"/>
  <c r="R1369" i="1"/>
  <c r="R1368" i="1"/>
  <c r="R1367" i="1"/>
  <c r="R1366" i="1"/>
  <c r="R1365" i="1"/>
  <c r="R1364" i="1"/>
  <c r="R1363" i="1"/>
  <c r="R1362" i="1"/>
  <c r="R1361" i="1"/>
  <c r="R1360" i="1"/>
  <c r="R1359" i="1"/>
  <c r="R1358" i="1"/>
  <c r="R1357" i="1"/>
  <c r="R1356" i="1"/>
  <c r="R1355" i="1"/>
  <c r="R1354" i="1"/>
  <c r="R1353" i="1"/>
  <c r="R1352" i="1"/>
  <c r="R1351" i="1"/>
  <c r="R1350" i="1"/>
  <c r="R1349" i="1"/>
  <c r="R1348" i="1"/>
  <c r="R1347" i="1"/>
  <c r="R1346" i="1"/>
  <c r="R1345" i="1"/>
  <c r="R1344" i="1"/>
  <c r="R1343" i="1"/>
  <c r="R1342" i="1"/>
  <c r="R1341" i="1"/>
  <c r="R1340" i="1"/>
  <c r="R1339" i="1"/>
  <c r="R1338" i="1"/>
  <c r="R1337" i="1"/>
  <c r="R1336" i="1"/>
  <c r="R1335" i="1"/>
  <c r="R1334" i="1"/>
  <c r="R1333" i="1"/>
  <c r="R1332" i="1"/>
  <c r="R1331" i="1"/>
  <c r="R1330" i="1"/>
  <c r="R1329" i="1"/>
  <c r="R1328" i="1"/>
  <c r="R1327" i="1"/>
  <c r="R1326" i="1"/>
  <c r="R1325" i="1"/>
  <c r="R1324" i="1"/>
  <c r="R1323" i="1"/>
  <c r="R1322" i="1"/>
  <c r="R1321" i="1"/>
  <c r="R1320" i="1"/>
  <c r="R1319" i="1"/>
  <c r="R1318" i="1"/>
  <c r="R1317" i="1"/>
  <c r="R1316" i="1"/>
  <c r="R1315" i="1"/>
  <c r="R1314" i="1"/>
  <c r="R1313" i="1"/>
  <c r="R1312" i="1"/>
  <c r="R1311" i="1"/>
  <c r="R1310" i="1"/>
  <c r="R1309" i="1"/>
  <c r="R1308" i="1"/>
  <c r="R1307" i="1"/>
  <c r="R1306" i="1"/>
  <c r="R1305" i="1"/>
  <c r="R1304" i="1"/>
  <c r="R1303" i="1"/>
  <c r="R1302" i="1"/>
  <c r="R1301" i="1"/>
  <c r="R1300" i="1"/>
  <c r="R1299" i="1"/>
  <c r="R1298" i="1"/>
  <c r="R1297" i="1"/>
  <c r="R1296" i="1"/>
  <c r="R1295" i="1"/>
  <c r="R1294" i="1"/>
  <c r="R1293" i="1"/>
  <c r="R1292" i="1"/>
  <c r="R1291" i="1"/>
  <c r="R1290" i="1"/>
  <c r="R1289" i="1"/>
  <c r="R1288" i="1"/>
  <c r="R1287" i="1"/>
  <c r="R1286" i="1"/>
  <c r="R1285" i="1"/>
  <c r="R1284" i="1"/>
  <c r="R1283" i="1"/>
  <c r="R1282" i="1"/>
  <c r="R1281" i="1"/>
  <c r="R1280" i="1"/>
  <c r="R1279" i="1"/>
  <c r="R1278" i="1"/>
  <c r="R1277" i="1"/>
  <c r="R1276" i="1"/>
  <c r="R1275" i="1"/>
  <c r="R1274" i="1"/>
  <c r="R1273" i="1"/>
  <c r="R1272" i="1"/>
  <c r="V1271" i="1"/>
  <c r="U1271" i="1"/>
  <c r="T1271" i="1"/>
  <c r="Q1271" i="1"/>
  <c r="P1271" i="1"/>
  <c r="O1271" i="1"/>
  <c r="N1271" i="1"/>
  <c r="M1271" i="1"/>
  <c r="L1271" i="1"/>
  <c r="K1271" i="1"/>
  <c r="J1271" i="1"/>
  <c r="I1271" i="1"/>
  <c r="H1271" i="1"/>
  <c r="G1271" i="1"/>
  <c r="F1271" i="1"/>
  <c r="E1271" i="1"/>
  <c r="R1270" i="1"/>
  <c r="R1271" i="1" s="1"/>
  <c r="W1271" i="1" s="1"/>
  <c r="Y1267" i="1"/>
  <c r="W1267" i="1"/>
  <c r="U1267" i="1"/>
  <c r="T1267" i="1"/>
  <c r="Q1267" i="1"/>
  <c r="P1267" i="1"/>
  <c r="O1267" i="1"/>
  <c r="N1267" i="1"/>
  <c r="M1267" i="1"/>
  <c r="L1267" i="1"/>
  <c r="K1267" i="1"/>
  <c r="J1267" i="1"/>
  <c r="I1267" i="1"/>
  <c r="H1267" i="1"/>
  <c r="G1267" i="1"/>
  <c r="F1267" i="1"/>
  <c r="E1267" i="1"/>
  <c r="R1266" i="1"/>
  <c r="V1266" i="1" s="1"/>
  <c r="R1265" i="1"/>
  <c r="V1265" i="1" s="1"/>
  <c r="AA1265" i="1" s="1"/>
  <c r="R1264" i="1"/>
  <c r="V1264" i="1" s="1"/>
  <c r="R1263" i="1"/>
  <c r="V1263" i="1" s="1"/>
  <c r="AA1263" i="1" s="1"/>
  <c r="R1262" i="1"/>
  <c r="V1262" i="1" s="1"/>
  <c r="R1261" i="1"/>
  <c r="V1261" i="1" s="1"/>
  <c r="R1260" i="1"/>
  <c r="V1260" i="1" s="1"/>
  <c r="R1259" i="1"/>
  <c r="V1259" i="1" s="1"/>
  <c r="R1258" i="1"/>
  <c r="V1258" i="1" s="1"/>
  <c r="R1257" i="1"/>
  <c r="V1257" i="1" s="1"/>
  <c r="R1256" i="1"/>
  <c r="V1256" i="1" s="1"/>
  <c r="AA1256" i="1" s="1"/>
  <c r="R1255" i="1"/>
  <c r="V1255" i="1" s="1"/>
  <c r="AA1255" i="1" s="1"/>
  <c r="R1254" i="1"/>
  <c r="V1254" i="1" s="1"/>
  <c r="R1253" i="1"/>
  <c r="V1253" i="1" s="1"/>
  <c r="R1252" i="1"/>
  <c r="V1252" i="1" s="1"/>
  <c r="R1251" i="1"/>
  <c r="V1251" i="1" s="1"/>
  <c r="R1250" i="1"/>
  <c r="V1250" i="1" s="1"/>
  <c r="AA1250" i="1" s="1"/>
  <c r="R1249" i="1"/>
  <c r="V1249" i="1" s="1"/>
  <c r="R1248" i="1"/>
  <c r="V1248" i="1" s="1"/>
  <c r="R1247" i="1"/>
  <c r="V1247" i="1" s="1"/>
  <c r="AA1247" i="1" s="1"/>
  <c r="R1246" i="1"/>
  <c r="V1246" i="1" s="1"/>
  <c r="R1245" i="1"/>
  <c r="V1245" i="1" s="1"/>
  <c r="R1244" i="1"/>
  <c r="V1244" i="1" s="1"/>
  <c r="AA1244" i="1" s="1"/>
  <c r="R1243" i="1"/>
  <c r="V1243" i="1" s="1"/>
  <c r="R1242" i="1"/>
  <c r="V1242" i="1" s="1"/>
  <c r="AA1242" i="1" s="1"/>
  <c r="R1241" i="1"/>
  <c r="V1241" i="1" s="1"/>
  <c r="R1240" i="1"/>
  <c r="V1240" i="1" s="1"/>
  <c r="R1239" i="1"/>
  <c r="V1239" i="1" s="1"/>
  <c r="AA1239" i="1" s="1"/>
  <c r="R1238" i="1"/>
  <c r="V1238" i="1" s="1"/>
  <c r="R1237" i="1"/>
  <c r="V1237" i="1" s="1"/>
  <c r="R1236" i="1"/>
  <c r="V1236" i="1" s="1"/>
  <c r="R1235" i="1"/>
  <c r="V1235" i="1" s="1"/>
  <c r="R1234" i="1"/>
  <c r="V1234" i="1" s="1"/>
  <c r="AA1234" i="1" s="1"/>
  <c r="R1233" i="1"/>
  <c r="V1233" i="1" s="1"/>
  <c r="R1232" i="1"/>
  <c r="V1232" i="1" s="1"/>
  <c r="R1231" i="1"/>
  <c r="V1231" i="1" s="1"/>
  <c r="AA1231" i="1" s="1"/>
  <c r="R1230" i="1"/>
  <c r="V1230" i="1" s="1"/>
  <c r="R1229" i="1"/>
  <c r="V1229" i="1" s="1"/>
  <c r="AC1229" i="1" s="1"/>
  <c r="R1228" i="1"/>
  <c r="R1227" i="1"/>
  <c r="V1227" i="1" s="1"/>
  <c r="R1226" i="1"/>
  <c r="V1226" i="1" s="1"/>
  <c r="AC1226" i="1" s="1"/>
  <c r="Z1225" i="1"/>
  <c r="Y1225" i="1"/>
  <c r="W1225" i="1"/>
  <c r="U1225" i="1"/>
  <c r="T1225" i="1"/>
  <c r="Q1225" i="1"/>
  <c r="P1225" i="1"/>
  <c r="O1225" i="1"/>
  <c r="N1225" i="1"/>
  <c r="M1225" i="1"/>
  <c r="L1225" i="1"/>
  <c r="K1225" i="1"/>
  <c r="J1225" i="1"/>
  <c r="I1225" i="1"/>
  <c r="H1225" i="1"/>
  <c r="G1225" i="1"/>
  <c r="F1225" i="1"/>
  <c r="E1225" i="1"/>
  <c r="Z1224" i="1"/>
  <c r="Y1224" i="1"/>
  <c r="W1224" i="1"/>
  <c r="U1224" i="1"/>
  <c r="T1224" i="1"/>
  <c r="Q1224" i="1"/>
  <c r="P1224" i="1"/>
  <c r="O1224" i="1"/>
  <c r="N1224" i="1"/>
  <c r="M1224" i="1"/>
  <c r="L1224" i="1"/>
  <c r="K1224" i="1"/>
  <c r="J1224" i="1"/>
  <c r="I1224" i="1"/>
  <c r="H1224" i="1"/>
  <c r="G1224" i="1"/>
  <c r="F1224" i="1"/>
  <c r="E1224" i="1"/>
  <c r="R1223" i="1"/>
  <c r="V1223" i="1" s="1"/>
  <c r="Y1222" i="1"/>
  <c r="W1222" i="1"/>
  <c r="U1222" i="1"/>
  <c r="T1222" i="1"/>
  <c r="Q1222" i="1"/>
  <c r="P1222" i="1"/>
  <c r="O1222" i="1"/>
  <c r="N1222" i="1"/>
  <c r="M1222" i="1"/>
  <c r="L1222" i="1"/>
  <c r="K1222" i="1"/>
  <c r="J1222" i="1"/>
  <c r="I1222" i="1"/>
  <c r="H1222" i="1"/>
  <c r="G1222" i="1"/>
  <c r="F1222" i="1"/>
  <c r="E1222" i="1"/>
  <c r="R1221" i="1"/>
  <c r="V1221" i="1" s="1"/>
  <c r="R1220" i="1"/>
  <c r="V1220" i="1" s="1"/>
  <c r="AC1220" i="1" s="1"/>
  <c r="R1219" i="1"/>
  <c r="V1219" i="1" s="1"/>
  <c r="R1218" i="1"/>
  <c r="V1218" i="1" s="1"/>
  <c r="R1217" i="1"/>
  <c r="V1217" i="1" s="1"/>
  <c r="R1216" i="1"/>
  <c r="V1216" i="1" s="1"/>
  <c r="R1215" i="1"/>
  <c r="V1215" i="1" s="1"/>
  <c r="R1214" i="1"/>
  <c r="V1214" i="1" s="1"/>
  <c r="R1213" i="1"/>
  <c r="V1213" i="1" s="1"/>
  <c r="R1212" i="1"/>
  <c r="V1212" i="1" s="1"/>
  <c r="AC1212" i="1" s="1"/>
  <c r="R1211" i="1"/>
  <c r="V1211" i="1" s="1"/>
  <c r="R1210" i="1"/>
  <c r="V1210" i="1" s="1"/>
  <c r="R1209" i="1"/>
  <c r="V1209" i="1" s="1"/>
  <c r="R1208" i="1"/>
  <c r="V1208" i="1" s="1"/>
  <c r="Z1208" i="1" s="1"/>
  <c r="Z1222" i="1" s="1"/>
  <c r="W1207" i="1"/>
  <c r="T1207" i="1"/>
  <c r="Q1207" i="1"/>
  <c r="P1207" i="1"/>
  <c r="O1207" i="1"/>
  <c r="N1207" i="1"/>
  <c r="M1207" i="1"/>
  <c r="L1207" i="1"/>
  <c r="K1207" i="1"/>
  <c r="J1207" i="1"/>
  <c r="I1207" i="1"/>
  <c r="H1207" i="1"/>
  <c r="G1207" i="1"/>
  <c r="F1207" i="1"/>
  <c r="E1207" i="1"/>
  <c r="R1206" i="1"/>
  <c r="V1206" i="1" s="1"/>
  <c r="R1205" i="1"/>
  <c r="V1205" i="1" s="1"/>
  <c r="R1204" i="1"/>
  <c r="V1204" i="1" s="1"/>
  <c r="AC1203" i="1"/>
  <c r="R1203" i="1"/>
  <c r="U1203" i="1" s="1"/>
  <c r="R1202" i="1"/>
  <c r="V1202" i="1" s="1"/>
  <c r="AC1201" i="1"/>
  <c r="R1201" i="1"/>
  <c r="U1201" i="1" s="1"/>
  <c r="AC1200" i="1"/>
  <c r="R1200" i="1"/>
  <c r="U1200" i="1" s="1"/>
  <c r="AC1199" i="1"/>
  <c r="R1199" i="1"/>
  <c r="U1199" i="1" s="1"/>
  <c r="R1198" i="1"/>
  <c r="V1198" i="1" s="1"/>
  <c r="AC1198" i="1" s="1"/>
  <c r="AC1197" i="1"/>
  <c r="R1197" i="1"/>
  <c r="U1197" i="1" s="1"/>
  <c r="AC1196" i="1"/>
  <c r="R1196" i="1"/>
  <c r="U1196" i="1" s="1"/>
  <c r="R1195" i="1"/>
  <c r="V1195" i="1" s="1"/>
  <c r="R1194" i="1"/>
  <c r="V1194" i="1" s="1"/>
  <c r="AA1194" i="1" s="1"/>
  <c r="R1193" i="1"/>
  <c r="R1192" i="1"/>
  <c r="V1192" i="1" s="1"/>
  <c r="AA1191" i="1"/>
  <c r="W1191" i="1"/>
  <c r="U1191" i="1"/>
  <c r="T1191" i="1"/>
  <c r="Q1191" i="1"/>
  <c r="P1191" i="1"/>
  <c r="O1191" i="1"/>
  <c r="N1191" i="1"/>
  <c r="M1191" i="1"/>
  <c r="L1191" i="1"/>
  <c r="K1191" i="1"/>
  <c r="J1191" i="1"/>
  <c r="I1191" i="1"/>
  <c r="H1191" i="1"/>
  <c r="G1191" i="1"/>
  <c r="F1191" i="1"/>
  <c r="E1191" i="1"/>
  <c r="R1190" i="1"/>
  <c r="V1190" i="1" s="1"/>
  <c r="R1189" i="1"/>
  <c r="V1189" i="1" s="1"/>
  <c r="Z1189" i="1" s="1"/>
  <c r="R1188" i="1"/>
  <c r="AA1187" i="1"/>
  <c r="W1187" i="1"/>
  <c r="U1187" i="1"/>
  <c r="T1187" i="1"/>
  <c r="Q1187" i="1"/>
  <c r="P1187" i="1"/>
  <c r="O1187" i="1"/>
  <c r="N1187" i="1"/>
  <c r="M1187" i="1"/>
  <c r="L1187" i="1"/>
  <c r="K1187" i="1"/>
  <c r="J1187" i="1"/>
  <c r="I1187" i="1"/>
  <c r="H1187" i="1"/>
  <c r="G1187" i="1"/>
  <c r="F1187" i="1"/>
  <c r="E1187" i="1"/>
  <c r="R1186" i="1"/>
  <c r="V1186" i="1" s="1"/>
  <c r="R1185" i="1"/>
  <c r="V1185" i="1" s="1"/>
  <c r="R1184" i="1"/>
  <c r="V1184" i="1" s="1"/>
  <c r="Z1184" i="1" s="1"/>
  <c r="R1183" i="1"/>
  <c r="V1183" i="1" s="1"/>
  <c r="AC1183" i="1" s="1"/>
  <c r="R1182" i="1"/>
  <c r="V1182" i="1" s="1"/>
  <c r="Z1182" i="1" s="1"/>
  <c r="R1181" i="1"/>
  <c r="V1181" i="1" s="1"/>
  <c r="AC1181" i="1" s="1"/>
  <c r="R1180" i="1"/>
  <c r="V1180" i="1" s="1"/>
  <c r="Y1180" i="1" s="1"/>
  <c r="R1179" i="1"/>
  <c r="V1179" i="1" s="1"/>
  <c r="R1178" i="1"/>
  <c r="AA1177" i="1"/>
  <c r="Z1177" i="1"/>
  <c r="Y1177" i="1"/>
  <c r="V1177" i="1"/>
  <c r="U1177" i="1"/>
  <c r="T1177" i="1"/>
  <c r="Q1177" i="1"/>
  <c r="P1177" i="1"/>
  <c r="O1177" i="1"/>
  <c r="N1177" i="1"/>
  <c r="M1177" i="1"/>
  <c r="L1177" i="1"/>
  <c r="K1177" i="1"/>
  <c r="J1177" i="1"/>
  <c r="I1177" i="1"/>
  <c r="H1177" i="1"/>
  <c r="G1177" i="1"/>
  <c r="F1177" i="1"/>
  <c r="E1177" i="1"/>
  <c r="R1176" i="1"/>
  <c r="R1175" i="1"/>
  <c r="R1174" i="1"/>
  <c r="R1173" i="1"/>
  <c r="R1172" i="1"/>
  <c r="R1171" i="1"/>
  <c r="R1170" i="1"/>
  <c r="R1169" i="1"/>
  <c r="R1168" i="1"/>
  <c r="R1167" i="1"/>
  <c r="R1166" i="1"/>
  <c r="R1165" i="1"/>
  <c r="R1164" i="1"/>
  <c r="R1163" i="1"/>
  <c r="R1162" i="1"/>
  <c r="R1161" i="1"/>
  <c r="AA1159" i="1"/>
  <c r="V1158" i="1"/>
  <c r="AC1158" i="1" s="1"/>
  <c r="U1158" i="1"/>
  <c r="T1158" i="1"/>
  <c r="Q1158" i="1"/>
  <c r="P1158" i="1"/>
  <c r="O1158" i="1"/>
  <c r="N1158" i="1"/>
  <c r="M1158" i="1"/>
  <c r="L1158" i="1"/>
  <c r="K1158" i="1"/>
  <c r="J1158" i="1"/>
  <c r="I1158" i="1"/>
  <c r="H1158" i="1"/>
  <c r="G1158" i="1"/>
  <c r="F1158" i="1"/>
  <c r="E1158" i="1"/>
  <c r="R1157" i="1"/>
  <c r="R1156" i="1"/>
  <c r="R1155" i="1"/>
  <c r="R1154" i="1"/>
  <c r="R1153" i="1"/>
  <c r="R1152" i="1"/>
  <c r="R1151" i="1"/>
  <c r="R1150" i="1"/>
  <c r="R1149" i="1"/>
  <c r="R1148" i="1"/>
  <c r="R1147" i="1"/>
  <c r="R1146" i="1"/>
  <c r="R1145" i="1"/>
  <c r="R1144" i="1"/>
  <c r="R1143" i="1"/>
  <c r="R1142" i="1"/>
  <c r="R1141" i="1"/>
  <c r="R1140" i="1"/>
  <c r="R1139" i="1"/>
  <c r="R1138" i="1"/>
  <c r="V1137" i="1"/>
  <c r="AC1137" i="1" s="1"/>
  <c r="U1137" i="1"/>
  <c r="T1137" i="1"/>
  <c r="Q1137" i="1"/>
  <c r="P1137" i="1"/>
  <c r="O1137" i="1"/>
  <c r="N1137" i="1"/>
  <c r="M1137" i="1"/>
  <c r="L1137" i="1"/>
  <c r="K1137" i="1"/>
  <c r="J1137" i="1"/>
  <c r="I1137" i="1"/>
  <c r="H1137" i="1"/>
  <c r="G1137" i="1"/>
  <c r="F1137" i="1"/>
  <c r="E1137" i="1"/>
  <c r="R1136" i="1"/>
  <c r="R1135" i="1"/>
  <c r="R1134" i="1"/>
  <c r="Z1159" i="1"/>
  <c r="V1133" i="1"/>
  <c r="U1133" i="1"/>
  <c r="T1133" i="1"/>
  <c r="T1159" i="1" s="1"/>
  <c r="Q1133" i="1"/>
  <c r="P1133" i="1"/>
  <c r="O1133" i="1"/>
  <c r="N1133" i="1"/>
  <c r="M1133" i="1"/>
  <c r="L1133" i="1"/>
  <c r="K1133" i="1"/>
  <c r="K1159" i="1" s="1"/>
  <c r="J1133" i="1"/>
  <c r="J1159" i="1" s="1"/>
  <c r="I1133" i="1"/>
  <c r="H1133" i="1"/>
  <c r="G1133" i="1"/>
  <c r="F1133" i="1"/>
  <c r="E1133" i="1"/>
  <c r="R1132" i="1"/>
  <c r="R1131" i="1"/>
  <c r="R1130" i="1"/>
  <c r="R1129" i="1"/>
  <c r="R1128" i="1"/>
  <c r="R1127" i="1"/>
  <c r="R1126" i="1"/>
  <c r="R1125" i="1"/>
  <c r="R1124" i="1"/>
  <c r="R1123" i="1"/>
  <c r="R1122" i="1"/>
  <c r="R1121" i="1"/>
  <c r="R1120" i="1"/>
  <c r="R1119" i="1"/>
  <c r="R1118" i="1"/>
  <c r="R1117" i="1"/>
  <c r="R1116" i="1"/>
  <c r="R1115" i="1"/>
  <c r="R1114" i="1"/>
  <c r="R1113" i="1"/>
  <c r="R1112" i="1"/>
  <c r="R1111" i="1"/>
  <c r="R1110" i="1"/>
  <c r="R1109" i="1"/>
  <c r="R1108" i="1"/>
  <c r="R1107" i="1"/>
  <c r="R1106" i="1"/>
  <c r="R1105" i="1"/>
  <c r="R1104" i="1"/>
  <c r="R1103" i="1"/>
  <c r="R1102" i="1"/>
  <c r="R1101" i="1"/>
  <c r="R1100" i="1"/>
  <c r="R1099" i="1"/>
  <c r="R1098" i="1"/>
  <c r="R1097" i="1"/>
  <c r="R1096" i="1"/>
  <c r="R1095" i="1"/>
  <c r="R1094" i="1"/>
  <c r="R1093" i="1"/>
  <c r="R1092" i="1"/>
  <c r="R1091" i="1"/>
  <c r="R1090" i="1"/>
  <c r="R1089" i="1"/>
  <c r="R1088" i="1"/>
  <c r="R1087" i="1"/>
  <c r="R1086" i="1"/>
  <c r="V1083" i="1"/>
  <c r="AC1083" i="1" s="1"/>
  <c r="U1083" i="1"/>
  <c r="T1083" i="1"/>
  <c r="Q1083" i="1"/>
  <c r="P1083" i="1"/>
  <c r="O1083" i="1"/>
  <c r="N1083" i="1"/>
  <c r="M1083" i="1"/>
  <c r="L1083" i="1"/>
  <c r="K1083" i="1"/>
  <c r="J1083" i="1"/>
  <c r="I1083" i="1"/>
  <c r="H1083" i="1"/>
  <c r="G1083" i="1"/>
  <c r="F1083" i="1"/>
  <c r="E1083" i="1"/>
  <c r="R1082" i="1"/>
  <c r="R1081" i="1"/>
  <c r="W1081" i="1" s="1"/>
  <c r="Q1080" i="1"/>
  <c r="P1080" i="1"/>
  <c r="O1080" i="1"/>
  <c r="N1080" i="1"/>
  <c r="M1080" i="1"/>
  <c r="L1080" i="1"/>
  <c r="K1080" i="1"/>
  <c r="J1080" i="1"/>
  <c r="I1080" i="1"/>
  <c r="H1080" i="1"/>
  <c r="G1080" i="1"/>
  <c r="F1080" i="1"/>
  <c r="E1080" i="1"/>
  <c r="R1079" i="1"/>
  <c r="R1078" i="1"/>
  <c r="Y1084" i="1"/>
  <c r="Q1076" i="1"/>
  <c r="P1076" i="1"/>
  <c r="O1076" i="1"/>
  <c r="N1076" i="1"/>
  <c r="M1076" i="1"/>
  <c r="L1076" i="1"/>
  <c r="K1076" i="1"/>
  <c r="J1076" i="1"/>
  <c r="I1076" i="1"/>
  <c r="H1076" i="1"/>
  <c r="G1076" i="1"/>
  <c r="F1076" i="1"/>
  <c r="E1076" i="1"/>
  <c r="R1075" i="1"/>
  <c r="R1074" i="1"/>
  <c r="Q1073" i="1"/>
  <c r="P1073" i="1"/>
  <c r="O1073" i="1"/>
  <c r="N1073" i="1"/>
  <c r="M1073" i="1"/>
  <c r="L1073" i="1"/>
  <c r="K1073" i="1"/>
  <c r="J1073" i="1"/>
  <c r="I1073" i="1"/>
  <c r="H1073" i="1"/>
  <c r="G1073" i="1"/>
  <c r="F1073" i="1"/>
  <c r="E1073" i="1"/>
  <c r="R1072" i="1"/>
  <c r="R1071" i="1"/>
  <c r="R1070" i="1"/>
  <c r="R1069" i="1"/>
  <c r="Q1068" i="1"/>
  <c r="P1068" i="1"/>
  <c r="O1068" i="1"/>
  <c r="N1068" i="1"/>
  <c r="N1077" i="1" s="1"/>
  <c r="M1068" i="1"/>
  <c r="L1068" i="1"/>
  <c r="K1068" i="1"/>
  <c r="J1068" i="1"/>
  <c r="I1068" i="1"/>
  <c r="H1068" i="1"/>
  <c r="G1068" i="1"/>
  <c r="F1068" i="1"/>
  <c r="F1077" i="1" s="1"/>
  <c r="E1068" i="1"/>
  <c r="R1067" i="1"/>
  <c r="R1066" i="1"/>
  <c r="R1065" i="1"/>
  <c r="R1064" i="1"/>
  <c r="R1063" i="1"/>
  <c r="R1062" i="1"/>
  <c r="V1061" i="1"/>
  <c r="AC1061" i="1" s="1"/>
  <c r="U1061" i="1"/>
  <c r="U1068" i="1" s="1"/>
  <c r="U1073" i="1" s="1"/>
  <c r="T1061" i="1"/>
  <c r="T1068" i="1" s="1"/>
  <c r="T1073" i="1" s="1"/>
  <c r="T1076" i="1" s="1"/>
  <c r="Q1061" i="1"/>
  <c r="P1061" i="1"/>
  <c r="O1061" i="1"/>
  <c r="N1061" i="1"/>
  <c r="M1061" i="1"/>
  <c r="L1061" i="1"/>
  <c r="K1061" i="1"/>
  <c r="J1061" i="1"/>
  <c r="I1061" i="1"/>
  <c r="H1061" i="1"/>
  <c r="G1061" i="1"/>
  <c r="F1061" i="1"/>
  <c r="E1061" i="1"/>
  <c r="R1060" i="1"/>
  <c r="R1059" i="1"/>
  <c r="R1061" i="1" s="1"/>
  <c r="W1061" i="1" s="1"/>
  <c r="V1058" i="1"/>
  <c r="AC1058" i="1" s="1"/>
  <c r="U1058" i="1"/>
  <c r="T1058" i="1"/>
  <c r="Q1058" i="1"/>
  <c r="P1058" i="1"/>
  <c r="O1058" i="1"/>
  <c r="N1058" i="1"/>
  <c r="M1058" i="1"/>
  <c r="L1058" i="1"/>
  <c r="K1058" i="1"/>
  <c r="J1058" i="1"/>
  <c r="I1058" i="1"/>
  <c r="H1058" i="1"/>
  <c r="G1058" i="1"/>
  <c r="F1058" i="1"/>
  <c r="E1058" i="1"/>
  <c r="R1057" i="1"/>
  <c r="R1056" i="1"/>
  <c r="R1055" i="1"/>
  <c r="R1054" i="1"/>
  <c r="V1053" i="1"/>
  <c r="AC1053" i="1" s="1"/>
  <c r="U1053" i="1"/>
  <c r="T1053" i="1"/>
  <c r="Q1053" i="1"/>
  <c r="P1053" i="1"/>
  <c r="O1053" i="1"/>
  <c r="N1053" i="1"/>
  <c r="M1053" i="1"/>
  <c r="L1053" i="1"/>
  <c r="K1053" i="1"/>
  <c r="J1053" i="1"/>
  <c r="I1053" i="1"/>
  <c r="H1053" i="1"/>
  <c r="G1053" i="1"/>
  <c r="F1053" i="1"/>
  <c r="E1053" i="1"/>
  <c r="R1052" i="1"/>
  <c r="R1051" i="1"/>
  <c r="V1050" i="1"/>
  <c r="AC1050" i="1" s="1"/>
  <c r="U1050" i="1"/>
  <c r="T1050" i="1"/>
  <c r="Q1050" i="1"/>
  <c r="P1050" i="1"/>
  <c r="O1050" i="1"/>
  <c r="N1050" i="1"/>
  <c r="M1050" i="1"/>
  <c r="L1050" i="1"/>
  <c r="K1050" i="1"/>
  <c r="J1050" i="1"/>
  <c r="I1050" i="1"/>
  <c r="H1050" i="1"/>
  <c r="G1050" i="1"/>
  <c r="F1050" i="1"/>
  <c r="E1050" i="1"/>
  <c r="R1049" i="1"/>
  <c r="R1048" i="1"/>
  <c r="W1042" i="1"/>
  <c r="U1042" i="1"/>
  <c r="Q1042" i="1"/>
  <c r="P1042" i="1"/>
  <c r="O1042" i="1"/>
  <c r="N1042" i="1"/>
  <c r="M1042" i="1"/>
  <c r="L1042" i="1"/>
  <c r="K1042" i="1"/>
  <c r="J1042" i="1"/>
  <c r="I1042" i="1"/>
  <c r="H1042" i="1"/>
  <c r="G1042" i="1"/>
  <c r="F1042" i="1"/>
  <c r="E1042" i="1"/>
  <c r="R1041" i="1"/>
  <c r="V1041" i="1" s="1"/>
  <c r="AA1041" i="1" s="1"/>
  <c r="R1040" i="1"/>
  <c r="V1040" i="1" s="1"/>
  <c r="R1039" i="1"/>
  <c r="V1039" i="1" s="1"/>
  <c r="R1038" i="1"/>
  <c r="V1038" i="1" s="1"/>
  <c r="R1037" i="1"/>
  <c r="V1037" i="1" s="1"/>
  <c r="R1036" i="1"/>
  <c r="V1036" i="1" s="1"/>
  <c r="AC1036" i="1" s="1"/>
  <c r="R1035" i="1"/>
  <c r="V1035" i="1" s="1"/>
  <c r="R1034" i="1"/>
  <c r="V1034" i="1" s="1"/>
  <c r="AC1034" i="1" s="1"/>
  <c r="R1033" i="1"/>
  <c r="V1033" i="1" s="1"/>
  <c r="R1032" i="1"/>
  <c r="V1032" i="1" s="1"/>
  <c r="AC1032" i="1" s="1"/>
  <c r="R1031" i="1"/>
  <c r="V1031" i="1" s="1"/>
  <c r="R1030" i="1"/>
  <c r="V1030" i="1" s="1"/>
  <c r="Z1030" i="1" s="1"/>
  <c r="R1029" i="1"/>
  <c r="V1029" i="1" s="1"/>
  <c r="R1028" i="1"/>
  <c r="V1028" i="1" s="1"/>
  <c r="AC1028" i="1" s="1"/>
  <c r="R1027" i="1"/>
  <c r="V1027" i="1" s="1"/>
  <c r="R1026" i="1"/>
  <c r="V1026" i="1" s="1"/>
  <c r="AC1026" i="1" s="1"/>
  <c r="R1025" i="1"/>
  <c r="V1025" i="1" s="1"/>
  <c r="R1024" i="1"/>
  <c r="V1024" i="1" s="1"/>
  <c r="R1023" i="1"/>
  <c r="V1023" i="1" s="1"/>
  <c r="AC1023" i="1" s="1"/>
  <c r="R1022" i="1"/>
  <c r="V1022" i="1" s="1"/>
  <c r="AC1022" i="1" s="1"/>
  <c r="R1021" i="1"/>
  <c r="V1021" i="1" s="1"/>
  <c r="AC1021" i="1" s="1"/>
  <c r="AC1020" i="1"/>
  <c r="R1020" i="1"/>
  <c r="T1020" i="1" s="1"/>
  <c r="R1019" i="1"/>
  <c r="V1019" i="1" s="1"/>
  <c r="R1018" i="1"/>
  <c r="V1018" i="1" s="1"/>
  <c r="AA1018" i="1" s="1"/>
  <c r="R1017" i="1"/>
  <c r="V1017" i="1" s="1"/>
  <c r="R1016" i="1"/>
  <c r="V1016" i="1" s="1"/>
  <c r="R1015" i="1"/>
  <c r="V1015" i="1" s="1"/>
  <c r="AC1015" i="1" s="1"/>
  <c r="R1014" i="1"/>
  <c r="V1014" i="1" s="1"/>
  <c r="AA1014" i="1" s="1"/>
  <c r="R1013" i="1"/>
  <c r="V1013" i="1" s="1"/>
  <c r="R1012" i="1"/>
  <c r="V1012" i="1" s="1"/>
  <c r="R1011" i="1"/>
  <c r="V1011" i="1" s="1"/>
  <c r="R1010" i="1"/>
  <c r="V1010" i="1" s="1"/>
  <c r="R1009" i="1"/>
  <c r="V1009" i="1" s="1"/>
  <c r="R1008" i="1"/>
  <c r="V1008" i="1" s="1"/>
  <c r="AA1008" i="1" s="1"/>
  <c r="R1007" i="1"/>
  <c r="V1007" i="1" s="1"/>
  <c r="R1006" i="1"/>
  <c r="V1006" i="1" s="1"/>
  <c r="R1005" i="1"/>
  <c r="V1005" i="1" s="1"/>
  <c r="AC1005" i="1" s="1"/>
  <c r="R1004" i="1"/>
  <c r="V1004" i="1" s="1"/>
  <c r="AA1004" i="1" s="1"/>
  <c r="R1003" i="1"/>
  <c r="V1003" i="1" s="1"/>
  <c r="R1002" i="1"/>
  <c r="V1002" i="1" s="1"/>
  <c r="R1001" i="1"/>
  <c r="V1001" i="1" s="1"/>
  <c r="AC1001" i="1" s="1"/>
  <c r="R1000" i="1"/>
  <c r="V1000" i="1" s="1"/>
  <c r="R999" i="1"/>
  <c r="V999" i="1" s="1"/>
  <c r="AC999" i="1" s="1"/>
  <c r="R998" i="1"/>
  <c r="V998" i="1" s="1"/>
  <c r="R997" i="1"/>
  <c r="V997" i="1" s="1"/>
  <c r="AC997" i="1" s="1"/>
  <c r="R996" i="1"/>
  <c r="V996" i="1" s="1"/>
  <c r="R995" i="1"/>
  <c r="V995" i="1" s="1"/>
  <c r="R994" i="1"/>
  <c r="V994" i="1" s="1"/>
  <c r="R993" i="1"/>
  <c r="V993" i="1" s="1"/>
  <c r="R992" i="1"/>
  <c r="V992" i="1" s="1"/>
  <c r="AC992" i="1" s="1"/>
  <c r="R991" i="1"/>
  <c r="V991" i="1" s="1"/>
  <c r="R990" i="1"/>
  <c r="V990" i="1" s="1"/>
  <c r="R989" i="1"/>
  <c r="V989" i="1" s="1"/>
  <c r="R988" i="1"/>
  <c r="V988" i="1" s="1"/>
  <c r="R987" i="1"/>
  <c r="V987" i="1" s="1"/>
  <c r="R986" i="1"/>
  <c r="V986" i="1" s="1"/>
  <c r="R985" i="1"/>
  <c r="V985" i="1" s="1"/>
  <c r="R984" i="1"/>
  <c r="V984" i="1" s="1"/>
  <c r="Z984" i="1" s="1"/>
  <c r="R983" i="1"/>
  <c r="V983" i="1" s="1"/>
  <c r="AC983" i="1" s="1"/>
  <c r="R982" i="1"/>
  <c r="V982" i="1" s="1"/>
  <c r="R981" i="1"/>
  <c r="V981" i="1" s="1"/>
  <c r="R980" i="1"/>
  <c r="V980" i="1" s="1"/>
  <c r="R979" i="1"/>
  <c r="V979" i="1" s="1"/>
  <c r="AC979" i="1" s="1"/>
  <c r="R978" i="1"/>
  <c r="V978" i="1" s="1"/>
  <c r="Z978" i="1" s="1"/>
  <c r="R977" i="1"/>
  <c r="V977" i="1" s="1"/>
  <c r="AA977" i="1" s="1"/>
  <c r="R976" i="1"/>
  <c r="V976" i="1" s="1"/>
  <c r="AC976" i="1" s="1"/>
  <c r="R975" i="1"/>
  <c r="V975" i="1" s="1"/>
  <c r="AC975" i="1" s="1"/>
  <c r="R974" i="1"/>
  <c r="V974" i="1" s="1"/>
  <c r="R973" i="1"/>
  <c r="V973" i="1" s="1"/>
  <c r="AA973" i="1" s="1"/>
  <c r="R972" i="1"/>
  <c r="V972" i="1" s="1"/>
  <c r="R971" i="1"/>
  <c r="V971" i="1" s="1"/>
  <c r="R970" i="1"/>
  <c r="V970" i="1" s="1"/>
  <c r="R969" i="1"/>
  <c r="V969" i="1" s="1"/>
  <c r="Z969" i="1" s="1"/>
  <c r="R968" i="1"/>
  <c r="V968" i="1" s="1"/>
  <c r="Z968" i="1" s="1"/>
  <c r="R967" i="1"/>
  <c r="V967" i="1" s="1"/>
  <c r="AC967" i="1" s="1"/>
  <c r="R966" i="1"/>
  <c r="V966" i="1" s="1"/>
  <c r="Y966" i="1" s="1"/>
  <c r="AC966" i="1" s="1"/>
  <c r="R965" i="1"/>
  <c r="V965" i="1" s="1"/>
  <c r="R964" i="1"/>
  <c r="V964" i="1" s="1"/>
  <c r="R963" i="1"/>
  <c r="V963" i="1" s="1"/>
  <c r="AC963" i="1" s="1"/>
  <c r="R962" i="1"/>
  <c r="V962" i="1" s="1"/>
  <c r="R961" i="1"/>
  <c r="V961" i="1" s="1"/>
  <c r="AA961" i="1" s="1"/>
  <c r="R960" i="1"/>
  <c r="V960" i="1" s="1"/>
  <c r="R959" i="1"/>
  <c r="V959" i="1" s="1"/>
  <c r="R958" i="1"/>
  <c r="V958" i="1" s="1"/>
  <c r="R957" i="1"/>
  <c r="V957" i="1" s="1"/>
  <c r="R956" i="1"/>
  <c r="V956" i="1" s="1"/>
  <c r="R955" i="1"/>
  <c r="V955" i="1" s="1"/>
  <c r="R954" i="1"/>
  <c r="V954" i="1" s="1"/>
  <c r="R953" i="1"/>
  <c r="V953" i="1" s="1"/>
  <c r="Z953" i="1" s="1"/>
  <c r="R952" i="1"/>
  <c r="V952" i="1" s="1"/>
  <c r="R951" i="1"/>
  <c r="V951" i="1" s="1"/>
  <c r="R950" i="1"/>
  <c r="V950" i="1" s="1"/>
  <c r="R949" i="1"/>
  <c r="V949" i="1" s="1"/>
  <c r="R948" i="1"/>
  <c r="V948" i="1" s="1"/>
  <c r="R947" i="1"/>
  <c r="V947" i="1" s="1"/>
  <c r="R946" i="1"/>
  <c r="V946" i="1" s="1"/>
  <c r="R945" i="1"/>
  <c r="V945" i="1" s="1"/>
  <c r="R944" i="1"/>
  <c r="V944" i="1" s="1"/>
  <c r="R943" i="1"/>
  <c r="V943" i="1" s="1"/>
  <c r="AC943" i="1" s="1"/>
  <c r="R942" i="1"/>
  <c r="V942" i="1" s="1"/>
  <c r="R941" i="1"/>
  <c r="V941" i="1" s="1"/>
  <c r="Y941" i="1" s="1"/>
  <c r="AC941" i="1" s="1"/>
  <c r="R940" i="1"/>
  <c r="V940" i="1" s="1"/>
  <c r="R939" i="1"/>
  <c r="V939" i="1" s="1"/>
  <c r="AC938" i="1"/>
  <c r="R938" i="1"/>
  <c r="T938" i="1" s="1"/>
  <c r="R937" i="1"/>
  <c r="V937" i="1" s="1"/>
  <c r="R936" i="1"/>
  <c r="V936" i="1" s="1"/>
  <c r="R935" i="1"/>
  <c r="V935" i="1" s="1"/>
  <c r="R934" i="1"/>
  <c r="V934" i="1" s="1"/>
  <c r="R933" i="1"/>
  <c r="V933" i="1" s="1"/>
  <c r="R932" i="1"/>
  <c r="V932" i="1" s="1"/>
  <c r="R931" i="1"/>
  <c r="V931" i="1" s="1"/>
  <c r="R930" i="1"/>
  <c r="V930" i="1" s="1"/>
  <c r="R929" i="1"/>
  <c r="V929" i="1" s="1"/>
  <c r="R928" i="1"/>
  <c r="V928" i="1" s="1"/>
  <c r="R927" i="1"/>
  <c r="V927" i="1" s="1"/>
  <c r="AA927" i="1" s="1"/>
  <c r="R926" i="1"/>
  <c r="V926" i="1" s="1"/>
  <c r="R925" i="1"/>
  <c r="V925" i="1" s="1"/>
  <c r="R924" i="1"/>
  <c r="V924" i="1" s="1"/>
  <c r="R923" i="1"/>
  <c r="V923" i="1" s="1"/>
  <c r="Z923" i="1" s="1"/>
  <c r="R922" i="1"/>
  <c r="V922" i="1" s="1"/>
  <c r="R921" i="1"/>
  <c r="V921" i="1" s="1"/>
  <c r="AC921" i="1" s="1"/>
  <c r="R920" i="1"/>
  <c r="V920" i="1" s="1"/>
  <c r="R919" i="1"/>
  <c r="V919" i="1" s="1"/>
  <c r="Y919" i="1" s="1"/>
  <c r="AC919" i="1" s="1"/>
  <c r="R918" i="1"/>
  <c r="V918" i="1" s="1"/>
  <c r="R917" i="1"/>
  <c r="V917" i="1" s="1"/>
  <c r="R916" i="1"/>
  <c r="V916" i="1" s="1"/>
  <c r="R915" i="1"/>
  <c r="V915" i="1" s="1"/>
  <c r="R914" i="1"/>
  <c r="V914" i="1" s="1"/>
  <c r="R913" i="1"/>
  <c r="V913" i="1" s="1"/>
  <c r="R912" i="1"/>
  <c r="V912" i="1" s="1"/>
  <c r="R911" i="1"/>
  <c r="V911" i="1" s="1"/>
  <c r="AC911" i="1" s="1"/>
  <c r="R910" i="1"/>
  <c r="V910" i="1" s="1"/>
  <c r="R909" i="1"/>
  <c r="V909" i="1" s="1"/>
  <c r="R908" i="1"/>
  <c r="V908" i="1" s="1"/>
  <c r="R907" i="1"/>
  <c r="V907" i="1" s="1"/>
  <c r="R906" i="1"/>
  <c r="V906" i="1" s="1"/>
  <c r="R905" i="1"/>
  <c r="V905" i="1" s="1"/>
  <c r="R904" i="1"/>
  <c r="V904" i="1" s="1"/>
  <c r="R903" i="1"/>
  <c r="V903" i="1" s="1"/>
  <c r="AC903" i="1" s="1"/>
  <c r="R902" i="1"/>
  <c r="V902" i="1" s="1"/>
  <c r="R901" i="1"/>
  <c r="V901" i="1" s="1"/>
  <c r="R900" i="1"/>
  <c r="V900" i="1" s="1"/>
  <c r="R899" i="1"/>
  <c r="V899" i="1" s="1"/>
  <c r="AC899" i="1" s="1"/>
  <c r="R898" i="1"/>
  <c r="Z898" i="1" s="1"/>
  <c r="R897" i="1"/>
  <c r="Z897" i="1" s="1"/>
  <c r="R896" i="1"/>
  <c r="V895" i="1"/>
  <c r="AC895" i="1" s="1"/>
  <c r="U895" i="1"/>
  <c r="T895" i="1"/>
  <c r="Q895" i="1"/>
  <c r="P895" i="1"/>
  <c r="O895" i="1"/>
  <c r="N895" i="1"/>
  <c r="M895" i="1"/>
  <c r="L895" i="1"/>
  <c r="K895" i="1"/>
  <c r="J895" i="1"/>
  <c r="I895" i="1"/>
  <c r="H895" i="1"/>
  <c r="G895" i="1"/>
  <c r="F895" i="1"/>
  <c r="E895" i="1"/>
  <c r="R894" i="1"/>
  <c r="R893" i="1"/>
  <c r="R892" i="1"/>
  <c r="R891" i="1"/>
  <c r="R890" i="1"/>
  <c r="R889" i="1"/>
  <c r="R888" i="1"/>
  <c r="R887" i="1"/>
  <c r="R886" i="1"/>
  <c r="R885" i="1"/>
  <c r="R884" i="1"/>
  <c r="R883" i="1"/>
  <c r="R882" i="1"/>
  <c r="R881" i="1"/>
  <c r="R880" i="1"/>
  <c r="R879" i="1"/>
  <c r="R878" i="1"/>
  <c r="R877" i="1"/>
  <c r="R876" i="1"/>
  <c r="R875" i="1"/>
  <c r="R874" i="1"/>
  <c r="W873" i="1"/>
  <c r="U873" i="1"/>
  <c r="T873" i="1"/>
  <c r="Q873" i="1"/>
  <c r="P873" i="1"/>
  <c r="O873" i="1"/>
  <c r="N873" i="1"/>
  <c r="M873" i="1"/>
  <c r="L873" i="1"/>
  <c r="K873" i="1"/>
  <c r="J873" i="1"/>
  <c r="I873" i="1"/>
  <c r="H873" i="1"/>
  <c r="G873" i="1"/>
  <c r="F873" i="1"/>
  <c r="E873" i="1"/>
  <c r="R872" i="1"/>
  <c r="V872" i="1" s="1"/>
  <c r="Z872" i="1" s="1"/>
  <c r="R871" i="1"/>
  <c r="V871" i="1" s="1"/>
  <c r="AA871" i="1" s="1"/>
  <c r="R870" i="1"/>
  <c r="V870" i="1" s="1"/>
  <c r="Z870" i="1" s="1"/>
  <c r="R869" i="1"/>
  <c r="V869" i="1" s="1"/>
  <c r="R868" i="1"/>
  <c r="V868" i="1" s="1"/>
  <c r="Z868" i="1" s="1"/>
  <c r="R867" i="1"/>
  <c r="V867" i="1" s="1"/>
  <c r="R866" i="1"/>
  <c r="V866" i="1" s="1"/>
  <c r="Z866" i="1" s="1"/>
  <c r="R865" i="1"/>
  <c r="V865" i="1" s="1"/>
  <c r="R864" i="1"/>
  <c r="V864" i="1" s="1"/>
  <c r="Z864" i="1" s="1"/>
  <c r="R863" i="1"/>
  <c r="V863" i="1" s="1"/>
  <c r="R862" i="1"/>
  <c r="V862" i="1" s="1"/>
  <c r="Z862" i="1" s="1"/>
  <c r="R861" i="1"/>
  <c r="V861" i="1" s="1"/>
  <c r="R860" i="1"/>
  <c r="V860" i="1" s="1"/>
  <c r="Z860" i="1" s="1"/>
  <c r="R859" i="1"/>
  <c r="V859" i="1" s="1"/>
  <c r="R858" i="1"/>
  <c r="V858" i="1" s="1"/>
  <c r="Z858" i="1" s="1"/>
  <c r="R857" i="1"/>
  <c r="V857" i="1" s="1"/>
  <c r="R856" i="1"/>
  <c r="V856" i="1" s="1"/>
  <c r="Z856" i="1" s="1"/>
  <c r="R855" i="1"/>
  <c r="V855" i="1" s="1"/>
  <c r="R854" i="1"/>
  <c r="V854" i="1" s="1"/>
  <c r="Z854" i="1" s="1"/>
  <c r="R853" i="1"/>
  <c r="V853" i="1" s="1"/>
  <c r="Z853" i="1" s="1"/>
  <c r="R852" i="1"/>
  <c r="V852" i="1" s="1"/>
  <c r="R851" i="1"/>
  <c r="V851" i="1" s="1"/>
  <c r="Z851" i="1" s="1"/>
  <c r="R850" i="1"/>
  <c r="V850" i="1" s="1"/>
  <c r="R849" i="1"/>
  <c r="V849" i="1" s="1"/>
  <c r="Z849" i="1" s="1"/>
  <c r="R848" i="1"/>
  <c r="V848" i="1" s="1"/>
  <c r="Z848" i="1" s="1"/>
  <c r="R847" i="1"/>
  <c r="V847" i="1" s="1"/>
  <c r="AA847" i="1" s="1"/>
  <c r="R846" i="1"/>
  <c r="V846" i="1" s="1"/>
  <c r="AA846" i="1" s="1"/>
  <c r="R845" i="1"/>
  <c r="V845" i="1" s="1"/>
  <c r="AA845" i="1" s="1"/>
  <c r="R844" i="1"/>
  <c r="V844" i="1" s="1"/>
  <c r="AA844" i="1" s="1"/>
  <c r="R843" i="1"/>
  <c r="V843" i="1" s="1"/>
  <c r="AA843" i="1" s="1"/>
  <c r="R842" i="1"/>
  <c r="V842" i="1" s="1"/>
  <c r="R841" i="1"/>
  <c r="V841" i="1" s="1"/>
  <c r="R840" i="1"/>
  <c r="V840" i="1" s="1"/>
  <c r="R839" i="1"/>
  <c r="V839" i="1" s="1"/>
  <c r="R838" i="1"/>
  <c r="V838" i="1" s="1"/>
  <c r="Z838" i="1" s="1"/>
  <c r="R837" i="1"/>
  <c r="V837" i="1" s="1"/>
  <c r="Z837" i="1" s="1"/>
  <c r="R836" i="1"/>
  <c r="V836" i="1" s="1"/>
  <c r="Z836" i="1" s="1"/>
  <c r="R835" i="1"/>
  <c r="V835" i="1" s="1"/>
  <c r="Z835" i="1" s="1"/>
  <c r="R834" i="1"/>
  <c r="V834" i="1" s="1"/>
  <c r="Z834" i="1" s="1"/>
  <c r="R833" i="1"/>
  <c r="V833" i="1" s="1"/>
  <c r="Z833" i="1" s="1"/>
  <c r="R832" i="1"/>
  <c r="V832" i="1" s="1"/>
  <c r="Z832" i="1" s="1"/>
  <c r="R831" i="1"/>
  <c r="V831" i="1" s="1"/>
  <c r="R830" i="1"/>
  <c r="V830" i="1" s="1"/>
  <c r="Z830" i="1" s="1"/>
  <c r="R829" i="1"/>
  <c r="V829" i="1" s="1"/>
  <c r="Z829" i="1" s="1"/>
  <c r="R828" i="1"/>
  <c r="V828" i="1" s="1"/>
  <c r="AA828" i="1" s="1"/>
  <c r="W827" i="1"/>
  <c r="U827" i="1"/>
  <c r="T827" i="1"/>
  <c r="Q827" i="1"/>
  <c r="P827" i="1"/>
  <c r="O827" i="1"/>
  <c r="N827" i="1"/>
  <c r="M827" i="1"/>
  <c r="L827" i="1"/>
  <c r="K827" i="1"/>
  <c r="J827" i="1"/>
  <c r="I827" i="1"/>
  <c r="H827" i="1"/>
  <c r="G827" i="1"/>
  <c r="F827" i="1"/>
  <c r="E827" i="1"/>
  <c r="R826" i="1"/>
  <c r="R827" i="1" s="1"/>
  <c r="R825" i="1"/>
  <c r="V825" i="1" s="1"/>
  <c r="AA825" i="1" s="1"/>
  <c r="W824" i="1"/>
  <c r="U824" i="1"/>
  <c r="T824" i="1"/>
  <c r="Q824" i="1"/>
  <c r="P824" i="1"/>
  <c r="O824" i="1"/>
  <c r="N824" i="1"/>
  <c r="M824" i="1"/>
  <c r="L824" i="1"/>
  <c r="K824" i="1"/>
  <c r="J824" i="1"/>
  <c r="I824" i="1"/>
  <c r="H824" i="1"/>
  <c r="G824" i="1"/>
  <c r="F824" i="1"/>
  <c r="E824" i="1"/>
  <c r="R823" i="1"/>
  <c r="R824" i="1" s="1"/>
  <c r="W822" i="1"/>
  <c r="U822" i="1"/>
  <c r="T822" i="1"/>
  <c r="Q822" i="1"/>
  <c r="P822" i="1"/>
  <c r="O822" i="1"/>
  <c r="N822" i="1"/>
  <c r="M822" i="1"/>
  <c r="L822" i="1"/>
  <c r="K822" i="1"/>
  <c r="J822" i="1"/>
  <c r="I822" i="1"/>
  <c r="H822" i="1"/>
  <c r="G822" i="1"/>
  <c r="F822" i="1"/>
  <c r="E822" i="1"/>
  <c r="R821" i="1"/>
  <c r="R822" i="1" s="1"/>
  <c r="W820" i="1"/>
  <c r="U820" i="1"/>
  <c r="Q820" i="1"/>
  <c r="P820" i="1"/>
  <c r="O820" i="1"/>
  <c r="N820" i="1"/>
  <c r="M820" i="1"/>
  <c r="L820" i="1"/>
  <c r="K820" i="1"/>
  <c r="J820" i="1"/>
  <c r="I820" i="1"/>
  <c r="H820" i="1"/>
  <c r="G820" i="1"/>
  <c r="F820" i="1"/>
  <c r="E820" i="1"/>
  <c r="R819" i="1"/>
  <c r="V819" i="1" s="1"/>
  <c r="R818" i="1"/>
  <c r="V818" i="1" s="1"/>
  <c r="AC818" i="1" s="1"/>
  <c r="R817" i="1"/>
  <c r="V817" i="1" s="1"/>
  <c r="Z817" i="1" s="1"/>
  <c r="R816" i="1"/>
  <c r="V816" i="1" s="1"/>
  <c r="AC816" i="1" s="1"/>
  <c r="R815" i="1"/>
  <c r="V815" i="1" s="1"/>
  <c r="Z815" i="1" s="1"/>
  <c r="R814" i="1"/>
  <c r="V814" i="1" s="1"/>
  <c r="R813" i="1"/>
  <c r="V813" i="1" s="1"/>
  <c r="R812" i="1"/>
  <c r="V812" i="1" s="1"/>
  <c r="R811" i="1"/>
  <c r="V811" i="1" s="1"/>
  <c r="R810" i="1"/>
  <c r="V810" i="1" s="1"/>
  <c r="AC810" i="1" s="1"/>
  <c r="R809" i="1"/>
  <c r="V809" i="1" s="1"/>
  <c r="Z809" i="1" s="1"/>
  <c r="R808" i="1"/>
  <c r="V808" i="1" s="1"/>
  <c r="AC808" i="1" s="1"/>
  <c r="R807" i="1"/>
  <c r="V807" i="1" s="1"/>
  <c r="Z807" i="1" s="1"/>
  <c r="R806" i="1"/>
  <c r="V806" i="1" s="1"/>
  <c r="AC806" i="1" s="1"/>
  <c r="R805" i="1"/>
  <c r="V805" i="1" s="1"/>
  <c r="R804" i="1"/>
  <c r="V804" i="1" s="1"/>
  <c r="Z804" i="1" s="1"/>
  <c r="R803" i="1"/>
  <c r="V803" i="1" s="1"/>
  <c r="R802" i="1"/>
  <c r="V802" i="1" s="1"/>
  <c r="R801" i="1"/>
  <c r="V801" i="1" s="1"/>
  <c r="Z801" i="1" s="1"/>
  <c r="R800" i="1"/>
  <c r="V800" i="1" s="1"/>
  <c r="AC800" i="1" s="1"/>
  <c r="R799" i="1"/>
  <c r="V799" i="1" s="1"/>
  <c r="Z799" i="1" s="1"/>
  <c r="R798" i="1"/>
  <c r="V798" i="1" s="1"/>
  <c r="Z798" i="1" s="1"/>
  <c r="R797" i="1"/>
  <c r="V797" i="1" s="1"/>
  <c r="R796" i="1"/>
  <c r="V796" i="1" s="1"/>
  <c r="R795" i="1"/>
  <c r="V795" i="1" s="1"/>
  <c r="R794" i="1"/>
  <c r="V794" i="1" s="1"/>
  <c r="AC794" i="1" s="1"/>
  <c r="R793" i="1"/>
  <c r="V793" i="1" s="1"/>
  <c r="Z793" i="1" s="1"/>
  <c r="R792" i="1"/>
  <c r="V792" i="1" s="1"/>
  <c r="AC792" i="1" s="1"/>
  <c r="R791" i="1"/>
  <c r="V791" i="1" s="1"/>
  <c r="Y791" i="1" s="1"/>
  <c r="R790" i="1"/>
  <c r="V790" i="1" s="1"/>
  <c r="AC790" i="1" s="1"/>
  <c r="R789" i="1"/>
  <c r="V789" i="1" s="1"/>
  <c r="R788" i="1"/>
  <c r="V788" i="1" s="1"/>
  <c r="R787" i="1"/>
  <c r="V787" i="1" s="1"/>
  <c r="R786" i="1"/>
  <c r="V786" i="1" s="1"/>
  <c r="AC786" i="1" s="1"/>
  <c r="R785" i="1"/>
  <c r="V785" i="1" s="1"/>
  <c r="Z785" i="1" s="1"/>
  <c r="R784" i="1"/>
  <c r="V784" i="1" s="1"/>
  <c r="AC784" i="1" s="1"/>
  <c r="R783" i="1"/>
  <c r="V783" i="1" s="1"/>
  <c r="Z783" i="1" s="1"/>
  <c r="R782" i="1"/>
  <c r="V782" i="1" s="1"/>
  <c r="AC782" i="1" s="1"/>
  <c r="R781" i="1"/>
  <c r="V781" i="1" s="1"/>
  <c r="R780" i="1"/>
  <c r="V780" i="1" s="1"/>
  <c r="AC780" i="1" s="1"/>
  <c r="R779" i="1"/>
  <c r="V779" i="1" s="1"/>
  <c r="Z779" i="1" s="1"/>
  <c r="R778" i="1"/>
  <c r="V778" i="1" s="1"/>
  <c r="R777" i="1"/>
  <c r="V777" i="1" s="1"/>
  <c r="Z777" i="1" s="1"/>
  <c r="R776" i="1"/>
  <c r="V776" i="1" s="1"/>
  <c r="R775" i="1"/>
  <c r="V775" i="1" s="1"/>
  <c r="R774" i="1"/>
  <c r="V774" i="1" s="1"/>
  <c r="AC774" i="1" s="1"/>
  <c r="R773" i="1"/>
  <c r="V773" i="1" s="1"/>
  <c r="R772" i="1"/>
  <c r="V772" i="1" s="1"/>
  <c r="Z772" i="1" s="1"/>
  <c r="R771" i="1"/>
  <c r="V771" i="1" s="1"/>
  <c r="R770" i="1"/>
  <c r="V770" i="1" s="1"/>
  <c r="AC770" i="1" s="1"/>
  <c r="R769" i="1"/>
  <c r="V769" i="1" s="1"/>
  <c r="R768" i="1"/>
  <c r="V768" i="1" s="1"/>
  <c r="R767" i="1"/>
  <c r="V767" i="1" s="1"/>
  <c r="AC767" i="1" s="1"/>
  <c r="R766" i="1"/>
  <c r="V766" i="1" s="1"/>
  <c r="AC766" i="1" s="1"/>
  <c r="R765" i="1"/>
  <c r="V765" i="1" s="1"/>
  <c r="R764" i="1"/>
  <c r="V764" i="1" s="1"/>
  <c r="AC764" i="1" s="1"/>
  <c r="R763" i="1"/>
  <c r="V763" i="1" s="1"/>
  <c r="AC763" i="1" s="1"/>
  <c r="R762" i="1"/>
  <c r="V762" i="1" s="1"/>
  <c r="AC762" i="1" s="1"/>
  <c r="R761" i="1"/>
  <c r="V761" i="1" s="1"/>
  <c r="R760" i="1"/>
  <c r="V760" i="1" s="1"/>
  <c r="Z760" i="1" s="1"/>
  <c r="R759" i="1"/>
  <c r="V759" i="1" s="1"/>
  <c r="R758" i="1"/>
  <c r="V758" i="1" s="1"/>
  <c r="AC758" i="1" s="1"/>
  <c r="R757" i="1"/>
  <c r="V757" i="1" s="1"/>
  <c r="R756" i="1"/>
  <c r="V756" i="1" s="1"/>
  <c r="Z756" i="1" s="1"/>
  <c r="R755" i="1"/>
  <c r="V755" i="1" s="1"/>
  <c r="R754" i="1"/>
  <c r="V754" i="1" s="1"/>
  <c r="AC754" i="1" s="1"/>
  <c r="R753" i="1"/>
  <c r="V753" i="1" s="1"/>
  <c r="R752" i="1"/>
  <c r="V752" i="1" s="1"/>
  <c r="R751" i="1"/>
  <c r="V751" i="1" s="1"/>
  <c r="AC751" i="1" s="1"/>
  <c r="R750" i="1"/>
  <c r="V750" i="1" s="1"/>
  <c r="AC750" i="1" s="1"/>
  <c r="R749" i="1"/>
  <c r="V749" i="1" s="1"/>
  <c r="R748" i="1"/>
  <c r="V748" i="1" s="1"/>
  <c r="AC748" i="1" s="1"/>
  <c r="R747" i="1"/>
  <c r="V747" i="1" s="1"/>
  <c r="AC747" i="1" s="1"/>
  <c r="R746" i="1"/>
  <c r="V746" i="1" s="1"/>
  <c r="Z746" i="1" s="1"/>
  <c r="R745" i="1"/>
  <c r="V745" i="1" s="1"/>
  <c r="R744" i="1"/>
  <c r="V744" i="1" s="1"/>
  <c r="AC744" i="1" s="1"/>
  <c r="R743" i="1"/>
  <c r="V743" i="1" s="1"/>
  <c r="R742" i="1"/>
  <c r="V742" i="1" s="1"/>
  <c r="AC742" i="1" s="1"/>
  <c r="R741" i="1"/>
  <c r="V741" i="1" s="1"/>
  <c r="R740" i="1"/>
  <c r="V740" i="1" s="1"/>
  <c r="Z740" i="1" s="1"/>
  <c r="R739" i="1"/>
  <c r="V739" i="1" s="1"/>
  <c r="R738" i="1"/>
  <c r="V738" i="1" s="1"/>
  <c r="Z738" i="1" s="1"/>
  <c r="R737" i="1"/>
  <c r="V737" i="1" s="1"/>
  <c r="AC737" i="1" s="1"/>
  <c r="R736" i="1"/>
  <c r="V736" i="1" s="1"/>
  <c r="R735" i="1"/>
  <c r="V735" i="1" s="1"/>
  <c r="AC735" i="1" s="1"/>
  <c r="R734" i="1"/>
  <c r="V734" i="1" s="1"/>
  <c r="AC734" i="1" s="1"/>
  <c r="R733" i="1"/>
  <c r="V733" i="1" s="1"/>
  <c r="AA733" i="1" s="1"/>
  <c r="R732" i="1"/>
  <c r="V732" i="1" s="1"/>
  <c r="AC732" i="1" s="1"/>
  <c r="R731" i="1"/>
  <c r="V731" i="1" s="1"/>
  <c r="AC731" i="1" s="1"/>
  <c r="R730" i="1"/>
  <c r="V730" i="1" s="1"/>
  <c r="AC730" i="1" s="1"/>
  <c r="R729" i="1"/>
  <c r="V729" i="1" s="1"/>
  <c r="R728" i="1"/>
  <c r="V728" i="1" s="1"/>
  <c r="AC728" i="1" s="1"/>
  <c r="R727" i="1"/>
  <c r="V727" i="1" s="1"/>
  <c r="R726" i="1"/>
  <c r="V726" i="1" s="1"/>
  <c r="AC726" i="1" s="1"/>
  <c r="R725" i="1"/>
  <c r="V725" i="1" s="1"/>
  <c r="AC724" i="1"/>
  <c r="R724" i="1"/>
  <c r="V724" i="1" s="1"/>
  <c r="Z724" i="1" s="1"/>
  <c r="R723" i="1"/>
  <c r="V723" i="1" s="1"/>
  <c r="R722" i="1"/>
  <c r="V722" i="1" s="1"/>
  <c r="AC722" i="1" s="1"/>
  <c r="R721" i="1"/>
  <c r="V721" i="1" s="1"/>
  <c r="AC721" i="1" s="1"/>
  <c r="R720" i="1"/>
  <c r="V720" i="1" s="1"/>
  <c r="R719" i="1"/>
  <c r="V719" i="1" s="1"/>
  <c r="R718" i="1"/>
  <c r="V718" i="1" s="1"/>
  <c r="AC718" i="1" s="1"/>
  <c r="R717" i="1"/>
  <c r="V717" i="1" s="1"/>
  <c r="Z717" i="1" s="1"/>
  <c r="R716" i="1"/>
  <c r="V716" i="1" s="1"/>
  <c r="AC716" i="1" s="1"/>
  <c r="R715" i="1"/>
  <c r="V715" i="1" s="1"/>
  <c r="AC715" i="1" s="1"/>
  <c r="R714" i="1"/>
  <c r="V714" i="1" s="1"/>
  <c r="Z714" i="1" s="1"/>
  <c r="R713" i="1"/>
  <c r="V713" i="1" s="1"/>
  <c r="R712" i="1"/>
  <c r="V712" i="1" s="1"/>
  <c r="AC712" i="1" s="1"/>
  <c r="R711" i="1"/>
  <c r="V711" i="1" s="1"/>
  <c r="R710" i="1"/>
  <c r="V710" i="1" s="1"/>
  <c r="AC710" i="1" s="1"/>
  <c r="R709" i="1"/>
  <c r="V709" i="1" s="1"/>
  <c r="R708" i="1"/>
  <c r="V708" i="1" s="1"/>
  <c r="Z708" i="1" s="1"/>
  <c r="R707" i="1"/>
  <c r="V707" i="1" s="1"/>
  <c r="R706" i="1"/>
  <c r="V706" i="1" s="1"/>
  <c r="AC706" i="1" s="1"/>
  <c r="R705" i="1"/>
  <c r="V705" i="1" s="1"/>
  <c r="R704" i="1"/>
  <c r="V704" i="1" s="1"/>
  <c r="R703" i="1"/>
  <c r="V703" i="1" s="1"/>
  <c r="R702" i="1"/>
  <c r="V702" i="1" s="1"/>
  <c r="AC702" i="1" s="1"/>
  <c r="R701" i="1"/>
  <c r="V701" i="1" s="1"/>
  <c r="R700" i="1"/>
  <c r="V700" i="1" s="1"/>
  <c r="AC700" i="1" s="1"/>
  <c r="R699" i="1"/>
  <c r="V699" i="1" s="1"/>
  <c r="AC699" i="1" s="1"/>
  <c r="R698" i="1"/>
  <c r="V698" i="1" s="1"/>
  <c r="Z698" i="1" s="1"/>
  <c r="R697" i="1"/>
  <c r="V697" i="1" s="1"/>
  <c r="R696" i="1"/>
  <c r="V696" i="1" s="1"/>
  <c r="AC696" i="1" s="1"/>
  <c r="R695" i="1"/>
  <c r="V695" i="1" s="1"/>
  <c r="R694" i="1"/>
  <c r="V694" i="1" s="1"/>
  <c r="AC694" i="1" s="1"/>
  <c r="R693" i="1"/>
  <c r="V693" i="1" s="1"/>
  <c r="R692" i="1"/>
  <c r="V692" i="1" s="1"/>
  <c r="Z692" i="1" s="1"/>
  <c r="R691" i="1"/>
  <c r="V691" i="1" s="1"/>
  <c r="R690" i="1"/>
  <c r="V690" i="1" s="1"/>
  <c r="AC690" i="1" s="1"/>
  <c r="R689" i="1"/>
  <c r="V689" i="1" s="1"/>
  <c r="R688" i="1"/>
  <c r="V688" i="1" s="1"/>
  <c r="R687" i="1"/>
  <c r="V687" i="1" s="1"/>
  <c r="R686" i="1"/>
  <c r="V686" i="1" s="1"/>
  <c r="AC686" i="1" s="1"/>
  <c r="R685" i="1"/>
  <c r="V685" i="1" s="1"/>
  <c r="R684" i="1"/>
  <c r="V684" i="1" s="1"/>
  <c r="AC684" i="1" s="1"/>
  <c r="R683" i="1"/>
  <c r="V683" i="1" s="1"/>
  <c r="AC683" i="1" s="1"/>
  <c r="R682" i="1"/>
  <c r="V682" i="1" s="1"/>
  <c r="AC682" i="1" s="1"/>
  <c r="R681" i="1"/>
  <c r="V681" i="1" s="1"/>
  <c r="R680" i="1"/>
  <c r="V680" i="1" s="1"/>
  <c r="AC680" i="1" s="1"/>
  <c r="R679" i="1"/>
  <c r="V679" i="1" s="1"/>
  <c r="R678" i="1"/>
  <c r="V678" i="1" s="1"/>
  <c r="AC678" i="1" s="1"/>
  <c r="R677" i="1"/>
  <c r="V677" i="1" s="1"/>
  <c r="R676" i="1"/>
  <c r="V676" i="1" s="1"/>
  <c r="Z676" i="1" s="1"/>
  <c r="R675" i="1"/>
  <c r="V675" i="1" s="1"/>
  <c r="R674" i="1"/>
  <c r="V674" i="1" s="1"/>
  <c r="Z674" i="1" s="1"/>
  <c r="R673" i="1"/>
  <c r="V673" i="1" s="1"/>
  <c r="R672" i="1"/>
  <c r="V672" i="1" s="1"/>
  <c r="R671" i="1"/>
  <c r="V671" i="1" s="1"/>
  <c r="R670" i="1"/>
  <c r="V670" i="1" s="1"/>
  <c r="AC670" i="1" s="1"/>
  <c r="R669" i="1"/>
  <c r="V669" i="1" s="1"/>
  <c r="R668" i="1"/>
  <c r="V668" i="1" s="1"/>
  <c r="AC668" i="1" s="1"/>
  <c r="R667" i="1"/>
  <c r="V667" i="1" s="1"/>
  <c r="AC667" i="1" s="1"/>
  <c r="R666" i="1"/>
  <c r="V666" i="1" s="1"/>
  <c r="AC666" i="1" s="1"/>
  <c r="R665" i="1"/>
  <c r="V665" i="1" s="1"/>
  <c r="R664" i="1"/>
  <c r="V664" i="1" s="1"/>
  <c r="AC664" i="1" s="1"/>
  <c r="R663" i="1"/>
  <c r="V663" i="1" s="1"/>
  <c r="R662" i="1"/>
  <c r="V662" i="1" s="1"/>
  <c r="AC662" i="1" s="1"/>
  <c r="R661" i="1"/>
  <c r="V661" i="1" s="1"/>
  <c r="R660" i="1"/>
  <c r="V660" i="1" s="1"/>
  <c r="Z660" i="1" s="1"/>
  <c r="R659" i="1"/>
  <c r="V659" i="1" s="1"/>
  <c r="R658" i="1"/>
  <c r="V658" i="1" s="1"/>
  <c r="Z658" i="1" s="1"/>
  <c r="R657" i="1"/>
  <c r="V657" i="1" s="1"/>
  <c r="R656" i="1"/>
  <c r="V656" i="1" s="1"/>
  <c r="R655" i="1"/>
  <c r="V655" i="1" s="1"/>
  <c r="R654" i="1"/>
  <c r="V654" i="1" s="1"/>
  <c r="AC654" i="1" s="1"/>
  <c r="R653" i="1"/>
  <c r="V653" i="1" s="1"/>
  <c r="R652" i="1"/>
  <c r="V652" i="1" s="1"/>
  <c r="R651" i="1"/>
  <c r="V651" i="1" s="1"/>
  <c r="Z651" i="1" s="1"/>
  <c r="R650" i="1"/>
  <c r="V650" i="1" s="1"/>
  <c r="R649" i="1"/>
  <c r="V649" i="1" s="1"/>
  <c r="Z649" i="1" s="1"/>
  <c r="R648" i="1"/>
  <c r="V648" i="1" s="1"/>
  <c r="R647" i="1"/>
  <c r="V647" i="1" s="1"/>
  <c r="Z647" i="1" s="1"/>
  <c r="R646" i="1"/>
  <c r="V646" i="1" s="1"/>
  <c r="R645" i="1"/>
  <c r="V645" i="1" s="1"/>
  <c r="Z645" i="1" s="1"/>
  <c r="R644" i="1"/>
  <c r="V644" i="1" s="1"/>
  <c r="R643" i="1"/>
  <c r="V643" i="1" s="1"/>
  <c r="Z643" i="1" s="1"/>
  <c r="R642" i="1"/>
  <c r="V642" i="1" s="1"/>
  <c r="R641" i="1"/>
  <c r="V641" i="1" s="1"/>
  <c r="Z641" i="1" s="1"/>
  <c r="R640" i="1"/>
  <c r="V640" i="1" s="1"/>
  <c r="R639" i="1"/>
  <c r="V639" i="1" s="1"/>
  <c r="Z639" i="1" s="1"/>
  <c r="R638" i="1"/>
  <c r="V638" i="1" s="1"/>
  <c r="R637" i="1"/>
  <c r="V637" i="1" s="1"/>
  <c r="Z637" i="1" s="1"/>
  <c r="R636" i="1"/>
  <c r="V636" i="1" s="1"/>
  <c r="R635" i="1"/>
  <c r="V635" i="1" s="1"/>
  <c r="Z635" i="1" s="1"/>
  <c r="R634" i="1"/>
  <c r="V634" i="1" s="1"/>
  <c r="R633" i="1"/>
  <c r="V633" i="1" s="1"/>
  <c r="Z633" i="1" s="1"/>
  <c r="R632" i="1"/>
  <c r="V632" i="1" s="1"/>
  <c r="R631" i="1"/>
  <c r="V631" i="1" s="1"/>
  <c r="Z631" i="1" s="1"/>
  <c r="R630" i="1"/>
  <c r="V630" i="1" s="1"/>
  <c r="R629" i="1"/>
  <c r="V629" i="1" s="1"/>
  <c r="Z629" i="1" s="1"/>
  <c r="R628" i="1"/>
  <c r="V628" i="1" s="1"/>
  <c r="R627" i="1"/>
  <c r="V627" i="1" s="1"/>
  <c r="Z627" i="1" s="1"/>
  <c r="R626" i="1"/>
  <c r="V626" i="1" s="1"/>
  <c r="R625" i="1"/>
  <c r="V625" i="1" s="1"/>
  <c r="Z625" i="1" s="1"/>
  <c r="R624" i="1"/>
  <c r="V624" i="1" s="1"/>
  <c r="R623" i="1"/>
  <c r="V623" i="1" s="1"/>
  <c r="Z623" i="1" s="1"/>
  <c r="R622" i="1"/>
  <c r="V622" i="1" s="1"/>
  <c r="R621" i="1"/>
  <c r="V621" i="1" s="1"/>
  <c r="AA621" i="1" s="1"/>
  <c r="R620" i="1"/>
  <c r="V620" i="1" s="1"/>
  <c r="R619" i="1"/>
  <c r="V619" i="1" s="1"/>
  <c r="AA619" i="1" s="1"/>
  <c r="R618" i="1"/>
  <c r="V618" i="1" s="1"/>
  <c r="AC617" i="1"/>
  <c r="R617" i="1"/>
  <c r="T617" i="1" s="1"/>
  <c r="AC616" i="1"/>
  <c r="R616" i="1"/>
  <c r="T616" i="1" s="1"/>
  <c r="AC615" i="1"/>
  <c r="R615" i="1"/>
  <c r="T615" i="1" s="1"/>
  <c r="AC614" i="1"/>
  <c r="R614" i="1"/>
  <c r="T614" i="1" s="1"/>
  <c r="AC613" i="1"/>
  <c r="R613" i="1"/>
  <c r="T613" i="1" s="1"/>
  <c r="AC612" i="1"/>
  <c r="R612" i="1"/>
  <c r="T612" i="1" s="1"/>
  <c r="AC611" i="1"/>
  <c r="R611" i="1"/>
  <c r="T611" i="1" s="1"/>
  <c r="R610" i="1"/>
  <c r="V610" i="1" s="1"/>
  <c r="R609" i="1"/>
  <c r="V609" i="1" s="1"/>
  <c r="AC609" i="1" s="1"/>
  <c r="R608" i="1"/>
  <c r="V608" i="1" s="1"/>
  <c r="R607" i="1"/>
  <c r="V607" i="1" s="1"/>
  <c r="AC607" i="1" s="1"/>
  <c r="R606" i="1"/>
  <c r="V606" i="1" s="1"/>
  <c r="R605" i="1"/>
  <c r="V605" i="1" s="1"/>
  <c r="AC605" i="1" s="1"/>
  <c r="R604" i="1"/>
  <c r="V604" i="1" s="1"/>
  <c r="R603" i="1"/>
  <c r="V603" i="1" s="1"/>
  <c r="AC603" i="1" s="1"/>
  <c r="R602" i="1"/>
  <c r="V602" i="1" s="1"/>
  <c r="R601" i="1"/>
  <c r="V601" i="1" s="1"/>
  <c r="AC601" i="1" s="1"/>
  <c r="R600" i="1"/>
  <c r="V600" i="1" s="1"/>
  <c r="R599" i="1"/>
  <c r="V599" i="1" s="1"/>
  <c r="AC599" i="1" s="1"/>
  <c r="R598" i="1"/>
  <c r="V598" i="1" s="1"/>
  <c r="R597" i="1"/>
  <c r="V597" i="1" s="1"/>
  <c r="AC597" i="1" s="1"/>
  <c r="R596" i="1"/>
  <c r="V596" i="1" s="1"/>
  <c r="R595" i="1"/>
  <c r="V595" i="1" s="1"/>
  <c r="AC595" i="1" s="1"/>
  <c r="R594" i="1"/>
  <c r="V594" i="1" s="1"/>
  <c r="R593" i="1"/>
  <c r="V593" i="1" s="1"/>
  <c r="AC593" i="1" s="1"/>
  <c r="R592" i="1"/>
  <c r="V592" i="1" s="1"/>
  <c r="R591" i="1"/>
  <c r="V591" i="1" s="1"/>
  <c r="AC591" i="1" s="1"/>
  <c r="R590" i="1"/>
  <c r="V590" i="1" s="1"/>
  <c r="R589" i="1"/>
  <c r="V589" i="1" s="1"/>
  <c r="AC589" i="1" s="1"/>
  <c r="R588" i="1"/>
  <c r="V588" i="1" s="1"/>
  <c r="R587" i="1"/>
  <c r="V587" i="1" s="1"/>
  <c r="AC587" i="1" s="1"/>
  <c r="R586" i="1"/>
  <c r="V586" i="1" s="1"/>
  <c r="R585" i="1"/>
  <c r="V585" i="1" s="1"/>
  <c r="AC585" i="1" s="1"/>
  <c r="R584" i="1"/>
  <c r="V584" i="1" s="1"/>
  <c r="R583" i="1"/>
  <c r="V583" i="1" s="1"/>
  <c r="AC583" i="1" s="1"/>
  <c r="R582" i="1"/>
  <c r="V582" i="1" s="1"/>
  <c r="R581" i="1"/>
  <c r="V581" i="1" s="1"/>
  <c r="AC581" i="1" s="1"/>
  <c r="R580" i="1"/>
  <c r="V580" i="1" s="1"/>
  <c r="R579" i="1"/>
  <c r="V579" i="1" s="1"/>
  <c r="AC579" i="1" s="1"/>
  <c r="R578" i="1"/>
  <c r="V578" i="1" s="1"/>
  <c r="R577" i="1"/>
  <c r="V577" i="1" s="1"/>
  <c r="AC577" i="1" s="1"/>
  <c r="R576" i="1"/>
  <c r="V576" i="1" s="1"/>
  <c r="R575" i="1"/>
  <c r="V575" i="1" s="1"/>
  <c r="AC575" i="1" s="1"/>
  <c r="R574" i="1"/>
  <c r="V574" i="1" s="1"/>
  <c r="R573" i="1"/>
  <c r="V573" i="1" s="1"/>
  <c r="AC573" i="1" s="1"/>
  <c r="R572" i="1"/>
  <c r="V572" i="1" s="1"/>
  <c r="R571" i="1"/>
  <c r="V571" i="1" s="1"/>
  <c r="AC571" i="1" s="1"/>
  <c r="R570" i="1"/>
  <c r="V570" i="1" s="1"/>
  <c r="R569" i="1"/>
  <c r="V569" i="1" s="1"/>
  <c r="AC569" i="1" s="1"/>
  <c r="R568" i="1"/>
  <c r="V568" i="1" s="1"/>
  <c r="R567" i="1"/>
  <c r="V567" i="1" s="1"/>
  <c r="AC567" i="1" s="1"/>
  <c r="R566" i="1"/>
  <c r="V566" i="1" s="1"/>
  <c r="R565" i="1"/>
  <c r="V565" i="1" s="1"/>
  <c r="AC565" i="1" s="1"/>
  <c r="R564" i="1"/>
  <c r="V564" i="1" s="1"/>
  <c r="R563" i="1"/>
  <c r="V563" i="1" s="1"/>
  <c r="AC563" i="1" s="1"/>
  <c r="R562" i="1"/>
  <c r="V562" i="1" s="1"/>
  <c r="R561" i="1"/>
  <c r="V561" i="1" s="1"/>
  <c r="AC561" i="1" s="1"/>
  <c r="R560" i="1"/>
  <c r="V560" i="1" s="1"/>
  <c r="R559" i="1"/>
  <c r="V559" i="1" s="1"/>
  <c r="AC559" i="1" s="1"/>
  <c r="R558" i="1"/>
  <c r="V558" i="1" s="1"/>
  <c r="V557" i="1"/>
  <c r="AC557" i="1" s="1"/>
  <c r="R557" i="1"/>
  <c r="R556" i="1"/>
  <c r="V556" i="1" s="1"/>
  <c r="R555" i="1"/>
  <c r="V555" i="1" s="1"/>
  <c r="AC555" i="1" s="1"/>
  <c r="R554" i="1"/>
  <c r="V554" i="1" s="1"/>
  <c r="R553" i="1"/>
  <c r="V553" i="1" s="1"/>
  <c r="AC553" i="1" s="1"/>
  <c r="R552" i="1"/>
  <c r="V552" i="1" s="1"/>
  <c r="R551" i="1"/>
  <c r="V551" i="1" s="1"/>
  <c r="AC551" i="1" s="1"/>
  <c r="R550" i="1"/>
  <c r="V550" i="1" s="1"/>
  <c r="R549" i="1"/>
  <c r="V549" i="1" s="1"/>
  <c r="AC549" i="1" s="1"/>
  <c r="R548" i="1"/>
  <c r="V548" i="1" s="1"/>
  <c r="R547" i="1"/>
  <c r="V547" i="1" s="1"/>
  <c r="AC547" i="1" s="1"/>
  <c r="R546" i="1"/>
  <c r="V546" i="1" s="1"/>
  <c r="R545" i="1"/>
  <c r="V545" i="1" s="1"/>
  <c r="AC545" i="1" s="1"/>
  <c r="R544" i="1"/>
  <c r="V544" i="1" s="1"/>
  <c r="R543" i="1"/>
  <c r="V543" i="1" s="1"/>
  <c r="AC543" i="1" s="1"/>
  <c r="R542" i="1"/>
  <c r="V542" i="1" s="1"/>
  <c r="R541" i="1"/>
  <c r="V541" i="1" s="1"/>
  <c r="AC541" i="1" s="1"/>
  <c r="R540" i="1"/>
  <c r="V540" i="1" s="1"/>
  <c r="R539" i="1"/>
  <c r="V539" i="1" s="1"/>
  <c r="AC539" i="1" s="1"/>
  <c r="R538" i="1"/>
  <c r="V538" i="1" s="1"/>
  <c r="R537" i="1"/>
  <c r="V537" i="1" s="1"/>
  <c r="AC537" i="1" s="1"/>
  <c r="R536" i="1"/>
  <c r="V536" i="1" s="1"/>
  <c r="R535" i="1"/>
  <c r="V535" i="1" s="1"/>
  <c r="AC535" i="1" s="1"/>
  <c r="R534" i="1"/>
  <c r="V534" i="1" s="1"/>
  <c r="R533" i="1"/>
  <c r="V533" i="1" s="1"/>
  <c r="AC533" i="1" s="1"/>
  <c r="R532" i="1"/>
  <c r="V532" i="1" s="1"/>
  <c r="R531" i="1"/>
  <c r="V531" i="1" s="1"/>
  <c r="AC531" i="1" s="1"/>
  <c r="R530" i="1"/>
  <c r="V530" i="1" s="1"/>
  <c r="R529" i="1"/>
  <c r="V529" i="1" s="1"/>
  <c r="AC529" i="1" s="1"/>
  <c r="R528" i="1"/>
  <c r="V528" i="1" s="1"/>
  <c r="R527" i="1"/>
  <c r="V527" i="1" s="1"/>
  <c r="AC527" i="1" s="1"/>
  <c r="R526" i="1"/>
  <c r="V526" i="1" s="1"/>
  <c r="R525" i="1"/>
  <c r="V525" i="1" s="1"/>
  <c r="AC525" i="1" s="1"/>
  <c r="R524" i="1"/>
  <c r="V524" i="1" s="1"/>
  <c r="R523" i="1"/>
  <c r="V523" i="1" s="1"/>
  <c r="AC523" i="1" s="1"/>
  <c r="R522" i="1"/>
  <c r="V522" i="1" s="1"/>
  <c r="V521" i="1"/>
  <c r="AC521" i="1" s="1"/>
  <c r="R521" i="1"/>
  <c r="R520" i="1"/>
  <c r="V520" i="1" s="1"/>
  <c r="R519" i="1"/>
  <c r="V519" i="1" s="1"/>
  <c r="AC519" i="1" s="1"/>
  <c r="R518" i="1"/>
  <c r="V518" i="1" s="1"/>
  <c r="R517" i="1"/>
  <c r="V517" i="1" s="1"/>
  <c r="AC517" i="1" s="1"/>
  <c r="R516" i="1"/>
  <c r="V516" i="1" s="1"/>
  <c r="R515" i="1"/>
  <c r="V515" i="1" s="1"/>
  <c r="AC515" i="1" s="1"/>
  <c r="R514" i="1"/>
  <c r="V514" i="1" s="1"/>
  <c r="R513" i="1"/>
  <c r="V513" i="1" s="1"/>
  <c r="AC513" i="1" s="1"/>
  <c r="R512" i="1"/>
  <c r="V512" i="1" s="1"/>
  <c r="R511" i="1"/>
  <c r="V511" i="1" s="1"/>
  <c r="AC511" i="1" s="1"/>
  <c r="R510" i="1"/>
  <c r="V510" i="1" s="1"/>
  <c r="R509" i="1"/>
  <c r="V509" i="1" s="1"/>
  <c r="AC509" i="1" s="1"/>
  <c r="R508" i="1"/>
  <c r="V507" i="1"/>
  <c r="U507" i="1"/>
  <c r="T507" i="1"/>
  <c r="Q507" i="1"/>
  <c r="P507" i="1"/>
  <c r="O507" i="1"/>
  <c r="N507" i="1"/>
  <c r="M507" i="1"/>
  <c r="L507" i="1"/>
  <c r="K507" i="1"/>
  <c r="J507" i="1"/>
  <c r="I507" i="1"/>
  <c r="H507" i="1"/>
  <c r="G507" i="1"/>
  <c r="F507" i="1"/>
  <c r="E507" i="1"/>
  <c r="R506" i="1"/>
  <c r="R505" i="1"/>
  <c r="R504" i="1"/>
  <c r="R503" i="1"/>
  <c r="R502" i="1"/>
  <c r="R501" i="1"/>
  <c r="R500" i="1"/>
  <c r="R499" i="1"/>
  <c r="R498" i="1"/>
  <c r="R497" i="1"/>
  <c r="R496" i="1"/>
  <c r="R495" i="1"/>
  <c r="R494" i="1"/>
  <c r="R493" i="1"/>
  <c r="R492" i="1"/>
  <c r="R491" i="1"/>
  <c r="R490" i="1"/>
  <c r="R489" i="1"/>
  <c r="R488" i="1"/>
  <c r="R487" i="1"/>
  <c r="R486" i="1"/>
  <c r="R485" i="1"/>
  <c r="R484" i="1"/>
  <c r="R483" i="1"/>
  <c r="R482" i="1"/>
  <c r="R481" i="1"/>
  <c r="R480" i="1"/>
  <c r="R479" i="1"/>
  <c r="R478" i="1"/>
  <c r="R477" i="1"/>
  <c r="R476" i="1"/>
  <c r="R475" i="1"/>
  <c r="R474" i="1"/>
  <c r="R473" i="1"/>
  <c r="R472" i="1"/>
  <c r="R471" i="1"/>
  <c r="R470" i="1"/>
  <c r="R469" i="1"/>
  <c r="R468" i="1"/>
  <c r="R467" i="1"/>
  <c r="R466" i="1"/>
  <c r="R465" i="1"/>
  <c r="R464" i="1"/>
  <c r="R463" i="1"/>
  <c r="R462" i="1"/>
  <c r="R461" i="1"/>
  <c r="R460" i="1"/>
  <c r="R459" i="1"/>
  <c r="R458" i="1"/>
  <c r="R457" i="1"/>
  <c r="R456" i="1"/>
  <c r="R455" i="1"/>
  <c r="R454" i="1"/>
  <c r="R453" i="1"/>
  <c r="R452" i="1"/>
  <c r="R451" i="1"/>
  <c r="R450" i="1"/>
  <c r="R449" i="1"/>
  <c r="R448" i="1"/>
  <c r="R447" i="1"/>
  <c r="Z443" i="1"/>
  <c r="Y443" i="1"/>
  <c r="W443" i="1"/>
  <c r="U443" i="1"/>
  <c r="T443" i="1"/>
  <c r="Q443" i="1"/>
  <c r="P443" i="1"/>
  <c r="O443" i="1"/>
  <c r="N443" i="1"/>
  <c r="M443" i="1"/>
  <c r="L443" i="1"/>
  <c r="K443" i="1"/>
  <c r="J443" i="1"/>
  <c r="I443" i="1"/>
  <c r="H443" i="1"/>
  <c r="G443" i="1"/>
  <c r="F443" i="1"/>
  <c r="E443" i="1"/>
  <c r="R442" i="1"/>
  <c r="R441" i="1"/>
  <c r="V441" i="1" s="1"/>
  <c r="W440" i="1"/>
  <c r="V440" i="1"/>
  <c r="AC440" i="1" s="1"/>
  <c r="U440" i="1"/>
  <c r="Q440" i="1"/>
  <c r="P440" i="1"/>
  <c r="O440" i="1"/>
  <c r="N440" i="1"/>
  <c r="M440" i="1"/>
  <c r="L440" i="1"/>
  <c r="K440" i="1"/>
  <c r="J440" i="1"/>
  <c r="I440" i="1"/>
  <c r="H440" i="1"/>
  <c r="G440" i="1"/>
  <c r="F440" i="1"/>
  <c r="E440" i="1"/>
  <c r="R439" i="1"/>
  <c r="R438" i="1"/>
  <c r="R437" i="1"/>
  <c r="R436" i="1"/>
  <c r="R435" i="1"/>
  <c r="W434" i="1"/>
  <c r="V434" i="1"/>
  <c r="AC434" i="1" s="1"/>
  <c r="U434" i="1"/>
  <c r="Q434" i="1"/>
  <c r="P434" i="1"/>
  <c r="O434" i="1"/>
  <c r="N434" i="1"/>
  <c r="M434" i="1"/>
  <c r="L434" i="1"/>
  <c r="K434" i="1"/>
  <c r="J434" i="1"/>
  <c r="I434" i="1"/>
  <c r="H434" i="1"/>
  <c r="G434" i="1"/>
  <c r="F434" i="1"/>
  <c r="E434" i="1"/>
  <c r="R433" i="1"/>
  <c r="R432" i="1"/>
  <c r="R431" i="1"/>
  <c r="R430" i="1"/>
  <c r="R429" i="1"/>
  <c r="W428" i="1"/>
  <c r="V428" i="1"/>
  <c r="AC428" i="1" s="1"/>
  <c r="U428" i="1"/>
  <c r="Q428" i="1"/>
  <c r="P428" i="1"/>
  <c r="O428" i="1"/>
  <c r="N428" i="1"/>
  <c r="M428" i="1"/>
  <c r="L428" i="1"/>
  <c r="K428" i="1"/>
  <c r="J428" i="1"/>
  <c r="I428" i="1"/>
  <c r="H428" i="1"/>
  <c r="G428" i="1"/>
  <c r="F428" i="1"/>
  <c r="E428" i="1"/>
  <c r="R427" i="1"/>
  <c r="R428" i="1" s="1"/>
  <c r="T428" i="1" s="1"/>
  <c r="W426" i="1"/>
  <c r="V426" i="1"/>
  <c r="AC426" i="1" s="1"/>
  <c r="U426" i="1"/>
  <c r="Q426" i="1"/>
  <c r="P426" i="1"/>
  <c r="O426" i="1"/>
  <c r="N426" i="1"/>
  <c r="M426" i="1"/>
  <c r="L426" i="1"/>
  <c r="K426" i="1"/>
  <c r="J426" i="1"/>
  <c r="I426" i="1"/>
  <c r="H426" i="1"/>
  <c r="G426" i="1"/>
  <c r="F426" i="1"/>
  <c r="E426" i="1"/>
  <c r="R425" i="1"/>
  <c r="T425" i="1" s="1"/>
  <c r="R424" i="1"/>
  <c r="T424" i="1" s="1"/>
  <c r="R423" i="1"/>
  <c r="T423" i="1" s="1"/>
  <c r="R422" i="1"/>
  <c r="T422" i="1" s="1"/>
  <c r="R421" i="1"/>
  <c r="T421" i="1" s="1"/>
  <c r="R420" i="1"/>
  <c r="T420" i="1" s="1"/>
  <c r="R419" i="1"/>
  <c r="T419" i="1" s="1"/>
  <c r="R418" i="1"/>
  <c r="T418" i="1" s="1"/>
  <c r="R417" i="1"/>
  <c r="T417" i="1" s="1"/>
  <c r="R416" i="1"/>
  <c r="T416" i="1" s="1"/>
  <c r="R415" i="1"/>
  <c r="T415" i="1" s="1"/>
  <c r="R414" i="1"/>
  <c r="T414" i="1" s="1"/>
  <c r="R413" i="1"/>
  <c r="T413" i="1" s="1"/>
  <c r="R412" i="1"/>
  <c r="T412" i="1" s="1"/>
  <c r="R411" i="1"/>
  <c r="T411" i="1" s="1"/>
  <c r="R410" i="1"/>
  <c r="T410" i="1" s="1"/>
  <c r="R409" i="1"/>
  <c r="T409" i="1" s="1"/>
  <c r="R408" i="1"/>
  <c r="T408" i="1" s="1"/>
  <c r="R407" i="1"/>
  <c r="T407" i="1" s="1"/>
  <c r="R406" i="1"/>
  <c r="T406" i="1" s="1"/>
  <c r="R405" i="1"/>
  <c r="T405" i="1" s="1"/>
  <c r="R404" i="1"/>
  <c r="T404" i="1" s="1"/>
  <c r="R403" i="1"/>
  <c r="T403" i="1" s="1"/>
  <c r="R402" i="1"/>
  <c r="T402" i="1" s="1"/>
  <c r="R401" i="1"/>
  <c r="T401" i="1" s="1"/>
  <c r="R400" i="1"/>
  <c r="T400" i="1" s="1"/>
  <c r="R399" i="1"/>
  <c r="T399" i="1" s="1"/>
  <c r="R398" i="1"/>
  <c r="T398" i="1" s="1"/>
  <c r="R397" i="1"/>
  <c r="T397" i="1" s="1"/>
  <c r="R396" i="1"/>
  <c r="T396" i="1" s="1"/>
  <c r="R395" i="1"/>
  <c r="T395" i="1" s="1"/>
  <c r="R394" i="1"/>
  <c r="T394" i="1" s="1"/>
  <c r="R393" i="1"/>
  <c r="T393" i="1" s="1"/>
  <c r="R392" i="1"/>
  <c r="T392" i="1" s="1"/>
  <c r="R391" i="1"/>
  <c r="T391" i="1" s="1"/>
  <c r="R390" i="1"/>
  <c r="T390" i="1" s="1"/>
  <c r="R389" i="1"/>
  <c r="T389" i="1" s="1"/>
  <c r="R388" i="1"/>
  <c r="T388" i="1" s="1"/>
  <c r="R387" i="1"/>
  <c r="T387" i="1" s="1"/>
  <c r="R386" i="1"/>
  <c r="T386" i="1" s="1"/>
  <c r="R385" i="1"/>
  <c r="T385" i="1" s="1"/>
  <c r="R384" i="1"/>
  <c r="T384" i="1" s="1"/>
  <c r="R383" i="1"/>
  <c r="T383" i="1" s="1"/>
  <c r="R382" i="1"/>
  <c r="T382" i="1" s="1"/>
  <c r="R381" i="1"/>
  <c r="T381" i="1" s="1"/>
  <c r="R380" i="1"/>
  <c r="T380" i="1" s="1"/>
  <c r="R379" i="1"/>
  <c r="T379" i="1" s="1"/>
  <c r="R378" i="1"/>
  <c r="T378" i="1" s="1"/>
  <c r="R377" i="1"/>
  <c r="T377" i="1" s="1"/>
  <c r="R376" i="1"/>
  <c r="T376" i="1" s="1"/>
  <c r="R375" i="1"/>
  <c r="T375" i="1" s="1"/>
  <c r="R374" i="1"/>
  <c r="T374" i="1" s="1"/>
  <c r="R373" i="1"/>
  <c r="T373" i="1" s="1"/>
  <c r="R372" i="1"/>
  <c r="T372" i="1" s="1"/>
  <c r="W371" i="1"/>
  <c r="V371" i="1"/>
  <c r="AC371" i="1" s="1"/>
  <c r="U371" i="1"/>
  <c r="Q371" i="1"/>
  <c r="P371" i="1"/>
  <c r="O371" i="1"/>
  <c r="N371" i="1"/>
  <c r="M371" i="1"/>
  <c r="L371" i="1"/>
  <c r="K371" i="1"/>
  <c r="J371" i="1"/>
  <c r="I371" i="1"/>
  <c r="H371" i="1"/>
  <c r="G371" i="1"/>
  <c r="F371" i="1"/>
  <c r="E371" i="1"/>
  <c r="R370" i="1"/>
  <c r="R369" i="1"/>
  <c r="R368" i="1"/>
  <c r="R367" i="1"/>
  <c r="R366" i="1"/>
  <c r="R365" i="1"/>
  <c r="R364" i="1"/>
  <c r="R363" i="1"/>
  <c r="W362" i="1"/>
  <c r="V362" i="1"/>
  <c r="AC362" i="1" s="1"/>
  <c r="U362" i="1"/>
  <c r="Q362" i="1"/>
  <c r="P362" i="1"/>
  <c r="O362" i="1"/>
  <c r="N362" i="1"/>
  <c r="M362" i="1"/>
  <c r="L362" i="1"/>
  <c r="K362" i="1"/>
  <c r="J362" i="1"/>
  <c r="I362" i="1"/>
  <c r="H362" i="1"/>
  <c r="G362" i="1"/>
  <c r="F362" i="1"/>
  <c r="E362" i="1"/>
  <c r="R361" i="1"/>
  <c r="R360" i="1"/>
  <c r="R359" i="1"/>
  <c r="R358" i="1"/>
  <c r="R357" i="1"/>
  <c r="R356" i="1"/>
  <c r="R355" i="1"/>
  <c r="R354" i="1"/>
  <c r="R353" i="1"/>
  <c r="R352" i="1"/>
  <c r="R351" i="1"/>
  <c r="R350" i="1"/>
  <c r="R349" i="1"/>
  <c r="R348" i="1"/>
  <c r="R347" i="1"/>
  <c r="W346" i="1"/>
  <c r="V346" i="1"/>
  <c r="AC346" i="1" s="1"/>
  <c r="U346" i="1"/>
  <c r="Q346" i="1"/>
  <c r="P346" i="1"/>
  <c r="O346" i="1"/>
  <c r="N346" i="1"/>
  <c r="M346" i="1"/>
  <c r="L346" i="1"/>
  <c r="K346" i="1"/>
  <c r="J346" i="1"/>
  <c r="I346" i="1"/>
  <c r="H346" i="1"/>
  <c r="G346" i="1"/>
  <c r="F346" i="1"/>
  <c r="E346" i="1"/>
  <c r="R345" i="1"/>
  <c r="R344" i="1"/>
  <c r="R343" i="1"/>
  <c r="R342" i="1"/>
  <c r="R341" i="1"/>
  <c r="R340" i="1"/>
  <c r="R339" i="1"/>
  <c r="R338" i="1"/>
  <c r="R337" i="1"/>
  <c r="R336" i="1"/>
  <c r="R335" i="1"/>
  <c r="R334" i="1"/>
  <c r="R333" i="1"/>
  <c r="R332" i="1"/>
  <c r="R331" i="1"/>
  <c r="R330" i="1"/>
  <c r="R329" i="1"/>
  <c r="R328" i="1"/>
  <c r="R327" i="1"/>
  <c r="R326" i="1"/>
  <c r="R325" i="1"/>
  <c r="R324" i="1"/>
  <c r="R323" i="1"/>
  <c r="R322" i="1"/>
  <c r="R321" i="1"/>
  <c r="R320" i="1"/>
  <c r="R319" i="1"/>
  <c r="R318" i="1"/>
  <c r="R317" i="1"/>
  <c r="R316" i="1"/>
  <c r="R315" i="1"/>
  <c r="R314" i="1"/>
  <c r="R313" i="1"/>
  <c r="R312" i="1"/>
  <c r="R311" i="1"/>
  <c r="R310" i="1"/>
  <c r="R309" i="1"/>
  <c r="R308" i="1"/>
  <c r="R307" i="1"/>
  <c r="R306" i="1"/>
  <c r="R305" i="1"/>
  <c r="R304" i="1"/>
  <c r="R303" i="1"/>
  <c r="R302" i="1"/>
  <c r="R301" i="1"/>
  <c r="R300" i="1"/>
  <c r="W299" i="1"/>
  <c r="V299" i="1"/>
  <c r="AC299" i="1" s="1"/>
  <c r="U299" i="1"/>
  <c r="Q299" i="1"/>
  <c r="P299" i="1"/>
  <c r="O299" i="1"/>
  <c r="N299" i="1"/>
  <c r="M299" i="1"/>
  <c r="L299" i="1"/>
  <c r="K299" i="1"/>
  <c r="J299" i="1"/>
  <c r="I299" i="1"/>
  <c r="H299" i="1"/>
  <c r="G299" i="1"/>
  <c r="F299" i="1"/>
  <c r="E299" i="1"/>
  <c r="R298" i="1"/>
  <c r="R297" i="1"/>
  <c r="R296" i="1"/>
  <c r="R295" i="1"/>
  <c r="R294" i="1"/>
  <c r="W293" i="1"/>
  <c r="V293" i="1"/>
  <c r="AC293" i="1" s="1"/>
  <c r="U293" i="1"/>
  <c r="Q293" i="1"/>
  <c r="P293" i="1"/>
  <c r="O293" i="1"/>
  <c r="N293" i="1"/>
  <c r="M293" i="1"/>
  <c r="L293" i="1"/>
  <c r="K293" i="1"/>
  <c r="J293" i="1"/>
  <c r="I293" i="1"/>
  <c r="H293" i="1"/>
  <c r="G293" i="1"/>
  <c r="F293" i="1"/>
  <c r="E293" i="1"/>
  <c r="R292" i="1"/>
  <c r="R291" i="1"/>
  <c r="R290" i="1"/>
  <c r="R289" i="1"/>
  <c r="R288" i="1"/>
  <c r="R287" i="1"/>
  <c r="R286" i="1"/>
  <c r="R285" i="1"/>
  <c r="R284" i="1"/>
  <c r="R283" i="1"/>
  <c r="R282" i="1"/>
  <c r="R281" i="1"/>
  <c r="R280" i="1"/>
  <c r="R279" i="1"/>
  <c r="R278" i="1"/>
  <c r="R277" i="1"/>
  <c r="R276" i="1"/>
  <c r="R275" i="1"/>
  <c r="R274" i="1"/>
  <c r="R273" i="1"/>
  <c r="W272" i="1"/>
  <c r="V272" i="1"/>
  <c r="AC272" i="1" s="1"/>
  <c r="U272" i="1"/>
  <c r="Q272" i="1"/>
  <c r="P272" i="1"/>
  <c r="O272" i="1"/>
  <c r="N272" i="1"/>
  <c r="M272" i="1"/>
  <c r="L272" i="1"/>
  <c r="K272" i="1"/>
  <c r="J272" i="1"/>
  <c r="I272" i="1"/>
  <c r="H272" i="1"/>
  <c r="G272" i="1"/>
  <c r="F272" i="1"/>
  <c r="E272" i="1"/>
  <c r="R271" i="1"/>
  <c r="R270" i="1"/>
  <c r="R269" i="1"/>
  <c r="R268" i="1"/>
  <c r="R267" i="1"/>
  <c r="R266" i="1"/>
  <c r="R265" i="1"/>
  <c r="R264" i="1"/>
  <c r="R263" i="1"/>
  <c r="R262" i="1"/>
  <c r="R261" i="1"/>
  <c r="R260" i="1"/>
  <c r="R259" i="1"/>
  <c r="R258" i="1"/>
  <c r="R257" i="1"/>
  <c r="R256" i="1"/>
  <c r="R255" i="1"/>
  <c r="R254" i="1"/>
  <c r="R253" i="1"/>
  <c r="R252" i="1"/>
  <c r="R251" i="1"/>
  <c r="R250" i="1"/>
  <c r="W249" i="1"/>
  <c r="U249" i="1"/>
  <c r="T249" i="1"/>
  <c r="Q249" i="1"/>
  <c r="P249" i="1"/>
  <c r="O249" i="1"/>
  <c r="N249" i="1"/>
  <c r="M249" i="1"/>
  <c r="L249" i="1"/>
  <c r="K249" i="1"/>
  <c r="J249" i="1"/>
  <c r="I249" i="1"/>
  <c r="H249" i="1"/>
  <c r="G249" i="1"/>
  <c r="F249" i="1"/>
  <c r="E249" i="1"/>
  <c r="R248" i="1"/>
  <c r="V248" i="1" s="1"/>
  <c r="V249" i="1" s="1"/>
  <c r="AC249" i="1" s="1"/>
  <c r="W247" i="1"/>
  <c r="U247" i="1"/>
  <c r="T247" i="1"/>
  <c r="Q247" i="1"/>
  <c r="P247" i="1"/>
  <c r="O247" i="1"/>
  <c r="N247" i="1"/>
  <c r="M247" i="1"/>
  <c r="L247" i="1"/>
  <c r="K247" i="1"/>
  <c r="J247" i="1"/>
  <c r="I247" i="1"/>
  <c r="H247" i="1"/>
  <c r="G247" i="1"/>
  <c r="F247" i="1"/>
  <c r="E247" i="1"/>
  <c r="R246" i="1"/>
  <c r="V246" i="1" s="1"/>
  <c r="AA246" i="1" s="1"/>
  <c r="R245" i="1"/>
  <c r="V245" i="1" s="1"/>
  <c r="AA245" i="1" s="1"/>
  <c r="R244" i="1"/>
  <c r="V244" i="1" s="1"/>
  <c r="AA244" i="1" s="1"/>
  <c r="Z243" i="1"/>
  <c r="Y243" i="1"/>
  <c r="Y445" i="1" s="1"/>
  <c r="W243" i="1"/>
  <c r="U243" i="1"/>
  <c r="T243" i="1"/>
  <c r="Q243" i="1"/>
  <c r="P243" i="1"/>
  <c r="O243" i="1"/>
  <c r="N243" i="1"/>
  <c r="M243" i="1"/>
  <c r="L243" i="1"/>
  <c r="K243" i="1"/>
  <c r="J243" i="1"/>
  <c r="I243" i="1"/>
  <c r="H243" i="1"/>
  <c r="G243" i="1"/>
  <c r="F243" i="1"/>
  <c r="E243" i="1"/>
  <c r="R242" i="1"/>
  <c r="V242" i="1" s="1"/>
  <c r="AA242" i="1" s="1"/>
  <c r="R241" i="1"/>
  <c r="V241" i="1" s="1"/>
  <c r="AA241" i="1" s="1"/>
  <c r="R240" i="1"/>
  <c r="W239" i="1"/>
  <c r="V239" i="1"/>
  <c r="AC239" i="1" s="1"/>
  <c r="U239" i="1"/>
  <c r="Q239" i="1"/>
  <c r="P239" i="1"/>
  <c r="O239" i="1"/>
  <c r="N239" i="1"/>
  <c r="M239" i="1"/>
  <c r="L239" i="1"/>
  <c r="K239" i="1"/>
  <c r="J239" i="1"/>
  <c r="I239" i="1"/>
  <c r="H239" i="1"/>
  <c r="G239" i="1"/>
  <c r="F239" i="1"/>
  <c r="E239" i="1"/>
  <c r="R238" i="1"/>
  <c r="R237" i="1"/>
  <c r="R236" i="1"/>
  <c r="R235" i="1"/>
  <c r="R234" i="1"/>
  <c r="R233" i="1"/>
  <c r="R232" i="1"/>
  <c r="R231" i="1"/>
  <c r="R230" i="1"/>
  <c r="R229" i="1"/>
  <c r="R228" i="1"/>
  <c r="R227" i="1"/>
  <c r="R226" i="1"/>
  <c r="R225" i="1"/>
  <c r="R224" i="1"/>
  <c r="R223" i="1"/>
  <c r="R222" i="1"/>
  <c r="R221" i="1"/>
  <c r="R220" i="1"/>
  <c r="R219" i="1"/>
  <c r="R218" i="1"/>
  <c r="R217" i="1"/>
  <c r="R216" i="1"/>
  <c r="R215" i="1"/>
  <c r="Z212" i="1"/>
  <c r="Y212" i="1"/>
  <c r="W212" i="1"/>
  <c r="U212" i="1"/>
  <c r="T212" i="1"/>
  <c r="Q212" i="1"/>
  <c r="Q444" i="1" s="1"/>
  <c r="P212" i="1"/>
  <c r="P444" i="1" s="1"/>
  <c r="O212" i="1"/>
  <c r="O444" i="1" s="1"/>
  <c r="N212" i="1"/>
  <c r="N444" i="1" s="1"/>
  <c r="M212" i="1"/>
  <c r="M444" i="1" s="1"/>
  <c r="L212" i="1"/>
  <c r="L444" i="1" s="1"/>
  <c r="K212" i="1"/>
  <c r="K444" i="1" s="1"/>
  <c r="J212" i="1"/>
  <c r="J444" i="1" s="1"/>
  <c r="I212" i="1"/>
  <c r="I444" i="1" s="1"/>
  <c r="H212" i="1"/>
  <c r="H444" i="1" s="1"/>
  <c r="G212" i="1"/>
  <c r="G444" i="1" s="1"/>
  <c r="F212" i="1"/>
  <c r="F444" i="1" s="1"/>
  <c r="E212" i="1"/>
  <c r="E444" i="1" s="1"/>
  <c r="R211" i="1"/>
  <c r="V211" i="1" s="1"/>
  <c r="AA211" i="1" s="1"/>
  <c r="R210" i="1"/>
  <c r="V210" i="1" s="1"/>
  <c r="Z209" i="1"/>
  <c r="Y209" i="1"/>
  <c r="W209" i="1"/>
  <c r="U209" i="1"/>
  <c r="Q209" i="1"/>
  <c r="P209" i="1"/>
  <c r="O209" i="1"/>
  <c r="N209" i="1"/>
  <c r="M209" i="1"/>
  <c r="L209" i="1"/>
  <c r="K209" i="1"/>
  <c r="J209" i="1"/>
  <c r="I209" i="1"/>
  <c r="H209" i="1"/>
  <c r="G209" i="1"/>
  <c r="F209" i="1"/>
  <c r="E209" i="1"/>
  <c r="AC208" i="1"/>
  <c r="R208" i="1"/>
  <c r="T208" i="1" s="1"/>
  <c r="AC207" i="1"/>
  <c r="R207" i="1"/>
  <c r="T207" i="1" s="1"/>
  <c r="R206" i="1"/>
  <c r="V206" i="1" s="1"/>
  <c r="R205" i="1"/>
  <c r="V205" i="1" s="1"/>
  <c r="AA205" i="1" s="1"/>
  <c r="R204" i="1"/>
  <c r="V204" i="1" s="1"/>
  <c r="AC204" i="1" s="1"/>
  <c r="R203" i="1"/>
  <c r="V203" i="1" s="1"/>
  <c r="AA203" i="1" s="1"/>
  <c r="R202" i="1"/>
  <c r="V202" i="1" s="1"/>
  <c r="R201" i="1"/>
  <c r="V201" i="1" s="1"/>
  <c r="AA201" i="1" s="1"/>
  <c r="R200" i="1"/>
  <c r="V200" i="1" s="1"/>
  <c r="AC200" i="1" s="1"/>
  <c r="R199" i="1"/>
  <c r="V199" i="1" s="1"/>
  <c r="AA199" i="1" s="1"/>
  <c r="R198" i="1"/>
  <c r="V198" i="1" s="1"/>
  <c r="R197" i="1"/>
  <c r="V197" i="1" s="1"/>
  <c r="AA197" i="1" s="1"/>
  <c r="R196" i="1"/>
  <c r="V196" i="1" s="1"/>
  <c r="AC196" i="1" s="1"/>
  <c r="R195" i="1"/>
  <c r="V195" i="1" s="1"/>
  <c r="AA195" i="1" s="1"/>
  <c r="R194" i="1"/>
  <c r="V194" i="1" s="1"/>
  <c r="AC194" i="1" s="1"/>
  <c r="R193" i="1"/>
  <c r="V193" i="1" s="1"/>
  <c r="AA193" i="1" s="1"/>
  <c r="R192" i="1"/>
  <c r="V192" i="1" s="1"/>
  <c r="AC192" i="1" s="1"/>
  <c r="Z191" i="1"/>
  <c r="Y191" i="1"/>
  <c r="W191" i="1"/>
  <c r="U191" i="1"/>
  <c r="T191" i="1"/>
  <c r="Q191" i="1"/>
  <c r="P191" i="1"/>
  <c r="O191" i="1"/>
  <c r="N191" i="1"/>
  <c r="M191" i="1"/>
  <c r="L191" i="1"/>
  <c r="K191" i="1"/>
  <c r="J191" i="1"/>
  <c r="I191" i="1"/>
  <c r="H191" i="1"/>
  <c r="G191" i="1"/>
  <c r="F191" i="1"/>
  <c r="E191" i="1"/>
  <c r="R190" i="1"/>
  <c r="V190" i="1" s="1"/>
  <c r="AA190" i="1" s="1"/>
  <c r="R189" i="1"/>
  <c r="V189" i="1" s="1"/>
  <c r="AC189" i="1" s="1"/>
  <c r="R188" i="1"/>
  <c r="V188" i="1" s="1"/>
  <c r="R187" i="1"/>
  <c r="V187" i="1" s="1"/>
  <c r="AC187" i="1" s="1"/>
  <c r="R186" i="1"/>
  <c r="V186" i="1" s="1"/>
  <c r="AA186" i="1" s="1"/>
  <c r="R185" i="1"/>
  <c r="V185" i="1" s="1"/>
  <c r="AC185" i="1" s="1"/>
  <c r="R184" i="1"/>
  <c r="V184" i="1" s="1"/>
  <c r="R183" i="1"/>
  <c r="V183" i="1" s="1"/>
  <c r="AC183" i="1" s="1"/>
  <c r="R182" i="1"/>
  <c r="V182" i="1" s="1"/>
  <c r="AA182" i="1" s="1"/>
  <c r="R181" i="1"/>
  <c r="V181" i="1" s="1"/>
  <c r="AC181" i="1" s="1"/>
  <c r="R180" i="1"/>
  <c r="V180" i="1" s="1"/>
  <c r="AA180" i="1" s="1"/>
  <c r="R179" i="1"/>
  <c r="V179" i="1" s="1"/>
  <c r="AC179" i="1" s="1"/>
  <c r="R178" i="1"/>
  <c r="V178" i="1" s="1"/>
  <c r="AA178" i="1" s="1"/>
  <c r="W177" i="1"/>
  <c r="U177" i="1"/>
  <c r="T177" i="1"/>
  <c r="Q177" i="1"/>
  <c r="P177" i="1"/>
  <c r="O177" i="1"/>
  <c r="N177" i="1"/>
  <c r="M177" i="1"/>
  <c r="L177" i="1"/>
  <c r="K177" i="1"/>
  <c r="J177" i="1"/>
  <c r="I177" i="1"/>
  <c r="H177" i="1"/>
  <c r="G177" i="1"/>
  <c r="F177" i="1"/>
  <c r="E177" i="1"/>
  <c r="R176" i="1"/>
  <c r="V176" i="1" s="1"/>
  <c r="R175" i="1"/>
  <c r="V175" i="1" s="1"/>
  <c r="R174" i="1"/>
  <c r="V174" i="1" s="1"/>
  <c r="R173" i="1"/>
  <c r="V173" i="1" s="1"/>
  <c r="R172" i="1"/>
  <c r="R171" i="1"/>
  <c r="V171" i="1" s="1"/>
  <c r="W170" i="1"/>
  <c r="U170" i="1"/>
  <c r="T170" i="1"/>
  <c r="Q170" i="1"/>
  <c r="P170" i="1"/>
  <c r="O170" i="1"/>
  <c r="N170" i="1"/>
  <c r="M170" i="1"/>
  <c r="L170" i="1"/>
  <c r="K170" i="1"/>
  <c r="J170" i="1"/>
  <c r="I170" i="1"/>
  <c r="H170" i="1"/>
  <c r="G170" i="1"/>
  <c r="F170" i="1"/>
  <c r="E170" i="1"/>
  <c r="R169" i="1"/>
  <c r="R170" i="1" s="1"/>
  <c r="V170" i="1" s="1"/>
  <c r="W168" i="1"/>
  <c r="U168" i="1"/>
  <c r="T168" i="1"/>
  <c r="Q168" i="1"/>
  <c r="P168" i="1"/>
  <c r="O168" i="1"/>
  <c r="N168" i="1"/>
  <c r="M168" i="1"/>
  <c r="L168" i="1"/>
  <c r="K168" i="1"/>
  <c r="J168" i="1"/>
  <c r="I168" i="1"/>
  <c r="H168" i="1"/>
  <c r="G168" i="1"/>
  <c r="F168" i="1"/>
  <c r="E168" i="1"/>
  <c r="R167" i="1"/>
  <c r="R168" i="1" s="1"/>
  <c r="V168" i="1" s="1"/>
  <c r="Q166" i="1"/>
  <c r="P166" i="1"/>
  <c r="O166" i="1"/>
  <c r="N166" i="1"/>
  <c r="M166" i="1"/>
  <c r="L166" i="1"/>
  <c r="K166" i="1"/>
  <c r="J166" i="1"/>
  <c r="I166" i="1"/>
  <c r="H166" i="1"/>
  <c r="G166" i="1"/>
  <c r="F166" i="1"/>
  <c r="E166" i="1"/>
  <c r="R165" i="1"/>
  <c r="R164" i="1"/>
  <c r="Q161" i="1"/>
  <c r="P161" i="1"/>
  <c r="O161" i="1"/>
  <c r="N161" i="1"/>
  <c r="M161" i="1"/>
  <c r="L161" i="1"/>
  <c r="K161" i="1"/>
  <c r="J161" i="1"/>
  <c r="I161" i="1"/>
  <c r="H161" i="1"/>
  <c r="G161" i="1"/>
  <c r="F161" i="1"/>
  <c r="E161" i="1"/>
  <c r="R160" i="1"/>
  <c r="R159" i="1"/>
  <c r="R158" i="1"/>
  <c r="R157" i="1"/>
  <c r="R156" i="1"/>
  <c r="R155" i="1"/>
  <c r="R154" i="1"/>
  <c r="R153" i="1"/>
  <c r="R152" i="1"/>
  <c r="R151" i="1"/>
  <c r="R150" i="1"/>
  <c r="R149" i="1"/>
  <c r="R148" i="1"/>
  <c r="R147" i="1"/>
  <c r="R146" i="1"/>
  <c r="R145" i="1"/>
  <c r="R144" i="1"/>
  <c r="R143" i="1"/>
  <c r="R142" i="1"/>
  <c r="R141" i="1"/>
  <c r="R140" i="1"/>
  <c r="R139" i="1"/>
  <c r="R138" i="1"/>
  <c r="R137" i="1"/>
  <c r="R136" i="1"/>
  <c r="R135" i="1"/>
  <c r="R134" i="1"/>
  <c r="R133" i="1"/>
  <c r="R132" i="1"/>
  <c r="R131" i="1"/>
  <c r="R130" i="1"/>
  <c r="R129" i="1"/>
  <c r="R128" i="1"/>
  <c r="R127" i="1"/>
  <c r="R126" i="1"/>
  <c r="R125" i="1"/>
  <c r="R124" i="1"/>
  <c r="R123" i="1"/>
  <c r="R122" i="1"/>
  <c r="R121" i="1"/>
  <c r="R120" i="1"/>
  <c r="R119" i="1"/>
  <c r="R118" i="1"/>
  <c r="R117" i="1"/>
  <c r="R116" i="1"/>
  <c r="R115" i="1"/>
  <c r="R114" i="1"/>
  <c r="R113" i="1"/>
  <c r="R112" i="1"/>
  <c r="R111" i="1"/>
  <c r="R110" i="1"/>
  <c r="R109" i="1"/>
  <c r="R108" i="1"/>
  <c r="R107" i="1"/>
  <c r="R106" i="1"/>
  <c r="R105" i="1"/>
  <c r="R104" i="1"/>
  <c r="R103" i="1"/>
  <c r="R102" i="1"/>
  <c r="R101" i="1"/>
  <c r="R100" i="1"/>
  <c r="R99" i="1"/>
  <c r="R98" i="1"/>
  <c r="R97" i="1"/>
  <c r="R96" i="1"/>
  <c r="R95" i="1"/>
  <c r="R94" i="1"/>
  <c r="R93" i="1"/>
  <c r="R92" i="1"/>
  <c r="R91" i="1"/>
  <c r="R90" i="1"/>
  <c r="R89" i="1"/>
  <c r="R88" i="1"/>
  <c r="R87" i="1"/>
  <c r="R86" i="1"/>
  <c r="R85" i="1"/>
  <c r="R84" i="1"/>
  <c r="R83" i="1"/>
  <c r="R82" i="1"/>
  <c r="R81" i="1"/>
  <c r="R80" i="1"/>
  <c r="R79" i="1"/>
  <c r="R78" i="1"/>
  <c r="R77" i="1"/>
  <c r="R76" i="1"/>
  <c r="R75" i="1"/>
  <c r="R74" i="1"/>
  <c r="R73" i="1"/>
  <c r="R72" i="1"/>
  <c r="R71" i="1"/>
  <c r="R70" i="1"/>
  <c r="R69" i="1"/>
  <c r="Z68" i="1"/>
  <c r="Z162" i="1" s="1"/>
  <c r="Y68" i="1"/>
  <c r="Y162" i="1" s="1"/>
  <c r="W67" i="1"/>
  <c r="U67" i="1"/>
  <c r="T67" i="1"/>
  <c r="Q67" i="1"/>
  <c r="P67" i="1"/>
  <c r="O67" i="1"/>
  <c r="N67" i="1"/>
  <c r="M67" i="1"/>
  <c r="L67" i="1"/>
  <c r="K67" i="1"/>
  <c r="J67" i="1"/>
  <c r="I67" i="1"/>
  <c r="H67" i="1"/>
  <c r="G67" i="1"/>
  <c r="F67" i="1"/>
  <c r="E67" i="1"/>
  <c r="R66" i="1"/>
  <c r="R65" i="1"/>
  <c r="R64" i="1"/>
  <c r="R63" i="1"/>
  <c r="R62" i="1"/>
  <c r="W61" i="1"/>
  <c r="W68" i="1" s="1"/>
  <c r="W162" i="1" s="1"/>
  <c r="U61" i="1"/>
  <c r="T61" i="1"/>
  <c r="Q61" i="1"/>
  <c r="P61" i="1"/>
  <c r="O61" i="1"/>
  <c r="N61" i="1"/>
  <c r="M61" i="1"/>
  <c r="L61" i="1"/>
  <c r="L68" i="1" s="1"/>
  <c r="K61" i="1"/>
  <c r="K68" i="1" s="1"/>
  <c r="J61" i="1"/>
  <c r="I61" i="1"/>
  <c r="H61" i="1"/>
  <c r="G61" i="1"/>
  <c r="F61" i="1"/>
  <c r="E61" i="1"/>
  <c r="R60" i="1"/>
  <c r="R59" i="1"/>
  <c r="R58" i="1"/>
  <c r="R57" i="1"/>
  <c r="R56" i="1"/>
  <c r="R55" i="1"/>
  <c r="R54" i="1"/>
  <c r="R53" i="1"/>
  <c r="R52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R22" i="1"/>
  <c r="R21" i="1"/>
  <c r="R20" i="1"/>
  <c r="R19" i="1"/>
  <c r="R18" i="1"/>
  <c r="R17" i="1"/>
  <c r="R16" i="1"/>
  <c r="R15" i="1"/>
  <c r="R14" i="1"/>
  <c r="R13" i="1"/>
  <c r="R12" i="1"/>
  <c r="K162" i="1" l="1"/>
  <c r="Z1639" i="1"/>
  <c r="Z715" i="1"/>
  <c r="R166" i="1"/>
  <c r="AC738" i="1"/>
  <c r="L162" i="1"/>
  <c r="AC627" i="1"/>
  <c r="AC674" i="1"/>
  <c r="AC760" i="1"/>
  <c r="AC1689" i="1"/>
  <c r="AA1766" i="1"/>
  <c r="T209" i="1"/>
  <c r="AC746" i="1"/>
  <c r="F68" i="1"/>
  <c r="F162" i="1" s="1"/>
  <c r="N68" i="1"/>
  <c r="N162" i="1" s="1"/>
  <c r="AC740" i="1"/>
  <c r="AC785" i="1"/>
  <c r="AC1225" i="1"/>
  <c r="I2016" i="1"/>
  <c r="Q2016" i="1"/>
  <c r="Z730" i="1"/>
  <c r="AA181" i="1"/>
  <c r="R1053" i="1"/>
  <c r="AC719" i="1"/>
  <c r="Z719" i="1"/>
  <c r="AC705" i="1"/>
  <c r="Z705" i="1"/>
  <c r="AA184" i="1"/>
  <c r="AC184" i="1"/>
  <c r="AC689" i="1"/>
  <c r="Z689" i="1"/>
  <c r="Y685" i="1"/>
  <c r="AC685" i="1" s="1"/>
  <c r="Z701" i="1"/>
  <c r="AC701" i="1"/>
  <c r="AC687" i="1"/>
  <c r="Z687" i="1"/>
  <c r="AC703" i="1"/>
  <c r="Z703" i="1"/>
  <c r="AC907" i="1"/>
  <c r="Z907" i="1"/>
  <c r="K213" i="1"/>
  <c r="K1043" i="1"/>
  <c r="Z726" i="1"/>
  <c r="Z758" i="1"/>
  <c r="V823" i="1"/>
  <c r="V824" i="1" s="1"/>
  <c r="AC824" i="1" s="1"/>
  <c r="V898" i="1"/>
  <c r="AC898" i="1" s="1"/>
  <c r="Z1794" i="1"/>
  <c r="AC658" i="1"/>
  <c r="Z696" i="1"/>
  <c r="AC807" i="1"/>
  <c r="P68" i="1"/>
  <c r="P162" i="1" s="1"/>
  <c r="Z712" i="1"/>
  <c r="AC801" i="1"/>
  <c r="Z899" i="1"/>
  <c r="AC1734" i="1"/>
  <c r="AC1768" i="1"/>
  <c r="E68" i="1"/>
  <c r="E162" i="1" s="1"/>
  <c r="Z213" i="1"/>
  <c r="AC631" i="1"/>
  <c r="AC783" i="1"/>
  <c r="Z1816" i="1"/>
  <c r="AC180" i="1"/>
  <c r="AA247" i="1"/>
  <c r="AC647" i="1"/>
  <c r="Z683" i="1"/>
  <c r="AC698" i="1"/>
  <c r="AC714" i="1"/>
  <c r="AC798" i="1"/>
  <c r="AA188" i="1"/>
  <c r="AC188" i="1"/>
  <c r="AC1788" i="1"/>
  <c r="AA1788" i="1"/>
  <c r="AC1796" i="1"/>
  <c r="Z1796" i="1"/>
  <c r="Z1862" i="1"/>
  <c r="AC1862" i="1"/>
  <c r="Z1986" i="1"/>
  <c r="AC1986" i="1"/>
  <c r="AA1264" i="1"/>
  <c r="AC1264" i="1"/>
  <c r="Z776" i="1"/>
  <c r="AC776" i="1"/>
  <c r="AC939" i="1"/>
  <c r="AA939" i="1"/>
  <c r="AC1810" i="1"/>
  <c r="Z1810" i="1"/>
  <c r="AA1243" i="1"/>
  <c r="AC1243" i="1"/>
  <c r="Z812" i="1"/>
  <c r="AC812" i="1"/>
  <c r="AC915" i="1"/>
  <c r="Z915" i="1"/>
  <c r="AA1866" i="1"/>
  <c r="AC1866" i="1"/>
  <c r="AA185" i="1"/>
  <c r="L1043" i="1"/>
  <c r="AC639" i="1"/>
  <c r="Z680" i="1"/>
  <c r="AC692" i="1"/>
  <c r="Z706" i="1"/>
  <c r="AA735" i="1"/>
  <c r="Z762" i="1"/>
  <c r="Z774" i="1"/>
  <c r="AC779" i="1"/>
  <c r="AC791" i="1"/>
  <c r="Z921" i="1"/>
  <c r="AC977" i="1"/>
  <c r="AA983" i="1"/>
  <c r="AA1032" i="1"/>
  <c r="F1084" i="1"/>
  <c r="N1084" i="1"/>
  <c r="R1177" i="1"/>
  <c r="AC1265" i="1"/>
  <c r="R1413" i="1"/>
  <c r="R1622" i="1"/>
  <c r="R1632" i="1"/>
  <c r="W1632" i="1" s="1"/>
  <c r="AA1754" i="1"/>
  <c r="AC1772" i="1"/>
  <c r="AA1776" i="1"/>
  <c r="Z1824" i="1"/>
  <c r="I68" i="1"/>
  <c r="Q68" i="1"/>
  <c r="AC953" i="1"/>
  <c r="AC973" i="1"/>
  <c r="G1077" i="1"/>
  <c r="G1084" i="1" s="1"/>
  <c r="O1077" i="1"/>
  <c r="V1405" i="1"/>
  <c r="AC1405" i="1" s="1"/>
  <c r="AC1677" i="1"/>
  <c r="Z1786" i="1"/>
  <c r="R1225" i="1"/>
  <c r="AC1703" i="1"/>
  <c r="AC1974" i="1"/>
  <c r="Z1996" i="1"/>
  <c r="G213" i="1"/>
  <c r="O213" i="1"/>
  <c r="H213" i="1"/>
  <c r="P213" i="1"/>
  <c r="Z722" i="1"/>
  <c r="Z770" i="1"/>
  <c r="AC793" i="1"/>
  <c r="Z816" i="1"/>
  <c r="Z943" i="1"/>
  <c r="AC961" i="1"/>
  <c r="AC968" i="1"/>
  <c r="AA1034" i="1"/>
  <c r="Q1159" i="1"/>
  <c r="Z1183" i="1"/>
  <c r="AC1244" i="1"/>
  <c r="J68" i="1"/>
  <c r="J162" i="1" s="1"/>
  <c r="Z664" i="1"/>
  <c r="Z690" i="1"/>
  <c r="AC708" i="1"/>
  <c r="Z742" i="1"/>
  <c r="Z754" i="1"/>
  <c r="AC799" i="1"/>
  <c r="V897" i="1"/>
  <c r="AC897" i="1" s="1"/>
  <c r="AC923" i="1"/>
  <c r="Z975" i="1"/>
  <c r="AC1679" i="1"/>
  <c r="AC1740" i="1"/>
  <c r="AC1752" i="1"/>
  <c r="M68" i="1"/>
  <c r="M162" i="1" s="1"/>
  <c r="H68" i="1"/>
  <c r="H162" i="1" s="1"/>
  <c r="R440" i="1"/>
  <c r="T440" i="1" s="1"/>
  <c r="R507" i="1"/>
  <c r="W507" i="1" s="1"/>
  <c r="I1043" i="1"/>
  <c r="Q1043" i="1"/>
  <c r="AC817" i="1"/>
  <c r="Z911" i="1"/>
  <c r="AC1030" i="1"/>
  <c r="R1050" i="1"/>
  <c r="W1050" i="1" s="1"/>
  <c r="R1073" i="1"/>
  <c r="W1073" i="1" s="1"/>
  <c r="R1222" i="1"/>
  <c r="Z1746" i="1"/>
  <c r="Z1808" i="1"/>
  <c r="AA1867" i="1"/>
  <c r="AA1992" i="1"/>
  <c r="T68" i="1"/>
  <c r="T162" i="1" s="1"/>
  <c r="T213" i="1"/>
  <c r="J1043" i="1"/>
  <c r="L1077" i="1"/>
  <c r="L1084" i="1" s="1"/>
  <c r="R1076" i="1"/>
  <c r="W1076" i="1" s="1"/>
  <c r="L1159" i="1"/>
  <c r="AC1180" i="1"/>
  <c r="AA1220" i="1"/>
  <c r="G1639" i="1"/>
  <c r="O1639" i="1"/>
  <c r="AC1693" i="1"/>
  <c r="AC1910" i="1"/>
  <c r="AC202" i="1"/>
  <c r="AA202" i="1"/>
  <c r="AC168" i="1"/>
  <c r="AA168" i="1"/>
  <c r="AC671" i="1"/>
  <c r="AA671" i="1"/>
  <c r="AA749" i="1"/>
  <c r="AC749" i="1"/>
  <c r="AC206" i="1"/>
  <c r="AA206" i="1"/>
  <c r="AC198" i="1"/>
  <c r="AA198" i="1"/>
  <c r="Z653" i="1"/>
  <c r="AC653" i="1"/>
  <c r="AC673" i="1"/>
  <c r="Z673" i="1"/>
  <c r="AC655" i="1"/>
  <c r="AA655" i="1"/>
  <c r="AC769" i="1"/>
  <c r="Z769" i="1"/>
  <c r="AC753" i="1"/>
  <c r="Z753" i="1"/>
  <c r="AC657" i="1"/>
  <c r="Z657" i="1"/>
  <c r="Z669" i="1"/>
  <c r="AC669" i="1"/>
  <c r="Z765" i="1"/>
  <c r="AC765" i="1"/>
  <c r="AC901" i="1"/>
  <c r="Z901" i="1"/>
  <c r="AC905" i="1"/>
  <c r="Z905" i="1"/>
  <c r="AC960" i="1"/>
  <c r="AA960" i="1"/>
  <c r="AA995" i="1"/>
  <c r="AC995" i="1"/>
  <c r="AC1179" i="1"/>
  <c r="Z1179" i="1"/>
  <c r="Z1190" i="1"/>
  <c r="AC1190" i="1"/>
  <c r="AA1713" i="1"/>
  <c r="AC1713" i="1"/>
  <c r="AC1814" i="1"/>
  <c r="Z1814" i="1"/>
  <c r="AA1864" i="1"/>
  <c r="AC1864" i="1"/>
  <c r="AC1888" i="1"/>
  <c r="Z1888" i="1"/>
  <c r="AC1894" i="1"/>
  <c r="Z1894" i="1"/>
  <c r="AA1950" i="1"/>
  <c r="AC1950" i="1"/>
  <c r="AA1972" i="1"/>
  <c r="AC1972" i="1"/>
  <c r="Z1978" i="1"/>
  <c r="AC1978" i="1"/>
  <c r="Z1984" i="1"/>
  <c r="AC1984" i="1"/>
  <c r="Z1988" i="1"/>
  <c r="AC1988" i="1"/>
  <c r="U68" i="1"/>
  <c r="U162" i="1" s="1"/>
  <c r="R239" i="1"/>
  <c r="T239" i="1" s="1"/>
  <c r="E445" i="1"/>
  <c r="M445" i="1"/>
  <c r="R434" i="1"/>
  <c r="T434" i="1" s="1"/>
  <c r="AC660" i="1"/>
  <c r="AC676" i="1"/>
  <c r="Z728" i="1"/>
  <c r="Z744" i="1"/>
  <c r="Z747" i="1"/>
  <c r="Z751" i="1"/>
  <c r="Z767" i="1"/>
  <c r="Z790" i="1"/>
  <c r="Z794" i="1"/>
  <c r="AC804" i="1"/>
  <c r="Z808" i="1"/>
  <c r="AC927" i="1"/>
  <c r="Z967" i="1"/>
  <c r="Z1012" i="1"/>
  <c r="AC1012" i="1"/>
  <c r="AC1256" i="1"/>
  <c r="AA1266" i="1"/>
  <c r="AC1266" i="1"/>
  <c r="AA1684" i="1"/>
  <c r="AC1684" i="1"/>
  <c r="AC1708" i="1"/>
  <c r="AA1708" i="1"/>
  <c r="Z1956" i="1"/>
  <c r="AC1956" i="1"/>
  <c r="Z1962" i="1"/>
  <c r="AC1962" i="1"/>
  <c r="AA1968" i="1"/>
  <c r="AC1968" i="1"/>
  <c r="I213" i="1"/>
  <c r="Q213" i="1"/>
  <c r="W213" i="1"/>
  <c r="E1077" i="1"/>
  <c r="E1084" i="1" s="1"/>
  <c r="R1080" i="1"/>
  <c r="W1080" i="1" s="1"/>
  <c r="AC1185" i="1"/>
  <c r="Z1185" i="1"/>
  <c r="AA1251" i="1"/>
  <c r="AC1251" i="1"/>
  <c r="AA1257" i="1"/>
  <c r="AC1257" i="1"/>
  <c r="AA1709" i="1"/>
  <c r="AC1709" i="1"/>
  <c r="AC1750" i="1"/>
  <c r="Z1750" i="1"/>
  <c r="AC1800" i="1"/>
  <c r="Z1800" i="1"/>
  <c r="AC1806" i="1"/>
  <c r="Z1806" i="1"/>
  <c r="AA1860" i="1"/>
  <c r="AC1860" i="1"/>
  <c r="AC1896" i="1"/>
  <c r="Z1896" i="1"/>
  <c r="AC1918" i="1"/>
  <c r="Z1918" i="1"/>
  <c r="Z1980" i="1"/>
  <c r="AC1980" i="1"/>
  <c r="G445" i="1"/>
  <c r="O445" i="1"/>
  <c r="Z1002" i="1"/>
  <c r="AC1002" i="1"/>
  <c r="AC1007" i="1"/>
  <c r="AA1007" i="1"/>
  <c r="M1077" i="1"/>
  <c r="M1084" i="1" s="1"/>
  <c r="AA1252" i="1"/>
  <c r="AC1252" i="1"/>
  <c r="L1639" i="1"/>
  <c r="Y1884" i="1"/>
  <c r="AC1884" i="1" s="1"/>
  <c r="AC1890" i="1"/>
  <c r="Z1890" i="1"/>
  <c r="Z1908" i="1"/>
  <c r="AC1908" i="1"/>
  <c r="Z1964" i="1"/>
  <c r="AC1964" i="1"/>
  <c r="F213" i="1"/>
  <c r="N213" i="1"/>
  <c r="AC195" i="1"/>
  <c r="AC199" i="1"/>
  <c r="AC203" i="1"/>
  <c r="Z662" i="1"/>
  <c r="Z666" i="1"/>
  <c r="Z678" i="1"/>
  <c r="Z682" i="1"/>
  <c r="AC717" i="1"/>
  <c r="Z721" i="1"/>
  <c r="AC733" i="1"/>
  <c r="Z737" i="1"/>
  <c r="AC756" i="1"/>
  <c r="AC772" i="1"/>
  <c r="Z782" i="1"/>
  <c r="Z806" i="1"/>
  <c r="AC815" i="1"/>
  <c r="V821" i="1"/>
  <c r="V826" i="1"/>
  <c r="AA826" i="1" s="1"/>
  <c r="AA827" i="1" s="1"/>
  <c r="Z903" i="1"/>
  <c r="AC957" i="1"/>
  <c r="Z957" i="1"/>
  <c r="AA985" i="1"/>
  <c r="AC985" i="1"/>
  <c r="Z1181" i="1"/>
  <c r="AA1235" i="1"/>
  <c r="AC1235" i="1"/>
  <c r="AA1258" i="1"/>
  <c r="AC1258" i="1"/>
  <c r="AA1692" i="1"/>
  <c r="AC1692" i="1"/>
  <c r="AC1792" i="1"/>
  <c r="Z1792" i="1"/>
  <c r="AC1946" i="1"/>
  <c r="Z1946" i="1"/>
  <c r="AC2004" i="1"/>
  <c r="Z2004" i="1"/>
  <c r="R67" i="1"/>
  <c r="V67" i="1" s="1"/>
  <c r="AA67" i="1" s="1"/>
  <c r="AA68" i="1" s="1"/>
  <c r="AA162" i="1" s="1"/>
  <c r="G68" i="1"/>
  <c r="G162" i="1" s="1"/>
  <c r="O68" i="1"/>
  <c r="O162" i="1" s="1"/>
  <c r="I445" i="1"/>
  <c r="Q445" i="1"/>
  <c r="R362" i="1"/>
  <c r="T362" i="1" s="1"/>
  <c r="R443" i="1"/>
  <c r="AC623" i="1"/>
  <c r="AC643" i="1"/>
  <c r="Z694" i="1"/>
  <c r="AA710" i="1"/>
  <c r="Z896" i="1"/>
  <c r="V896" i="1"/>
  <c r="AC896" i="1" s="1"/>
  <c r="AC925" i="1"/>
  <c r="Z925" i="1"/>
  <c r="AA951" i="1"/>
  <c r="AC951" i="1"/>
  <c r="AC1003" i="1"/>
  <c r="AA1003" i="1"/>
  <c r="Y1039" i="1"/>
  <c r="AC1039" i="1" s="1"/>
  <c r="AC1216" i="1"/>
  <c r="AA1216" i="1"/>
  <c r="AA1705" i="1"/>
  <c r="AC1705" i="1"/>
  <c r="AC1892" i="1"/>
  <c r="Z1892" i="1"/>
  <c r="AC1914" i="1"/>
  <c r="Z1914" i="1"/>
  <c r="AC1958" i="1"/>
  <c r="R161" i="1"/>
  <c r="V161" i="1" s="1"/>
  <c r="AC161" i="1" s="1"/>
  <c r="R272" i="1"/>
  <c r="T272" i="1" s="1"/>
  <c r="AC917" i="1"/>
  <c r="Z917" i="1"/>
  <c r="AC945" i="1"/>
  <c r="AA945" i="1"/>
  <c r="AA1236" i="1"/>
  <c r="AC1236" i="1"/>
  <c r="AA1259" i="1"/>
  <c r="AC1259" i="1"/>
  <c r="R1542" i="1"/>
  <c r="AC1778" i="1"/>
  <c r="Z1778" i="1"/>
  <c r="AC1784" i="1"/>
  <c r="Z1784" i="1"/>
  <c r="AC1886" i="1"/>
  <c r="Z1886" i="1"/>
  <c r="AC1948" i="1"/>
  <c r="Z1948" i="1"/>
  <c r="Z1976" i="1"/>
  <c r="AC1976" i="1"/>
  <c r="R61" i="1"/>
  <c r="V61" i="1" s="1"/>
  <c r="I162" i="1"/>
  <c r="Q162" i="1"/>
  <c r="R299" i="1"/>
  <c r="T299" i="1" s="1"/>
  <c r="AC909" i="1"/>
  <c r="Z909" i="1"/>
  <c r="AC913" i="1"/>
  <c r="Z913" i="1"/>
  <c r="AC959" i="1"/>
  <c r="Z959" i="1"/>
  <c r="AC982" i="1"/>
  <c r="Z982" i="1"/>
  <c r="AA1040" i="1"/>
  <c r="AC1040" i="1"/>
  <c r="AC1195" i="1"/>
  <c r="AA1195" i="1"/>
  <c r="AC1223" i="1"/>
  <c r="AA1223" i="1"/>
  <c r="AA1224" i="1" s="1"/>
  <c r="V1224" i="1"/>
  <c r="AC1224" i="1" s="1"/>
  <c r="AA1260" i="1"/>
  <c r="AC1260" i="1"/>
  <c r="AA1676" i="1"/>
  <c r="AC1676" i="1"/>
  <c r="AC1700" i="1"/>
  <c r="AC1922" i="1"/>
  <c r="Z1922" i="1"/>
  <c r="AA1960" i="1"/>
  <c r="AC1960" i="1"/>
  <c r="R1133" i="1"/>
  <c r="W1133" i="1" s="1"/>
  <c r="F1159" i="1"/>
  <c r="N1159" i="1"/>
  <c r="R1158" i="1"/>
  <c r="W1158" i="1" s="1"/>
  <c r="F1268" i="1"/>
  <c r="N1268" i="1"/>
  <c r="E1639" i="1"/>
  <c r="M1639" i="1"/>
  <c r="AC984" i="1"/>
  <c r="R1068" i="1"/>
  <c r="O1084" i="1"/>
  <c r="AC1184" i="1"/>
  <c r="AA1198" i="1"/>
  <c r="AA1212" i="1"/>
  <c r="R1637" i="1"/>
  <c r="K2016" i="1"/>
  <c r="AC1697" i="1"/>
  <c r="AC1701" i="1"/>
  <c r="R1648" i="1"/>
  <c r="W2016" i="1"/>
  <c r="R1878" i="1"/>
  <c r="T1042" i="1"/>
  <c r="R1058" i="1"/>
  <c r="W1058" i="1" s="1"/>
  <c r="I1077" i="1"/>
  <c r="I1084" i="1" s="1"/>
  <c r="Q1077" i="1"/>
  <c r="Q1084" i="1" s="1"/>
  <c r="E1159" i="1"/>
  <c r="M1159" i="1"/>
  <c r="I1159" i="1"/>
  <c r="J1639" i="1"/>
  <c r="R1558" i="1"/>
  <c r="U1558" i="1" s="1"/>
  <c r="V1641" i="1"/>
  <c r="AC1641" i="1" s="1"/>
  <c r="E2016" i="1"/>
  <c r="M2016" i="1"/>
  <c r="AC1681" i="1"/>
  <c r="AC1685" i="1"/>
  <c r="Z1730" i="1"/>
  <c r="Z1738" i="1"/>
  <c r="Z1782" i="1"/>
  <c r="Z1790" i="1"/>
  <c r="Z1798" i="1"/>
  <c r="Z1812" i="1"/>
  <c r="V1857" i="1"/>
  <c r="Z1857" i="1" s="1"/>
  <c r="AC1874" i="1"/>
  <c r="U2015" i="1"/>
  <c r="AC1966" i="1"/>
  <c r="AC1982" i="1"/>
  <c r="Z2006" i="1"/>
  <c r="AC969" i="1"/>
  <c r="AC978" i="1"/>
  <c r="Z1028" i="1"/>
  <c r="J1077" i="1"/>
  <c r="J1084" i="1" s="1"/>
  <c r="R1137" i="1"/>
  <c r="W1137" i="1" s="1"/>
  <c r="AC1182" i="1"/>
  <c r="R1224" i="1"/>
  <c r="R1472" i="1"/>
  <c r="U1472" i="1" s="1"/>
  <c r="R1638" i="1"/>
  <c r="F2016" i="1"/>
  <c r="N2016" i="1"/>
  <c r="V1068" i="1"/>
  <c r="AC1068" i="1" s="1"/>
  <c r="U1159" i="1"/>
  <c r="R1539" i="1"/>
  <c r="U1539" i="1" s="1"/>
  <c r="G2016" i="1"/>
  <c r="O2016" i="1"/>
  <c r="AC1695" i="1"/>
  <c r="AC1906" i="1"/>
  <c r="Z1912" i="1"/>
  <c r="Z1916" i="1"/>
  <c r="Z1920" i="1"/>
  <c r="AC1970" i="1"/>
  <c r="H1159" i="1"/>
  <c r="P1159" i="1"/>
  <c r="L1268" i="1"/>
  <c r="K1639" i="1"/>
  <c r="U1540" i="1"/>
  <c r="U1542" i="1" s="1"/>
  <c r="AC1687" i="1"/>
  <c r="AA1712" i="1"/>
  <c r="AA1716" i="1"/>
  <c r="AC1721" i="1"/>
  <c r="AA1762" i="1"/>
  <c r="Z1770" i="1"/>
  <c r="AA1859" i="1"/>
  <c r="AC1876" i="1"/>
  <c r="Z1935" i="1"/>
  <c r="Z2008" i="1"/>
  <c r="AA170" i="1"/>
  <c r="AC170" i="1"/>
  <c r="V191" i="1"/>
  <c r="AC191" i="1" s="1"/>
  <c r="AC594" i="1"/>
  <c r="Z594" i="1"/>
  <c r="AC638" i="1"/>
  <c r="Z638" i="1"/>
  <c r="AC661" i="1"/>
  <c r="Z661" i="1"/>
  <c r="R1207" i="1"/>
  <c r="V1193" i="1"/>
  <c r="AC178" i="1"/>
  <c r="AC193" i="1"/>
  <c r="AA196" i="1"/>
  <c r="H445" i="1"/>
  <c r="P445" i="1"/>
  <c r="AA248" i="1"/>
  <c r="AA249" i="1" s="1"/>
  <c r="T426" i="1"/>
  <c r="AC520" i="1"/>
  <c r="AA520" i="1"/>
  <c r="AC536" i="1"/>
  <c r="AA536" i="1"/>
  <c r="AC552" i="1"/>
  <c r="AA552" i="1"/>
  <c r="AC568" i="1"/>
  <c r="Z568" i="1"/>
  <c r="AC584" i="1"/>
  <c r="AA584" i="1"/>
  <c r="AC600" i="1"/>
  <c r="AA600" i="1"/>
  <c r="AC628" i="1"/>
  <c r="Z628" i="1"/>
  <c r="AC633" i="1"/>
  <c r="AC644" i="1"/>
  <c r="Z644" i="1"/>
  <c r="AC649" i="1"/>
  <c r="AC677" i="1"/>
  <c r="Z677" i="1"/>
  <c r="AC681" i="1"/>
  <c r="AA681" i="1"/>
  <c r="AC720" i="1"/>
  <c r="Z720" i="1"/>
  <c r="AC723" i="1"/>
  <c r="Z723" i="1"/>
  <c r="AA731" i="1"/>
  <c r="AC759" i="1"/>
  <c r="Z759" i="1"/>
  <c r="Z787" i="1"/>
  <c r="AC787" i="1"/>
  <c r="AC802" i="1"/>
  <c r="Z802" i="1"/>
  <c r="Z831" i="1"/>
  <c r="AC546" i="1"/>
  <c r="AA546" i="1"/>
  <c r="AC665" i="1"/>
  <c r="AA665" i="1"/>
  <c r="AC743" i="1"/>
  <c r="AA743" i="1"/>
  <c r="AC778" i="1"/>
  <c r="Z778" i="1"/>
  <c r="AA1238" i="1"/>
  <c r="AC1238" i="1"/>
  <c r="Y213" i="1"/>
  <c r="V247" i="1"/>
  <c r="AC247" i="1" s="1"/>
  <c r="AC510" i="1"/>
  <c r="Z510" i="1"/>
  <c r="AC526" i="1"/>
  <c r="AA526" i="1"/>
  <c r="AC542" i="1"/>
  <c r="AA542" i="1"/>
  <c r="AC558" i="1"/>
  <c r="Z558" i="1"/>
  <c r="AC574" i="1"/>
  <c r="Z574" i="1"/>
  <c r="AC590" i="1"/>
  <c r="Z590" i="1"/>
  <c r="AC606" i="1"/>
  <c r="Z606" i="1"/>
  <c r="AC618" i="1"/>
  <c r="Z618" i="1"/>
  <c r="AC634" i="1"/>
  <c r="Z634" i="1"/>
  <c r="AC650" i="1"/>
  <c r="Z650" i="1"/>
  <c r="AC693" i="1"/>
  <c r="Z693" i="1"/>
  <c r="AC697" i="1"/>
  <c r="Z697" i="1"/>
  <c r="AC736" i="1"/>
  <c r="Z736" i="1"/>
  <c r="AC739" i="1"/>
  <c r="Z739" i="1"/>
  <c r="Z775" i="1"/>
  <c r="AC775" i="1"/>
  <c r="Z788" i="1"/>
  <c r="AC788" i="1"/>
  <c r="J213" i="1"/>
  <c r="V166" i="1"/>
  <c r="AA179" i="1"/>
  <c r="AC182" i="1"/>
  <c r="AC197" i="1"/>
  <c r="AA200" i="1"/>
  <c r="R212" i="1"/>
  <c r="R444" i="1" s="1"/>
  <c r="V444" i="1" s="1"/>
  <c r="J445" i="1"/>
  <c r="U445" i="1"/>
  <c r="AC516" i="1"/>
  <c r="AA516" i="1"/>
  <c r="AC532" i="1"/>
  <c r="AA532" i="1"/>
  <c r="AC548" i="1"/>
  <c r="AA548" i="1"/>
  <c r="AC564" i="1"/>
  <c r="Z564" i="1"/>
  <c r="AC580" i="1"/>
  <c r="Z580" i="1"/>
  <c r="AC596" i="1"/>
  <c r="AA596" i="1"/>
  <c r="AC624" i="1"/>
  <c r="Z624" i="1"/>
  <c r="AC629" i="1"/>
  <c r="AC640" i="1"/>
  <c r="Z640" i="1"/>
  <c r="AC645" i="1"/>
  <c r="AC663" i="1"/>
  <c r="Z663" i="1"/>
  <c r="AC709" i="1"/>
  <c r="AA709" i="1"/>
  <c r="AC713" i="1"/>
  <c r="Z713" i="1"/>
  <c r="AC752" i="1"/>
  <c r="Z752" i="1"/>
  <c r="AC755" i="1"/>
  <c r="Z755" i="1"/>
  <c r="Z763" i="1"/>
  <c r="AC920" i="1"/>
  <c r="Z920" i="1"/>
  <c r="Z928" i="1"/>
  <c r="AC928" i="1"/>
  <c r="AC933" i="1"/>
  <c r="AA933" i="1"/>
  <c r="AC952" i="1"/>
  <c r="Z952" i="1"/>
  <c r="AC986" i="1"/>
  <c r="AA986" i="1"/>
  <c r="AA189" i="1"/>
  <c r="AA194" i="1"/>
  <c r="R209" i="1"/>
  <c r="AC210" i="1"/>
  <c r="V212" i="1"/>
  <c r="AC212" i="1" s="1"/>
  <c r="K445" i="1"/>
  <c r="Z445" i="1"/>
  <c r="AC522" i="1"/>
  <c r="AA522" i="1"/>
  <c r="AC538" i="1"/>
  <c r="AA538" i="1"/>
  <c r="AC554" i="1"/>
  <c r="AA554" i="1"/>
  <c r="AC570" i="1"/>
  <c r="Z570" i="1"/>
  <c r="AC586" i="1"/>
  <c r="Z586" i="1"/>
  <c r="AC602" i="1"/>
  <c r="AA602" i="1"/>
  <c r="AC619" i="1"/>
  <c r="AC630" i="1"/>
  <c r="Z630" i="1"/>
  <c r="AC635" i="1"/>
  <c r="AC646" i="1"/>
  <c r="Z646" i="1"/>
  <c r="AC651" i="1"/>
  <c r="AC679" i="1"/>
  <c r="Z679" i="1"/>
  <c r="AC725" i="1"/>
  <c r="Z725" i="1"/>
  <c r="AC729" i="1"/>
  <c r="Z729" i="1"/>
  <c r="AC768" i="1"/>
  <c r="Z768" i="1"/>
  <c r="AC771" i="1"/>
  <c r="Z771" i="1"/>
  <c r="Z780" i="1"/>
  <c r="AC514" i="1"/>
  <c r="AA514" i="1"/>
  <c r="AC578" i="1"/>
  <c r="Z578" i="1"/>
  <c r="AC622" i="1"/>
  <c r="Z622" i="1"/>
  <c r="AC707" i="1"/>
  <c r="Z707" i="1"/>
  <c r="L213" i="1"/>
  <c r="U213" i="1"/>
  <c r="AA183" i="1"/>
  <c r="AC186" i="1"/>
  <c r="R191" i="1"/>
  <c r="AC201" i="1"/>
  <c r="AA204" i="1"/>
  <c r="AA210" i="1"/>
  <c r="AA212" i="1" s="1"/>
  <c r="L445" i="1"/>
  <c r="W445" i="1"/>
  <c r="R371" i="1"/>
  <c r="T371" i="1" s="1"/>
  <c r="AC512" i="1"/>
  <c r="AA512" i="1"/>
  <c r="AC528" i="1"/>
  <c r="AA528" i="1"/>
  <c r="AC544" i="1"/>
  <c r="AA544" i="1"/>
  <c r="AC560" i="1"/>
  <c r="Z560" i="1"/>
  <c r="AC576" i="1"/>
  <c r="Z576" i="1"/>
  <c r="AC592" i="1"/>
  <c r="Z592" i="1"/>
  <c r="AC608" i="1"/>
  <c r="AA608" i="1"/>
  <c r="AC620" i="1"/>
  <c r="AA620" i="1"/>
  <c r="AC625" i="1"/>
  <c r="AC636" i="1"/>
  <c r="Z636" i="1"/>
  <c r="AC641" i="1"/>
  <c r="AC652" i="1"/>
  <c r="Z652" i="1"/>
  <c r="AC656" i="1"/>
  <c r="AA656" i="1"/>
  <c r="AC659" i="1"/>
  <c r="Z659" i="1"/>
  <c r="Z667" i="1"/>
  <c r="AC695" i="1"/>
  <c r="Z695" i="1"/>
  <c r="AC741" i="1"/>
  <c r="Z741" i="1"/>
  <c r="AC745" i="1"/>
  <c r="Z745" i="1"/>
  <c r="AC530" i="1"/>
  <c r="AA530" i="1"/>
  <c r="AC610" i="1"/>
  <c r="AA610" i="1"/>
  <c r="AC704" i="1"/>
  <c r="Z704" i="1"/>
  <c r="Z839" i="1"/>
  <c r="E213" i="1"/>
  <c r="M213" i="1"/>
  <c r="R177" i="1"/>
  <c r="V209" i="1"/>
  <c r="AC209" i="1" s="1"/>
  <c r="V240" i="1"/>
  <c r="R243" i="1"/>
  <c r="R293" i="1"/>
  <c r="T293" i="1" s="1"/>
  <c r="AC441" i="1"/>
  <c r="AA441" i="1"/>
  <c r="AC518" i="1"/>
  <c r="AA518" i="1"/>
  <c r="AC534" i="1"/>
  <c r="AA534" i="1"/>
  <c r="AC550" i="1"/>
  <c r="AA550" i="1"/>
  <c r="AC566" i="1"/>
  <c r="Z566" i="1"/>
  <c r="AC582" i="1"/>
  <c r="Z582" i="1"/>
  <c r="AC598" i="1"/>
  <c r="Z598" i="1"/>
  <c r="AC626" i="1"/>
  <c r="Z626" i="1"/>
  <c r="AC642" i="1"/>
  <c r="Z642" i="1"/>
  <c r="AC672" i="1"/>
  <c r="Z672" i="1"/>
  <c r="AC675" i="1"/>
  <c r="Z675" i="1"/>
  <c r="AC711" i="1"/>
  <c r="Z711" i="1"/>
  <c r="AC757" i="1"/>
  <c r="Z757" i="1"/>
  <c r="AC761" i="1"/>
  <c r="Z761" i="1"/>
  <c r="AC814" i="1"/>
  <c r="Z814" i="1"/>
  <c r="AC562" i="1"/>
  <c r="Z562" i="1"/>
  <c r="V177" i="1"/>
  <c r="AC177" i="1" s="1"/>
  <c r="AA187" i="1"/>
  <c r="AC190" i="1"/>
  <c r="AA192" i="1"/>
  <c r="AC205" i="1"/>
  <c r="AC211" i="1"/>
  <c r="F445" i="1"/>
  <c r="N445" i="1"/>
  <c r="R247" i="1"/>
  <c r="R346" i="1"/>
  <c r="T346" i="1" s="1"/>
  <c r="R426" i="1"/>
  <c r="R820" i="1"/>
  <c r="V508" i="1"/>
  <c r="AC524" i="1"/>
  <c r="AA524" i="1"/>
  <c r="AC540" i="1"/>
  <c r="AA540" i="1"/>
  <c r="AC556" i="1"/>
  <c r="AA556" i="1"/>
  <c r="AC572" i="1"/>
  <c r="Z572" i="1"/>
  <c r="AC588" i="1"/>
  <c r="Z588" i="1"/>
  <c r="AC604" i="1"/>
  <c r="Z604" i="1"/>
  <c r="AC621" i="1"/>
  <c r="AC632" i="1"/>
  <c r="Z632" i="1"/>
  <c r="AC637" i="1"/>
  <c r="AC648" i="1"/>
  <c r="Z648" i="1"/>
  <c r="AC688" i="1"/>
  <c r="Z688" i="1"/>
  <c r="AC691" i="1"/>
  <c r="Z691" i="1"/>
  <c r="Z699" i="1"/>
  <c r="AC727" i="1"/>
  <c r="Z727" i="1"/>
  <c r="AC773" i="1"/>
  <c r="Z773" i="1"/>
  <c r="AC777" i="1"/>
  <c r="Z796" i="1"/>
  <c r="AC796" i="1"/>
  <c r="R249" i="1"/>
  <c r="U1043" i="1"/>
  <c r="Z795" i="1"/>
  <c r="AC795" i="1"/>
  <c r="Y904" i="1"/>
  <c r="AC904" i="1" s="1"/>
  <c r="AC912" i="1"/>
  <c r="Z912" i="1"/>
  <c r="AC934" i="1"/>
  <c r="Z934" i="1"/>
  <c r="AC944" i="1"/>
  <c r="Z944" i="1"/>
  <c r="AC947" i="1"/>
  <c r="AA947" i="1"/>
  <c r="AC970" i="1"/>
  <c r="AA970" i="1"/>
  <c r="E1043" i="1"/>
  <c r="M1043" i="1"/>
  <c r="Z654" i="1"/>
  <c r="Z670" i="1"/>
  <c r="Z686" i="1"/>
  <c r="Z702" i="1"/>
  <c r="Z718" i="1"/>
  <c r="Z734" i="1"/>
  <c r="Z750" i="1"/>
  <c r="Z766" i="1"/>
  <c r="Z781" i="1"/>
  <c r="AC781" i="1"/>
  <c r="Z784" i="1"/>
  <c r="Z803" i="1"/>
  <c r="AC803" i="1"/>
  <c r="Z810" i="1"/>
  <c r="AA873" i="1"/>
  <c r="Z869" i="1"/>
  <c r="V873" i="1"/>
  <c r="AC958" i="1"/>
  <c r="Z958" i="1"/>
  <c r="AA962" i="1"/>
  <c r="AC962" i="1"/>
  <c r="AA1016" i="1"/>
  <c r="AC1016" i="1"/>
  <c r="AC1027" i="1"/>
  <c r="Z1027" i="1"/>
  <c r="Y1031" i="1"/>
  <c r="AC1031" i="1" s="1"/>
  <c r="F1043" i="1"/>
  <c r="N1043" i="1"/>
  <c r="Z668" i="1"/>
  <c r="Z684" i="1"/>
  <c r="Z700" i="1"/>
  <c r="Z716" i="1"/>
  <c r="AA732" i="1"/>
  <c r="AA748" i="1"/>
  <c r="Z764" i="1"/>
  <c r="Z792" i="1"/>
  <c r="Z811" i="1"/>
  <c r="AC811" i="1"/>
  <c r="Z818" i="1"/>
  <c r="Z861" i="1"/>
  <c r="Y902" i="1"/>
  <c r="AC902" i="1" s="1"/>
  <c r="AC910" i="1"/>
  <c r="AA910" i="1"/>
  <c r="AC918" i="1"/>
  <c r="Z918" i="1"/>
  <c r="AC930" i="1"/>
  <c r="AA930" i="1"/>
  <c r="AC935" i="1"/>
  <c r="Z935" i="1"/>
  <c r="AC942" i="1"/>
  <c r="Z942" i="1"/>
  <c r="Z1000" i="1"/>
  <c r="AC1017" i="1"/>
  <c r="AA1017" i="1"/>
  <c r="AA1021" i="1"/>
  <c r="AC1035" i="1"/>
  <c r="AA1035" i="1"/>
  <c r="G1043" i="1"/>
  <c r="G1045" i="1" s="1"/>
  <c r="O1043" i="1"/>
  <c r="Z789" i="1"/>
  <c r="AC789" i="1"/>
  <c r="Z800" i="1"/>
  <c r="Z819" i="1"/>
  <c r="AC819" i="1"/>
  <c r="AC1013" i="1"/>
  <c r="Z1013" i="1"/>
  <c r="H1043" i="1"/>
  <c r="P1043" i="1"/>
  <c r="T820" i="1"/>
  <c r="Z797" i="1"/>
  <c r="AC797" i="1"/>
  <c r="Z841" i="1"/>
  <c r="Z867" i="1"/>
  <c r="AC1029" i="1"/>
  <c r="AA1029" i="1"/>
  <c r="V442" i="1"/>
  <c r="V443" i="1" s="1"/>
  <c r="AC443" i="1" s="1"/>
  <c r="Z509" i="1"/>
  <c r="AA511" i="1"/>
  <c r="AA513" i="1"/>
  <c r="AA515" i="1"/>
  <c r="AA517" i="1"/>
  <c r="AA519" i="1"/>
  <c r="AA521" i="1"/>
  <c r="AA523" i="1"/>
  <c r="AA525" i="1"/>
  <c r="AA527" i="1"/>
  <c r="AA529" i="1"/>
  <c r="AA531" i="1"/>
  <c r="AA533" i="1"/>
  <c r="AA535" i="1"/>
  <c r="AA537" i="1"/>
  <c r="AA539" i="1"/>
  <c r="AA541" i="1"/>
  <c r="AA543" i="1"/>
  <c r="AA545" i="1"/>
  <c r="AA547" i="1"/>
  <c r="AA549" i="1"/>
  <c r="AA551" i="1"/>
  <c r="AA553" i="1"/>
  <c r="AA555" i="1"/>
  <c r="Z557" i="1"/>
  <c r="Z559" i="1"/>
  <c r="Z561" i="1"/>
  <c r="Z563" i="1"/>
  <c r="Z565" i="1"/>
  <c r="Z567" i="1"/>
  <c r="Z569" i="1"/>
  <c r="Z571" i="1"/>
  <c r="Z573" i="1"/>
  <c r="Z575" i="1"/>
  <c r="Z577" i="1"/>
  <c r="AA579" i="1"/>
  <c r="Z581" i="1"/>
  <c r="Z583" i="1"/>
  <c r="AA585" i="1"/>
  <c r="Z587" i="1"/>
  <c r="Z589" i="1"/>
  <c r="Z591" i="1"/>
  <c r="Z593" i="1"/>
  <c r="Z595" i="1"/>
  <c r="Z597" i="1"/>
  <c r="AA599" i="1"/>
  <c r="Z601" i="1"/>
  <c r="Z603" i="1"/>
  <c r="Z605" i="1"/>
  <c r="Z607" i="1"/>
  <c r="Z609" i="1"/>
  <c r="Z805" i="1"/>
  <c r="AC805" i="1"/>
  <c r="Z859" i="1"/>
  <c r="AC965" i="1"/>
  <c r="Z965" i="1"/>
  <c r="AC1210" i="1"/>
  <c r="AA1210" i="1"/>
  <c r="AA1254" i="1"/>
  <c r="AC1254" i="1"/>
  <c r="AC507" i="1"/>
  <c r="Z786" i="1"/>
  <c r="AC809" i="1"/>
  <c r="Z813" i="1"/>
  <c r="AC813" i="1"/>
  <c r="Z850" i="1"/>
  <c r="R895" i="1"/>
  <c r="W895" i="1" s="1"/>
  <c r="AC998" i="1"/>
  <c r="AA998" i="1"/>
  <c r="W1068" i="1"/>
  <c r="AC924" i="1"/>
  <c r="Z924" i="1"/>
  <c r="Y936" i="1"/>
  <c r="AC936" i="1" s="1"/>
  <c r="Z949" i="1"/>
  <c r="AC949" i="1"/>
  <c r="AC954" i="1"/>
  <c r="Z954" i="1"/>
  <c r="AC971" i="1"/>
  <c r="AA971" i="1"/>
  <c r="AA1006" i="1"/>
  <c r="AC1006" i="1"/>
  <c r="AC1019" i="1"/>
  <c r="AA1019" i="1"/>
  <c r="AC1033" i="1"/>
  <c r="AA1033" i="1"/>
  <c r="Y1159" i="1"/>
  <c r="AA1230" i="1"/>
  <c r="AC1230" i="1"/>
  <c r="Z840" i="1"/>
  <c r="Z857" i="1"/>
  <c r="Z865" i="1"/>
  <c r="Y900" i="1"/>
  <c r="AC900" i="1" s="1"/>
  <c r="AC908" i="1"/>
  <c r="Z908" i="1"/>
  <c r="AC916" i="1"/>
  <c r="Z916" i="1"/>
  <c r="AC931" i="1"/>
  <c r="AA931" i="1"/>
  <c r="AC955" i="1"/>
  <c r="Z955" i="1"/>
  <c r="AC972" i="1"/>
  <c r="AA972" i="1"/>
  <c r="AC1011" i="1"/>
  <c r="Z1011" i="1"/>
  <c r="AC1024" i="1"/>
  <c r="Z1024" i="1"/>
  <c r="W1053" i="1"/>
  <c r="V1159" i="1"/>
  <c r="AC1159" i="1" s="1"/>
  <c r="AC1133" i="1"/>
  <c r="AC1647" i="1"/>
  <c r="AA1647" i="1"/>
  <c r="AC922" i="1"/>
  <c r="Z922" i="1"/>
  <c r="AC932" i="1"/>
  <c r="AA932" i="1"/>
  <c r="AC937" i="1"/>
  <c r="Z937" i="1"/>
  <c r="AC940" i="1"/>
  <c r="Z940" i="1"/>
  <c r="AC950" i="1"/>
  <c r="Z950" i="1"/>
  <c r="AC956" i="1"/>
  <c r="Z956" i="1"/>
  <c r="AC980" i="1"/>
  <c r="AA980" i="1"/>
  <c r="AC988" i="1"/>
  <c r="Z988" i="1"/>
  <c r="AC1025" i="1"/>
  <c r="Z1025" i="1"/>
  <c r="AC1038" i="1"/>
  <c r="AA1038" i="1"/>
  <c r="AC1635" i="1"/>
  <c r="AA1635" i="1"/>
  <c r="Z852" i="1"/>
  <c r="Z855" i="1"/>
  <c r="Z863" i="1"/>
  <c r="AC906" i="1"/>
  <c r="Z906" i="1"/>
  <c r="Y914" i="1"/>
  <c r="AC914" i="1" s="1"/>
  <c r="AC946" i="1"/>
  <c r="AC964" i="1"/>
  <c r="Z964" i="1"/>
  <c r="Z976" i="1"/>
  <c r="AC981" i="1"/>
  <c r="Z981" i="1"/>
  <c r="AC996" i="1"/>
  <c r="Z996" i="1"/>
  <c r="AC1218" i="1"/>
  <c r="AA1218" i="1"/>
  <c r="AC1214" i="1"/>
  <c r="AA1214" i="1"/>
  <c r="R873" i="1"/>
  <c r="Z842" i="1"/>
  <c r="AC926" i="1"/>
  <c r="Z926" i="1"/>
  <c r="AC929" i="1"/>
  <c r="AA929" i="1"/>
  <c r="AC948" i="1"/>
  <c r="Z948" i="1"/>
  <c r="AC974" i="1"/>
  <c r="Z974" i="1"/>
  <c r="AC994" i="1"/>
  <c r="AA1246" i="1"/>
  <c r="AC1246" i="1"/>
  <c r="W1177" i="1"/>
  <c r="W1268" i="1" s="1"/>
  <c r="AC1186" i="1"/>
  <c r="J1268" i="1"/>
  <c r="AC1205" i="1"/>
  <c r="AA1205" i="1"/>
  <c r="Z1407" i="1"/>
  <c r="AC1407" i="1"/>
  <c r="V1622" i="1"/>
  <c r="AC1622" i="1" s="1"/>
  <c r="AC1585" i="1"/>
  <c r="AA1585" i="1"/>
  <c r="AA1622" i="1" s="1"/>
  <c r="AC1663" i="1"/>
  <c r="AA1663" i="1"/>
  <c r="AC1671" i="1"/>
  <c r="AA1671" i="1"/>
  <c r="AC1702" i="1"/>
  <c r="AA1702" i="1"/>
  <c r="AC1706" i="1"/>
  <c r="AA1706" i="1"/>
  <c r="Z1719" i="1"/>
  <c r="R1726" i="1"/>
  <c r="AC1737" i="1"/>
  <c r="Z1737" i="1"/>
  <c r="Z963" i="1"/>
  <c r="AA979" i="1"/>
  <c r="Z990" i="1"/>
  <c r="AA992" i="1"/>
  <c r="AA1001" i="1"/>
  <c r="Z1009" i="1"/>
  <c r="AA1036" i="1"/>
  <c r="AC1041" i="1"/>
  <c r="K1077" i="1"/>
  <c r="K1084" i="1" s="1"/>
  <c r="U1076" i="1"/>
  <c r="V1073" i="1"/>
  <c r="G1159" i="1"/>
  <c r="O1159" i="1"/>
  <c r="Z1186" i="1"/>
  <c r="AC1194" i="1"/>
  <c r="AC1206" i="1"/>
  <c r="AA1206" i="1"/>
  <c r="AC1655" i="1"/>
  <c r="AA1655" i="1"/>
  <c r="AC990" i="1"/>
  <c r="Z997" i="1"/>
  <c r="Z999" i="1"/>
  <c r="AC1004" i="1"/>
  <c r="AC1014" i="1"/>
  <c r="Z1022" i="1"/>
  <c r="AC1211" i="1"/>
  <c r="AA1211" i="1"/>
  <c r="AC1215" i="1"/>
  <c r="AA1215" i="1"/>
  <c r="AC1219" i="1"/>
  <c r="AA1219" i="1"/>
  <c r="AC1227" i="1"/>
  <c r="AA1227" i="1"/>
  <c r="AA1232" i="1"/>
  <c r="AC1232" i="1"/>
  <c r="AA1240" i="1"/>
  <c r="AC1240" i="1"/>
  <c r="AA1248" i="1"/>
  <c r="AC1248" i="1"/>
  <c r="AA1261" i="1"/>
  <c r="AC1261" i="1"/>
  <c r="W1639" i="1"/>
  <c r="AC1412" i="1"/>
  <c r="Z1412" i="1"/>
  <c r="W1082" i="1"/>
  <c r="W1083" i="1" s="1"/>
  <c r="R1083" i="1"/>
  <c r="AC1202" i="1"/>
  <c r="Z1202" i="1"/>
  <c r="R1267" i="1"/>
  <c r="V1228" i="1"/>
  <c r="V1267" i="1" s="1"/>
  <c r="AC1267" i="1" s="1"/>
  <c r="AA1233" i="1"/>
  <c r="AC1233" i="1"/>
  <c r="AA1241" i="1"/>
  <c r="AC1241" i="1"/>
  <c r="AA1249" i="1"/>
  <c r="AC1249" i="1"/>
  <c r="V1726" i="1"/>
  <c r="AC1658" i="1"/>
  <c r="Z1658" i="1"/>
  <c r="AC1666" i="1"/>
  <c r="AA1666" i="1"/>
  <c r="AC1678" i="1"/>
  <c r="AA1678" i="1"/>
  <c r="AC1682" i="1"/>
  <c r="AA1682" i="1"/>
  <c r="AC991" i="1"/>
  <c r="Z993" i="1"/>
  <c r="Z1037" i="1"/>
  <c r="R1187" i="1"/>
  <c r="V1178" i="1"/>
  <c r="R1191" i="1"/>
  <c r="V1188" i="1"/>
  <c r="AA1262" i="1"/>
  <c r="AC1262" i="1"/>
  <c r="Z1409" i="1"/>
  <c r="AC1409" i="1"/>
  <c r="AC987" i="1"/>
  <c r="AC989" i="1"/>
  <c r="Z991" i="1"/>
  <c r="AC993" i="1"/>
  <c r="AA1005" i="1"/>
  <c r="Z1010" i="1"/>
  <c r="AA1015" i="1"/>
  <c r="Z1023" i="1"/>
  <c r="AC1037" i="1"/>
  <c r="Z1084" i="1"/>
  <c r="T1268" i="1"/>
  <c r="U1207" i="1"/>
  <c r="U1268" i="1" s="1"/>
  <c r="AA1229" i="1"/>
  <c r="AC1234" i="1"/>
  <c r="AA1237" i="1"/>
  <c r="AC1237" i="1"/>
  <c r="AC1242" i="1"/>
  <c r="AA1245" i="1"/>
  <c r="AC1245" i="1"/>
  <c r="AC1250" i="1"/>
  <c r="AA1253" i="1"/>
  <c r="AC1253" i="1"/>
  <c r="AC1645" i="1"/>
  <c r="AA1645" i="1"/>
  <c r="R1042" i="1"/>
  <c r="AC1008" i="1"/>
  <c r="AC1010" i="1"/>
  <c r="AC1018" i="1"/>
  <c r="Z1026" i="1"/>
  <c r="AA1084" i="1"/>
  <c r="T1077" i="1"/>
  <c r="T1080" i="1" s="1"/>
  <c r="H1077" i="1"/>
  <c r="H1084" i="1" s="1"/>
  <c r="P1077" i="1"/>
  <c r="P1084" i="1" s="1"/>
  <c r="K1268" i="1"/>
  <c r="AC1189" i="1"/>
  <c r="V1207" i="1"/>
  <c r="AC1192" i="1"/>
  <c r="AA1192" i="1"/>
  <c r="AC1204" i="1"/>
  <c r="AA1204" i="1"/>
  <c r="AC1209" i="1"/>
  <c r="AA1209" i="1"/>
  <c r="AC1213" i="1"/>
  <c r="AA1213" i="1"/>
  <c r="AC1217" i="1"/>
  <c r="AA1217" i="1"/>
  <c r="AC1221" i="1"/>
  <c r="AA1221" i="1"/>
  <c r="AC1410" i="1"/>
  <c r="Z1410" i="1"/>
  <c r="AC1652" i="1"/>
  <c r="Z1652" i="1"/>
  <c r="AC1208" i="1"/>
  <c r="H1639" i="1"/>
  <c r="P1639" i="1"/>
  <c r="AC1406" i="1"/>
  <c r="Z1406" i="1"/>
  <c r="AC1636" i="1"/>
  <c r="V1638" i="1"/>
  <c r="AC1638" i="1" s="1"/>
  <c r="AA1636" i="1"/>
  <c r="AC1664" i="1"/>
  <c r="AA1664" i="1"/>
  <c r="AC1672" i="1"/>
  <c r="AA1672" i="1"/>
  <c r="AC1694" i="1"/>
  <c r="AA1694" i="1"/>
  <c r="AC1698" i="1"/>
  <c r="AA1698" i="1"/>
  <c r="Z1720" i="1"/>
  <c r="AC1720" i="1"/>
  <c r="E1268" i="1"/>
  <c r="M1268" i="1"/>
  <c r="I1639" i="1"/>
  <c r="Q1639" i="1"/>
  <c r="R1384" i="1"/>
  <c r="AC1646" i="1"/>
  <c r="AA1646" i="1"/>
  <c r="T2016" i="1"/>
  <c r="AA1656" i="1"/>
  <c r="AC1665" i="1"/>
  <c r="AA1665" i="1"/>
  <c r="AA1673" i="1"/>
  <c r="AC1673" i="1"/>
  <c r="AC1686" i="1"/>
  <c r="AA1686" i="1"/>
  <c r="AC1690" i="1"/>
  <c r="AA1690" i="1"/>
  <c r="AA1725" i="1"/>
  <c r="AC1725" i="1"/>
  <c r="AC1760" i="1"/>
  <c r="AA1760" i="1"/>
  <c r="AC1861" i="1"/>
  <c r="Z1861" i="1"/>
  <c r="AC1828" i="1"/>
  <c r="Z1828" i="1"/>
  <c r="AC1840" i="1"/>
  <c r="Z1840" i="1"/>
  <c r="G1268" i="1"/>
  <c r="O1268" i="1"/>
  <c r="T1639" i="1"/>
  <c r="AC1659" i="1"/>
  <c r="Z1659" i="1"/>
  <c r="AC1667" i="1"/>
  <c r="Z1667" i="1"/>
  <c r="AC1674" i="1"/>
  <c r="AA1674" i="1"/>
  <c r="AC1744" i="1"/>
  <c r="Z1744" i="1"/>
  <c r="AC1769" i="1"/>
  <c r="Z1769" i="1"/>
  <c r="AC1819" i="1"/>
  <c r="Z1819" i="1"/>
  <c r="H1268" i="1"/>
  <c r="P1268" i="1"/>
  <c r="Z1226" i="1"/>
  <c r="Z1267" i="1" s="1"/>
  <c r="R1404" i="1"/>
  <c r="U1404" i="1" s="1"/>
  <c r="AC1633" i="1"/>
  <c r="AA1633" i="1"/>
  <c r="AC1653" i="1"/>
  <c r="Z1653" i="1"/>
  <c r="AC1660" i="1"/>
  <c r="Z1660" i="1"/>
  <c r="AC1668" i="1"/>
  <c r="AA1668" i="1"/>
  <c r="I1268" i="1"/>
  <c r="Q1268" i="1"/>
  <c r="V1222" i="1"/>
  <c r="AC1222" i="1" s="1"/>
  <c r="AC1271" i="1"/>
  <c r="Z1405" i="1"/>
  <c r="V1413" i="1"/>
  <c r="AC1413" i="1" s="1"/>
  <c r="AC1408" i="1"/>
  <c r="Z1408" i="1"/>
  <c r="AC1411" i="1"/>
  <c r="AC1643" i="1"/>
  <c r="Z1643" i="1"/>
  <c r="Z1648" i="1" s="1"/>
  <c r="R1657" i="1"/>
  <c r="V1649" i="1"/>
  <c r="AC1661" i="1"/>
  <c r="Z1661" i="1"/>
  <c r="AC1669" i="1"/>
  <c r="AA1669" i="1"/>
  <c r="AC1728" i="1"/>
  <c r="Z1728" i="1"/>
  <c r="AC1753" i="1"/>
  <c r="Z1753" i="1"/>
  <c r="AC1177" i="1"/>
  <c r="AC1231" i="1"/>
  <c r="AC1239" i="1"/>
  <c r="AC1247" i="1"/>
  <c r="AC1255" i="1"/>
  <c r="AC1263" i="1"/>
  <c r="F1639" i="1"/>
  <c r="N1639" i="1"/>
  <c r="Y1639" i="1"/>
  <c r="Z1650" i="1"/>
  <c r="AA1654" i="1"/>
  <c r="AC1662" i="1"/>
  <c r="Z1662" i="1"/>
  <c r="AC1670" i="1"/>
  <c r="AA1670" i="1"/>
  <c r="L2016" i="1"/>
  <c r="U2016" i="1"/>
  <c r="AC1731" i="1"/>
  <c r="Z1731" i="1"/>
  <c r="AC1747" i="1"/>
  <c r="Z1747" i="1"/>
  <c r="AC1763" i="1"/>
  <c r="AA1763" i="1"/>
  <c r="AC1781" i="1"/>
  <c r="Z1781" i="1"/>
  <c r="AC1789" i="1"/>
  <c r="Z1789" i="1"/>
  <c r="AC1797" i="1"/>
  <c r="Z1797" i="1"/>
  <c r="AC1805" i="1"/>
  <c r="Z1805" i="1"/>
  <c r="AC1813" i="1"/>
  <c r="Z1813" i="1"/>
  <c r="AC1820" i="1"/>
  <c r="Z1820" i="1"/>
  <c r="AC1829" i="1"/>
  <c r="Z1829" i="1"/>
  <c r="AC1835" i="1"/>
  <c r="Z1835" i="1"/>
  <c r="AC1851" i="1"/>
  <c r="Z1851" i="1"/>
  <c r="AC1880" i="1"/>
  <c r="AA1880" i="1"/>
  <c r="AC1899" i="1"/>
  <c r="Z1899" i="1"/>
  <c r="AC1905" i="1"/>
  <c r="AC1915" i="1"/>
  <c r="Z1915" i="1"/>
  <c r="AC1919" i="1"/>
  <c r="Z1919" i="1"/>
  <c r="AC1923" i="1"/>
  <c r="AA1923" i="1"/>
  <c r="AC1998" i="1"/>
  <c r="Z1998" i="1"/>
  <c r="V1648" i="1"/>
  <c r="Z1722" i="1"/>
  <c r="AC1741" i="1"/>
  <c r="AA1741" i="1"/>
  <c r="AC1757" i="1"/>
  <c r="AA1757" i="1"/>
  <c r="AC1773" i="1"/>
  <c r="Z1773" i="1"/>
  <c r="AC1836" i="1"/>
  <c r="Z1836" i="1"/>
  <c r="AC1852" i="1"/>
  <c r="AA1852" i="1"/>
  <c r="Z1953" i="1"/>
  <c r="AC1953" i="1"/>
  <c r="U1559" i="1"/>
  <c r="U1622" i="1" s="1"/>
  <c r="AC1651" i="1"/>
  <c r="AA1680" i="1"/>
  <c r="AA1688" i="1"/>
  <c r="AA1696" i="1"/>
  <c r="AA1704" i="1"/>
  <c r="AC1707" i="1"/>
  <c r="AA1710" i="1"/>
  <c r="Z1732" i="1"/>
  <c r="AC1735" i="1"/>
  <c r="Z1735" i="1"/>
  <c r="Z1748" i="1"/>
  <c r="AC1751" i="1"/>
  <c r="Z1751" i="1"/>
  <c r="AA1764" i="1"/>
  <c r="AC1767" i="1"/>
  <c r="AA1767" i="1"/>
  <c r="AC1779" i="1"/>
  <c r="Z1779" i="1"/>
  <c r="AC1787" i="1"/>
  <c r="Z1787" i="1"/>
  <c r="AC1795" i="1"/>
  <c r="Z1795" i="1"/>
  <c r="Y1803" i="1"/>
  <c r="AC1803" i="1" s="1"/>
  <c r="AC1811" i="1"/>
  <c r="Z1811" i="1"/>
  <c r="AC1821" i="1"/>
  <c r="Z1821" i="1"/>
  <c r="AC1825" i="1"/>
  <c r="Z1825" i="1"/>
  <c r="AC1847" i="1"/>
  <c r="Z1847" i="1"/>
  <c r="AC1875" i="1"/>
  <c r="AA1875" i="1"/>
  <c r="AC1934" i="1"/>
  <c r="Z1934" i="1"/>
  <c r="AC1939" i="1"/>
  <c r="Z1939" i="1"/>
  <c r="AC1945" i="1"/>
  <c r="Z1945" i="1"/>
  <c r="AC1949" i="1"/>
  <c r="Z1949" i="1"/>
  <c r="V1634" i="1"/>
  <c r="Z1651" i="1"/>
  <c r="AC1675" i="1"/>
  <c r="AC1683" i="1"/>
  <c r="AC1691" i="1"/>
  <c r="AC1699" i="1"/>
  <c r="AC1717" i="1"/>
  <c r="AC1729" i="1"/>
  <c r="Z1729" i="1"/>
  <c r="Z1742" i="1"/>
  <c r="AC1745" i="1"/>
  <c r="Z1745" i="1"/>
  <c r="AA1758" i="1"/>
  <c r="AC1761" i="1"/>
  <c r="AA1761" i="1"/>
  <c r="AA1774" i="1"/>
  <c r="AC1826" i="1"/>
  <c r="Z1826" i="1"/>
  <c r="AC1831" i="1"/>
  <c r="Z1831" i="1"/>
  <c r="AC1848" i="1"/>
  <c r="Z1848" i="1"/>
  <c r="AC1885" i="1"/>
  <c r="Z1885" i="1"/>
  <c r="AC1889" i="1"/>
  <c r="Z1889" i="1"/>
  <c r="AC1893" i="1"/>
  <c r="AA1893" i="1"/>
  <c r="AC1897" i="1"/>
  <c r="AA1897" i="1"/>
  <c r="AC1901" i="1"/>
  <c r="Z1901" i="1"/>
  <c r="H2016" i="1"/>
  <c r="P2016" i="1"/>
  <c r="AC1711" i="1"/>
  <c r="AA1714" i="1"/>
  <c r="AC1723" i="1"/>
  <c r="Y1739" i="1"/>
  <c r="AC1739" i="1" s="1"/>
  <c r="AC1755" i="1"/>
  <c r="AA1755" i="1"/>
  <c r="AC1771" i="1"/>
  <c r="Z1771" i="1"/>
  <c r="AC1777" i="1"/>
  <c r="AA1777" i="1"/>
  <c r="AC1785" i="1"/>
  <c r="Z1785" i="1"/>
  <c r="AC1793" i="1"/>
  <c r="Z1793" i="1"/>
  <c r="AC1801" i="1"/>
  <c r="Z1801" i="1"/>
  <c r="AC1809" i="1"/>
  <c r="Z1809" i="1"/>
  <c r="AC1817" i="1"/>
  <c r="Z1817" i="1"/>
  <c r="Z1822" i="1"/>
  <c r="AC1832" i="1"/>
  <c r="Z1832" i="1"/>
  <c r="AC1843" i="1"/>
  <c r="Z1843" i="1"/>
  <c r="Z1863" i="1"/>
  <c r="R1854" i="1"/>
  <c r="AC1733" i="1"/>
  <c r="Z1733" i="1"/>
  <c r="AC1749" i="1"/>
  <c r="Z1749" i="1"/>
  <c r="AC1765" i="1"/>
  <c r="AA1765" i="1"/>
  <c r="AC1833" i="1"/>
  <c r="Z1833" i="1"/>
  <c r="AC1844" i="1"/>
  <c r="Z1844" i="1"/>
  <c r="AC2003" i="1"/>
  <c r="Z2003" i="1"/>
  <c r="J2016" i="1"/>
  <c r="AC1715" i="1"/>
  <c r="AA1718" i="1"/>
  <c r="AC1724" i="1"/>
  <c r="Z1724" i="1"/>
  <c r="V1854" i="1"/>
  <c r="AC1727" i="1"/>
  <c r="Z1727" i="1"/>
  <c r="AC1743" i="1"/>
  <c r="Z1743" i="1"/>
  <c r="AC1759" i="1"/>
  <c r="Z1759" i="1"/>
  <c r="AC1775" i="1"/>
  <c r="Z1775" i="1"/>
  <c r="AC1783" i="1"/>
  <c r="Z1783" i="1"/>
  <c r="AC1791" i="1"/>
  <c r="Z1791" i="1"/>
  <c r="AC1799" i="1"/>
  <c r="AA1799" i="1"/>
  <c r="AC1807" i="1"/>
  <c r="Z1807" i="1"/>
  <c r="AC1815" i="1"/>
  <c r="Z1815" i="1"/>
  <c r="AC1818" i="1"/>
  <c r="AC1839" i="1"/>
  <c r="Z1839" i="1"/>
  <c r="AC1837" i="1"/>
  <c r="Z1837" i="1"/>
  <c r="AC1841" i="1"/>
  <c r="Z1841" i="1"/>
  <c r="AC1845" i="1"/>
  <c r="Z1845" i="1"/>
  <c r="Y1849" i="1"/>
  <c r="AC1849" i="1" s="1"/>
  <c r="AC1853" i="1"/>
  <c r="Z1853" i="1"/>
  <c r="AC1877" i="1"/>
  <c r="AA1877" i="1"/>
  <c r="AC1902" i="1"/>
  <c r="Z1902" i="1"/>
  <c r="AC1913" i="1"/>
  <c r="Z1913" i="1"/>
  <c r="AC1917" i="1"/>
  <c r="Z1917" i="1"/>
  <c r="AC1921" i="1"/>
  <c r="Z1921" i="1"/>
  <c r="AC1940" i="1"/>
  <c r="AA1940" i="1"/>
  <c r="AC1993" i="1"/>
  <c r="Z1993" i="1"/>
  <c r="AC2009" i="1"/>
  <c r="Z2009" i="1"/>
  <c r="AC1823" i="1"/>
  <c r="AA1823" i="1"/>
  <c r="AC1858" i="1"/>
  <c r="Z1858" i="1"/>
  <c r="AC1925" i="1"/>
  <c r="Z1925" i="1"/>
  <c r="AC1930" i="1"/>
  <c r="Z1930" i="1"/>
  <c r="AC1999" i="1"/>
  <c r="AA1999" i="1"/>
  <c r="Z1830" i="1"/>
  <c r="Z1834" i="1"/>
  <c r="AA1838" i="1"/>
  <c r="Y1842" i="1"/>
  <c r="AC1842" i="1" s="1"/>
  <c r="Z1846" i="1"/>
  <c r="Z1850" i="1"/>
  <c r="Z1865" i="1"/>
  <c r="AC1873" i="1"/>
  <c r="Z1873" i="1"/>
  <c r="R2015" i="1"/>
  <c r="AC1903" i="1"/>
  <c r="Z1903" i="1"/>
  <c r="AC1926" i="1"/>
  <c r="Z1926" i="1"/>
  <c r="AC1931" i="1"/>
  <c r="AC1936" i="1"/>
  <c r="Z1936" i="1"/>
  <c r="AC1941" i="1"/>
  <c r="Z1941" i="1"/>
  <c r="Z1994" i="1"/>
  <c r="AC2005" i="1"/>
  <c r="Z2005" i="1"/>
  <c r="Z2010" i="1"/>
  <c r="AA2014" i="1"/>
  <c r="AC1827" i="1"/>
  <c r="Z1827" i="1"/>
  <c r="AC1869" i="1"/>
  <c r="Z1869" i="1"/>
  <c r="Y1887" i="1"/>
  <c r="AC1887" i="1" s="1"/>
  <c r="AC1891" i="1"/>
  <c r="Z1891" i="1"/>
  <c r="AC1895" i="1"/>
  <c r="Z1895" i="1"/>
  <c r="AC1904" i="1"/>
  <c r="AC1937" i="1"/>
  <c r="Z1937" i="1"/>
  <c r="AC1942" i="1"/>
  <c r="AA1942" i="1"/>
  <c r="AC1947" i="1"/>
  <c r="Z1947" i="1"/>
  <c r="AC1995" i="1"/>
  <c r="AA1995" i="1"/>
  <c r="Z2000" i="1"/>
  <c r="AC1927" i="1"/>
  <c r="AA1927" i="1"/>
  <c r="AC1932" i="1"/>
  <c r="Z1932" i="1"/>
  <c r="AC2001" i="1"/>
  <c r="AA2001" i="1"/>
  <c r="AC1900" i="1"/>
  <c r="Z1900" i="1"/>
  <c r="AC1928" i="1"/>
  <c r="Z1928" i="1"/>
  <c r="Y1938" i="1"/>
  <c r="AC1938" i="1" s="1"/>
  <c r="AC1943" i="1"/>
  <c r="Z1943" i="1"/>
  <c r="AC1991" i="1"/>
  <c r="Z1991" i="1"/>
  <c r="AC2007" i="1"/>
  <c r="Z2007" i="1"/>
  <c r="AC1871" i="1"/>
  <c r="AA1871" i="1"/>
  <c r="Z1933" i="1"/>
  <c r="AC1944" i="1"/>
  <c r="Z1944" i="1"/>
  <c r="Z1952" i="1"/>
  <c r="AC1997" i="1"/>
  <c r="Z1997" i="1"/>
  <c r="Z2002" i="1"/>
  <c r="Z2012" i="1"/>
  <c r="AC1990" i="1"/>
  <c r="V1855" i="1"/>
  <c r="AA1907" i="1"/>
  <c r="Z1909" i="1"/>
  <c r="AC1951" i="1"/>
  <c r="Z1957" i="1"/>
  <c r="Z1959" i="1"/>
  <c r="Z1961" i="1"/>
  <c r="Z1963" i="1"/>
  <c r="Z1965" i="1"/>
  <c r="Z1967" i="1"/>
  <c r="Z1969" i="1"/>
  <c r="Z1971" i="1"/>
  <c r="Z1973" i="1"/>
  <c r="Z1975" i="1"/>
  <c r="Z1977" i="1"/>
  <c r="Z1979" i="1"/>
  <c r="AA1981" i="1"/>
  <c r="Z1983" i="1"/>
  <c r="Z1985" i="1"/>
  <c r="Z1987" i="1"/>
  <c r="Z1989" i="1"/>
  <c r="Z1868" i="1"/>
  <c r="V1879" i="1"/>
  <c r="Z1951" i="1"/>
  <c r="Z2011" i="1"/>
  <c r="AA2013" i="1"/>
  <c r="V1878" i="1"/>
  <c r="Z1870" i="1"/>
  <c r="AC1872" i="1"/>
  <c r="AC67" i="1" l="1"/>
  <c r="K1045" i="1"/>
  <c r="Y820" i="1"/>
  <c r="Q1045" i="1"/>
  <c r="M1045" i="1"/>
  <c r="AA823" i="1"/>
  <c r="AA824" i="1" s="1"/>
  <c r="I1045" i="1"/>
  <c r="V1042" i="1"/>
  <c r="F1045" i="1"/>
  <c r="F2018" i="1"/>
  <c r="F2020" i="1" s="1"/>
  <c r="V827" i="1"/>
  <c r="AC827" i="1" s="1"/>
  <c r="R1077" i="1"/>
  <c r="W1077" i="1" s="1"/>
  <c r="W1084" i="1" s="1"/>
  <c r="W2018" i="1" s="1"/>
  <c r="P1045" i="1"/>
  <c r="AA191" i="1"/>
  <c r="N2018" i="1"/>
  <c r="W1159" i="1"/>
  <c r="L1045" i="1"/>
  <c r="H1045" i="1"/>
  <c r="E2018" i="1"/>
  <c r="E2020" i="1" s="1"/>
  <c r="U1045" i="1"/>
  <c r="V822" i="1"/>
  <c r="AC822" i="1" s="1"/>
  <c r="AA821" i="1"/>
  <c r="AA822" i="1" s="1"/>
  <c r="I2018" i="1"/>
  <c r="I2020" i="1" s="1"/>
  <c r="R1268" i="1"/>
  <c r="O2018" i="1"/>
  <c r="T1043" i="1"/>
  <c r="R213" i="1"/>
  <c r="R68" i="1"/>
  <c r="R162" i="1" s="1"/>
  <c r="G2018" i="1"/>
  <c r="G2020" i="1" s="1"/>
  <c r="L2018" i="1"/>
  <c r="O1045" i="1"/>
  <c r="N1045" i="1"/>
  <c r="E1045" i="1"/>
  <c r="J1045" i="1"/>
  <c r="N2020" i="1"/>
  <c r="AA1878" i="1"/>
  <c r="R2016" i="1"/>
  <c r="U1077" i="1"/>
  <c r="U1080" i="1" s="1"/>
  <c r="U1084" i="1" s="1"/>
  <c r="R445" i="1"/>
  <c r="M2018" i="1"/>
  <c r="T1084" i="1"/>
  <c r="T2018" i="1" s="1"/>
  <c r="R1159" i="1"/>
  <c r="R1043" i="1"/>
  <c r="Q2018" i="1"/>
  <c r="Q2020" i="1" s="1"/>
  <c r="Z873" i="1"/>
  <c r="Y2015" i="1"/>
  <c r="Z1904" i="1"/>
  <c r="AC1722" i="1"/>
  <c r="H2018" i="1"/>
  <c r="Z994" i="1"/>
  <c r="Z946" i="1"/>
  <c r="AA209" i="1"/>
  <c r="Z1854" i="1"/>
  <c r="AC1648" i="1"/>
  <c r="Y1657" i="1"/>
  <c r="AC1650" i="1"/>
  <c r="AA1222" i="1"/>
  <c r="T445" i="1"/>
  <c r="Z1657" i="1"/>
  <c r="AC1073" i="1"/>
  <c r="V1076" i="1"/>
  <c r="AC1076" i="1" s="1"/>
  <c r="AC1009" i="1"/>
  <c r="AA820" i="1"/>
  <c r="V213" i="1"/>
  <c r="AC213" i="1" s="1"/>
  <c r="AC166" i="1"/>
  <c r="AA166" i="1"/>
  <c r="Y873" i="1"/>
  <c r="AC873" i="1" s="1"/>
  <c r="Z1872" i="1"/>
  <c r="Z1878" i="1" s="1"/>
  <c r="Z1905" i="1"/>
  <c r="Y1191" i="1"/>
  <c r="V1191" i="1"/>
  <c r="Y1042" i="1"/>
  <c r="AC1042" i="1" s="1"/>
  <c r="AC1000" i="1"/>
  <c r="AC61" i="1"/>
  <c r="V68" i="1"/>
  <c r="AC1868" i="1"/>
  <c r="Y1854" i="1"/>
  <c r="AC1854" i="1" s="1"/>
  <c r="Z1723" i="1"/>
  <c r="Z1726" i="1" s="1"/>
  <c r="AC1634" i="1"/>
  <c r="AA1634" i="1"/>
  <c r="AA1637" i="1" s="1"/>
  <c r="AA1854" i="1"/>
  <c r="V1637" i="1"/>
  <c r="Y1726" i="1"/>
  <c r="AC1726" i="1" s="1"/>
  <c r="AA1726" i="1"/>
  <c r="Z987" i="1"/>
  <c r="W1043" i="1"/>
  <c r="W1045" i="1" s="1"/>
  <c r="Y1878" i="1"/>
  <c r="AC1878" i="1" s="1"/>
  <c r="AC1857" i="1"/>
  <c r="V1856" i="1"/>
  <c r="Y1856" i="1"/>
  <c r="AC1649" i="1"/>
  <c r="V1657" i="1"/>
  <c r="AC1657" i="1" s="1"/>
  <c r="AA1649" i="1"/>
  <c r="AA1657" i="1" s="1"/>
  <c r="U1384" i="1"/>
  <c r="U1639" i="1" s="1"/>
  <c r="R1639" i="1"/>
  <c r="AA1207" i="1"/>
  <c r="V1187" i="1"/>
  <c r="Z1178" i="1"/>
  <c r="Z1187" i="1" s="1"/>
  <c r="AC1178" i="1"/>
  <c r="AC1719" i="1"/>
  <c r="AA442" i="1"/>
  <c r="AA443" i="1" s="1"/>
  <c r="AC442" i="1"/>
  <c r="Z989" i="1"/>
  <c r="AC444" i="1"/>
  <c r="AA444" i="1"/>
  <c r="AA1638" i="1"/>
  <c r="AA1225" i="1"/>
  <c r="AA1228" i="1"/>
  <c r="AA1267" i="1" s="1"/>
  <c r="AC1228" i="1"/>
  <c r="AA1042" i="1"/>
  <c r="V820" i="1"/>
  <c r="AC508" i="1"/>
  <c r="Z508" i="1"/>
  <c r="Z820" i="1" s="1"/>
  <c r="AC1879" i="1"/>
  <c r="AA1879" i="1"/>
  <c r="AA2015" i="1" s="1"/>
  <c r="V2015" i="1"/>
  <c r="AC2015" i="1" s="1"/>
  <c r="P2018" i="1"/>
  <c r="AA1648" i="1"/>
  <c r="Y1187" i="1"/>
  <c r="K2018" i="1"/>
  <c r="J2018" i="1"/>
  <c r="AA240" i="1"/>
  <c r="AA243" i="1" s="1"/>
  <c r="V243" i="1"/>
  <c r="AC1193" i="1"/>
  <c r="Z1193" i="1"/>
  <c r="Z1207" i="1" s="1"/>
  <c r="Y1207" i="1"/>
  <c r="AC1207" i="1" s="1"/>
  <c r="R1084" i="1" l="1"/>
  <c r="M2020" i="1"/>
  <c r="K2020" i="1"/>
  <c r="Z2015" i="1"/>
  <c r="H2020" i="1"/>
  <c r="R1045" i="1"/>
  <c r="P2020" i="1"/>
  <c r="W2028" i="1"/>
  <c r="AA1639" i="1"/>
  <c r="T1045" i="1"/>
  <c r="T2025" i="1" s="1"/>
  <c r="L2020" i="1"/>
  <c r="J2020" i="1"/>
  <c r="V1077" i="1"/>
  <c r="AC1077" i="1" s="1"/>
  <c r="AA2016" i="1"/>
  <c r="Z1042" i="1"/>
  <c r="Z1043" i="1" s="1"/>
  <c r="Z1045" i="1" s="1"/>
  <c r="O2020" i="1"/>
  <c r="Z1855" i="1"/>
  <c r="Z1856" i="1" s="1"/>
  <c r="Z2016" i="1" s="1"/>
  <c r="AC1191" i="1"/>
  <c r="AC243" i="1"/>
  <c r="V445" i="1"/>
  <c r="AC445" i="1" s="1"/>
  <c r="Y1043" i="1"/>
  <c r="Y1045" i="1" s="1"/>
  <c r="Y1268" i="1"/>
  <c r="AC1856" i="1"/>
  <c r="U2018" i="1"/>
  <c r="V162" i="1"/>
  <c r="AC68" i="1"/>
  <c r="Z1188" i="1"/>
  <c r="Z1191" i="1" s="1"/>
  <c r="Z1268" i="1" s="1"/>
  <c r="AA213" i="1"/>
  <c r="AC1187" i="1"/>
  <c r="V1268" i="1"/>
  <c r="AC1268" i="1" s="1"/>
  <c r="AA1268" i="1"/>
  <c r="AC1855" i="1"/>
  <c r="Y2016" i="1"/>
  <c r="AC1637" i="1"/>
  <c r="V1639" i="1"/>
  <c r="AC1639" i="1" s="1"/>
  <c r="AC1188" i="1"/>
  <c r="V2016" i="1"/>
  <c r="AA1043" i="1"/>
  <c r="AA445" i="1"/>
  <c r="AC820" i="1"/>
  <c r="V1043" i="1"/>
  <c r="R2018" i="1"/>
  <c r="R2020" i="1" s="1"/>
  <c r="W2020" i="1"/>
  <c r="V1080" i="1" l="1"/>
  <c r="AC1080" i="1" s="1"/>
  <c r="T2020" i="1"/>
  <c r="AA2018" i="1"/>
  <c r="Y2018" i="1"/>
  <c r="Y2020" i="1" s="1"/>
  <c r="AC2016" i="1"/>
  <c r="AC1043" i="1"/>
  <c r="U2025" i="1"/>
  <c r="U2020" i="1"/>
  <c r="Z2018" i="1"/>
  <c r="Z2020" i="1" s="1"/>
  <c r="AA1045" i="1"/>
  <c r="AA2028" i="1" s="1"/>
  <c r="V1045" i="1"/>
  <c r="AC162" i="1"/>
  <c r="V1084" i="1" l="1"/>
  <c r="Y2028" i="1"/>
  <c r="Y2034" i="1" s="1"/>
  <c r="Z2028" i="1"/>
  <c r="AE2028" i="1" s="1"/>
  <c r="Y2031" i="1" s="1"/>
  <c r="AA2034" i="1"/>
  <c r="V2018" i="1"/>
  <c r="V2028" i="1" s="1"/>
  <c r="W2029" i="1" s="1"/>
  <c r="AC1084" i="1"/>
  <c r="AA2020" i="1"/>
  <c r="AC1045" i="1"/>
  <c r="Z2034" i="1" l="1"/>
  <c r="AE2034" i="1" s="1"/>
  <c r="Z2031" i="1"/>
  <c r="Z2035" i="1" s="1"/>
  <c r="Z2036" i="1" s="1"/>
  <c r="Y2035" i="1"/>
  <c r="Y2036" i="1" s="1"/>
  <c r="Y2032" i="1"/>
  <c r="V2020" i="1"/>
  <c r="AC2020" i="1" s="1"/>
  <c r="AC2018" i="1"/>
  <c r="AA2031" i="1"/>
  <c r="AA2035" i="1" s="1"/>
  <c r="AA2036" i="1" s="1"/>
  <c r="Z2032" i="1" l="1"/>
  <c r="AA2032" i="1"/>
  <c r="AE2035" i="1"/>
  <c r="AE2036" i="1"/>
  <c r="AE2031" i="1"/>
  <c r="AE2032" i="1" l="1"/>
</calcChain>
</file>

<file path=xl/sharedStrings.xml><?xml version="1.0" encoding="utf-8"?>
<sst xmlns="http://schemas.openxmlformats.org/spreadsheetml/2006/main" count="7758" uniqueCount="4114">
  <si>
    <t>PacifiCorp</t>
  </si>
  <si>
    <t>Washington 2023 General Rate Case</t>
  </si>
  <si>
    <t>Investor Supplied Working Capital Model</t>
  </si>
  <si>
    <t>Allocation to Washington/Non-Washington/Non-Util</t>
  </si>
  <si>
    <t>Analysis and Classification of Balance Sheet Line Items</t>
  </si>
  <si>
    <t>Investments Allocated</t>
  </si>
  <si>
    <t>FERC Account</t>
  </si>
  <si>
    <t>FERC Description</t>
  </si>
  <si>
    <t>Account Number</t>
  </si>
  <si>
    <t>Account Description</t>
  </si>
  <si>
    <t>AMA</t>
  </si>
  <si>
    <t>Current Asset</t>
  </si>
  <si>
    <t>Current Liability</t>
  </si>
  <si>
    <t>Investments</t>
  </si>
  <si>
    <t>Invested Capital</t>
  </si>
  <si>
    <t>Washington</t>
  </si>
  <si>
    <t>Other States/Other</t>
  </si>
  <si>
    <t>Non-utility</t>
  </si>
  <si>
    <t>Washington % of Investments</t>
  </si>
  <si>
    <t>UTILITY PLANT</t>
  </si>
  <si>
    <t>1010000</t>
  </si>
  <si>
    <t>ELEC PLANT IN SERV</t>
  </si>
  <si>
    <t>140100</t>
  </si>
  <si>
    <t>Land</t>
  </si>
  <si>
    <t>140120</t>
  </si>
  <si>
    <t>Buildings-In Service</t>
  </si>
  <si>
    <t>140130</t>
  </si>
  <si>
    <t>Production Plant</t>
  </si>
  <si>
    <t>140140</t>
  </si>
  <si>
    <t>Trans Plant</t>
  </si>
  <si>
    <t>140160</t>
  </si>
  <si>
    <t>Distribn- In Service</t>
  </si>
  <si>
    <t>140180</t>
  </si>
  <si>
    <t>MV &amp; Plant-In Serv</t>
  </si>
  <si>
    <t>140190</t>
  </si>
  <si>
    <t>Office Furn &amp; Eq</t>
  </si>
  <si>
    <t>140200</t>
  </si>
  <si>
    <t>Gen Assets-In Serv</t>
  </si>
  <si>
    <t>140230</t>
  </si>
  <si>
    <t>Blds-Leasehold Imprv</t>
  </si>
  <si>
    <t>140240</t>
  </si>
  <si>
    <t>Asset Ret. Oblig Pro</t>
  </si>
  <si>
    <t>140260</t>
  </si>
  <si>
    <t>Asset Ret. Oblig Tra</t>
  </si>
  <si>
    <t>140270</t>
  </si>
  <si>
    <t>Asset Ret. Oblig Dis</t>
  </si>
  <si>
    <t>140280</t>
  </si>
  <si>
    <t>Asset Ret. Oblig Gen</t>
  </si>
  <si>
    <t>141110</t>
  </si>
  <si>
    <t>Intangible Other Pro</t>
  </si>
  <si>
    <t>141140</t>
  </si>
  <si>
    <t>Software Develop</t>
  </si>
  <si>
    <t>141210</t>
  </si>
  <si>
    <t>Hydro Relic Obl Inta</t>
  </si>
  <si>
    <t>1011000</t>
  </si>
  <si>
    <t>PRPTY UND CPTL LSS</t>
  </si>
  <si>
    <t>142770</t>
  </si>
  <si>
    <t>Fin Lse ROU A(C)-Bdg</t>
  </si>
  <si>
    <t>142780</t>
  </si>
  <si>
    <t>Fin Lse ROU A(C)-Gas</t>
  </si>
  <si>
    <t>1011200</t>
  </si>
  <si>
    <t>PRPTY UND OPER LSS</t>
  </si>
  <si>
    <t>142710</t>
  </si>
  <si>
    <t>Oper Lse ROU Asset-L</t>
  </si>
  <si>
    <t>142720</t>
  </si>
  <si>
    <t>Oper Lse ROU Asset-B</t>
  </si>
  <si>
    <t>142730</t>
  </si>
  <si>
    <t>Oper Lse ROU A(C)-E</t>
  </si>
  <si>
    <t>142740</t>
  </si>
  <si>
    <t>Oper Lse ROU A(C)-P</t>
  </si>
  <si>
    <t>142750</t>
  </si>
  <si>
    <t>Oper Lse ROU A(C)-O</t>
  </si>
  <si>
    <t>1011250</t>
  </si>
  <si>
    <t>OPER LSS - ACCUM AMT</t>
  </si>
  <si>
    <t>142810</t>
  </si>
  <si>
    <t>142820</t>
  </si>
  <si>
    <t>Oper Lse ROU A(A/D)B</t>
  </si>
  <si>
    <t>142830</t>
  </si>
  <si>
    <t>Oper Lse ROU A(A/D)E</t>
  </si>
  <si>
    <t>142840</t>
  </si>
  <si>
    <t>Oper Lse ROU A(A/D)P</t>
  </si>
  <si>
    <t>142850</t>
  </si>
  <si>
    <t>Oper Lse ROU A(A/D)O</t>
  </si>
  <si>
    <t>1011500</t>
  </si>
  <si>
    <t>CAP LEASES–ACCM AMRT</t>
  </si>
  <si>
    <t>142870</t>
  </si>
  <si>
    <t>Fin Lse ROU A(A/D)-B</t>
  </si>
  <si>
    <t>142880</t>
  </si>
  <si>
    <t>Fin Lse ROU A(A/D)-G</t>
  </si>
  <si>
    <t>1011900</t>
  </si>
  <si>
    <t>PRPTY UND CPTL LSS-O</t>
  </si>
  <si>
    <t>142785</t>
  </si>
  <si>
    <t>Fin Lse ROU A(C)-PPA</t>
  </si>
  <si>
    <t>142794</t>
  </si>
  <si>
    <t>Fin Lse ROU Asset(C)</t>
  </si>
  <si>
    <t>1011950</t>
  </si>
  <si>
    <t>142885</t>
  </si>
  <si>
    <t>Fin Lse ROU A(A/D)-P</t>
  </si>
  <si>
    <t>142894</t>
  </si>
  <si>
    <t>Fin Lse ROU A(A/D)OT</t>
  </si>
  <si>
    <t>187490</t>
  </si>
  <si>
    <t>RegA-Fin Lse Depr-TD</t>
  </si>
  <si>
    <t>187492</t>
  </si>
  <si>
    <t>RegA-Op Lse Depr-TD</t>
  </si>
  <si>
    <t>1019000</t>
  </si>
  <si>
    <t>ELEC PLT IN SERV-OTH</t>
  </si>
  <si>
    <t>140109</t>
  </si>
  <si>
    <t>Land -N-Rec</t>
  </si>
  <si>
    <t>140129</t>
  </si>
  <si>
    <t>140139</t>
  </si>
  <si>
    <t>Prod Plant-N-Rec</t>
  </si>
  <si>
    <t>140149</t>
  </si>
  <si>
    <t>Trans Plant Non-Rec</t>
  </si>
  <si>
    <t>140169</t>
  </si>
  <si>
    <t>Distribn- Non-Rec</t>
  </si>
  <si>
    <t>140189</t>
  </si>
  <si>
    <t>MV &amp; Plant-In Serv-N</t>
  </si>
  <si>
    <t>149999</t>
  </si>
  <si>
    <t>JVA Asset Cutback Cl</t>
  </si>
  <si>
    <t>1050000</t>
  </si>
  <si>
    <t>EL PLT HLD FTR USE</t>
  </si>
  <si>
    <t>140750</t>
  </si>
  <si>
    <t>Elect Plnt-Future Us</t>
  </si>
  <si>
    <t>1061000</t>
  </si>
  <si>
    <t>DIST COMP CONST NOT</t>
  </si>
  <si>
    <t>140775</t>
  </si>
  <si>
    <t>Dist Cmpl Cnst N-Cls</t>
  </si>
  <si>
    <t>1062000</t>
  </si>
  <si>
    <t>TRAN COMP CONST NOT</t>
  </si>
  <si>
    <t>140776</t>
  </si>
  <si>
    <t>Trm Comp Const N-Cls</t>
  </si>
  <si>
    <t>1063000</t>
  </si>
  <si>
    <t>PROD COMP CONST NOT</t>
  </si>
  <si>
    <t>140774</t>
  </si>
  <si>
    <t>Prd Comp Const N-Cls</t>
  </si>
  <si>
    <t>1064000</t>
  </si>
  <si>
    <t>GEN COMP CONST NOT</t>
  </si>
  <si>
    <t>140777</t>
  </si>
  <si>
    <t>Gen Comp Const N-Cls</t>
  </si>
  <si>
    <t>1140000</t>
  </si>
  <si>
    <t>EL PLT ACQUIST ADJ</t>
  </si>
  <si>
    <t>140800</t>
  </si>
  <si>
    <t>El Plnt Asst Acq Adj</t>
  </si>
  <si>
    <t>Utility Plant (101-106, 114)</t>
  </si>
  <si>
    <t>1070000</t>
  </si>
  <si>
    <t>CWIP - ELECTRIC</t>
  </si>
  <si>
    <t>148000</t>
  </si>
  <si>
    <t>AUC</t>
  </si>
  <si>
    <t>148001</t>
  </si>
  <si>
    <t>CWIP Reserve</t>
  </si>
  <si>
    <t>148002</t>
  </si>
  <si>
    <t>CWIP Unall O/H &amp; Adj</t>
  </si>
  <si>
    <t>148003</t>
  </si>
  <si>
    <t>Reclass to PP&amp;E-Uncl</t>
  </si>
  <si>
    <t>1074000</t>
  </si>
  <si>
    <t>CWIP-ELEC OTH ADJ</t>
  </si>
  <si>
    <t>148019</t>
  </si>
  <si>
    <t>CWIP Resrv-Disallw L</t>
  </si>
  <si>
    <t>Construction Work in Progress (107)</t>
  </si>
  <si>
    <t>TOTAL Utility Plant</t>
  </si>
  <si>
    <t>1080000</t>
  </si>
  <si>
    <t>AC PR DPR EL PL SR</t>
  </si>
  <si>
    <t>145120</t>
  </si>
  <si>
    <t>A/Depr-Buildings</t>
  </si>
  <si>
    <t>145130</t>
  </si>
  <si>
    <t>A/D-Prod</t>
  </si>
  <si>
    <t>145140</t>
  </si>
  <si>
    <t>A/D-Trans</t>
  </si>
  <si>
    <t>145160</t>
  </si>
  <si>
    <t>A/D-Distribution</t>
  </si>
  <si>
    <t>145180</t>
  </si>
  <si>
    <t>A/Depr-MV&amp;Mob Plant</t>
  </si>
  <si>
    <t>145190</t>
  </si>
  <si>
    <t>A/Depr-Furn &amp; Equip</t>
  </si>
  <si>
    <t>145200</t>
  </si>
  <si>
    <t>A/Depr-Gen Assets</t>
  </si>
  <si>
    <t>145240</t>
  </si>
  <si>
    <t>A/D-Asset Ret Obl Pr</t>
  </si>
  <si>
    <t>145260</t>
  </si>
  <si>
    <t>A/D-Asset Ret Obl Tr</t>
  </si>
  <si>
    <t>145270</t>
  </si>
  <si>
    <t>A/D-Asset Ret Obl Ds</t>
  </si>
  <si>
    <t>145280</t>
  </si>
  <si>
    <t>A/D-Asset Ret Obl Gn</t>
  </si>
  <si>
    <t>1081000</t>
  </si>
  <si>
    <t>AC PR DPR RETIREMENT</t>
  </si>
  <si>
    <t>144121</t>
  </si>
  <si>
    <t>Over/Under-Buildings</t>
  </si>
  <si>
    <t>144131</t>
  </si>
  <si>
    <t>Over/Under-Prod</t>
  </si>
  <si>
    <t>144141</t>
  </si>
  <si>
    <t>Over/Under-Trans</t>
  </si>
  <si>
    <t>144161</t>
  </si>
  <si>
    <t>Over/Under-Distribut</t>
  </si>
  <si>
    <t>144181</t>
  </si>
  <si>
    <t>Over/Under-MV&amp;Mob Pl</t>
  </si>
  <si>
    <t>144201</t>
  </si>
  <si>
    <t>Over/Under-Gen Asset</t>
  </si>
  <si>
    <t>1082000</t>
  </si>
  <si>
    <t>AC PR DPR-SALVAGE</t>
  </si>
  <si>
    <t>144132</t>
  </si>
  <si>
    <t>Salvage-Prod</t>
  </si>
  <si>
    <t>144142</t>
  </si>
  <si>
    <t>Salvage-Trans</t>
  </si>
  <si>
    <t>144162</t>
  </si>
  <si>
    <t>Salvage-Distribution</t>
  </si>
  <si>
    <t>144182</t>
  </si>
  <si>
    <t>Salvage-MV&amp;Mob Plant</t>
  </si>
  <si>
    <t>144202</t>
  </si>
  <si>
    <t>Salvage-Gen Assets</t>
  </si>
  <si>
    <t>1083000</t>
  </si>
  <si>
    <t>AC PR DPR-REMOVAL</t>
  </si>
  <si>
    <t>144123</t>
  </si>
  <si>
    <t>Removal-Buildings</t>
  </si>
  <si>
    <t>144133</t>
  </si>
  <si>
    <t>Removal-Prod</t>
  </si>
  <si>
    <t>144143</t>
  </si>
  <si>
    <t>Removal-Trans</t>
  </si>
  <si>
    <t>144163</t>
  </si>
  <si>
    <t>Removal-Distribution</t>
  </si>
  <si>
    <t>144193</t>
  </si>
  <si>
    <t>Removal-Furn &amp; Equip</t>
  </si>
  <si>
    <t>144203</t>
  </si>
  <si>
    <t>Removal-Gen Assets</t>
  </si>
  <si>
    <t>144901</t>
  </si>
  <si>
    <t>Removal Costs- Steam</t>
  </si>
  <si>
    <t>144902</t>
  </si>
  <si>
    <t>Removal Costs- Hydro</t>
  </si>
  <si>
    <t>144903</t>
  </si>
  <si>
    <t>Removal Costs- Other</t>
  </si>
  <si>
    <t>144904</t>
  </si>
  <si>
    <t>Removal Costs- Trans</t>
  </si>
  <si>
    <t>144905</t>
  </si>
  <si>
    <t>Removal Costs- Dist</t>
  </si>
  <si>
    <t>144906</t>
  </si>
  <si>
    <t>Removal Costs- Gener</t>
  </si>
  <si>
    <t>144908</t>
  </si>
  <si>
    <t>Removal Costs- Build</t>
  </si>
  <si>
    <t>144911</t>
  </si>
  <si>
    <t>Accr Removal - Steam</t>
  </si>
  <si>
    <t>144912</t>
  </si>
  <si>
    <t>Accr Removal - Hydro</t>
  </si>
  <si>
    <t>144913</t>
  </si>
  <si>
    <t>Accr Removal - Other</t>
  </si>
  <si>
    <t>144914</t>
  </si>
  <si>
    <t>Accr Removal - Trans</t>
  </si>
  <si>
    <t>144915</t>
  </si>
  <si>
    <t>Accr Removal - Dist</t>
  </si>
  <si>
    <t>144916</t>
  </si>
  <si>
    <t>Accr Removal - Gener</t>
  </si>
  <si>
    <t>144918</t>
  </si>
  <si>
    <t>Accr Removal - Build</t>
  </si>
  <si>
    <t>288301</t>
  </si>
  <si>
    <t>Reg Liab-Removal-Stm</t>
  </si>
  <si>
    <t>288302</t>
  </si>
  <si>
    <t>Reg Liab-Removal-Hyd</t>
  </si>
  <si>
    <t>288303</t>
  </si>
  <si>
    <t>Reg Liab-Removal-Oth</t>
  </si>
  <si>
    <t>288304</t>
  </si>
  <si>
    <t>Reg Liab-Removal-Trn</t>
  </si>
  <si>
    <t>288305</t>
  </si>
  <si>
    <t>Reg Liab-Removal-Dis</t>
  </si>
  <si>
    <t>288306</t>
  </si>
  <si>
    <t>Reg Liab-Removal-Gen</t>
  </si>
  <si>
    <t>288308</t>
  </si>
  <si>
    <t>Reg Liab-Removal-Bui</t>
  </si>
  <si>
    <t>288351</t>
  </si>
  <si>
    <t>RegL Steam Decomm-ID</t>
  </si>
  <si>
    <t>288353</t>
  </si>
  <si>
    <t>RegL Steam Decomm-UT</t>
  </si>
  <si>
    <t>288355</t>
  </si>
  <si>
    <t>RegL Steam Decomm-WY</t>
  </si>
  <si>
    <t>288365</t>
  </si>
  <si>
    <t>RegL Steam Decomm-WA</t>
  </si>
  <si>
    <t>1084000</t>
  </si>
  <si>
    <t>AC PR DPR-OTHER ADJ</t>
  </si>
  <si>
    <t>140237</t>
  </si>
  <si>
    <t>Prod Plt-ID-DisalwLs</t>
  </si>
  <si>
    <t>140238</t>
  </si>
  <si>
    <t>Prod Plt-WA-DisalwLs</t>
  </si>
  <si>
    <t>144146</t>
  </si>
  <si>
    <t>Thrd Party Reim-Tran</t>
  </si>
  <si>
    <t>144164</t>
  </si>
  <si>
    <t>Other-Distribution</t>
  </si>
  <si>
    <t>144166</t>
  </si>
  <si>
    <t>Thrd Party Reim-Dist</t>
  </si>
  <si>
    <t>144998</t>
  </si>
  <si>
    <t>Dep Res Redist Conc</t>
  </si>
  <si>
    <t>145125</t>
  </si>
  <si>
    <t>ARO Rem Acc Rev-Gen</t>
  </si>
  <si>
    <t>145127</t>
  </si>
  <si>
    <t>ARO Actual Rem-Gn Pt</t>
  </si>
  <si>
    <t>145137</t>
  </si>
  <si>
    <t>ARO Actual Rem-Prod</t>
  </si>
  <si>
    <t>145138</t>
  </si>
  <si>
    <t>ARO Rem Acc Rev-Prod</t>
  </si>
  <si>
    <t>145167</t>
  </si>
  <si>
    <t>ARO Act Remvl - Dist</t>
  </si>
  <si>
    <t>145168</t>
  </si>
  <si>
    <t>ARO Rem Acc Rev-Dist</t>
  </si>
  <si>
    <t>145237</t>
  </si>
  <si>
    <t>A/D-Prd Plant-ID-DL</t>
  </si>
  <si>
    <t>145238</t>
  </si>
  <si>
    <t>A/D-Prd Plant-WA-DL</t>
  </si>
  <si>
    <t>1085000</t>
  </si>
  <si>
    <t>AC PR DPR-ACCRUAL</t>
  </si>
  <si>
    <t>144135</t>
  </si>
  <si>
    <t>Non-Class-Prod</t>
  </si>
  <si>
    <t>144145</t>
  </si>
  <si>
    <t>Non-Class-Trans</t>
  </si>
  <si>
    <t>144165</t>
  </si>
  <si>
    <t>Non-Class-Dist</t>
  </si>
  <si>
    <t>144205</t>
  </si>
  <si>
    <t>Non-Class-Gen</t>
  </si>
  <si>
    <t>145129</t>
  </si>
  <si>
    <t>A/D-Buildings-N-Rec</t>
  </si>
  <si>
    <t>145131</t>
  </si>
  <si>
    <t>Acc Dep-Hyd-ID Klmth</t>
  </si>
  <si>
    <t>145132</t>
  </si>
  <si>
    <t>Prod Plnt-OR Inc A/D</t>
  </si>
  <si>
    <t>145133</t>
  </si>
  <si>
    <t>Acc Dep-Hyd-UT Klmth</t>
  </si>
  <si>
    <t>145134</t>
  </si>
  <si>
    <t>Acc Dep-Hyd-WY Klmth</t>
  </si>
  <si>
    <t>145135</t>
  </si>
  <si>
    <t>Accum Depr-Hyd Decom</t>
  </si>
  <si>
    <t>145139</t>
  </si>
  <si>
    <t>Prod Plt-Accum Depn</t>
  </si>
  <si>
    <t>145143</t>
  </si>
  <si>
    <t>Ac Dpr-Trnm - WA Adj</t>
  </si>
  <si>
    <t>145149</t>
  </si>
  <si>
    <t>A/D-Trans Non-Rec</t>
  </si>
  <si>
    <t>145169</t>
  </si>
  <si>
    <t>A/D-Dist Non-Rec</t>
  </si>
  <si>
    <t>145189</t>
  </si>
  <si>
    <t>A/D-MV&amp;Mob Plant-N-R</t>
  </si>
  <si>
    <t>145243</t>
  </si>
  <si>
    <t>Prod Plnt-OR Adj A/D</t>
  </si>
  <si>
    <t>145244</t>
  </si>
  <si>
    <t>Prod Plnt-UT Adj A/D</t>
  </si>
  <si>
    <t>145245</t>
  </si>
  <si>
    <t>Prod Plnt-WA Adj A/D</t>
  </si>
  <si>
    <t>1110000</t>
  </si>
  <si>
    <t>AC PR AMR EL PT SR</t>
  </si>
  <si>
    <t>146140</t>
  </si>
  <si>
    <t>A/Amort-Soft Dev</t>
  </si>
  <si>
    <t>146200</t>
  </si>
  <si>
    <t>A/Amort-Oth Intang</t>
  </si>
  <si>
    <t>146210</t>
  </si>
  <si>
    <t>A/Amort-Oth Lic/Hydr</t>
  </si>
  <si>
    <t>146230</t>
  </si>
  <si>
    <t>A/Amort-LsHld Imprmt</t>
  </si>
  <si>
    <t>1119000</t>
  </si>
  <si>
    <t>AC PR AMR EL PT SR-O</t>
  </si>
  <si>
    <t>146201</t>
  </si>
  <si>
    <t>A/Amrt-Hyd- Klmth</t>
  </si>
  <si>
    <t>1150000</t>
  </si>
  <si>
    <t>Ac Prov El Pt Acq Ad</t>
  </si>
  <si>
    <t>145800</t>
  </si>
  <si>
    <t>A/Depr Asst Acq Adj</t>
  </si>
  <si>
    <t>1156000</t>
  </si>
  <si>
    <t>ACCUM PROV-CRAIG/HAY</t>
  </si>
  <si>
    <t>145804</t>
  </si>
  <si>
    <t>Acc Prov - Craig/Hay</t>
  </si>
  <si>
    <t>(Less) Accum. Prov. For Depr. Amort. Depl. (108, 111, 115)</t>
  </si>
  <si>
    <t>Net Utility Plant</t>
  </si>
  <si>
    <t>OTHER PROPERTY AND INVESTMENTS</t>
  </si>
  <si>
    <t>1210000</t>
  </si>
  <si>
    <t>NONUTILITY PRPERTY</t>
  </si>
  <si>
    <t>140920</t>
  </si>
  <si>
    <t>Nonutility Prop</t>
  </si>
  <si>
    <t>1213000</t>
  </si>
  <si>
    <t>STRUCTURES &amp; IMPROVE</t>
  </si>
  <si>
    <t>Nonutility Property (121)</t>
  </si>
  <si>
    <t>1220000</t>
  </si>
  <si>
    <t>AC DPN/AMT N-U PRO</t>
  </si>
  <si>
    <t>146500</t>
  </si>
  <si>
    <t>A/Amrt-Non-Utility P</t>
  </si>
  <si>
    <t>(Less) Accum. Prov. For Depr. Amort. (122)</t>
  </si>
  <si>
    <t>1230000</t>
  </si>
  <si>
    <t>INVEST ASSOC CO</t>
  </si>
  <si>
    <t>175502</t>
  </si>
  <si>
    <t>Inv Land Resour</t>
  </si>
  <si>
    <t>Investments in Associated Companies (123)</t>
  </si>
  <si>
    <t>1231100</t>
  </si>
  <si>
    <t>INV IN SUBS-AQC/CAP</t>
  </si>
  <si>
    <t>165106</t>
  </si>
  <si>
    <t>Inv Enrgy Wst Min Co</t>
  </si>
  <si>
    <t>165110</t>
  </si>
  <si>
    <t>Inv in Pac Minr(PMI)</t>
  </si>
  <si>
    <t>175501</t>
  </si>
  <si>
    <t>Inv Wms Fork(Tpr Mn)</t>
  </si>
  <si>
    <t>1231200</t>
  </si>
  <si>
    <t>INV IN SUB-EQ IN SUB</t>
  </si>
  <si>
    <t>167110</t>
  </si>
  <si>
    <t>Inv PMI-Eqty Erngs</t>
  </si>
  <si>
    <t>175751</t>
  </si>
  <si>
    <t>Inv Trp Mine-Eq Earn</t>
  </si>
  <si>
    <t>1231300</t>
  </si>
  <si>
    <t>INV IN SUBS-ACC DIV</t>
  </si>
  <si>
    <t>169110</t>
  </si>
  <si>
    <t>Inv PMI-Accum Divnds</t>
  </si>
  <si>
    <t>Investments in Subsidiary Companies (123.1)</t>
  </si>
  <si>
    <t>1242000</t>
  </si>
  <si>
    <t>PAC PWR-INT FREE LN</t>
  </si>
  <si>
    <t>162011</t>
  </si>
  <si>
    <t>PacPwr Int Free Loan</t>
  </si>
  <si>
    <t>1247100</t>
  </si>
  <si>
    <t>CSS/ELI SYSTEM LOANS</t>
  </si>
  <si>
    <t>162001</t>
  </si>
  <si>
    <t>CSS/ELI Billings</t>
  </si>
  <si>
    <t>1249000</t>
  </si>
  <si>
    <t>RESV UNCOLL ESC&amp;WZ</t>
  </si>
  <si>
    <t>162010</t>
  </si>
  <si>
    <t>Res Uncol ESC/Wz Loa</t>
  </si>
  <si>
    <t>1249900</t>
  </si>
  <si>
    <t>OTHER INVEST-OTHER</t>
  </si>
  <si>
    <t>157009</t>
  </si>
  <si>
    <t>Notes Rec-Recon Acct</t>
  </si>
  <si>
    <t>157499</t>
  </si>
  <si>
    <t>Notes Rec-Recl to Cu</t>
  </si>
  <si>
    <t>163500</t>
  </si>
  <si>
    <t>SERP-CSV</t>
  </si>
  <si>
    <t>163501</t>
  </si>
  <si>
    <t>SERP-Premium Payment</t>
  </si>
  <si>
    <t>163502</t>
  </si>
  <si>
    <t>Invst Df CmpTr U G/L</t>
  </si>
  <si>
    <t>163505</t>
  </si>
  <si>
    <t>Invest Def Cmp</t>
  </si>
  <si>
    <t>163506</t>
  </si>
  <si>
    <t>Invest in Trust-LTIP</t>
  </si>
  <si>
    <t>163507</t>
  </si>
  <si>
    <t>Invst in LTIP Trust</t>
  </si>
  <si>
    <t>163510</t>
  </si>
  <si>
    <t>COLI-CSV</t>
  </si>
  <si>
    <t>163520</t>
  </si>
  <si>
    <t>COLI Loans</t>
  </si>
  <si>
    <t>Other Investments (124)</t>
  </si>
  <si>
    <t>1280000</t>
  </si>
  <si>
    <t>OTHER SPECIAL FNDS</t>
  </si>
  <si>
    <t>111100</t>
  </si>
  <si>
    <t>Cust Acct -N. Umpqua</t>
  </si>
  <si>
    <t>111104</t>
  </si>
  <si>
    <t>Custdl Acct-WireOut</t>
  </si>
  <si>
    <t>111106</t>
  </si>
  <si>
    <t>Cust-Fees/Misc Clr</t>
  </si>
  <si>
    <t>111200</t>
  </si>
  <si>
    <t>111206</t>
  </si>
  <si>
    <t>114506</t>
  </si>
  <si>
    <t>UH - Dental Claims</t>
  </si>
  <si>
    <t>114509</t>
  </si>
  <si>
    <t>Escrow Acct-UT Reten</t>
  </si>
  <si>
    <t>114610</t>
  </si>
  <si>
    <t>Invst LTIP Trust-Cur</t>
  </si>
  <si>
    <t>114620</t>
  </si>
  <si>
    <t>InvDef Comp Trt-Cur</t>
  </si>
  <si>
    <t>114903</t>
  </si>
  <si>
    <t>Restrict Cash-Retire</t>
  </si>
  <si>
    <t>162400</t>
  </si>
  <si>
    <t>Nuc Decom Trst</t>
  </si>
  <si>
    <t>162420</t>
  </si>
  <si>
    <t>PDX Hrbr Super Trst</t>
  </si>
  <si>
    <t>163508</t>
  </si>
  <si>
    <t>Invest in LTIP Trust</t>
  </si>
  <si>
    <t>163509</t>
  </si>
  <si>
    <t>Invest Def Cmp-Recla</t>
  </si>
  <si>
    <t>163751</t>
  </si>
  <si>
    <t>LCT Oper Trust Acct</t>
  </si>
  <si>
    <t>1281000</t>
  </si>
  <si>
    <t>Oth Special Funds-Pn</t>
  </si>
  <si>
    <t>163600</t>
  </si>
  <si>
    <t>FAS 158 Funded Pensn</t>
  </si>
  <si>
    <t>163650</t>
  </si>
  <si>
    <t>FAS 158 Funded PRA</t>
  </si>
  <si>
    <t>Other Special Funds (128)</t>
  </si>
  <si>
    <t>1751000</t>
  </si>
  <si>
    <t>DERIV INSTR ASST-L-T</t>
  </si>
  <si>
    <t>185901</t>
  </si>
  <si>
    <t>FAS 133 Asset NonCur</t>
  </si>
  <si>
    <t>185915</t>
  </si>
  <si>
    <t>FAS 133 Deriv NonCur</t>
  </si>
  <si>
    <t>Long-Term Portion of Derivative Assets (175)</t>
  </si>
  <si>
    <t>TOTAL Other Property and Investments</t>
  </si>
  <si>
    <t>CURRENT AND ACCRUED ASSETS</t>
  </si>
  <si>
    <t>1310000</t>
  </si>
  <si>
    <t>CASH</t>
  </si>
  <si>
    <t>101000</t>
  </si>
  <si>
    <t>Main Concentration</t>
  </si>
  <si>
    <t>101003</t>
  </si>
  <si>
    <t>Main Concent-WiresIn</t>
  </si>
  <si>
    <t>101004</t>
  </si>
  <si>
    <t>Main Concent-WireOut</t>
  </si>
  <si>
    <t>101100</t>
  </si>
  <si>
    <t>Mn Concen WICR</t>
  </si>
  <si>
    <t>101103</t>
  </si>
  <si>
    <t>WICR-Wires In Clr</t>
  </si>
  <si>
    <t>101203</t>
  </si>
  <si>
    <t>RETL-Wires In Clr</t>
  </si>
  <si>
    <t>102000</t>
  </si>
  <si>
    <t>Main Check Disb</t>
  </si>
  <si>
    <t>102001</t>
  </si>
  <si>
    <t>Mn Chk-Check Clr</t>
  </si>
  <si>
    <t>102004</t>
  </si>
  <si>
    <t>Mn Chk-Wire Out Clr</t>
  </si>
  <si>
    <t>103000</t>
  </si>
  <si>
    <t>103001</t>
  </si>
  <si>
    <t>Main Check Disb-Clrg</t>
  </si>
  <si>
    <t>103003</t>
  </si>
  <si>
    <t>Main Ck Disb-Wires</t>
  </si>
  <si>
    <t>103004</t>
  </si>
  <si>
    <t>105000</t>
  </si>
  <si>
    <t>Main Depository</t>
  </si>
  <si>
    <t>105002</t>
  </si>
  <si>
    <t>Mn Dep-Dep Clr Acct</t>
  </si>
  <si>
    <t>105007</t>
  </si>
  <si>
    <t>Mn Dep-Ret Item Clr</t>
  </si>
  <si>
    <t>106900</t>
  </si>
  <si>
    <t>PPW Direct Debit</t>
  </si>
  <si>
    <t>106903</t>
  </si>
  <si>
    <t>PPW Direct Wires In</t>
  </si>
  <si>
    <t>109000</t>
  </si>
  <si>
    <t>EDI Recpt &amp; Disb</t>
  </si>
  <si>
    <t>109003</t>
  </si>
  <si>
    <t>EDI-Wires/ACH In Clr</t>
  </si>
  <si>
    <t>109004</t>
  </si>
  <si>
    <t>EDI-Wires/ACH Out Cl</t>
  </si>
  <si>
    <t>112980</t>
  </si>
  <si>
    <t>Held Checks Received</t>
  </si>
  <si>
    <t>112995</t>
  </si>
  <si>
    <t>Cash-Neg Cash Reclss</t>
  </si>
  <si>
    <t>112999</t>
  </si>
  <si>
    <t>Cash-Bank Det Clrg</t>
  </si>
  <si>
    <t>Cash (131)</t>
  </si>
  <si>
    <t>1340000</t>
  </si>
  <si>
    <t>OTHER SP DEPOSITS</t>
  </si>
  <si>
    <t>139804</t>
  </si>
  <si>
    <t>Insurance Deposits</t>
  </si>
  <si>
    <t>139805</t>
  </si>
  <si>
    <t>Margin Deposits</t>
  </si>
  <si>
    <t>139831</t>
  </si>
  <si>
    <t>Marg Dep Net w/FAS</t>
  </si>
  <si>
    <t>Special Deposits (132-134)</t>
  </si>
  <si>
    <t>1360000</t>
  </si>
  <si>
    <t>TEMP CASH INVESTMT</t>
  </si>
  <si>
    <t>128200</t>
  </si>
  <si>
    <t>Invest - Temp Cash</t>
  </si>
  <si>
    <t>128205</t>
  </si>
  <si>
    <t>Invest-ST Sec USB</t>
  </si>
  <si>
    <t>128222</t>
  </si>
  <si>
    <t>Invest MM- SERP TFnd</t>
  </si>
  <si>
    <t>Temporary Cash Investments (136)</t>
  </si>
  <si>
    <t>1410000</t>
  </si>
  <si>
    <t>NOTES RECEIVABLE</t>
  </si>
  <si>
    <t>156009</t>
  </si>
  <si>
    <t>Notes Rec - Current</t>
  </si>
  <si>
    <t>Notes Receivable (141)</t>
  </si>
  <si>
    <t>1420000</t>
  </si>
  <si>
    <t>CUSTOMER ACCTS REC</t>
  </si>
  <si>
    <t>115000</t>
  </si>
  <si>
    <t>Cust A/R-Elect</t>
  </si>
  <si>
    <t>115025</t>
  </si>
  <si>
    <t>A/R-Cust-Pend</t>
  </si>
  <si>
    <t>115050</t>
  </si>
  <si>
    <t>A/R-Cust Srv Dep</t>
  </si>
  <si>
    <t>115100</t>
  </si>
  <si>
    <t>A/R-Wtr,Swr,Grbg</t>
  </si>
  <si>
    <t>115175</t>
  </si>
  <si>
    <t>A/R-Unident Cash</t>
  </si>
  <si>
    <t>115225</t>
  </si>
  <si>
    <t>A/R-Prod Sales</t>
  </si>
  <si>
    <t>115310</t>
  </si>
  <si>
    <t>ESS Direct Access AR</t>
  </si>
  <si>
    <t>115315</t>
  </si>
  <si>
    <t>ESS Dir Access Clr</t>
  </si>
  <si>
    <t>115420</t>
  </si>
  <si>
    <t>On-The-Bill Fin Rec</t>
  </si>
  <si>
    <t>115700</t>
  </si>
  <si>
    <t>A/R-Wholesale-Regul</t>
  </si>
  <si>
    <t>115710</t>
  </si>
  <si>
    <t>Wholesale Trans Sale</t>
  </si>
  <si>
    <t>115715</t>
  </si>
  <si>
    <t>Wholesale Tran Sales</t>
  </si>
  <si>
    <t>115720</t>
  </si>
  <si>
    <t>C&amp;T Intracomp Recv</t>
  </si>
  <si>
    <t>115721</t>
  </si>
  <si>
    <t>Transm Intracomp Pay</t>
  </si>
  <si>
    <t>115750</t>
  </si>
  <si>
    <t>A/R-WICR/RIS Offset</t>
  </si>
  <si>
    <t>115751</t>
  </si>
  <si>
    <t>A/R Whsle Ex Val Pur</t>
  </si>
  <si>
    <t>115800</t>
  </si>
  <si>
    <t>A/R-Unmatch Paymnts</t>
  </si>
  <si>
    <t>115978</t>
  </si>
  <si>
    <t>Net ASC606WS NPC</t>
  </si>
  <si>
    <t>115979</t>
  </si>
  <si>
    <t>115980</t>
  </si>
  <si>
    <t>Net Pwr Cost Rec Net</t>
  </si>
  <si>
    <t>115990</t>
  </si>
  <si>
    <t>Nt Pwr Cst Rc Est-Tr</t>
  </si>
  <si>
    <t>115999</t>
  </si>
  <si>
    <t>Net Pwr Cost Rec Est</t>
  </si>
  <si>
    <t>Customer Accounts Receivable (142)</t>
  </si>
  <si>
    <t>1430000</t>
  </si>
  <si>
    <t>OTHER ACCTS REC</t>
  </si>
  <si>
    <t>116440</t>
  </si>
  <si>
    <t>A/R - Sales Tax</t>
  </si>
  <si>
    <t>1431000</t>
  </si>
  <si>
    <t>EMP ACCOUNTS REC</t>
  </si>
  <si>
    <t>116410</t>
  </si>
  <si>
    <t>A/R - Employees</t>
  </si>
  <si>
    <t>116412</t>
  </si>
  <si>
    <t>Emp Pmt Ded-Misc Rec</t>
  </si>
  <si>
    <t>156076</t>
  </si>
  <si>
    <t>Emp Rec-NonCur-Clrg</t>
  </si>
  <si>
    <t>1431500</t>
  </si>
  <si>
    <t>INC TAXES RECEIVABLE</t>
  </si>
  <si>
    <t>116133</t>
  </si>
  <si>
    <t>IntrCo St Tax Rec</t>
  </si>
  <si>
    <t>116134</t>
  </si>
  <si>
    <t>210733</t>
  </si>
  <si>
    <t>I/Co St Tax Pay MEHC</t>
  </si>
  <si>
    <t>210734</t>
  </si>
  <si>
    <t>1433000</t>
  </si>
  <si>
    <t>JOINT OWNER REC</t>
  </si>
  <si>
    <t>116500</t>
  </si>
  <si>
    <t>J.O. Rec-Non-Rec</t>
  </si>
  <si>
    <t>116509</t>
  </si>
  <si>
    <t>Cntra Rec Jnt Owners</t>
  </si>
  <si>
    <t>116600</t>
  </si>
  <si>
    <t>J. O.-Recon Acct</t>
  </si>
  <si>
    <t>156905</t>
  </si>
  <si>
    <t>Other A/R-NonCurrent</t>
  </si>
  <si>
    <t>1435100</t>
  </si>
  <si>
    <t>CASH OVER &amp; SHORTS</t>
  </si>
  <si>
    <t>115174</t>
  </si>
  <si>
    <t>Cash Overs &amp; Shorts</t>
  </si>
  <si>
    <t>1435500</t>
  </si>
  <si>
    <t>UNDIST WIRE TRNSF</t>
  </si>
  <si>
    <t>115176</t>
  </si>
  <si>
    <t>CSS-Unident Wires</t>
  </si>
  <si>
    <t>1436000</t>
  </si>
  <si>
    <t>OTH ACCT REC</t>
  </si>
  <si>
    <t>115110</t>
  </si>
  <si>
    <t>A/R - Hood R Utl Ast</t>
  </si>
  <si>
    <t>115400</t>
  </si>
  <si>
    <t>BPA Balancing-All St</t>
  </si>
  <si>
    <t>116850</t>
  </si>
  <si>
    <t>A/R - Other</t>
  </si>
  <si>
    <t>116900</t>
  </si>
  <si>
    <t>A/R - Other-Recon</t>
  </si>
  <si>
    <t>1437000</t>
  </si>
  <si>
    <t>CSS OAR BILLINGS</t>
  </si>
  <si>
    <t>116851</t>
  </si>
  <si>
    <t>CSS OAR Billings</t>
  </si>
  <si>
    <t>1437100</t>
  </si>
  <si>
    <t>CSS OAR BILLINGS-WOR</t>
  </si>
  <si>
    <t>116852</t>
  </si>
  <si>
    <t>CSS OAR Billing W/O</t>
  </si>
  <si>
    <t>Other Accounts Revceivable (143)</t>
  </si>
  <si>
    <t>1440000</t>
  </si>
  <si>
    <t>ACC PR-UNCOLL ACCT</t>
  </si>
  <si>
    <t>118100</t>
  </si>
  <si>
    <t>Prov D/Debts-Elec</t>
  </si>
  <si>
    <t>118150</t>
  </si>
  <si>
    <t>Prov D/Debts-Other</t>
  </si>
  <si>
    <t>118157</t>
  </si>
  <si>
    <t>Allow Bad Debt-Pole</t>
  </si>
  <si>
    <t>118168</t>
  </si>
  <si>
    <t>Prov  for D/Debts</t>
  </si>
  <si>
    <t>118175</t>
  </si>
  <si>
    <t>Allow for B/D-Trans</t>
  </si>
  <si>
    <t>(Less) Accum. Prov. For Uncollectible Accts. Cr (144)</t>
  </si>
  <si>
    <t>1460000</t>
  </si>
  <si>
    <t>ACCT RCV FRM ASSOC</t>
  </si>
  <si>
    <t>116000</t>
  </si>
  <si>
    <t>Interco A/R-Curr</t>
  </si>
  <si>
    <t>116011</t>
  </si>
  <si>
    <t>IntCo A/R-BCC</t>
  </si>
  <si>
    <t>116020</t>
  </si>
  <si>
    <t>A/R-PCorp Foundation</t>
  </si>
  <si>
    <t>116122</t>
  </si>
  <si>
    <t>I/C A/R-AltaLink</t>
  </si>
  <si>
    <t>116123</t>
  </si>
  <si>
    <t>I/Co A/R-Neveda Pwr</t>
  </si>
  <si>
    <t>116124</t>
  </si>
  <si>
    <t>I/Co A/R-Sierra Pwr</t>
  </si>
  <si>
    <t>116125</t>
  </si>
  <si>
    <t>I/C A/R-BHE (MEHC)</t>
  </si>
  <si>
    <t>116126</t>
  </si>
  <si>
    <t>InterCo A/R - MEC</t>
  </si>
  <si>
    <t>116129</t>
  </si>
  <si>
    <t>I/C A/R-NV Energy</t>
  </si>
  <si>
    <t>116157</t>
  </si>
  <si>
    <t>I/C A/R-MTL Canyon</t>
  </si>
  <si>
    <t>116159</t>
  </si>
  <si>
    <t>I/C A/R-(MES)</t>
  </si>
  <si>
    <t>116170</t>
  </si>
  <si>
    <t>IntrCo A/R-Kern Rvr</t>
  </si>
  <si>
    <t>116172</t>
  </si>
  <si>
    <t>InterCo A/R - NNG</t>
  </si>
  <si>
    <t>116173</t>
  </si>
  <si>
    <t>InterCo A/R - HomeSv</t>
  </si>
  <si>
    <t>116174</t>
  </si>
  <si>
    <t>IntrCo A/R-MdWst Cap</t>
  </si>
  <si>
    <t>116178</t>
  </si>
  <si>
    <t>IntrCo A/R-N.Pwr Hdg</t>
  </si>
  <si>
    <t>116179</t>
  </si>
  <si>
    <t>IntrCo A/R-CE Philip</t>
  </si>
  <si>
    <t>116180</t>
  </si>
  <si>
    <t>I/C A/R-BHE U.S. Trn</t>
  </si>
  <si>
    <t>116183</t>
  </si>
  <si>
    <t>I/C A/R-BHE Texas Tr</t>
  </si>
  <si>
    <t>116187</t>
  </si>
  <si>
    <t>I/C A/R-BHE Renewabl</t>
  </si>
  <si>
    <t>116200</t>
  </si>
  <si>
    <t>I/C A/R Recl to A/P</t>
  </si>
  <si>
    <t>116221</t>
  </si>
  <si>
    <t>InterCo AR-MATL, LLP</t>
  </si>
  <si>
    <t>116222</t>
  </si>
  <si>
    <t>I/C A/R-BHE GT&amp;S</t>
  </si>
  <si>
    <t>116223</t>
  </si>
  <si>
    <t>I/C A/R-BHE Infr Grp</t>
  </si>
  <si>
    <t>116226</t>
  </si>
  <si>
    <t>I/C A/R-BHE Cmpr Svs</t>
  </si>
  <si>
    <t>116261</t>
  </si>
  <si>
    <t>I/C A/R Whls Pwr-Sie</t>
  </si>
  <si>
    <t>116262</t>
  </si>
  <si>
    <t>I/C A/R Whls Pwr-Nev</t>
  </si>
  <si>
    <t>116272</t>
  </si>
  <si>
    <t>I/C A/R Net Pwr-Neva</t>
  </si>
  <si>
    <t>1461500</t>
  </si>
  <si>
    <t>TAXES REC FR ASSOC</t>
  </si>
  <si>
    <t>116131</t>
  </si>
  <si>
    <t>IntrCo Fed Tax Rec</t>
  </si>
  <si>
    <t>116132</t>
  </si>
  <si>
    <t>116138</t>
  </si>
  <si>
    <t>IntrCo OR CR(EY)BHE</t>
  </si>
  <si>
    <t>116139</t>
  </si>
  <si>
    <t>IntrCo OR CR(OY)BHE</t>
  </si>
  <si>
    <t>158916</t>
  </si>
  <si>
    <t>Non-curr fed uncr tx</t>
  </si>
  <si>
    <t>158936</t>
  </si>
  <si>
    <t>NCr st uncer tx p a</t>
  </si>
  <si>
    <t>210735</t>
  </si>
  <si>
    <t>I/Co OR CAT PayE-BHE</t>
  </si>
  <si>
    <t>210736</t>
  </si>
  <si>
    <t>I/Co OR CAT PayO-BHE</t>
  </si>
  <si>
    <t>284806</t>
  </si>
  <si>
    <t>Non-cur fed tax corr</t>
  </si>
  <si>
    <t>284826</t>
  </si>
  <si>
    <t>Non-cur st tax corr</t>
  </si>
  <si>
    <t>287806</t>
  </si>
  <si>
    <t>Non-cur def fed tx</t>
  </si>
  <si>
    <t>287816</t>
  </si>
  <si>
    <t>287826</t>
  </si>
  <si>
    <t>Non-cur def st tx</t>
  </si>
  <si>
    <t>287836</t>
  </si>
  <si>
    <t>Non-cur def st uncrn</t>
  </si>
  <si>
    <t>Accounts Receivable from Assoc. Companies (146)</t>
  </si>
  <si>
    <t>1511120</t>
  </si>
  <si>
    <t>COAL INVNTRY-HUNTER</t>
  </si>
  <si>
    <t>120153</t>
  </si>
  <si>
    <t>Coal Inv-Hunter</t>
  </si>
  <si>
    <t>1511130</t>
  </si>
  <si>
    <t>COAL INVNTRY-HTG</t>
  </si>
  <si>
    <t>120152</t>
  </si>
  <si>
    <t>Coal Inv-Huntington</t>
  </si>
  <si>
    <t>1511140</t>
  </si>
  <si>
    <t>COAL INVNTRY-JB</t>
  </si>
  <si>
    <t>120156</t>
  </si>
  <si>
    <t>Coal Inv-Jim Bridger</t>
  </si>
  <si>
    <t>1511160</t>
  </si>
  <si>
    <t>COAL INVNTRY-NAU</t>
  </si>
  <si>
    <t>120151</t>
  </si>
  <si>
    <t>Coal Inv-Naughton</t>
  </si>
  <si>
    <t>1511300</t>
  </si>
  <si>
    <t>COAL INVNTRY-COLSTRI</t>
  </si>
  <si>
    <t>120162</t>
  </si>
  <si>
    <t>Coal Inv-Colstrip</t>
  </si>
  <si>
    <t>1511400</t>
  </si>
  <si>
    <t>COAL INVNTRY-CRAIG</t>
  </si>
  <si>
    <t>120163</t>
  </si>
  <si>
    <t>Coal Inv-Craig</t>
  </si>
  <si>
    <t>1511600</t>
  </si>
  <si>
    <t>COAL INVNTRY-DJ</t>
  </si>
  <si>
    <t>120155</t>
  </si>
  <si>
    <t>Coal Inv-DJ Ready Pi</t>
  </si>
  <si>
    <t>1511700</t>
  </si>
  <si>
    <t>COAL INVNTRY-RG</t>
  </si>
  <si>
    <t>120171</t>
  </si>
  <si>
    <t>Coal Inv-Rock Garden</t>
  </si>
  <si>
    <t>1511900</t>
  </si>
  <si>
    <t>COAL INVNTRY-HAYDEN</t>
  </si>
  <si>
    <t>120164</t>
  </si>
  <si>
    <t>Coal Inv-Hayden</t>
  </si>
  <si>
    <t>1512180</t>
  </si>
  <si>
    <t>NATURAL GAS-CLAY BAS</t>
  </si>
  <si>
    <t>120226</t>
  </si>
  <si>
    <t>Nat Gas Inv-Clay Bas</t>
  </si>
  <si>
    <t>1514000</t>
  </si>
  <si>
    <t>FUEL STK-FUEL OIL</t>
  </si>
  <si>
    <t>120295</t>
  </si>
  <si>
    <t>StartUp Fuel Inv-Oil</t>
  </si>
  <si>
    <t>120296</t>
  </si>
  <si>
    <t>JV Ctbk-Fuel Oil Inv</t>
  </si>
  <si>
    <t>1514300</t>
  </si>
  <si>
    <t>OIL INVNTRY-COLSTRIP</t>
  </si>
  <si>
    <t>120310</t>
  </si>
  <si>
    <t>Oil Inv-Colstrip</t>
  </si>
  <si>
    <t>1514400</t>
  </si>
  <si>
    <t>OIL INVENTORY-CRAIG</t>
  </si>
  <si>
    <t>120311</t>
  </si>
  <si>
    <t>Oil Inv-Craig</t>
  </si>
  <si>
    <t>1514900</t>
  </si>
  <si>
    <t>OIL INVENTORY-HAYDEN</t>
  </si>
  <si>
    <t>120312</t>
  </si>
  <si>
    <t>Oil Inv-Hayden</t>
  </si>
  <si>
    <t>Fuel Stock (151)</t>
  </si>
  <si>
    <t>1541000</t>
  </si>
  <si>
    <t>PLNT M&amp;S STK CNTRL</t>
  </si>
  <si>
    <t>120000</t>
  </si>
  <si>
    <t>Materials &amp; Supplies</t>
  </si>
  <si>
    <t>1541500</t>
  </si>
  <si>
    <t>OTHER M&amp;S</t>
  </si>
  <si>
    <t>120001</t>
  </si>
  <si>
    <t>Other Mat &amp; Supplies</t>
  </si>
  <si>
    <t>1541900</t>
  </si>
  <si>
    <t>PLNT M&amp;S GEN JV CUT</t>
  </si>
  <si>
    <t>120005</t>
  </si>
  <si>
    <t>JV Cutback-M&amp;S Inven</t>
  </si>
  <si>
    <t>120010</t>
  </si>
  <si>
    <t>Minor OP M&amp;S Invntry</t>
  </si>
  <si>
    <t>1549900</t>
  </si>
  <si>
    <t>CR-OBSOL&amp;SURPL INV</t>
  </si>
  <si>
    <t>120097</t>
  </si>
  <si>
    <t>Contra M&amp;S - Cholla</t>
  </si>
  <si>
    <t>120930</t>
  </si>
  <si>
    <t>Inventory Reserve TP</t>
  </si>
  <si>
    <t>120932</t>
  </si>
  <si>
    <t>Invntry Rsrv RMP T&amp;D</t>
  </si>
  <si>
    <t>120933</t>
  </si>
  <si>
    <t>Invntry Rsrv PP T&amp;D</t>
  </si>
  <si>
    <t>Plant Materials and Operating Supplies (154)</t>
  </si>
  <si>
    <t>1651000</t>
  </si>
  <si>
    <t>PREPAY-INSURANCE</t>
  </si>
  <si>
    <t>132008</t>
  </si>
  <si>
    <t>Prep Ins-PL&amp;Prop Dam</t>
  </si>
  <si>
    <t>132012</t>
  </si>
  <si>
    <t>Prep Ins-All Purp In</t>
  </si>
  <si>
    <t>132016</t>
  </si>
  <si>
    <t>Prep Ins-Min. Owned</t>
  </si>
  <si>
    <t>132045</t>
  </si>
  <si>
    <t>Prepaid Workers Comp</t>
  </si>
  <si>
    <t>132055</t>
  </si>
  <si>
    <t>Prepaid Employee Ben</t>
  </si>
  <si>
    <t>1652000</t>
  </si>
  <si>
    <t>PREPAY-TAXES</t>
  </si>
  <si>
    <t>132101</t>
  </si>
  <si>
    <t>OR-Prepaid Prop Tax</t>
  </si>
  <si>
    <t>132109</t>
  </si>
  <si>
    <t>Ute-Prepaid Poss Int</t>
  </si>
  <si>
    <t>132110</t>
  </si>
  <si>
    <t>Sho-Ban-Prepaid Poss</t>
  </si>
  <si>
    <t>132111</t>
  </si>
  <si>
    <t>Goshute-Prepaid Poss</t>
  </si>
  <si>
    <t>132200</t>
  </si>
  <si>
    <t>Prepaid Taxes</t>
  </si>
  <si>
    <t>132924</t>
  </si>
  <si>
    <t>Oth Prep-Or DOE Fee</t>
  </si>
  <si>
    <t>1652100</t>
  </si>
  <si>
    <t>PREPAY - OTHER</t>
  </si>
  <si>
    <t>132095</t>
  </si>
  <si>
    <t>Prepaid Emissions Pe</t>
  </si>
  <si>
    <t>132097</t>
  </si>
  <si>
    <t>Prpd-CA GHG Retail</t>
  </si>
  <si>
    <t>132098</t>
  </si>
  <si>
    <t>Prpd-CA GHG Wholesal</t>
  </si>
  <si>
    <t>132310</t>
  </si>
  <si>
    <t>Prepaid Rating Agncy</t>
  </si>
  <si>
    <t>132548</t>
  </si>
  <si>
    <t>Prpd FSA O&amp;M-CdrS II</t>
  </si>
  <si>
    <t>132551</t>
  </si>
  <si>
    <t>Prpd-FSA O&amp;M-Dunlap</t>
  </si>
  <si>
    <t>132552</t>
  </si>
  <si>
    <t>Prpd FSA O&amp;M-Ek Flts</t>
  </si>
  <si>
    <t>132554</t>
  </si>
  <si>
    <t>Prpd O&amp;M-Foote Crk</t>
  </si>
  <si>
    <t>132557</t>
  </si>
  <si>
    <t>Prpd O&amp;M-Glnrck 1</t>
  </si>
  <si>
    <t>132558</t>
  </si>
  <si>
    <t>Prpd FSA O&amp;M-GR III</t>
  </si>
  <si>
    <t>132561</t>
  </si>
  <si>
    <t>Prpd FSA O&amp;M-Gdn Hls</t>
  </si>
  <si>
    <t>132564</t>
  </si>
  <si>
    <t>Prpd FSA O&amp;M-Hi Plns</t>
  </si>
  <si>
    <t>132567</t>
  </si>
  <si>
    <t>Prpd FSA O&amp;M-Ln Jnpr</t>
  </si>
  <si>
    <t>132570</t>
  </si>
  <si>
    <t>Prpd FSA O&amp;M-Mrng I</t>
  </si>
  <si>
    <t>132571</t>
  </si>
  <si>
    <t>Prpd FSA O&amp;M-Mrng II</t>
  </si>
  <si>
    <t>132574</t>
  </si>
  <si>
    <t>Prpd FSA O&amp;M-McFd Rg</t>
  </si>
  <si>
    <t>132576</t>
  </si>
  <si>
    <t>Prpd FSA O&amp;M-Pry Mtn</t>
  </si>
  <si>
    <t>132577</t>
  </si>
  <si>
    <t>Prpd FSA O&amp;M-Rll Hls</t>
  </si>
  <si>
    <t>132580</t>
  </si>
  <si>
    <t>Prpd FSA O&amp;M-Svn M I</t>
  </si>
  <si>
    <t>132581</t>
  </si>
  <si>
    <t>Prpd FSA O&amp;M-Svn MII</t>
  </si>
  <si>
    <t>132584</t>
  </si>
  <si>
    <t>Prpd FSA O&amp;M-TB Fl I</t>
  </si>
  <si>
    <t>132585</t>
  </si>
  <si>
    <t>Prpd FSA O&amp;M-TB F II</t>
  </si>
  <si>
    <t>132608</t>
  </si>
  <si>
    <t>Prepd Rec Mgmt Costs</t>
  </si>
  <si>
    <t>132620</t>
  </si>
  <si>
    <t>Prepay-Water Rights</t>
  </si>
  <si>
    <t>132621</t>
  </si>
  <si>
    <t>Prpy-Wtr Rts(Ferron)</t>
  </si>
  <si>
    <t>132622</t>
  </si>
  <si>
    <t>Prpy-Wtr Rts(Hntg-C)</t>
  </si>
  <si>
    <t>132650</t>
  </si>
  <si>
    <t>Prepaid Dues</t>
  </si>
  <si>
    <t>132700</t>
  </si>
  <si>
    <t>Prepaid Rent</t>
  </si>
  <si>
    <t>132705</t>
  </si>
  <si>
    <t>Prepaid Pole Contact</t>
  </si>
  <si>
    <t>132740</t>
  </si>
  <si>
    <t>Prpd O&amp;M - Wind</t>
  </si>
  <si>
    <t>132755</t>
  </si>
  <si>
    <t>Prepaid Aircraft Cst</t>
  </si>
  <si>
    <t>132831</t>
  </si>
  <si>
    <t>Prepaid BPA Transm</t>
  </si>
  <si>
    <t>132900</t>
  </si>
  <si>
    <t>Prepaid  Other</t>
  </si>
  <si>
    <t>132901</t>
  </si>
  <si>
    <t>Prep Fees-OPUC</t>
  </si>
  <si>
    <t>132903</t>
  </si>
  <si>
    <t>Prep Fees-PSCU</t>
  </si>
  <si>
    <t>132904</t>
  </si>
  <si>
    <t>Prep Fees-IPUC</t>
  </si>
  <si>
    <t>132905</t>
  </si>
  <si>
    <t>Prep Fees-WPSC</t>
  </si>
  <si>
    <t>132910</t>
  </si>
  <si>
    <t>Prepaid H/W &amp; S/W</t>
  </si>
  <si>
    <t>132998</t>
  </si>
  <si>
    <t>Prepay-Ins-Rcl to LT</t>
  </si>
  <si>
    <t>132999</t>
  </si>
  <si>
    <t>Prepay-Reclass to LT</t>
  </si>
  <si>
    <t>134000</t>
  </si>
  <si>
    <t>L/T Prepay-Reclass</t>
  </si>
  <si>
    <t>1653000</t>
  </si>
  <si>
    <t>PREPAY-INTEREST</t>
  </si>
  <si>
    <t>132303</t>
  </si>
  <si>
    <t>Prep Int-COLI's</t>
  </si>
  <si>
    <t>203000</t>
  </si>
  <si>
    <t>Disc on S/Term Secs</t>
  </si>
  <si>
    <t>Prepayments (165)</t>
  </si>
  <si>
    <t>1710000</t>
  </si>
  <si>
    <t>INT &amp; DIV RECEIVAB</t>
  </si>
  <si>
    <t>116449</t>
  </si>
  <si>
    <t>Int Rec-ST Secur</t>
  </si>
  <si>
    <t>Interest and Dividends Receivable (171)</t>
  </si>
  <si>
    <t>1720000</t>
  </si>
  <si>
    <t>RENTS RECEIVABLE</t>
  </si>
  <si>
    <t>116455</t>
  </si>
  <si>
    <t>CSS Rent Receivable</t>
  </si>
  <si>
    <t>116459</t>
  </si>
  <si>
    <t>Rent Receivable-Reco</t>
  </si>
  <si>
    <t>116460</t>
  </si>
  <si>
    <t>Joint Use Rec-Recon</t>
  </si>
  <si>
    <t>118155</t>
  </si>
  <si>
    <t>Bad Debt Res Joint</t>
  </si>
  <si>
    <t>119460</t>
  </si>
  <si>
    <t>Accr-Unbil Joint Use</t>
  </si>
  <si>
    <t>Rents Receivable (172)</t>
  </si>
  <si>
    <t>1730000</t>
  </si>
  <si>
    <t>ACCRD UTILITY REV</t>
  </si>
  <si>
    <t>118200</t>
  </si>
  <si>
    <t>Dtfl Accts- Unbil PP</t>
  </si>
  <si>
    <t>118300</t>
  </si>
  <si>
    <t>Dtfl Accts-Unbil RMP</t>
  </si>
  <si>
    <t>119200</t>
  </si>
  <si>
    <t>Accr-Unbill Rev - PP</t>
  </si>
  <si>
    <t>119300</t>
  </si>
  <si>
    <t>Accr-Unbill Rev -RMP</t>
  </si>
  <si>
    <t>119461</t>
  </si>
  <si>
    <t>Acc-Unbl Rev-Irr Dem</t>
  </si>
  <si>
    <t>Accrued Utility Revenues (173)</t>
  </si>
  <si>
    <t>1750000</t>
  </si>
  <si>
    <t>DERIVATIVE INST ASST</t>
  </si>
  <si>
    <t>139901</t>
  </si>
  <si>
    <t>FAS 133 Asset Cur</t>
  </si>
  <si>
    <t>139915</t>
  </si>
  <si>
    <t>FAS 133 Deriv Ast Cr</t>
  </si>
  <si>
    <t>Derivative Instrument Assets (175)</t>
  </si>
  <si>
    <t>(Less) Long-Term Portion of Deriv Instrument Assets (175)</t>
  </si>
  <si>
    <t>TOTAL Current and Accrued Assets</t>
  </si>
  <si>
    <t>DEFERRED DEBITS</t>
  </si>
  <si>
    <t>1810000</t>
  </si>
  <si>
    <t>UNAMRTZED DEBT EXP</t>
  </si>
  <si>
    <t>183120</t>
  </si>
  <si>
    <t>Swtwtr Flt Rte PCRB</t>
  </si>
  <si>
    <t>183121</t>
  </si>
  <si>
    <t>Convrs Flt Rte PCRB</t>
  </si>
  <si>
    <t>183122</t>
  </si>
  <si>
    <t>Emy Flt Rte PCRB Ser</t>
  </si>
  <si>
    <t>183124</t>
  </si>
  <si>
    <t>Linc Flt Rte PCRB Se</t>
  </si>
  <si>
    <t>183126</t>
  </si>
  <si>
    <t>4.125% Converse Co.</t>
  </si>
  <si>
    <t>183127</t>
  </si>
  <si>
    <t>4.125% Lincoln Co.</t>
  </si>
  <si>
    <t>183128</t>
  </si>
  <si>
    <t>183161</t>
  </si>
  <si>
    <t>MTN Ser.C 8.53% Due</t>
  </si>
  <si>
    <t>183163</t>
  </si>
  <si>
    <t>MTN Ser.C 8.375% Due</t>
  </si>
  <si>
    <t>183164</t>
  </si>
  <si>
    <t>MTN Ser.C 8.26% Due</t>
  </si>
  <si>
    <t>183165</t>
  </si>
  <si>
    <t>MTN Ser.C 8.27% Due</t>
  </si>
  <si>
    <t>183196</t>
  </si>
  <si>
    <t>MTN Ser.E 8.07% Due</t>
  </si>
  <si>
    <t>183200</t>
  </si>
  <si>
    <t>MTN Ser.E 8.12% Due</t>
  </si>
  <si>
    <t>183201</t>
  </si>
  <si>
    <t>MTN Ser.E 8.11% Due</t>
  </si>
  <si>
    <t>183202</t>
  </si>
  <si>
    <t>MTN Ser.E 8.05% Due</t>
  </si>
  <si>
    <t>183209</t>
  </si>
  <si>
    <t>183215</t>
  </si>
  <si>
    <t>MTN Ser.E 8.08% Due</t>
  </si>
  <si>
    <t>183216</t>
  </si>
  <si>
    <t>183237</t>
  </si>
  <si>
    <t>MTN Ser.E 8.23% Due</t>
  </si>
  <si>
    <t>183246</t>
  </si>
  <si>
    <t>183261</t>
  </si>
  <si>
    <t>MTN Ser.F 7.26% Due</t>
  </si>
  <si>
    <t>183262</t>
  </si>
  <si>
    <t>183272</t>
  </si>
  <si>
    <t>MTN Ser.F 7.23% Due</t>
  </si>
  <si>
    <t>183273</t>
  </si>
  <si>
    <t>MTN Ser.F 7.24% Due</t>
  </si>
  <si>
    <t>183275</t>
  </si>
  <si>
    <t>MTN Ser.F 6.75% Due</t>
  </si>
  <si>
    <t>183276</t>
  </si>
  <si>
    <t>183277</t>
  </si>
  <si>
    <t>MTN Ser.F 6.72% Due</t>
  </si>
  <si>
    <t>183278</t>
  </si>
  <si>
    <t>183279</t>
  </si>
  <si>
    <t>183280</t>
  </si>
  <si>
    <t>183284</t>
  </si>
  <si>
    <t>MTN Ser.G 6.71% Due</t>
  </si>
  <si>
    <t>183291</t>
  </si>
  <si>
    <t>7.7 FMB Due 11/15/31</t>
  </si>
  <si>
    <t>183297</t>
  </si>
  <si>
    <t>5.90% FMB Due 8/15/2</t>
  </si>
  <si>
    <t>183298</t>
  </si>
  <si>
    <t>5.25% FMB Due 6/15/3</t>
  </si>
  <si>
    <t>183299</t>
  </si>
  <si>
    <t>6.10% FMB Due 8/1/36</t>
  </si>
  <si>
    <t>183300</t>
  </si>
  <si>
    <t>5.75% FMB Due 4/1/37</t>
  </si>
  <si>
    <t>183301</t>
  </si>
  <si>
    <t>6.25% FMB 10/15/37</t>
  </si>
  <si>
    <t>183303</t>
  </si>
  <si>
    <t>6.35% FMB 7/15/2038</t>
  </si>
  <si>
    <t>183305</t>
  </si>
  <si>
    <t>6.00% FMB 1/15/2039</t>
  </si>
  <si>
    <t>183307</t>
  </si>
  <si>
    <t>2.95% FMB 2/1/2022</t>
  </si>
  <si>
    <t>183308</t>
  </si>
  <si>
    <t>4.10% FMB 2/1/2042</t>
  </si>
  <si>
    <t>183309</t>
  </si>
  <si>
    <t>2.95% FMB Due 6/2023</t>
  </si>
  <si>
    <t>183310</t>
  </si>
  <si>
    <t>3.60% FMB Due 4/2024</t>
  </si>
  <si>
    <t>183311</t>
  </si>
  <si>
    <t>3.35% FMB Due 7/1/25</t>
  </si>
  <si>
    <t>183312</t>
  </si>
  <si>
    <t>4.125% FMBDu 1/15/49</t>
  </si>
  <si>
    <t>183313</t>
  </si>
  <si>
    <t>3.50% FMBDue 6/15/29</t>
  </si>
  <si>
    <t>183314</t>
  </si>
  <si>
    <t>4.15% FMBDue 2/15/50</t>
  </si>
  <si>
    <t>183315</t>
  </si>
  <si>
    <t>2.70% FMBDue 9/15/30</t>
  </si>
  <si>
    <t>183316</t>
  </si>
  <si>
    <t>3.30% FMBDue 3/15/51</t>
  </si>
  <si>
    <t>183317</t>
  </si>
  <si>
    <t>2.90% FMBDue 6/15/52</t>
  </si>
  <si>
    <t>1811000</t>
  </si>
  <si>
    <t>UNAMRT DB EX GAP RCL</t>
  </si>
  <si>
    <t>183991</t>
  </si>
  <si>
    <t>Cntra - Unamt DE FMB</t>
  </si>
  <si>
    <t>183992</t>
  </si>
  <si>
    <t>Cntra - Unamt DE MTN</t>
  </si>
  <si>
    <t>183993</t>
  </si>
  <si>
    <t>Cntra - Unamt DE P-S</t>
  </si>
  <si>
    <t>183994</t>
  </si>
  <si>
    <t>Cntra - Unamt DE P-U</t>
  </si>
  <si>
    <t>246101</t>
  </si>
  <si>
    <t>Curr Mat UnAmDEx-FMB</t>
  </si>
  <si>
    <t>246102</t>
  </si>
  <si>
    <t>Curr Mat UnAmDEx-MTN</t>
  </si>
  <si>
    <t>272101</t>
  </si>
  <si>
    <t>Noncurr Unamt DE-FMB</t>
  </si>
  <si>
    <t>272102</t>
  </si>
  <si>
    <t>Noncurr Unamt DE-MTN</t>
  </si>
  <si>
    <t>272103</t>
  </si>
  <si>
    <t>Noncurr Unamt DE-P-S</t>
  </si>
  <si>
    <t>272104</t>
  </si>
  <si>
    <t>Noncurr Unamt DE-P-U</t>
  </si>
  <si>
    <t>Unamortized Debt Expenses (181)</t>
  </si>
  <si>
    <t>1823000</t>
  </si>
  <si>
    <t>DSR REGULATORY ASSET</t>
  </si>
  <si>
    <t>186020</t>
  </si>
  <si>
    <t>DSM Reg Assets-ID</t>
  </si>
  <si>
    <t>186040</t>
  </si>
  <si>
    <t>DSM Reg Assets-UT</t>
  </si>
  <si>
    <t>186060</t>
  </si>
  <si>
    <t>DSM Reg Assets-WY</t>
  </si>
  <si>
    <t>1823109</t>
  </si>
  <si>
    <t>FAS109 INC TAX REG</t>
  </si>
  <si>
    <t>187035</t>
  </si>
  <si>
    <t>RegA-Solar ITC Basis</t>
  </si>
  <si>
    <t>1823150</t>
  </si>
  <si>
    <t>FAS143 ARO REG ASSET</t>
  </si>
  <si>
    <t>187506</t>
  </si>
  <si>
    <t>ARO/Reg Diff-Trojan</t>
  </si>
  <si>
    <t>187507</t>
  </si>
  <si>
    <t>ARO/Reg Diff-Blundll</t>
  </si>
  <si>
    <t>187508</t>
  </si>
  <si>
    <t>ARO/Reg Diff-Colstrp</t>
  </si>
  <si>
    <t>187509</t>
  </si>
  <si>
    <t>ARO/Reg Diff-DJ Land</t>
  </si>
  <si>
    <t>187510</t>
  </si>
  <si>
    <t>ARO/Reg Diff-Hunter</t>
  </si>
  <si>
    <t>187511</t>
  </si>
  <si>
    <t>ARO/Reg Diff-Hntr Ex</t>
  </si>
  <si>
    <t>187512</t>
  </si>
  <si>
    <t>ARO/Reg Diff-Hntngtn</t>
  </si>
  <si>
    <t>187513</t>
  </si>
  <si>
    <t>ARO/Reg Diff-Htng Ex</t>
  </si>
  <si>
    <t>187514</t>
  </si>
  <si>
    <t>ARO/Reg Diff-JB Land</t>
  </si>
  <si>
    <t>187515</t>
  </si>
  <si>
    <t>ARO/Reg Diff-JB FGD1</t>
  </si>
  <si>
    <t>187516</t>
  </si>
  <si>
    <t>ARO/Reg Diff-JB FGD2</t>
  </si>
  <si>
    <t>187517</t>
  </si>
  <si>
    <t>ARO/Reg Diff-JB FGD3</t>
  </si>
  <si>
    <t>187518</t>
  </si>
  <si>
    <t>ARO/Reg Diff-JB Raw</t>
  </si>
  <si>
    <t>187519</t>
  </si>
  <si>
    <t>ARO/Reg Diff-JB Pipe</t>
  </si>
  <si>
    <t>187520</t>
  </si>
  <si>
    <t>ARO/Reg Diff-Nghtn</t>
  </si>
  <si>
    <t>187523</t>
  </si>
  <si>
    <t>ARO/Reg Diff-Nau 1&amp;2</t>
  </si>
  <si>
    <t>187524</t>
  </si>
  <si>
    <t>ARO/Reg Diff-Nau 3 A</t>
  </si>
  <si>
    <t>187525</t>
  </si>
  <si>
    <t>ARO/Reg Diff-Nau FGD</t>
  </si>
  <si>
    <t>187526</t>
  </si>
  <si>
    <t>187527</t>
  </si>
  <si>
    <t>ARO/Reg Diff-Herm</t>
  </si>
  <si>
    <t>187530</t>
  </si>
  <si>
    <t>ARO/Reg Diff-Distr</t>
  </si>
  <si>
    <t>187531</t>
  </si>
  <si>
    <t>ARO/Reg Diff-Trans</t>
  </si>
  <si>
    <t>187532</t>
  </si>
  <si>
    <t>ARO/Reg Diff-CC Evap</t>
  </si>
  <si>
    <t>187533</t>
  </si>
  <si>
    <t>ARO/Reg Diff-Asb Plt</t>
  </si>
  <si>
    <t>187534</t>
  </si>
  <si>
    <t>ARO/Reg Diff-Gen Pln</t>
  </si>
  <si>
    <t>187536</t>
  </si>
  <si>
    <t>ARO/Reg Diff-LNG JPR</t>
  </si>
  <si>
    <t>187537</t>
  </si>
  <si>
    <t>ARO/Reg Diff-Marengo</t>
  </si>
  <si>
    <t>187538</t>
  </si>
  <si>
    <t>ARO/Reg Diff-Goodnoe</t>
  </si>
  <si>
    <t>187539</t>
  </si>
  <si>
    <t>ARO/Reg Diff-7 Mile</t>
  </si>
  <si>
    <t>187540</t>
  </si>
  <si>
    <t>ARO/Reg Diff-High PL</t>
  </si>
  <si>
    <t>187541</t>
  </si>
  <si>
    <t>ARO/Reg Diff-McFaddn</t>
  </si>
  <si>
    <t>187542</t>
  </si>
  <si>
    <t>ARO/Reg Diff-Dunlap</t>
  </si>
  <si>
    <t>187543</t>
  </si>
  <si>
    <t>ARO/Reg Diff-Cheh Pl</t>
  </si>
  <si>
    <t>187544</t>
  </si>
  <si>
    <t>ARO/Reg Diff-Hayden</t>
  </si>
  <si>
    <t>187549</t>
  </si>
  <si>
    <t>ARO/Reg Diff-Cholla</t>
  </si>
  <si>
    <t>187553</t>
  </si>
  <si>
    <t>ARO/Reg Diff-FooteCW</t>
  </si>
  <si>
    <t>187554</t>
  </si>
  <si>
    <t>ARO/Reg Diff-CDRSP W</t>
  </si>
  <si>
    <t>187555</t>
  </si>
  <si>
    <t>ARO/Reg Diff-EklFl W</t>
  </si>
  <si>
    <t>187556</t>
  </si>
  <si>
    <t>ARO/Reg Diff-TB Fl W</t>
  </si>
  <si>
    <t>187557</t>
  </si>
  <si>
    <t>ARO/Reg Diff-PryorMW</t>
  </si>
  <si>
    <t>187596</t>
  </si>
  <si>
    <t>ARO/Reg Diff-Trj-WA</t>
  </si>
  <si>
    <t>288311</t>
  </si>
  <si>
    <t>Reg Liab-ARO Rmv-SP</t>
  </si>
  <si>
    <t>288313</t>
  </si>
  <si>
    <t>Reg Liab-ARO Rmv-OP</t>
  </si>
  <si>
    <t>288315</t>
  </si>
  <si>
    <t>Reg Liab-ARO Rmv-Dis</t>
  </si>
  <si>
    <t>288318</t>
  </si>
  <si>
    <t>Reg Liab-ARO Rmv-Bui</t>
  </si>
  <si>
    <t>1823700</t>
  </si>
  <si>
    <t>OTH REGA-ENERGY WEST</t>
  </si>
  <si>
    <t>186801</t>
  </si>
  <si>
    <t>RegA-Deer Creek-Elec</t>
  </si>
  <si>
    <t>186802</t>
  </si>
  <si>
    <t>RegA-Deer Creek-EPIS</t>
  </si>
  <si>
    <t>186805</t>
  </si>
  <si>
    <t>RegA-Deer Creek-CWIP</t>
  </si>
  <si>
    <t>186806</t>
  </si>
  <si>
    <t>RegA-Deer Creek-PS&amp;I</t>
  </si>
  <si>
    <t>186811</t>
  </si>
  <si>
    <t>RegA-Deer C. Sale-EP</t>
  </si>
  <si>
    <t>186812</t>
  </si>
  <si>
    <t>Cntra RA-DCM PP&amp;E-OR</t>
  </si>
  <si>
    <t>186815</t>
  </si>
  <si>
    <t>RegA-Deer C. Sale-CW</t>
  </si>
  <si>
    <t>186816</t>
  </si>
  <si>
    <t>Cntra RA-DCM PP&amp;E-JO</t>
  </si>
  <si>
    <t>186817</t>
  </si>
  <si>
    <t>Cntra RA-DCM PP&amp;E-AO</t>
  </si>
  <si>
    <t>186820</t>
  </si>
  <si>
    <t>RegA-Deer Creek ARO</t>
  </si>
  <si>
    <t>186825</t>
  </si>
  <si>
    <t>RegA-Deer Creek M&amp;S</t>
  </si>
  <si>
    <t>186826</t>
  </si>
  <si>
    <t>RegA-Deer C-Ppd Royl</t>
  </si>
  <si>
    <t>186828</t>
  </si>
  <si>
    <t>RegA-Deer C-Recovery</t>
  </si>
  <si>
    <t>186829</t>
  </si>
  <si>
    <t>Cntra RA-DCM Cls-RA</t>
  </si>
  <si>
    <t>186830</t>
  </si>
  <si>
    <t>RegA-Deer C-Union Sp</t>
  </si>
  <si>
    <t>186833</t>
  </si>
  <si>
    <t>RegA-Deer C-Nonunion</t>
  </si>
  <si>
    <t>186835</t>
  </si>
  <si>
    <t>RegA-Deer C-Misc Cst</t>
  </si>
  <si>
    <t>186836</t>
  </si>
  <si>
    <t>Cntra RA-DCM Cls-JO</t>
  </si>
  <si>
    <t>186837</t>
  </si>
  <si>
    <t>Cntra RA-DCM Cls-AOA</t>
  </si>
  <si>
    <t>186839</t>
  </si>
  <si>
    <t>RegA-Deer C-Tax Flow</t>
  </si>
  <si>
    <t>186841</t>
  </si>
  <si>
    <t>Cntra RegA-Deer C-CA</t>
  </si>
  <si>
    <t>186844</t>
  </si>
  <si>
    <t>Cntra RegA-Deer C-UT</t>
  </si>
  <si>
    <t>186845</t>
  </si>
  <si>
    <t>Cntra RegA-Deer C-WA</t>
  </si>
  <si>
    <t>186846</t>
  </si>
  <si>
    <t>Cntra RegA-Deer C-WY</t>
  </si>
  <si>
    <t>186851</t>
  </si>
  <si>
    <t>Cntra RegA-DrC Cls-C</t>
  </si>
  <si>
    <t>186852</t>
  </si>
  <si>
    <t>Cntra RegA-DrC Cls-I</t>
  </si>
  <si>
    <t>186853</t>
  </si>
  <si>
    <t>Cntra RegA-DrC Cls-O</t>
  </si>
  <si>
    <t>186855</t>
  </si>
  <si>
    <t>Cntra RegA-DrC Cls-W</t>
  </si>
  <si>
    <t>186859</t>
  </si>
  <si>
    <t>Cntra RegA-DCM CD-O</t>
  </si>
  <si>
    <t>186860</t>
  </si>
  <si>
    <t>RegA-Deer C. ROR OAS</t>
  </si>
  <si>
    <t>186861</t>
  </si>
  <si>
    <t>RA-Deer C. ROR O-FI</t>
  </si>
  <si>
    <t>186862</t>
  </si>
  <si>
    <t>RA-Deer C. ROR O-FR</t>
  </si>
  <si>
    <t>186863</t>
  </si>
  <si>
    <t>RA-Deer C. ROR O-NII</t>
  </si>
  <si>
    <t>186870</t>
  </si>
  <si>
    <t>RA-DC ROR Ofst-AS-Am</t>
  </si>
  <si>
    <t>186871</t>
  </si>
  <si>
    <t>RA-DC ROR Ofst-FI-Am</t>
  </si>
  <si>
    <t>186872</t>
  </si>
  <si>
    <t>RA-DC ROR Ofst-FR-Am</t>
  </si>
  <si>
    <t>186873</t>
  </si>
  <si>
    <t>RA-DC ROR Ofst-NI-Am</t>
  </si>
  <si>
    <t>186881</t>
  </si>
  <si>
    <t>RegA-UMWA Pension</t>
  </si>
  <si>
    <t>186886</t>
  </si>
  <si>
    <t>Cntra RA-UMWA PWJO</t>
  </si>
  <si>
    <t>186895</t>
  </si>
  <si>
    <t>Cntra RegA-UMWA-WA</t>
  </si>
  <si>
    <t>1823750</t>
  </si>
  <si>
    <t>OTHER REG A-CHLA U4</t>
  </si>
  <si>
    <t>185831</t>
  </si>
  <si>
    <t>RA-Cholla Un Plt-CA</t>
  </si>
  <si>
    <t>185836</t>
  </si>
  <si>
    <t>RA-Cholla Un Plt-WY</t>
  </si>
  <si>
    <t>185861</t>
  </si>
  <si>
    <t>RegA-Cholla U4</t>
  </si>
  <si>
    <t>185862</t>
  </si>
  <si>
    <t>RegA-Cholla U4-M&amp;S</t>
  </si>
  <si>
    <t>185864</t>
  </si>
  <si>
    <t>RegA-ChlaU4-PrTx-OR</t>
  </si>
  <si>
    <t>185865</t>
  </si>
  <si>
    <t>RegA-ChlaU4-LD Pymts</t>
  </si>
  <si>
    <t>185866</t>
  </si>
  <si>
    <t>Reg A-Cholla U4-NS</t>
  </si>
  <si>
    <t>185867</t>
  </si>
  <si>
    <t>Reg A-Cholla U4-SHL</t>
  </si>
  <si>
    <t>185869</t>
  </si>
  <si>
    <t>Reg A-Chla U4-IDMDS</t>
  </si>
  <si>
    <t>185873</t>
  </si>
  <si>
    <t>Cntra RegA-Chla C-OR</t>
  </si>
  <si>
    <t>185874</t>
  </si>
  <si>
    <t>Cntra RegA-Chla C-UT</t>
  </si>
  <si>
    <t>185875</t>
  </si>
  <si>
    <t>Cntra RegA-Chla C-WA</t>
  </si>
  <si>
    <t>185876</t>
  </si>
  <si>
    <t>Cntra RegA-Chla C-WY</t>
  </si>
  <si>
    <t>185877</t>
  </si>
  <si>
    <t>Cntra RegA-ChU4C-F</t>
  </si>
  <si>
    <t>1823870</t>
  </si>
  <si>
    <t>DEFERRED PENSION</t>
  </si>
  <si>
    <t>187017</t>
  </si>
  <si>
    <t>FAS 158 Pen Liab Adj</t>
  </si>
  <si>
    <t>187606</t>
  </si>
  <si>
    <t>Rg Asset - Pn Stl-WA</t>
  </si>
  <si>
    <t>187608</t>
  </si>
  <si>
    <t>Rg Asset - Pn Stl-CA</t>
  </si>
  <si>
    <t>187611</t>
  </si>
  <si>
    <t>Reg Asset - Pn St-OR</t>
  </si>
  <si>
    <t>187612</t>
  </si>
  <si>
    <t>Rg Asset - Pn Stl-UT</t>
  </si>
  <si>
    <t>187613</t>
  </si>
  <si>
    <t>Rg Asset - Pn Stl-WY</t>
  </si>
  <si>
    <t>187621</t>
  </si>
  <si>
    <t>Reg Asset - FAS 158</t>
  </si>
  <si>
    <t>187629</t>
  </si>
  <si>
    <t>RegA-Post-Ret-Settle</t>
  </si>
  <si>
    <t>187649</t>
  </si>
  <si>
    <t>RAsset - FAS 158 PRR</t>
  </si>
  <si>
    <t>1823910</t>
  </si>
  <si>
    <t>ENVIR CST UNDR AMORT</t>
  </si>
  <si>
    <t>188010</t>
  </si>
  <si>
    <t>Reg A-Envr Spend</t>
  </si>
  <si>
    <t>188990</t>
  </si>
  <si>
    <t>Reg A-Envr SpdAmz-WA</t>
  </si>
  <si>
    <t>1823920</t>
  </si>
  <si>
    <t>DSR COSTS AMORTIZED</t>
  </si>
  <si>
    <t>186000</t>
  </si>
  <si>
    <t>DSM Reg Assets</t>
  </si>
  <si>
    <t>1823930</t>
  </si>
  <si>
    <t>DSR COSTS NOT AMORT</t>
  </si>
  <si>
    <t>1823940</t>
  </si>
  <si>
    <t>DSR CARRYING CHARGES</t>
  </si>
  <si>
    <t>1823990</t>
  </si>
  <si>
    <t>OTHR REG ASSET-N CST</t>
  </si>
  <si>
    <t>138014</t>
  </si>
  <si>
    <t>Rg Asst Cur-Chla Cls</t>
  </si>
  <si>
    <t>138015</t>
  </si>
  <si>
    <t>Rg Asst Cur-Enrg W M</t>
  </si>
  <si>
    <t>138020</t>
  </si>
  <si>
    <t>Reg Asset Curr-DSM</t>
  </si>
  <si>
    <t>138045</t>
  </si>
  <si>
    <t>RegA Current-GHG</t>
  </si>
  <si>
    <t>138050</t>
  </si>
  <si>
    <t>Rg Asst Cur-Def Pwr</t>
  </si>
  <si>
    <t>138055</t>
  </si>
  <si>
    <t>RegA Cur-Def RECs</t>
  </si>
  <si>
    <t>138060</t>
  </si>
  <si>
    <t>Rg Asst Cur-BPA Bal</t>
  </si>
  <si>
    <t>138090</t>
  </si>
  <si>
    <t>Rg Asst Cur-Solar Fd</t>
  </si>
  <si>
    <t>138190</t>
  </si>
  <si>
    <t>Rg Asst Cur-Other</t>
  </si>
  <si>
    <t>185879</t>
  </si>
  <si>
    <t>Reg A-Chlla Cls-RtoC</t>
  </si>
  <si>
    <t>186100</t>
  </si>
  <si>
    <t>CA Alt Rate for Ener</t>
  </si>
  <si>
    <t>186117</t>
  </si>
  <si>
    <t>RegA-DSM-CA Rcl to C</t>
  </si>
  <si>
    <t>186119</t>
  </si>
  <si>
    <t>Rg Asst-DSM CA Bl Rc</t>
  </si>
  <si>
    <t>186127</t>
  </si>
  <si>
    <t>RegA-DSM-ID Rcl to C</t>
  </si>
  <si>
    <t>186129</t>
  </si>
  <si>
    <t>Rg Asst-DSM ID Bl Rc</t>
  </si>
  <si>
    <t>186137</t>
  </si>
  <si>
    <t>RegA-DSM-OR Rcl to C</t>
  </si>
  <si>
    <t>186139</t>
  </si>
  <si>
    <t>Rg Asst-DSM OR Bl Rc</t>
  </si>
  <si>
    <t>186147</t>
  </si>
  <si>
    <t>RegA-DSM-UT Rcl to C</t>
  </si>
  <si>
    <t>186159</t>
  </si>
  <si>
    <t>Rg Asst-DSM WA Bl Rc</t>
  </si>
  <si>
    <t>186502</t>
  </si>
  <si>
    <t>Pwrdle Decom RA - ID</t>
  </si>
  <si>
    <t>186793</t>
  </si>
  <si>
    <t>RegA-DrCrk-OR-RclCur</t>
  </si>
  <si>
    <t>187042</t>
  </si>
  <si>
    <t>RegA-CA GHG Oblig-PY</t>
  </si>
  <si>
    <t>187048</t>
  </si>
  <si>
    <t>RegA-CA GHG Allow</t>
  </si>
  <si>
    <t>187049</t>
  </si>
  <si>
    <t>187191</t>
  </si>
  <si>
    <t>RegA-WA RPS Purchase</t>
  </si>
  <si>
    <t>187230</t>
  </si>
  <si>
    <t>RegA-OR OCAT Exp Def</t>
  </si>
  <si>
    <t>187231</t>
  </si>
  <si>
    <t>Reg Asset-OR Met BIT</t>
  </si>
  <si>
    <t>187251</t>
  </si>
  <si>
    <t>BPA Oregon Balancing</t>
  </si>
  <si>
    <t>187252</t>
  </si>
  <si>
    <t>BPA Idaho Balancing</t>
  </si>
  <si>
    <t>187255</t>
  </si>
  <si>
    <t>RegA-BPA Bal Accts</t>
  </si>
  <si>
    <t>187300</t>
  </si>
  <si>
    <t>RegAsset-CA- CEMA-SC</t>
  </si>
  <si>
    <t>187301</t>
  </si>
  <si>
    <t>RegAsset-CA-CEMA CD</t>
  </si>
  <si>
    <t>187303</t>
  </si>
  <si>
    <t>RegA-OR LI-BDAC</t>
  </si>
  <si>
    <t>187304</t>
  </si>
  <si>
    <t>RegA-CA-ESP-BS</t>
  </si>
  <si>
    <t>187305</t>
  </si>
  <si>
    <t>RegA - ID 2017 Proto</t>
  </si>
  <si>
    <t>187308</t>
  </si>
  <si>
    <t>RegA - WY Low-CES</t>
  </si>
  <si>
    <t>187309</t>
  </si>
  <si>
    <t>RegA-OR UCAG</t>
  </si>
  <si>
    <t>187310</t>
  </si>
  <si>
    <t>Cntr Rg A-Cbn P D/IW</t>
  </si>
  <si>
    <t>187311</t>
  </si>
  <si>
    <t>Cntr Rg A-Cbn P D/IC</t>
  </si>
  <si>
    <t>187312</t>
  </si>
  <si>
    <t>187320</t>
  </si>
  <si>
    <t>RegA-Deprec Incr-ID</t>
  </si>
  <si>
    <t>187321</t>
  </si>
  <si>
    <t>RegA-Deprec Incr-UT</t>
  </si>
  <si>
    <t>187322</t>
  </si>
  <si>
    <t>RegA-Deprec Incr-WY</t>
  </si>
  <si>
    <t>187323</t>
  </si>
  <si>
    <t>Contra RegA-WY DID</t>
  </si>
  <si>
    <t>187332</t>
  </si>
  <si>
    <t>Stm Pl Dpr&amp;DecomRA</t>
  </si>
  <si>
    <t>187337</t>
  </si>
  <si>
    <t>RegA-Carbon Decom-CA</t>
  </si>
  <si>
    <t>187338</t>
  </si>
  <si>
    <t>Reg Asset - Carbon P</t>
  </si>
  <si>
    <t>187345</t>
  </si>
  <si>
    <t>RegA-UT-Prefr Stock</t>
  </si>
  <si>
    <t>187346</t>
  </si>
  <si>
    <t>RegA-WY-Pref Stock</t>
  </si>
  <si>
    <t>187347</t>
  </si>
  <si>
    <t>Reg Asset - WA-Prf S</t>
  </si>
  <si>
    <t>187350</t>
  </si>
  <si>
    <t>ID - Def Ovbrdn Cost</t>
  </si>
  <si>
    <t>187351</t>
  </si>
  <si>
    <t>WY - Def Ovbrdn Cost</t>
  </si>
  <si>
    <t>187354</t>
  </si>
  <si>
    <t>RegA-OR 2020 GRC-MRA</t>
  </si>
  <si>
    <t>187355</t>
  </si>
  <si>
    <t>RegA-Post Empl Costs</t>
  </si>
  <si>
    <t>187357</t>
  </si>
  <si>
    <t>CA Mobile Home Park</t>
  </si>
  <si>
    <t>187361</t>
  </si>
  <si>
    <t>Reg A-OR-CVID19 BAP</t>
  </si>
  <si>
    <t>187362</t>
  </si>
  <si>
    <t>Reg A-WA-CVID-19 BAP</t>
  </si>
  <si>
    <t>187369</t>
  </si>
  <si>
    <t>Reg A-WA-EAG (CETA)</t>
  </si>
  <si>
    <t>187380</t>
  </si>
  <si>
    <t>RegA-UT Solar Incent</t>
  </si>
  <si>
    <t>187382</t>
  </si>
  <si>
    <t>RegA-OR Slr Fd-IT 20</t>
  </si>
  <si>
    <t>187383</t>
  </si>
  <si>
    <t>RegA-OR Solar Feed</t>
  </si>
  <si>
    <t>187384</t>
  </si>
  <si>
    <t>RegA-UT Solar Feed</t>
  </si>
  <si>
    <t>187386</t>
  </si>
  <si>
    <t>RegA-OR Slr Fd-IT 21</t>
  </si>
  <si>
    <t>187387</t>
  </si>
  <si>
    <t>RegA-UT Stp Plt Pgm</t>
  </si>
  <si>
    <t>187390</t>
  </si>
  <si>
    <t>UT-Klamath Hydro Rlc</t>
  </si>
  <si>
    <t>187392</t>
  </si>
  <si>
    <t>RegA-OR Slr Fd-IT 22</t>
  </si>
  <si>
    <t>187394</t>
  </si>
  <si>
    <t>187415</t>
  </si>
  <si>
    <t>RegA-UT Sbsc Slr Pgm</t>
  </si>
  <si>
    <t>187420</t>
  </si>
  <si>
    <t>RegA - OR Comm Solar</t>
  </si>
  <si>
    <t>187488</t>
  </si>
  <si>
    <t>RegA-WA Dcpl M-RtoC</t>
  </si>
  <si>
    <t>187489</t>
  </si>
  <si>
    <t>Reg A-A-Dcplg M-Rcl</t>
  </si>
  <si>
    <t>187495</t>
  </si>
  <si>
    <t>RegA-Othr-Recl to Cr</t>
  </si>
  <si>
    <t>187648</t>
  </si>
  <si>
    <t>Reg A-Post-Ret-RtC</t>
  </si>
  <si>
    <t>187658</t>
  </si>
  <si>
    <t>RegA-WA Ins Rsv-RtL</t>
  </si>
  <si>
    <t>187660</t>
  </si>
  <si>
    <t>RegA-OR Trn Elec Plt</t>
  </si>
  <si>
    <t>187661</t>
  </si>
  <si>
    <t>RegA-UT Elec Veh CI</t>
  </si>
  <si>
    <t>187662</t>
  </si>
  <si>
    <t>RegA-CA Trn Elec Plt</t>
  </si>
  <si>
    <t>187664</t>
  </si>
  <si>
    <t>RegA-WA Trn Elec Plt</t>
  </si>
  <si>
    <t>187665</t>
  </si>
  <si>
    <t>RegA-OR Trans Electr</t>
  </si>
  <si>
    <t>187666</t>
  </si>
  <si>
    <t>RegA-OR NR Rs Ch Plt</t>
  </si>
  <si>
    <t>187667</t>
  </si>
  <si>
    <t>RegA-OR Orch Rsc Plt</t>
  </si>
  <si>
    <t>187668</t>
  </si>
  <si>
    <t>RegA-Trn Elc-Rcl Cur</t>
  </si>
  <si>
    <t>187669</t>
  </si>
  <si>
    <t>RegA-Trn Elc-Rcl Lia</t>
  </si>
  <si>
    <t>187830</t>
  </si>
  <si>
    <t>RegA-UT RBA CY2021</t>
  </si>
  <si>
    <t>187831</t>
  </si>
  <si>
    <t>RegA-UT RBA CY2022</t>
  </si>
  <si>
    <t>187859</t>
  </si>
  <si>
    <t>RegA-WY ECAM CY2019</t>
  </si>
  <si>
    <t>187860</t>
  </si>
  <si>
    <t>RegA-WY RRA CY2022</t>
  </si>
  <si>
    <t>187869</t>
  </si>
  <si>
    <t>RegA-WY RRA CY2019</t>
  </si>
  <si>
    <t>187879</t>
  </si>
  <si>
    <t>Contra RegA-WY ECAM</t>
  </si>
  <si>
    <t>187880</t>
  </si>
  <si>
    <t>RegA-UT RBA CY2019</t>
  </si>
  <si>
    <t>187882</t>
  </si>
  <si>
    <t>RegA-UT RBA CY2020</t>
  </si>
  <si>
    <t>187884</t>
  </si>
  <si>
    <t>RegA-WY RRA CY2020</t>
  </si>
  <si>
    <t>187885</t>
  </si>
  <si>
    <t>RegA-WY RRA CY2021</t>
  </si>
  <si>
    <t>187886</t>
  </si>
  <si>
    <t>RegA-OR RPS Purchase</t>
  </si>
  <si>
    <t>187888</t>
  </si>
  <si>
    <t>RegA-WA RECs in Rate</t>
  </si>
  <si>
    <t>187895</t>
  </si>
  <si>
    <t>RegA-OR RECs in Rate</t>
  </si>
  <si>
    <t>187897</t>
  </si>
  <si>
    <t>RegA-UT RECs in Rate</t>
  </si>
  <si>
    <t>187899</t>
  </si>
  <si>
    <t>RegA-WY RECs in Rate</t>
  </si>
  <si>
    <t>187911</t>
  </si>
  <si>
    <t>Reg Asset - Lk Sd Dm</t>
  </si>
  <si>
    <t>187913</t>
  </si>
  <si>
    <t>Rg Asst - Goodnoe Dm</t>
  </si>
  <si>
    <t>187914</t>
  </si>
  <si>
    <t>RegA-UT-Liq. Damages</t>
  </si>
  <si>
    <t>187915</t>
  </si>
  <si>
    <t>RegA-WY-Liq. Damages</t>
  </si>
  <si>
    <t>187916</t>
  </si>
  <si>
    <t>RegA-WY-WndTstEnrDef</t>
  </si>
  <si>
    <t>187917</t>
  </si>
  <si>
    <t>Reg Asset-ID RTM</t>
  </si>
  <si>
    <t>187918</t>
  </si>
  <si>
    <t>Contra Reg Asset-ID</t>
  </si>
  <si>
    <t>187940</t>
  </si>
  <si>
    <t>Reg Asset - Frzn MTM</t>
  </si>
  <si>
    <t>187952</t>
  </si>
  <si>
    <t>OR Defrd Intervenor</t>
  </si>
  <si>
    <t>187955</t>
  </si>
  <si>
    <t>Defd UT Ind Eval Fee</t>
  </si>
  <si>
    <t>187956</t>
  </si>
  <si>
    <t>CA Defrd Intervenor</t>
  </si>
  <si>
    <t>187957</t>
  </si>
  <si>
    <t>Defd OR Ind Eval Fee</t>
  </si>
  <si>
    <t>187958</t>
  </si>
  <si>
    <t>ID Def Interven Fund</t>
  </si>
  <si>
    <t>187964</t>
  </si>
  <si>
    <t>RegA-Intervenor Fees</t>
  </si>
  <si>
    <t>187966</t>
  </si>
  <si>
    <t>RegA-CA (CARE) Progm</t>
  </si>
  <si>
    <t>187967</t>
  </si>
  <si>
    <t>RegA-OR Asset Sale</t>
  </si>
  <si>
    <t>187968</t>
  </si>
  <si>
    <t>RegA-OR Ins Rsv-RtL</t>
  </si>
  <si>
    <t>187969</t>
  </si>
  <si>
    <t>Rg Asst-Othr-Bal Rcl</t>
  </si>
  <si>
    <t>187975</t>
  </si>
  <si>
    <t>Reg Asset - CA ECAC</t>
  </si>
  <si>
    <t>187979</t>
  </si>
  <si>
    <t>Contra RegA-CA ECAC</t>
  </si>
  <si>
    <t>187989</t>
  </si>
  <si>
    <t>Reg Asset-OR PCAM21</t>
  </si>
  <si>
    <t>187990</t>
  </si>
  <si>
    <t>Cntr RA-OR PCAM21</t>
  </si>
  <si>
    <t>188000</t>
  </si>
  <si>
    <t>Reg A-Accr Envir Cst</t>
  </si>
  <si>
    <t>188995</t>
  </si>
  <si>
    <t>Cntr RAsset Env Rec</t>
  </si>
  <si>
    <t>189001</t>
  </si>
  <si>
    <t>RegA-CA-FRMMA</t>
  </si>
  <si>
    <t>189002</t>
  </si>
  <si>
    <t>RegA-CA-WMPMA</t>
  </si>
  <si>
    <t>189003</t>
  </si>
  <si>
    <t>Cntr RegA-CA Fire/WM</t>
  </si>
  <si>
    <t>189004</t>
  </si>
  <si>
    <t>RegA-CA-FHPMA</t>
  </si>
  <si>
    <t>189005</t>
  </si>
  <si>
    <t>RegA-CA-WF/ND(WNDR)</t>
  </si>
  <si>
    <t>189011</t>
  </si>
  <si>
    <t>RegA-UT-WL Fire Prot</t>
  </si>
  <si>
    <t>189016</t>
  </si>
  <si>
    <t>RegA-OR-WF PP</t>
  </si>
  <si>
    <t>189017</t>
  </si>
  <si>
    <t>RegA-OR WF DA NBV</t>
  </si>
  <si>
    <t>189020</t>
  </si>
  <si>
    <t>Cntr RegA-OR Fire/WM</t>
  </si>
  <si>
    <t>189028</t>
  </si>
  <si>
    <t>RegA-Wlnd Fire M-R-L</t>
  </si>
  <si>
    <t>189500</t>
  </si>
  <si>
    <t>RegA-CA ECAC CY2019</t>
  </si>
  <si>
    <t>189501</t>
  </si>
  <si>
    <t>189502</t>
  </si>
  <si>
    <t>RegA-CA ECAC CY2020</t>
  </si>
  <si>
    <t>189503</t>
  </si>
  <si>
    <t>189504</t>
  </si>
  <si>
    <t>RegA-CA ECAC CY2021</t>
  </si>
  <si>
    <t>189505</t>
  </si>
  <si>
    <t>Cnta RegA-CA ECAC21</t>
  </si>
  <si>
    <t>189506</t>
  </si>
  <si>
    <t>RegA-CA ECAC CY2022</t>
  </si>
  <si>
    <t>189507</t>
  </si>
  <si>
    <t>Cnta RegA-CA ECAC22</t>
  </si>
  <si>
    <t>189528</t>
  </si>
  <si>
    <t>RegA-CA Def Exc NPC</t>
  </si>
  <si>
    <t>189529</t>
  </si>
  <si>
    <t>189535</t>
  </si>
  <si>
    <t>RegA-ID ECAM CY2020</t>
  </si>
  <si>
    <t>189536</t>
  </si>
  <si>
    <t>RegA-ID ECAM CY2021</t>
  </si>
  <si>
    <t>189537</t>
  </si>
  <si>
    <t>RegA-ID ECAM CY2022</t>
  </si>
  <si>
    <t>189546</t>
  </si>
  <si>
    <t>Contra RegA-IDECAM21</t>
  </si>
  <si>
    <t>189547</t>
  </si>
  <si>
    <t>Contra RegA-IDECAM22</t>
  </si>
  <si>
    <t>189568</t>
  </si>
  <si>
    <t>RegA-ID Def Exc NPC</t>
  </si>
  <si>
    <t>189571</t>
  </si>
  <si>
    <t>RAsset - OR TAM CY21</t>
  </si>
  <si>
    <t>189572</t>
  </si>
  <si>
    <t>RAsset - OR TAM CY22</t>
  </si>
  <si>
    <t>189581</t>
  </si>
  <si>
    <t>Cntr R Asset-ORTAM21</t>
  </si>
  <si>
    <t>189582</t>
  </si>
  <si>
    <t>Cntr R Asset-ORTAM22</t>
  </si>
  <si>
    <t>189586</t>
  </si>
  <si>
    <t>Reg Asset-OR PCAM22</t>
  </si>
  <si>
    <t>189587</t>
  </si>
  <si>
    <t>Contr RA-OR PCAM22</t>
  </si>
  <si>
    <t>189598</t>
  </si>
  <si>
    <t>RegA-OR Def Exc NPC</t>
  </si>
  <si>
    <t>189609</t>
  </si>
  <si>
    <t>RegA-UT EBA CY2019</t>
  </si>
  <si>
    <t>189610</t>
  </si>
  <si>
    <t>RegA-UT EBA CY2020</t>
  </si>
  <si>
    <t>189611</t>
  </si>
  <si>
    <t>RegA-UT EBA CY2021</t>
  </si>
  <si>
    <t>189612</t>
  </si>
  <si>
    <t>RegA-UT EBA CY2022</t>
  </si>
  <si>
    <t>189620</t>
  </si>
  <si>
    <t>Contra RegA-UT EBA20</t>
  </si>
  <si>
    <t>189621</t>
  </si>
  <si>
    <t>Contra RegA-UT EBA21</t>
  </si>
  <si>
    <t>189622</t>
  </si>
  <si>
    <t>Contra RegA-UT EBA22</t>
  </si>
  <si>
    <t>189638</t>
  </si>
  <si>
    <t>RegA-UT Def Exc NPC</t>
  </si>
  <si>
    <t>189642</t>
  </si>
  <si>
    <t>R Asset-WA-Mj ME-CU4</t>
  </si>
  <si>
    <t>189648</t>
  </si>
  <si>
    <t>RegA-WA Def Exc NPC</t>
  </si>
  <si>
    <t>189649</t>
  </si>
  <si>
    <t>189650</t>
  </si>
  <si>
    <t>RegA-WY ECAM CY2020</t>
  </si>
  <si>
    <t>189651</t>
  </si>
  <si>
    <t>RegA-WY ECAM CY2021</t>
  </si>
  <si>
    <t>189652</t>
  </si>
  <si>
    <t>RegA-WY ECAM CY2022</t>
  </si>
  <si>
    <t>189660</t>
  </si>
  <si>
    <t>189661</t>
  </si>
  <si>
    <t>Cntr RegA-WYEC21</t>
  </si>
  <si>
    <t>189662</t>
  </si>
  <si>
    <t>Cntr RegA-WYEC22</t>
  </si>
  <si>
    <t>189688</t>
  </si>
  <si>
    <t>RegA-WY Def Exc NPC</t>
  </si>
  <si>
    <t>189689</t>
  </si>
  <si>
    <t>610000</t>
  </si>
  <si>
    <t>Supervisor/Engineer</t>
  </si>
  <si>
    <t>610099</t>
  </si>
  <si>
    <t>Staff</t>
  </si>
  <si>
    <t>701010</t>
  </si>
  <si>
    <t>Labor- Setl to Cap</t>
  </si>
  <si>
    <t>1823999</t>
  </si>
  <si>
    <t>REGULATORY ASST-OTH</t>
  </si>
  <si>
    <t>186011</t>
  </si>
  <si>
    <t>DSM Reg Asset-Acr-CA</t>
  </si>
  <si>
    <t>186015</t>
  </si>
  <si>
    <t>DSM Reg Asset-BA-CA</t>
  </si>
  <si>
    <t>186021</t>
  </si>
  <si>
    <t>DSM Reg Asset-Acr-ID</t>
  </si>
  <si>
    <t>186025</t>
  </si>
  <si>
    <t>DSM Reg Asset-BA-ID</t>
  </si>
  <si>
    <t>186035</t>
  </si>
  <si>
    <t>DSM Reg Asset-BA-OR</t>
  </si>
  <si>
    <t>186041</t>
  </si>
  <si>
    <t>DSM Reg Asset-Acr-UT</t>
  </si>
  <si>
    <t>186045</t>
  </si>
  <si>
    <t>DSM Reg Asset-BA-UT</t>
  </si>
  <si>
    <t>186051</t>
  </si>
  <si>
    <t>DSM Reg Asset-Acr-WA</t>
  </si>
  <si>
    <t>186055</t>
  </si>
  <si>
    <t>DSM Reg Asset-BA-WA</t>
  </si>
  <si>
    <t>186061</t>
  </si>
  <si>
    <t>DSM Reg Asset-Acr-WY</t>
  </si>
  <si>
    <t>186065</t>
  </si>
  <si>
    <t>DSM Reg Asset-BA-WY</t>
  </si>
  <si>
    <t>186071</t>
  </si>
  <si>
    <t>DSM Reg At-Acr-WY C1</t>
  </si>
  <si>
    <t>186075</t>
  </si>
  <si>
    <t>DSM Reg A-BA-WY C1</t>
  </si>
  <si>
    <t>186081</t>
  </si>
  <si>
    <t>DSM Reg A-Acr-WY C2</t>
  </si>
  <si>
    <t>186085</t>
  </si>
  <si>
    <t>DSM Reg A-BA-WY  C2</t>
  </si>
  <si>
    <t>Other Regulatory Assets (182.3)</t>
  </si>
  <si>
    <t>1830000</t>
  </si>
  <si>
    <t>PRE SURV&amp;INVEST CH</t>
  </si>
  <si>
    <t>184750</t>
  </si>
  <si>
    <t>Prel Surv &amp; Invest</t>
  </si>
  <si>
    <t>Preliminary Survey and Investigation Charges (183)</t>
  </si>
  <si>
    <t>1840000</t>
  </si>
  <si>
    <t>CLEARING ACCOUNTS</t>
  </si>
  <si>
    <t>134330</t>
  </si>
  <si>
    <t>Crs-Pltfrm Bill Clrg</t>
  </si>
  <si>
    <t>Clearing Accounts (184)</t>
  </si>
  <si>
    <t>1850000</t>
  </si>
  <si>
    <t>TEMPORY FACILITIES</t>
  </si>
  <si>
    <t>184950</t>
  </si>
  <si>
    <t>Temporary Facil-Rcl</t>
  </si>
  <si>
    <t>184960</t>
  </si>
  <si>
    <t>Temp Facilities-Clrg</t>
  </si>
  <si>
    <t>Temporary Facilities (185)</t>
  </si>
  <si>
    <t>1861000</t>
  </si>
  <si>
    <t>MS DEF DB-OTH WIP</t>
  </si>
  <si>
    <t>185011</t>
  </si>
  <si>
    <t>Sales of Elec. Util</t>
  </si>
  <si>
    <t>185016</t>
  </si>
  <si>
    <t>ERC Purchased</t>
  </si>
  <si>
    <t>185017</t>
  </si>
  <si>
    <t>ERC- Impair Reserve</t>
  </si>
  <si>
    <t>1861200</t>
  </si>
  <si>
    <t>FINANCING COSTS DEFR</t>
  </si>
  <si>
    <t>185025</t>
  </si>
  <si>
    <t>Misc Def Charges</t>
  </si>
  <si>
    <t>185026</t>
  </si>
  <si>
    <t>Deferred S-3 Shelf R</t>
  </si>
  <si>
    <t>185027</t>
  </si>
  <si>
    <t>Unamortized Credit A</t>
  </si>
  <si>
    <t>185029</t>
  </si>
  <si>
    <t>Unamortized PCRB Mod</t>
  </si>
  <si>
    <t>185030</t>
  </si>
  <si>
    <t>Unam '94 Series Rstr</t>
  </si>
  <si>
    <t>1865000</t>
  </si>
  <si>
    <t>DEF COAL MINE COSTS</t>
  </si>
  <si>
    <t>184414</t>
  </si>
  <si>
    <t>Def Coal Cost-Wyodak</t>
  </si>
  <si>
    <t>1867000</t>
  </si>
  <si>
    <t>MSC DF DR-BAL TRAN</t>
  </si>
  <si>
    <t>134300</t>
  </si>
  <si>
    <t>Oth Curr Def Charges</t>
  </si>
  <si>
    <t>1868000</t>
  </si>
  <si>
    <t>MISC DF DR-OTH-CST</t>
  </si>
  <si>
    <t>134305</t>
  </si>
  <si>
    <t>Oth Df Chrg - IT L/M</t>
  </si>
  <si>
    <t>185313</t>
  </si>
  <si>
    <t>Mead-Phoenix-Availab</t>
  </si>
  <si>
    <t>185335</t>
  </si>
  <si>
    <t>Lacomb Irrigation</t>
  </si>
  <si>
    <t>185336</t>
  </si>
  <si>
    <t>Bogus Creek</t>
  </si>
  <si>
    <t>185337</t>
  </si>
  <si>
    <t>Pt to Pt Trans Reser</t>
  </si>
  <si>
    <t>185343</t>
  </si>
  <si>
    <t>P Enrgy Dep-frm Tran</t>
  </si>
  <si>
    <t>185344</t>
  </si>
  <si>
    <t>Trans Dep-to Pac Enr</t>
  </si>
  <si>
    <t>185350</t>
  </si>
  <si>
    <t>LT Lease Comm Prepd</t>
  </si>
  <si>
    <t>185353</t>
  </si>
  <si>
    <t>P En Sv Dep-frm Tran</t>
  </si>
  <si>
    <t>185354</t>
  </si>
  <si>
    <t>Trans Svc Dep-to P E</t>
  </si>
  <si>
    <t>185359</t>
  </si>
  <si>
    <t>LT LSB2 Maint Prepay</t>
  </si>
  <si>
    <t>185360</t>
  </si>
  <si>
    <t>LT LSB1 Maint Prepay</t>
  </si>
  <si>
    <t>185361</t>
  </si>
  <si>
    <t>LT Cheh CSA Maint.</t>
  </si>
  <si>
    <t>185362</t>
  </si>
  <si>
    <t>LT CC CSA Maint Ppmt</t>
  </si>
  <si>
    <t>185371</t>
  </si>
  <si>
    <t>LT Chehalis CSA Prpd</t>
  </si>
  <si>
    <t>185372</t>
  </si>
  <si>
    <t>LT Currant Creek CSA</t>
  </si>
  <si>
    <t>185551</t>
  </si>
  <si>
    <t>LT Ppd-FSA C-Dunlap</t>
  </si>
  <si>
    <t>185552</t>
  </si>
  <si>
    <t>LT Ppd-FSA C-Ek Flts</t>
  </si>
  <si>
    <t>185554</t>
  </si>
  <si>
    <t>LT Ppd-FSA C-Fte Crk</t>
  </si>
  <si>
    <t>185557</t>
  </si>
  <si>
    <t>LT Ppd-FSA C-Glnrk I</t>
  </si>
  <si>
    <t>185558</t>
  </si>
  <si>
    <t>LT Ppd-FSA C-GlrkIII</t>
  </si>
  <si>
    <t>185561</t>
  </si>
  <si>
    <t>LT Ppd-FSA C-Gdn Hls</t>
  </si>
  <si>
    <t>185564</t>
  </si>
  <si>
    <t>LT Ppd-FSA C-Hi Plns</t>
  </si>
  <si>
    <t>185567</t>
  </si>
  <si>
    <t>LT Ppd-FSA C-Ln Jnpr</t>
  </si>
  <si>
    <t>185570</t>
  </si>
  <si>
    <t>LT Prpd-FSA C-Mrgn I</t>
  </si>
  <si>
    <t>185571</t>
  </si>
  <si>
    <t>LT Ppd-FSA C-Mrng II</t>
  </si>
  <si>
    <t>185574</t>
  </si>
  <si>
    <t>LT Ppd-FSA C-McFd Rg</t>
  </si>
  <si>
    <t>185576</t>
  </si>
  <si>
    <t>LT Ppd-FSA C-Pry Mtn</t>
  </si>
  <si>
    <t>185577</t>
  </si>
  <si>
    <t>LT Ppd-FSA C-Rll Hls</t>
  </si>
  <si>
    <t>185580</t>
  </si>
  <si>
    <t>LT Ppd-FSA C-Svn M I</t>
  </si>
  <si>
    <t>185581</t>
  </si>
  <si>
    <t>LT Ppd-FSA C-Svn MII</t>
  </si>
  <si>
    <t>185584</t>
  </si>
  <si>
    <t>LT Ppd-FSA C-TB Fl I</t>
  </si>
  <si>
    <t>185585</t>
  </si>
  <si>
    <t>LT Ppd-FSA C-TB F II</t>
  </si>
  <si>
    <t>1869000</t>
  </si>
  <si>
    <t>MISC DF DR-OTH-NC</t>
  </si>
  <si>
    <t>135047</t>
  </si>
  <si>
    <t>Ferron Water Assessm</t>
  </si>
  <si>
    <t>185334</t>
  </si>
  <si>
    <t>Hermiston Swap</t>
  </si>
  <si>
    <t>Miscellaneous Deferred Debits (186)</t>
  </si>
  <si>
    <t>1890000</t>
  </si>
  <si>
    <t>UNAMRTZD LOSS</t>
  </si>
  <si>
    <t>189245</t>
  </si>
  <si>
    <t>MTN-8.625 Due 12/13/</t>
  </si>
  <si>
    <t>189246</t>
  </si>
  <si>
    <t>2.95% SeriesFMB2/22</t>
  </si>
  <si>
    <t>189301</t>
  </si>
  <si>
    <t>8 3/8% QUIDS</t>
  </si>
  <si>
    <t>189302</t>
  </si>
  <si>
    <t>8.55% QUIDS Series B</t>
  </si>
  <si>
    <t>189701</t>
  </si>
  <si>
    <t>6 1/8% Ser Emy PCRB</t>
  </si>
  <si>
    <t>189702</t>
  </si>
  <si>
    <t>6 1/8% Ser Carbon PC</t>
  </si>
  <si>
    <t>189703</t>
  </si>
  <si>
    <t>6 1/8% Ser Linc PCRB</t>
  </si>
  <si>
    <t>189704</t>
  </si>
  <si>
    <t>Emy 6 3/8% PCRB Due</t>
  </si>
  <si>
    <t>189705</t>
  </si>
  <si>
    <t>Emy 5.9% PCRB Due 4/</t>
  </si>
  <si>
    <t>189708</t>
  </si>
  <si>
    <t>Emy 10.70% PCRB Due</t>
  </si>
  <si>
    <t>189709</t>
  </si>
  <si>
    <t>8 1/4% Ser PCRB Due</t>
  </si>
  <si>
    <t>189710</t>
  </si>
  <si>
    <t>8 5/8% Ser PCRB Emy</t>
  </si>
  <si>
    <t>189711</t>
  </si>
  <si>
    <t>8 5/8% PCRB Linc Due</t>
  </si>
  <si>
    <t>189714</t>
  </si>
  <si>
    <t>Convrs 6 3/8% PCRB D</t>
  </si>
  <si>
    <t>189716</t>
  </si>
  <si>
    <t>Swtwtr 6 % PCRB Due</t>
  </si>
  <si>
    <t>189724</t>
  </si>
  <si>
    <t>Swtwtr 1990A 7/1/201</t>
  </si>
  <si>
    <t>189733</t>
  </si>
  <si>
    <t>5.65% Emery 1993A</t>
  </si>
  <si>
    <t>189734</t>
  </si>
  <si>
    <t>5 5/8% Emery 1993B</t>
  </si>
  <si>
    <t>189735</t>
  </si>
  <si>
    <t>5 5/8% Lincoln 1993</t>
  </si>
  <si>
    <t>189736</t>
  </si>
  <si>
    <t>Emery 6.15% PCRB '96</t>
  </si>
  <si>
    <t>189738</t>
  </si>
  <si>
    <t>Carbon Co. 1994 PCRB</t>
  </si>
  <si>
    <t>Unamortized Loss on Reacquired Debt (189)</t>
  </si>
  <si>
    <t>1900000</t>
  </si>
  <si>
    <t>ACM DEF INCM TAXES</t>
  </si>
  <si>
    <t>287061</t>
  </si>
  <si>
    <t>DTA 705.346 - CA - P</t>
  </si>
  <si>
    <t>287062</t>
  </si>
  <si>
    <t>DTA 705.347 - ID - P</t>
  </si>
  <si>
    <t>287063</t>
  </si>
  <si>
    <t>DTA 705.348 - OR - P</t>
  </si>
  <si>
    <t>287064</t>
  </si>
  <si>
    <t>DTA 705.349 - UT - P</t>
  </si>
  <si>
    <t>287065</t>
  </si>
  <si>
    <t>DTA 705.350 - WA - P</t>
  </si>
  <si>
    <t>287066</t>
  </si>
  <si>
    <t>DTA 705.351 - WY - P</t>
  </si>
  <si>
    <t>1901000</t>
  </si>
  <si>
    <t>ACCUM DEF INC TAX</t>
  </si>
  <si>
    <t>287045</t>
  </si>
  <si>
    <t>DTA 610.155 RL - WA-</t>
  </si>
  <si>
    <t>287047</t>
  </si>
  <si>
    <t>DTA 610.150 RL-BADRO</t>
  </si>
  <si>
    <t>287048</t>
  </si>
  <si>
    <t>DTA 705.425 RL-BAD-W</t>
  </si>
  <si>
    <t>287049</t>
  </si>
  <si>
    <t>DTA 705.352 RL-KDR-C</t>
  </si>
  <si>
    <t>287051</t>
  </si>
  <si>
    <t>DTA 705.340 RL-InT-C</t>
  </si>
  <si>
    <t>287053</t>
  </si>
  <si>
    <t>DTA 705.342 RL-InTDO</t>
  </si>
  <si>
    <t>287055</t>
  </si>
  <si>
    <t>DTA 705.344 RL-ITDWA</t>
  </si>
  <si>
    <t>287056</t>
  </si>
  <si>
    <t>DTA 705.345 RLITDWY</t>
  </si>
  <si>
    <t>287100</t>
  </si>
  <si>
    <t>Val Allow for SC DTA</t>
  </si>
  <si>
    <t>287111</t>
  </si>
  <si>
    <t>DTA 705.287 R-P CA</t>
  </si>
  <si>
    <t>287112</t>
  </si>
  <si>
    <t>DTA 705.288 R-P ID</t>
  </si>
  <si>
    <t>287113</t>
  </si>
  <si>
    <t>DTA 705.289 R-P OR</t>
  </si>
  <si>
    <t>287114</t>
  </si>
  <si>
    <t>DTA 705.290 R-P WA</t>
  </si>
  <si>
    <t>287115</t>
  </si>
  <si>
    <t>DTA 705.291 R-P WY</t>
  </si>
  <si>
    <t>287116</t>
  </si>
  <si>
    <t>DTA 705.292 R-P UT</t>
  </si>
  <si>
    <t>287121</t>
  </si>
  <si>
    <t>DTA 705.294 R-NPr CA</t>
  </si>
  <si>
    <t>287122</t>
  </si>
  <si>
    <t>DTA 705.295 R-NPr ID</t>
  </si>
  <si>
    <t>287124</t>
  </si>
  <si>
    <t>DTA 705.296 R-NPr WA</t>
  </si>
  <si>
    <t>287125</t>
  </si>
  <si>
    <t>DTA 705.297 R-NPr WY</t>
  </si>
  <si>
    <t>287173</t>
  </si>
  <si>
    <t>DTA 415.942 RL-SD-WA</t>
  </si>
  <si>
    <t>287174</t>
  </si>
  <si>
    <t>DTA 705.410 RL-CD-CA</t>
  </si>
  <si>
    <t>287175</t>
  </si>
  <si>
    <t>DTA 705.411 RL-CD-ID</t>
  </si>
  <si>
    <t>287176</t>
  </si>
  <si>
    <t>DTA 705.412 RD-OR</t>
  </si>
  <si>
    <t>287177</t>
  </si>
  <si>
    <t>DTA 705.413 RL-Choll</t>
  </si>
  <si>
    <t>287178</t>
  </si>
  <si>
    <t>DTA 705.414 RL-CD-WY</t>
  </si>
  <si>
    <t>287179</t>
  </si>
  <si>
    <t>DTA 910.535 - Kl S O</t>
  </si>
  <si>
    <t>287180</t>
  </si>
  <si>
    <t>DTA 505.450-AccrPyTx</t>
  </si>
  <si>
    <t>287181</t>
  </si>
  <si>
    <t>DTA 205.201 Inv RsvC</t>
  </si>
  <si>
    <t>287183</t>
  </si>
  <si>
    <t>DTA 425.160 LL (OL)</t>
  </si>
  <si>
    <t>287184</t>
  </si>
  <si>
    <t>DTA 705.605 - RL-OR</t>
  </si>
  <si>
    <t>287188</t>
  </si>
  <si>
    <t>DTA 100.121 RL InTPF</t>
  </si>
  <si>
    <t>287190</t>
  </si>
  <si>
    <t>DTA 100.122 RL ITPMI</t>
  </si>
  <si>
    <t>287191</t>
  </si>
  <si>
    <t>DTA 705.280 R N-P CA</t>
  </si>
  <si>
    <t>287192</t>
  </si>
  <si>
    <t>DTA 705.281 R N-P ID</t>
  </si>
  <si>
    <t>287195</t>
  </si>
  <si>
    <t>DTA 705.284 R N-P WA</t>
  </si>
  <si>
    <t>287196</t>
  </si>
  <si>
    <t>DTA 705.285 R N-P WY</t>
  </si>
  <si>
    <t>287198</t>
  </si>
  <si>
    <t>DTA 320.279 RL-FS158</t>
  </si>
  <si>
    <t>287199</t>
  </si>
  <si>
    <t>DTA 220.101 Bad Debt</t>
  </si>
  <si>
    <t>287200</t>
  </si>
  <si>
    <t>DTA 705.267 RL-WA DM</t>
  </si>
  <si>
    <t>287206</t>
  </si>
  <si>
    <t>DTA 415.710 RL-WA Ac</t>
  </si>
  <si>
    <t>287209</t>
  </si>
  <si>
    <t>DTA 705.266 RL-ESA-C</t>
  </si>
  <si>
    <t>287211</t>
  </si>
  <si>
    <t>DTA 425.226 - Df Rev</t>
  </si>
  <si>
    <t>287212</t>
  </si>
  <si>
    <t>DTA 705.245-RL-OR</t>
  </si>
  <si>
    <t>287213</t>
  </si>
  <si>
    <t>DTA 425.381-RL-BPA</t>
  </si>
  <si>
    <t>287214</t>
  </si>
  <si>
    <t>DTA 910.245 - Ct RJO</t>
  </si>
  <si>
    <t>287215</t>
  </si>
  <si>
    <t>DTA 910.936-Rl GL TS</t>
  </si>
  <si>
    <t>287216</t>
  </si>
  <si>
    <t>DTA 605.715 Trpr MCO</t>
  </si>
  <si>
    <t>287219</t>
  </si>
  <si>
    <t>DTA 715.810 Chehalis</t>
  </si>
  <si>
    <t>287220</t>
  </si>
  <si>
    <t>DTA 720.560 Pension</t>
  </si>
  <si>
    <t>287225</t>
  </si>
  <si>
    <t>DTA 605.103 ARO/Reg</t>
  </si>
  <si>
    <t>287227</t>
  </si>
  <si>
    <t>DTA 705.531 RL UT</t>
  </si>
  <si>
    <t>287229</t>
  </si>
  <si>
    <t>DTA 705.527 RL CA</t>
  </si>
  <si>
    <t>287230</t>
  </si>
  <si>
    <t>DTA 705.521 RL WY</t>
  </si>
  <si>
    <t>287231</t>
  </si>
  <si>
    <t>DTA 705.519 RL WA</t>
  </si>
  <si>
    <t>287233</t>
  </si>
  <si>
    <t>DTA 705.515 RL OR</t>
  </si>
  <si>
    <t>287235</t>
  </si>
  <si>
    <t>DTA 705.511 RL CA</t>
  </si>
  <si>
    <t>287237</t>
  </si>
  <si>
    <t>DTA 705.755 RL</t>
  </si>
  <si>
    <t>287238</t>
  </si>
  <si>
    <t>DTA 705.420 RL - CA</t>
  </si>
  <si>
    <t>287240</t>
  </si>
  <si>
    <t>DTA 605.301 Env Liab</t>
  </si>
  <si>
    <t>287241</t>
  </si>
  <si>
    <t>DTA 605.302 Env Liab</t>
  </si>
  <si>
    <t>287249</t>
  </si>
  <si>
    <t>DTA 415.839 Frzn MTM</t>
  </si>
  <si>
    <t>287252</t>
  </si>
  <si>
    <t>DTA 705.263 Reg L WA</t>
  </si>
  <si>
    <t>287253</t>
  </si>
  <si>
    <t>DTA 705.400 Reg L OR</t>
  </si>
  <si>
    <t>287254</t>
  </si>
  <si>
    <t>DTA 705.450 Reg L CA</t>
  </si>
  <si>
    <t>287256</t>
  </si>
  <si>
    <t>DTA 705.452 Reg L WA</t>
  </si>
  <si>
    <t>287257</t>
  </si>
  <si>
    <t>DTA 705.453 Reg L ID</t>
  </si>
  <si>
    <t>287258</t>
  </si>
  <si>
    <t>DTA 705.454 Reg L UT</t>
  </si>
  <si>
    <t>287259</t>
  </si>
  <si>
    <t>DTA 705.455 Reg L WY</t>
  </si>
  <si>
    <t>287262</t>
  </si>
  <si>
    <t>DTA 100.100 RL ITC</t>
  </si>
  <si>
    <t>287268</t>
  </si>
  <si>
    <t>DTA 415.706 RL-50%WY</t>
  </si>
  <si>
    <t>287269</t>
  </si>
  <si>
    <t>DTA CO Tx Crdt CFwd</t>
  </si>
  <si>
    <t>287270</t>
  </si>
  <si>
    <t>Val Allow for DTA</t>
  </si>
  <si>
    <t>287271</t>
  </si>
  <si>
    <t>DTA 705.336 RL REC-U</t>
  </si>
  <si>
    <t>287272</t>
  </si>
  <si>
    <t>DTA 705.337 RL REC-W</t>
  </si>
  <si>
    <t>287274</t>
  </si>
  <si>
    <t>DTA 705.261 OR RECs</t>
  </si>
  <si>
    <t>287280</t>
  </si>
  <si>
    <t>DTA State Chrt Contb</t>
  </si>
  <si>
    <t>287281</t>
  </si>
  <si>
    <t>DTA CA AMT Credit</t>
  </si>
  <si>
    <t>287284</t>
  </si>
  <si>
    <t>DTA 610.147 Reg LRCL</t>
  </si>
  <si>
    <t>287290</t>
  </si>
  <si>
    <t>DTA 425.150 Lews Rvr</t>
  </si>
  <si>
    <t>287298</t>
  </si>
  <si>
    <t>DTA 205.210 ERC Impr</t>
  </si>
  <si>
    <t>287299</t>
  </si>
  <si>
    <t>DTA 705.265 Reg L-OR</t>
  </si>
  <si>
    <t>287300</t>
  </si>
  <si>
    <t>DTA 920.182 LTIP-Ncr</t>
  </si>
  <si>
    <t>287304</t>
  </si>
  <si>
    <t>DTA 610.146 OR Liab</t>
  </si>
  <si>
    <t>287312</t>
  </si>
  <si>
    <t>DTA 105.400 ARO RL</t>
  </si>
  <si>
    <t>287316</t>
  </si>
  <si>
    <t>DTA 715.720 NWP WA</t>
  </si>
  <si>
    <t>287323</t>
  </si>
  <si>
    <t>DTA 505.400 Bonus Li</t>
  </si>
  <si>
    <t>287324</t>
  </si>
  <si>
    <t>DTA 720.200 Def comp</t>
  </si>
  <si>
    <t>287326</t>
  </si>
  <si>
    <t>DTA 720.500 Severanc</t>
  </si>
  <si>
    <t>287327</t>
  </si>
  <si>
    <t>DTA 720.300 Pension</t>
  </si>
  <si>
    <t>287332</t>
  </si>
  <si>
    <t>DTA 505.600 Vacation</t>
  </si>
  <si>
    <t>287336</t>
  </si>
  <si>
    <t>DTA 730.120 FAS 133</t>
  </si>
  <si>
    <t>287337</t>
  </si>
  <si>
    <t>DTA 715.105 MCI FOG</t>
  </si>
  <si>
    <t>287338</t>
  </si>
  <si>
    <t>DTA 415.110 Def Reg</t>
  </si>
  <si>
    <t>287339</t>
  </si>
  <si>
    <t>DTA 105.400 FAS 143</t>
  </si>
  <si>
    <t>287340</t>
  </si>
  <si>
    <t>DTA 220.100 Bad Debt</t>
  </si>
  <si>
    <t>287341</t>
  </si>
  <si>
    <t>DTA 910.530 Injuries</t>
  </si>
  <si>
    <t>287354</t>
  </si>
  <si>
    <t>DTA 505.150 Misc. Cu</t>
  </si>
  <si>
    <t>287370</t>
  </si>
  <si>
    <t>DTA 425.215 Unearned</t>
  </si>
  <si>
    <t>287371</t>
  </si>
  <si>
    <t>DTA 930.100 OR BETC</t>
  </si>
  <si>
    <t>287373</t>
  </si>
  <si>
    <t>DTA 910.580 Wasach</t>
  </si>
  <si>
    <t>287389</t>
  </si>
  <si>
    <t>DTA 610.145 RL-DSM</t>
  </si>
  <si>
    <t>287390</t>
  </si>
  <si>
    <t>DTA 610.141 WA Ref</t>
  </si>
  <si>
    <t>287391</t>
  </si>
  <si>
    <t>DTA 425.320 N Umpqua</t>
  </si>
  <si>
    <t>287392</t>
  </si>
  <si>
    <t>DTA 425.120 Bear Rvr</t>
  </si>
  <si>
    <t>287393</t>
  </si>
  <si>
    <t>DTA 425.110 Ten Leas</t>
  </si>
  <si>
    <t>287395</t>
  </si>
  <si>
    <t>DTA 730.170 FAS 133</t>
  </si>
  <si>
    <t>287399</t>
  </si>
  <si>
    <t>DTA 920.150 FAS 112</t>
  </si>
  <si>
    <t>287414</t>
  </si>
  <si>
    <t>DTA 505.700 Rt Bonus</t>
  </si>
  <si>
    <t>287415</t>
  </si>
  <si>
    <t>DTA 205.200 M&amp;S Inv</t>
  </si>
  <si>
    <t>287417</t>
  </si>
  <si>
    <t>DTA 605.710 AcFinRcl</t>
  </si>
  <si>
    <t>287418</t>
  </si>
  <si>
    <t>DTA 705.241 CARE</t>
  </si>
  <si>
    <t>287430</t>
  </si>
  <si>
    <t>DTA 505.125 Accrued</t>
  </si>
  <si>
    <t>287437</t>
  </si>
  <si>
    <t>DTA NOL C/F</t>
  </si>
  <si>
    <t>287441</t>
  </si>
  <si>
    <t>DTA 605.100 Trojan</t>
  </si>
  <si>
    <t>287445</t>
  </si>
  <si>
    <t>DTA 610.142 UT Enrgy</t>
  </si>
  <si>
    <t>287447</t>
  </si>
  <si>
    <t>DTA 720.830 Wst Coal</t>
  </si>
  <si>
    <t>287449</t>
  </si>
  <si>
    <t>DTA Fed Det - St NOL</t>
  </si>
  <si>
    <t>287453</t>
  </si>
  <si>
    <t>DTA 610.143 WA Prgrm</t>
  </si>
  <si>
    <t>287460</t>
  </si>
  <si>
    <t>DTA 720.800 FAS 158</t>
  </si>
  <si>
    <t>287462</t>
  </si>
  <si>
    <t>DTA 720.820 FAS 158</t>
  </si>
  <si>
    <t>287473</t>
  </si>
  <si>
    <t>DTA 705.270 Reg Liab</t>
  </si>
  <si>
    <t>287474</t>
  </si>
  <si>
    <t>DTA 705.271 Reg Liab</t>
  </si>
  <si>
    <t>287475</t>
  </si>
  <si>
    <t>DTA 705.272 Reg Liab</t>
  </si>
  <si>
    <t>287476</t>
  </si>
  <si>
    <t>DTA 705.273 Reg Liab</t>
  </si>
  <si>
    <t>287477</t>
  </si>
  <si>
    <t>DTA 705.274 Reg Liab</t>
  </si>
  <si>
    <t>287478</t>
  </si>
  <si>
    <t>DTA 705.275 Reg Liab</t>
  </si>
  <si>
    <t>287479</t>
  </si>
  <si>
    <t>DTA 105.221 Safe Har</t>
  </si>
  <si>
    <t>287482</t>
  </si>
  <si>
    <t>DTA 205.025 PMI FCA</t>
  </si>
  <si>
    <t>287486</t>
  </si>
  <si>
    <t>DTA 415.926 RL-Depre</t>
  </si>
  <si>
    <t>287487</t>
  </si>
  <si>
    <t>DTA 415.927 RL-Depre</t>
  </si>
  <si>
    <t>287494</t>
  </si>
  <si>
    <t>DTA Idaho ITC CryFwd</t>
  </si>
  <si>
    <t>287807</t>
  </si>
  <si>
    <t>Non-cur def fd tx co</t>
  </si>
  <si>
    <t>287817</t>
  </si>
  <si>
    <t>Non-cur def fd tx un</t>
  </si>
  <si>
    <t>287827</t>
  </si>
  <si>
    <t>Non-cur def st tx co</t>
  </si>
  <si>
    <t>287837</t>
  </si>
  <si>
    <t>Non-cur def st un tx</t>
  </si>
  <si>
    <t>287970</t>
  </si>
  <si>
    <t>DTL 415.815 Ins Rec</t>
  </si>
  <si>
    <t>1901090</t>
  </si>
  <si>
    <t>FAS109 DEF TAX ASS</t>
  </si>
  <si>
    <t>287321</t>
  </si>
  <si>
    <t>DTA 100.100 ITC</t>
  </si>
  <si>
    <t>287374</t>
  </si>
  <si>
    <t>DTA 100.105 WA Flwth</t>
  </si>
  <si>
    <t>1902000</t>
  </si>
  <si>
    <t>ACC DIT-NON-DEBIT</t>
  </si>
  <si>
    <t>287491</t>
  </si>
  <si>
    <t>DTA BETC Purch Crdts</t>
  </si>
  <si>
    <t>287497</t>
  </si>
  <si>
    <t>DTA BETC Purch Gain</t>
  </si>
  <si>
    <t>Accumulated Deferred Income Taxes (190)</t>
  </si>
  <si>
    <t>TOTAL Deferred Debits</t>
  </si>
  <si>
    <t>TOTAL ASSETS</t>
  </si>
  <si>
    <t>PROPRIETARY CAPITAL</t>
  </si>
  <si>
    <t>2010000</t>
  </si>
  <si>
    <t>COMMON STCK ISSUED</t>
  </si>
  <si>
    <t>293000</t>
  </si>
  <si>
    <t>Iss Cap - Ord Shares</t>
  </si>
  <si>
    <t>293001</t>
  </si>
  <si>
    <t>Common Stock Issued (201)</t>
  </si>
  <si>
    <t>2040000</t>
  </si>
  <si>
    <t>PREFERRD ST ISSUED</t>
  </si>
  <si>
    <t>291003</t>
  </si>
  <si>
    <t>Ser Pref Stock - 7%</t>
  </si>
  <si>
    <t>291004</t>
  </si>
  <si>
    <t>Ser Pref Stock - 6%</t>
  </si>
  <si>
    <t>Preferred Stock Issue (204)</t>
  </si>
  <si>
    <t>2110000</t>
  </si>
  <si>
    <t>ADD'T PAID-IN CAP</t>
  </si>
  <si>
    <t>294501</t>
  </si>
  <si>
    <t>Eqty Contrib-Share B</t>
  </si>
  <si>
    <t>294502</t>
  </si>
  <si>
    <t>APIC-FAS 109 Stk Opt</t>
  </si>
  <si>
    <t>294503</t>
  </si>
  <si>
    <t>APIC - Benefit Plan</t>
  </si>
  <si>
    <t>296000</t>
  </si>
  <si>
    <t>Addit Paid In Cap</t>
  </si>
  <si>
    <t>Other Paid-In Capital (208-211)</t>
  </si>
  <si>
    <t>2140000</t>
  </si>
  <si>
    <t>CAPTL STOCK EXP-DR</t>
  </si>
  <si>
    <t>296201</t>
  </si>
  <si>
    <t>Common Stock</t>
  </si>
  <si>
    <t>296209</t>
  </si>
  <si>
    <t>Common Stock Split-1</t>
  </si>
  <si>
    <t>(Less) Capital Stock Expense (214)</t>
  </si>
  <si>
    <t>2151000</t>
  </si>
  <si>
    <t>APP RET EARN-AMORT</t>
  </si>
  <si>
    <t>296950</t>
  </si>
  <si>
    <t>Appr Ret Earn-Amrt R</t>
  </si>
  <si>
    <t>2160100</t>
  </si>
  <si>
    <t>UNAPPROP RET EARN</t>
  </si>
  <si>
    <t>297000</t>
  </si>
  <si>
    <t>Unappr Ret Earn</t>
  </si>
  <si>
    <t>297903</t>
  </si>
  <si>
    <t>Dividends to S/H</t>
  </si>
  <si>
    <t>2160300</t>
  </si>
  <si>
    <t>UNAP RE-DIV TO S/H</t>
  </si>
  <si>
    <t>4360000</t>
  </si>
  <si>
    <t>APPROP OF RET EARN</t>
  </si>
  <si>
    <t>599750</t>
  </si>
  <si>
    <t>Appropriations of RE</t>
  </si>
  <si>
    <t>4380000</t>
  </si>
  <si>
    <t>COMM DIV DEC</t>
  </si>
  <si>
    <t>599600</t>
  </si>
  <si>
    <t>Common Divs Declar</t>
  </si>
  <si>
    <t xml:space="preserve">     part 1 retained earnings (215, 215.1, 216)</t>
  </si>
  <si>
    <t>4181100</t>
  </si>
  <si>
    <t>EQ EARN SUB-ELECT</t>
  </si>
  <si>
    <t>375320</t>
  </si>
  <si>
    <t>Eq Earn-PMI</t>
  </si>
  <si>
    <t>375330</t>
  </si>
  <si>
    <t>Eq Earn-BCC</t>
  </si>
  <si>
    <t>515181</t>
  </si>
  <si>
    <t>Fuel Exp-Bridger Coa</t>
  </si>
  <si>
    <t>515183</t>
  </si>
  <si>
    <t>Fuel Exp-Trapper Min</t>
  </si>
  <si>
    <t xml:space="preserve">     part 2 retained earnings (4181100)</t>
  </si>
  <si>
    <t>4371000</t>
  </si>
  <si>
    <t>PREF DIV</t>
  </si>
  <si>
    <t>599500</t>
  </si>
  <si>
    <t>Pref Div Req</t>
  </si>
  <si>
    <t>Net Income</t>
  </si>
  <si>
    <t xml:space="preserve">     part 3 retained earnings - place holder for EACS</t>
  </si>
  <si>
    <t>Retained Earnings (215, 215.1, 216)</t>
  </si>
  <si>
    <t>2161100</t>
  </si>
  <si>
    <t>UNAPROP UNDIST SUB E</t>
  </si>
  <si>
    <t>297100</t>
  </si>
  <si>
    <t>Unap Und Sub Earn</t>
  </si>
  <si>
    <t>FERC Account 4181100 from above</t>
  </si>
  <si>
    <t>Unappropriated Undistributed Subsidiary Earnings (216.1)</t>
  </si>
  <si>
    <t>2190000</t>
  </si>
  <si>
    <t>ACCM OTHER COMP INC</t>
  </si>
  <si>
    <t>299107</t>
  </si>
  <si>
    <t>FAS 158 SERP Acc OCI</t>
  </si>
  <si>
    <t>299117</t>
  </si>
  <si>
    <t>Tax FAS 158 SERP Acc</t>
  </si>
  <si>
    <t>Accumulated Other Comprehensive Income (219)</t>
  </si>
  <si>
    <t>TOTAL Proprietary Capital</t>
  </si>
  <si>
    <t>LONG-TERM DEBT</t>
  </si>
  <si>
    <t>2210000</t>
  </si>
  <si>
    <t>BONDS</t>
  </si>
  <si>
    <t>246050</t>
  </si>
  <si>
    <t>Curr Mat 1st Bonds</t>
  </si>
  <si>
    <t>246051</t>
  </si>
  <si>
    <t>Curr Mat M-Term Note</t>
  </si>
  <si>
    <t>270257</t>
  </si>
  <si>
    <t>270261</t>
  </si>
  <si>
    <t>270262</t>
  </si>
  <si>
    <t>270263</t>
  </si>
  <si>
    <t>270264</t>
  </si>
  <si>
    <t>270265</t>
  </si>
  <si>
    <t>270267</t>
  </si>
  <si>
    <t>270269</t>
  </si>
  <si>
    <t>270272</t>
  </si>
  <si>
    <t>270274</t>
  </si>
  <si>
    <t>270275</t>
  </si>
  <si>
    <t>270276</t>
  </si>
  <si>
    <t>270277</t>
  </si>
  <si>
    <t>270278</t>
  </si>
  <si>
    <t>270279</t>
  </si>
  <si>
    <t>270280</t>
  </si>
  <si>
    <t>270281</t>
  </si>
  <si>
    <t>270282</t>
  </si>
  <si>
    <t>271015</t>
  </si>
  <si>
    <t>Convrse PCRB 11/1/25</t>
  </si>
  <si>
    <t>271016</t>
  </si>
  <si>
    <t>Lincoln PCRB 11/1/25</t>
  </si>
  <si>
    <t>271196</t>
  </si>
  <si>
    <t>Sweetwater PCRB 2024</t>
  </si>
  <si>
    <t>271197</t>
  </si>
  <si>
    <t>Converse PCRB 2024</t>
  </si>
  <si>
    <t>271198</t>
  </si>
  <si>
    <t>Emery PCRB 11/1/24</t>
  </si>
  <si>
    <t>271200</t>
  </si>
  <si>
    <t>Lincoln PCRB 11/1/24</t>
  </si>
  <si>
    <t>271204</t>
  </si>
  <si>
    <t>Sweetwater PCRB 2025</t>
  </si>
  <si>
    <t>274385</t>
  </si>
  <si>
    <t>MTN S E 8.07% Due 9/</t>
  </si>
  <si>
    <t>274389</t>
  </si>
  <si>
    <t>MTN S E 8.12% Due 9/</t>
  </si>
  <si>
    <t>274390</t>
  </si>
  <si>
    <t>MTN S E 8.11% Due 9/</t>
  </si>
  <si>
    <t>274391</t>
  </si>
  <si>
    <t>MTN S E 8.05% Due 9/</t>
  </si>
  <si>
    <t>274398</t>
  </si>
  <si>
    <t>274404</t>
  </si>
  <si>
    <t>MTN S E 8.08% Due 10</t>
  </si>
  <si>
    <t>274405</t>
  </si>
  <si>
    <t>274435</t>
  </si>
  <si>
    <t>MTN S E 8.23% Due 1/</t>
  </si>
  <si>
    <t>274444</t>
  </si>
  <si>
    <t>274459</t>
  </si>
  <si>
    <t>MTN S F 7.26% Due 7/</t>
  </si>
  <si>
    <t>274460</t>
  </si>
  <si>
    <t>274470</t>
  </si>
  <si>
    <t>MTN S F 7.23% Due 8/</t>
  </si>
  <si>
    <t>274471</t>
  </si>
  <si>
    <t>MTN S F 7.24% Due 8/</t>
  </si>
  <si>
    <t>274478</t>
  </si>
  <si>
    <t>MTN S F 6.75% Due 9/</t>
  </si>
  <si>
    <t>274479</t>
  </si>
  <si>
    <t>MTN S F 6.72% Due 9/</t>
  </si>
  <si>
    <t>274480</t>
  </si>
  <si>
    <t>MTN S F 6.75% Due 10</t>
  </si>
  <si>
    <t>274481</t>
  </si>
  <si>
    <t>274482</t>
  </si>
  <si>
    <t>274486</t>
  </si>
  <si>
    <t>MTN S G 6.71% Due 1/</t>
  </si>
  <si>
    <t>274490</t>
  </si>
  <si>
    <t>Bonds (221)</t>
  </si>
  <si>
    <t>2250000</t>
  </si>
  <si>
    <t>UNAMORT PREM L-T-D</t>
  </si>
  <si>
    <t>246098</t>
  </si>
  <si>
    <t>Cur Mat Premium FMB</t>
  </si>
  <si>
    <t>276444</t>
  </si>
  <si>
    <t>Med-Term Note S  E 8</t>
  </si>
  <si>
    <t>276445</t>
  </si>
  <si>
    <t>Unamoritized Premium on Long-Term Debt (225)</t>
  </si>
  <si>
    <t>2260000</t>
  </si>
  <si>
    <t>UNAMORT DISC L-T-D</t>
  </si>
  <si>
    <t>246090</t>
  </si>
  <si>
    <t>Cur Mat Dis FMB</t>
  </si>
  <si>
    <t>277492</t>
  </si>
  <si>
    <t>277496</t>
  </si>
  <si>
    <t>277497</t>
  </si>
  <si>
    <t>277498</t>
  </si>
  <si>
    <t>277499</t>
  </si>
  <si>
    <t>277500</t>
  </si>
  <si>
    <t>277502</t>
  </si>
  <si>
    <t>277504</t>
  </si>
  <si>
    <t>277506</t>
  </si>
  <si>
    <t>277507</t>
  </si>
  <si>
    <t>277508</t>
  </si>
  <si>
    <t>277509</t>
  </si>
  <si>
    <t>277510</t>
  </si>
  <si>
    <t>277511</t>
  </si>
  <si>
    <t>277512</t>
  </si>
  <si>
    <t>277513</t>
  </si>
  <si>
    <t>277514</t>
  </si>
  <si>
    <t>277515</t>
  </si>
  <si>
    <t>277516</t>
  </si>
  <si>
    <t>(Less) Unamoritized Discount on Long-Term Debt (226)</t>
  </si>
  <si>
    <t>TOTAL Long-Term Debt</t>
  </si>
  <si>
    <t>OTHER NONCURRENT LIABILITIES</t>
  </si>
  <si>
    <t>2271000</t>
  </si>
  <si>
    <t>OBLG UND FI LS NCUR</t>
  </si>
  <si>
    <t>279770</t>
  </si>
  <si>
    <t>Fin Lse Liab-NCurr-B</t>
  </si>
  <si>
    <t>279780</t>
  </si>
  <si>
    <t>Fin Lse Liab-NCurr-G</t>
  </si>
  <si>
    <t>279785</t>
  </si>
  <si>
    <t>Fin Lse Liab-NCurr-P</t>
  </si>
  <si>
    <t>279870</t>
  </si>
  <si>
    <t>Fin Lse Liab-Bld(RC)</t>
  </si>
  <si>
    <t>279880</t>
  </si>
  <si>
    <t>Fin Lse Liab-Gas(RC)</t>
  </si>
  <si>
    <t>279885</t>
  </si>
  <si>
    <t>Fin Lse Liab-PPA(RC)</t>
  </si>
  <si>
    <t>2272000</t>
  </si>
  <si>
    <t>OBLGTNS UND OPER</t>
  </si>
  <si>
    <t>279710</t>
  </si>
  <si>
    <t>Opr Lse Liab-NonC-L</t>
  </si>
  <si>
    <t>279720</t>
  </si>
  <si>
    <t>Opr Lse Liab-NonC-B</t>
  </si>
  <si>
    <t>279730</t>
  </si>
  <si>
    <t>Opr Lse Liab-NonC-E</t>
  </si>
  <si>
    <t>279740</t>
  </si>
  <si>
    <t>Opr Lse Liab-NonC-P</t>
  </si>
  <si>
    <t>279750</t>
  </si>
  <si>
    <t>Opr Lse Liab-NonC-O</t>
  </si>
  <si>
    <t>279810</t>
  </si>
  <si>
    <t>Op Lse Liab-Land(RC)</t>
  </si>
  <si>
    <t>279820</t>
  </si>
  <si>
    <t>Op Ls Liab-Bldg (RC)</t>
  </si>
  <si>
    <t>279830</t>
  </si>
  <si>
    <t>Op Ls Liab-Equip(RC)</t>
  </si>
  <si>
    <t>279840</t>
  </si>
  <si>
    <t>Op Lse Liab-PPAs(RC)</t>
  </si>
  <si>
    <t>279850</t>
  </si>
  <si>
    <t>Op Lse Liab-Oth (RC)</t>
  </si>
  <si>
    <t>Obligation Under Capital Leases - Noncurrent (227)</t>
  </si>
  <si>
    <t>2281000</t>
  </si>
  <si>
    <t>ACC PROV-PROP INS</t>
  </si>
  <si>
    <t>288711</t>
  </si>
  <si>
    <t>Reg Liab-CA Prop Ins</t>
  </si>
  <si>
    <t>288712</t>
  </si>
  <si>
    <t>Reg Liab-OR Prop Ins</t>
  </si>
  <si>
    <t>288713</t>
  </si>
  <si>
    <t>Reg Liab-WA Prop Ins</t>
  </si>
  <si>
    <t>288714</t>
  </si>
  <si>
    <t>Reg Liab-ID Prop Ins</t>
  </si>
  <si>
    <t>288715</t>
  </si>
  <si>
    <t>Reg Liab-UT Prop Ins</t>
  </si>
  <si>
    <t>288716</t>
  </si>
  <si>
    <t>Reg Liab-WY Prop Ins</t>
  </si>
  <si>
    <t>288748</t>
  </si>
  <si>
    <t>RegL-WA Ins Rsv-RtA</t>
  </si>
  <si>
    <t>288749</t>
  </si>
  <si>
    <t>RegL-OR Ins Rsv-RtA</t>
  </si>
  <si>
    <t>2281200</t>
  </si>
  <si>
    <t>ACC PRV-INS-T&amp;D LN</t>
  </si>
  <si>
    <t>280307</t>
  </si>
  <si>
    <t>Acc Pv - Prop Ins-PP</t>
  </si>
  <si>
    <t>Accumulated Provision of Property Insurance (228.1)</t>
  </si>
  <si>
    <t>2282100</t>
  </si>
  <si>
    <t>ACC PRV IN &amp; DAMAG</t>
  </si>
  <si>
    <t>280311</t>
  </si>
  <si>
    <t>Prv For Injrs &amp; Dmgs</t>
  </si>
  <si>
    <t>2282400</t>
  </si>
  <si>
    <t>ACCUM PRV FR I&amp;D-OR</t>
  </si>
  <si>
    <t>288700</t>
  </si>
  <si>
    <t>Reg Liab-OR I&amp;D Rsrv</t>
  </si>
  <si>
    <t>2282500</t>
  </si>
  <si>
    <t>Acc Prov I&amp;D-Insur</t>
  </si>
  <si>
    <t>156909</t>
  </si>
  <si>
    <t>Ins Reim Rec(ID)NC</t>
  </si>
  <si>
    <t>Accumulated Provision for Injuries and Damages (228.2)</t>
  </si>
  <si>
    <t>2283000</t>
  </si>
  <si>
    <t>PEN/BENFT-SICK</t>
  </si>
  <si>
    <t>280330</t>
  </si>
  <si>
    <t>FAS 112 Book Reserve</t>
  </si>
  <si>
    <t>280349</t>
  </si>
  <si>
    <t>Sup Pension Benfits</t>
  </si>
  <si>
    <t>280490</t>
  </si>
  <si>
    <t>FAS 112 - Wasatch Wo</t>
  </si>
  <si>
    <t>2283400</t>
  </si>
  <si>
    <t>POST-RETIREMENT BEN</t>
  </si>
  <si>
    <t>280328</t>
  </si>
  <si>
    <t>Retiree Trust Contri</t>
  </si>
  <si>
    <t>280329</t>
  </si>
  <si>
    <t>FAS 106-Contra Liab</t>
  </si>
  <si>
    <t>280440</t>
  </si>
  <si>
    <t>FAS 158 PR Liab Medi</t>
  </si>
  <si>
    <t>280449</t>
  </si>
  <si>
    <t>FAS 158 PR Liab-Recl</t>
  </si>
  <si>
    <t>280454</t>
  </si>
  <si>
    <t>FAS 158 PR Liab Reg</t>
  </si>
  <si>
    <t>280456</t>
  </si>
  <si>
    <t>FAS 106-Cntr L-Med S</t>
  </si>
  <si>
    <t>280457</t>
  </si>
  <si>
    <t>FAS 158 Contra PR</t>
  </si>
  <si>
    <t>2283500</t>
  </si>
  <si>
    <t>PENSIONS</t>
  </si>
  <si>
    <t>280350</t>
  </si>
  <si>
    <t>Pension - Local 57</t>
  </si>
  <si>
    <t>280355</t>
  </si>
  <si>
    <t>FAS 158 Pen Liab</t>
  </si>
  <si>
    <t>280365</t>
  </si>
  <si>
    <t>FAS 158 Pen Liab Rcl</t>
  </si>
  <si>
    <t>280465</t>
  </si>
  <si>
    <t>FAS 158 SERP Liab</t>
  </si>
  <si>
    <t>280479</t>
  </si>
  <si>
    <t>FAS 158 SERP Ben Lia</t>
  </si>
  <si>
    <t>Accumulated Provision for Pensions and Benefits (228.3)</t>
  </si>
  <si>
    <t>2284100</t>
  </si>
  <si>
    <t>AC MIS OP PR-OTHER</t>
  </si>
  <si>
    <t>289320</t>
  </si>
  <si>
    <t>Cheh WA - Mitigtn Ob</t>
  </si>
  <si>
    <t>2284400</t>
  </si>
  <si>
    <t>ACC PROV-HYDRO RE</t>
  </si>
  <si>
    <t>289201</t>
  </si>
  <si>
    <t>N. Umpqua - Trib Enh</t>
  </si>
  <si>
    <t>289202</t>
  </si>
  <si>
    <t>N. Umpqua - L-T Mon</t>
  </si>
  <si>
    <t>289203</t>
  </si>
  <si>
    <t>N. Umpqua - Mitigati</t>
  </si>
  <si>
    <t>289204</t>
  </si>
  <si>
    <t>N. Umpqua - Oversigh</t>
  </si>
  <si>
    <t>289211</t>
  </si>
  <si>
    <t>Bear Riv - Consrv Ha</t>
  </si>
  <si>
    <t>289212</t>
  </si>
  <si>
    <t>Bear Riv - Hab Enh &amp;</t>
  </si>
  <si>
    <t>289213</t>
  </si>
  <si>
    <t>Bear Riv - Lnd &amp; Wat</t>
  </si>
  <si>
    <t>289214</t>
  </si>
  <si>
    <t>Bear Riv - Other Set</t>
  </si>
  <si>
    <t>289220</t>
  </si>
  <si>
    <t>Rogue Rvr-Prsc3-HE</t>
  </si>
  <si>
    <t>289231</t>
  </si>
  <si>
    <t>Lewis Rvr - LWD Fund</t>
  </si>
  <si>
    <t>289232</t>
  </si>
  <si>
    <t>Lewis Rvr - Aquatics</t>
  </si>
  <si>
    <t>289233</t>
  </si>
  <si>
    <t>Lewis Rvr - Forest</t>
  </si>
  <si>
    <t>289234</t>
  </si>
  <si>
    <t>Lewis Rvr-Emrg Notfy</t>
  </si>
  <si>
    <t>Accumulated Miscellaneous Operating Provisions (228.4)</t>
  </si>
  <si>
    <t>2290000</t>
  </si>
  <si>
    <t>ACC PROV-Rate Refund</t>
  </si>
  <si>
    <t>284100</t>
  </si>
  <si>
    <t>Acc Prv Rate Ref</t>
  </si>
  <si>
    <t>Accumulated Provision for Rate Refunds (229)</t>
  </si>
  <si>
    <t>Long-Term Portion of Derivative Instrument Liabilities</t>
  </si>
  <si>
    <t>2300000</t>
  </si>
  <si>
    <t>ASSET RETIREMENT OBL</t>
  </si>
  <si>
    <t>284915</t>
  </si>
  <si>
    <t>ARO Liab-Deer Creek</t>
  </si>
  <si>
    <t>284918</t>
  </si>
  <si>
    <t>ARO Liab-Trojan Nucl</t>
  </si>
  <si>
    <t>284919</t>
  </si>
  <si>
    <t>ARO Liab-Blundell Pl</t>
  </si>
  <si>
    <t>284920</t>
  </si>
  <si>
    <t>ARO Liab-Colstrip Pl</t>
  </si>
  <si>
    <t>284921</t>
  </si>
  <si>
    <t>ARO Liab-DJ Plt Land</t>
  </si>
  <si>
    <t>284922</t>
  </si>
  <si>
    <t>ARO Liab-Hunter Plt</t>
  </si>
  <si>
    <t>284923</t>
  </si>
  <si>
    <t>ARO Liab-Hunter Expn</t>
  </si>
  <si>
    <t>284924</t>
  </si>
  <si>
    <t>ARO Liab-Huntgn Plt</t>
  </si>
  <si>
    <t>284925</t>
  </si>
  <si>
    <t>ARO Liab-Hntngtn Exp</t>
  </si>
  <si>
    <t>284926</t>
  </si>
  <si>
    <t>ARO Liab-JB Plt Land</t>
  </si>
  <si>
    <t>284927</t>
  </si>
  <si>
    <t>ARO Liab-JB Plt #1</t>
  </si>
  <si>
    <t>284928</t>
  </si>
  <si>
    <t>ARO Liab-JB Plt #2</t>
  </si>
  <si>
    <t>284929</t>
  </si>
  <si>
    <t>ARO Liab-JB Plt #3</t>
  </si>
  <si>
    <t>284930</t>
  </si>
  <si>
    <t>ARO Liab-JB Plt Raw</t>
  </si>
  <si>
    <t>284931</t>
  </si>
  <si>
    <t>ARO Liab-JB Plt Pipe</t>
  </si>
  <si>
    <t>284932</t>
  </si>
  <si>
    <t>ARO Liab-Naughton Pl</t>
  </si>
  <si>
    <t>284935</t>
  </si>
  <si>
    <t>ARO Liab-Nghtn 1&amp;2 A</t>
  </si>
  <si>
    <t>284936</t>
  </si>
  <si>
    <t>ARO Liab-Nghtn 3 Ash</t>
  </si>
  <si>
    <t>284937</t>
  </si>
  <si>
    <t>ARO Liab-Nghtn 3 FGD</t>
  </si>
  <si>
    <t>284938</t>
  </si>
  <si>
    <t>284939</t>
  </si>
  <si>
    <t>ARO Liab-Herm Plant</t>
  </si>
  <si>
    <t>284942</t>
  </si>
  <si>
    <t>ARO Liab-Dist Plant</t>
  </si>
  <si>
    <t>284943</t>
  </si>
  <si>
    <t>ARO Liab-Tran Plant</t>
  </si>
  <si>
    <t>284944</t>
  </si>
  <si>
    <t>ARO Liab-CC Evap Pnd</t>
  </si>
  <si>
    <t>284946</t>
  </si>
  <si>
    <t>ARO Liab-Asb Pwr Pln</t>
  </si>
  <si>
    <t>284947</t>
  </si>
  <si>
    <t>ARO Liab-Gen Plant</t>
  </si>
  <si>
    <t>284950</t>
  </si>
  <si>
    <t>ARO Liab-LNG JPR WF</t>
  </si>
  <si>
    <t>284951</t>
  </si>
  <si>
    <t>ARO Liab-Marengo WF</t>
  </si>
  <si>
    <t>284952</t>
  </si>
  <si>
    <t>ARO Liab-Goodnoe WF</t>
  </si>
  <si>
    <t>284953</t>
  </si>
  <si>
    <t>ARO Liab-Chehalis Pl</t>
  </si>
  <si>
    <t>284954</t>
  </si>
  <si>
    <t>ARO Liab-7 Mile Hill</t>
  </si>
  <si>
    <t>284955</t>
  </si>
  <si>
    <t>ARO Liab-High Plains</t>
  </si>
  <si>
    <t>284956</t>
  </si>
  <si>
    <t>ARO Liab - McFadden</t>
  </si>
  <si>
    <t>284957</t>
  </si>
  <si>
    <t>ARO Liab - Dunlap</t>
  </si>
  <si>
    <t>284958</t>
  </si>
  <si>
    <t>ARO Liab-Hayden Coal</t>
  </si>
  <si>
    <t>284962</t>
  </si>
  <si>
    <t>ARO Liab-Cholla Plnt</t>
  </si>
  <si>
    <t>284971</t>
  </si>
  <si>
    <t>ARO Liab-Cdr Spr W</t>
  </si>
  <si>
    <t>284972</t>
  </si>
  <si>
    <t>ARO Liab-Ekola FL W</t>
  </si>
  <si>
    <t>284973</t>
  </si>
  <si>
    <t>ARO Liab-TB Flats W</t>
  </si>
  <si>
    <t>284974</t>
  </si>
  <si>
    <t>ARO Liab-Pryor Mtn W</t>
  </si>
  <si>
    <t>284983</t>
  </si>
  <si>
    <t>ARO Liab-Foote Cr W</t>
  </si>
  <si>
    <t>Asset Retirement Obligations (230)</t>
  </si>
  <si>
    <t>TOTAL Other Noncurrent Liabilities</t>
  </si>
  <si>
    <t>CURRENT AND ACCRUED LIABILITIES</t>
  </si>
  <si>
    <t>2310000</t>
  </si>
  <si>
    <t>NOTES PAYABLE</t>
  </si>
  <si>
    <t>202000</t>
  </si>
  <si>
    <t>Notes Payable - CP</t>
  </si>
  <si>
    <t>Notes Payable (231)</t>
  </si>
  <si>
    <t>2320000</t>
  </si>
  <si>
    <t>ACCOUNTS PAYABLE</t>
  </si>
  <si>
    <t>210100</t>
  </si>
  <si>
    <t>A/P Reconciliation</t>
  </si>
  <si>
    <t>210115</t>
  </si>
  <si>
    <t>CSS Customer Acct Re</t>
  </si>
  <si>
    <t>210119</t>
  </si>
  <si>
    <t>Cntr Acct Pay-Brk Af</t>
  </si>
  <si>
    <t>210150</t>
  </si>
  <si>
    <t>A/P Purch Card Recon</t>
  </si>
  <si>
    <t>210199</t>
  </si>
  <si>
    <t>Contra A/P Trade-PR</t>
  </si>
  <si>
    <t>210200</t>
  </si>
  <si>
    <t>VISA E-Payables</t>
  </si>
  <si>
    <t>210402</t>
  </si>
  <si>
    <t>Min Plt Ac Colstrip</t>
  </si>
  <si>
    <t>210403</t>
  </si>
  <si>
    <t>Min Plt Acc Cholla</t>
  </si>
  <si>
    <t>210404</t>
  </si>
  <si>
    <t>Min Plt Ac Yampa Crg</t>
  </si>
  <si>
    <t>210405</t>
  </si>
  <si>
    <t>Min Plt Acc Hayden</t>
  </si>
  <si>
    <t>210406</t>
  </si>
  <si>
    <t>Min Plt Ac Hermiston</t>
  </si>
  <si>
    <t>210460</t>
  </si>
  <si>
    <t>Joint Owner Receivab</t>
  </si>
  <si>
    <t>210546</t>
  </si>
  <si>
    <t>T&amp;E Expense Liab</t>
  </si>
  <si>
    <t>210610</t>
  </si>
  <si>
    <t>Wyodak Coal Payable</t>
  </si>
  <si>
    <t>210613</t>
  </si>
  <si>
    <t>Black Butte Coal Co</t>
  </si>
  <si>
    <t>210616</t>
  </si>
  <si>
    <t>Western Energy - Col</t>
  </si>
  <si>
    <t>210635</t>
  </si>
  <si>
    <t>Arch Coal Purchases</t>
  </si>
  <si>
    <t>210637</t>
  </si>
  <si>
    <t>Canyon Fuel Coal Pur</t>
  </si>
  <si>
    <t>210642</t>
  </si>
  <si>
    <t>Peabody Coal Purchas</t>
  </si>
  <si>
    <t>210645</t>
  </si>
  <si>
    <t>Blundell Geothermal</t>
  </si>
  <si>
    <t>210650</t>
  </si>
  <si>
    <t>Bear Canyon Coal CBN</t>
  </si>
  <si>
    <t>210652</t>
  </si>
  <si>
    <t>Hermiston Gen Co Acc</t>
  </si>
  <si>
    <t>210675</t>
  </si>
  <si>
    <t>Westmoreland Kemmere</t>
  </si>
  <si>
    <t>210677</t>
  </si>
  <si>
    <t>Bronco Utah Opr LLC</t>
  </si>
  <si>
    <t>210679</t>
  </si>
  <si>
    <t>Coal Purch-PRPA</t>
  </si>
  <si>
    <t>210680</t>
  </si>
  <si>
    <t>Natural Gas Accruals</t>
  </si>
  <si>
    <t>210800</t>
  </si>
  <si>
    <t>A/P-Neg Cash Reclass</t>
  </si>
  <si>
    <t>210900</t>
  </si>
  <si>
    <t>GR/IR Clearing</t>
  </si>
  <si>
    <t>210910</t>
  </si>
  <si>
    <t>Freight Clearing</t>
  </si>
  <si>
    <t>211000</t>
  </si>
  <si>
    <t>Payroll Technical Ac</t>
  </si>
  <si>
    <t>211108</t>
  </si>
  <si>
    <t>Union With</t>
  </si>
  <si>
    <t>211109</t>
  </si>
  <si>
    <t>Met Pay With</t>
  </si>
  <si>
    <t>211112</t>
  </si>
  <si>
    <t>Un Fund With</t>
  </si>
  <si>
    <t>211115</t>
  </si>
  <si>
    <t>Vlnty Bn Wh</t>
  </si>
  <si>
    <t>211116</t>
  </si>
  <si>
    <t>Dep Supp With</t>
  </si>
  <si>
    <t>211125</t>
  </si>
  <si>
    <t>PAC Liab</t>
  </si>
  <si>
    <t>211149</t>
  </si>
  <si>
    <t>Other Payroll Liab</t>
  </si>
  <si>
    <t>215049</t>
  </si>
  <si>
    <t>Ferron Canal &amp; Reser</t>
  </si>
  <si>
    <t>215076</t>
  </si>
  <si>
    <t>K-Plus Em Cntr-E Chc</t>
  </si>
  <si>
    <t>215077</t>
  </si>
  <si>
    <t>K-Plus Emplyr Cntr-E</t>
  </si>
  <si>
    <t>215078</t>
  </si>
  <si>
    <t>K-Plus Emplyr Cntr-F</t>
  </si>
  <si>
    <t>215079</t>
  </si>
  <si>
    <t>K-Plus Emplyr Cnt-Ma</t>
  </si>
  <si>
    <t>215080</t>
  </si>
  <si>
    <t>Medical Insur Payabl</t>
  </si>
  <si>
    <t>215082</t>
  </si>
  <si>
    <t>Dental Insur Payable</t>
  </si>
  <si>
    <t>215084</t>
  </si>
  <si>
    <t>Vision Insur Payable</t>
  </si>
  <si>
    <t>215085</t>
  </si>
  <si>
    <t>Wst Util Dent Payble</t>
  </si>
  <si>
    <t>215086</t>
  </si>
  <si>
    <t>Wst Util Visn Payble</t>
  </si>
  <si>
    <t>215088</t>
  </si>
  <si>
    <t>UWUA Hlth &amp; Welfr Py</t>
  </si>
  <si>
    <t>215095</t>
  </si>
  <si>
    <t>HMO Health Plan</t>
  </si>
  <si>
    <t>215111</t>
  </si>
  <si>
    <t>IBEW 57 Life Insur</t>
  </si>
  <si>
    <t>215112</t>
  </si>
  <si>
    <t>Life Insurance Prem</t>
  </si>
  <si>
    <t>215116</t>
  </si>
  <si>
    <t>IBEW 57 Medical Insu</t>
  </si>
  <si>
    <t>215169</t>
  </si>
  <si>
    <t>CSS Refunds Payable</t>
  </si>
  <si>
    <t>215174</t>
  </si>
  <si>
    <t>Millard County Landf</t>
  </si>
  <si>
    <t>215176</t>
  </si>
  <si>
    <t>Beaver County Landfi</t>
  </si>
  <si>
    <t>215196</t>
  </si>
  <si>
    <t>Sanpete County Fire</t>
  </si>
  <si>
    <t>215210</t>
  </si>
  <si>
    <t>Sanpete County Land</t>
  </si>
  <si>
    <t>215212</t>
  </si>
  <si>
    <t>Taylrsville Strm Fee</t>
  </si>
  <si>
    <t>215213</t>
  </si>
  <si>
    <t>Mill Creek UT St WUF</t>
  </si>
  <si>
    <t>215214</t>
  </si>
  <si>
    <t>Cottonwood Ht SWUF</t>
  </si>
  <si>
    <t>215215</t>
  </si>
  <si>
    <t>Holladay UT SWUF</t>
  </si>
  <si>
    <t>215271</t>
  </si>
  <si>
    <t>K Plus Employee Cont</t>
  </si>
  <si>
    <t>215272</t>
  </si>
  <si>
    <t>K Plus Loans (Payrol</t>
  </si>
  <si>
    <t>215350</t>
  </si>
  <si>
    <t>IBEW57 Hlth Rmbrs,CY</t>
  </si>
  <si>
    <t>215351</t>
  </si>
  <si>
    <t>IBEW 57 Dpdt Care,CY</t>
  </si>
  <si>
    <t>215356</t>
  </si>
  <si>
    <t>Health Reimbrsmnt,CY</t>
  </si>
  <si>
    <t>215357</t>
  </si>
  <si>
    <t>Dpndnt Care Reimb,CY</t>
  </si>
  <si>
    <t>215358</t>
  </si>
  <si>
    <t>Health Reimbrsmnt,PY</t>
  </si>
  <si>
    <t>215359</t>
  </si>
  <si>
    <t>Dpndnt Care Reimb,PY</t>
  </si>
  <si>
    <t>215365</t>
  </si>
  <si>
    <t>HSA Employer Contrib</t>
  </si>
  <si>
    <t>215366</t>
  </si>
  <si>
    <t>HSA Employee Contrib</t>
  </si>
  <si>
    <t>215414</t>
  </si>
  <si>
    <t>Union Pacific Railro</t>
  </si>
  <si>
    <t>215420</t>
  </si>
  <si>
    <t>On-The-Bill Fin Liab</t>
  </si>
  <si>
    <t>215425</t>
  </si>
  <si>
    <t>OR DOE Cool Sch Prgm</t>
  </si>
  <si>
    <t>215427</t>
  </si>
  <si>
    <t>Project Help</t>
  </si>
  <si>
    <t>215428</t>
  </si>
  <si>
    <t>CSS Project Help</t>
  </si>
  <si>
    <t>215429</t>
  </si>
  <si>
    <t>CSS Oregon Low Inc</t>
  </si>
  <si>
    <t>215430</t>
  </si>
  <si>
    <t>OR Public Pur Surchr</t>
  </si>
  <si>
    <t>215431</t>
  </si>
  <si>
    <t>OR Renew &amp; Habitat</t>
  </si>
  <si>
    <t>215432</t>
  </si>
  <si>
    <t>OR Salmon Habitat</t>
  </si>
  <si>
    <t>215433</t>
  </si>
  <si>
    <t>School Enrgy Conserv</t>
  </si>
  <si>
    <t>215434</t>
  </si>
  <si>
    <t>Local and New Market</t>
  </si>
  <si>
    <t>215435</t>
  </si>
  <si>
    <t>Renewable Energy Res</t>
  </si>
  <si>
    <t>215436</t>
  </si>
  <si>
    <t>Low Inc Weatherizatn</t>
  </si>
  <si>
    <t>215437</t>
  </si>
  <si>
    <t>Rehab of Low Inc Hsg</t>
  </si>
  <si>
    <t>215439</t>
  </si>
  <si>
    <t>Cal ISO Trans Payble</t>
  </si>
  <si>
    <t>215550</t>
  </si>
  <si>
    <t>Med/Dent/Vision - Br</t>
  </si>
  <si>
    <t>215551</t>
  </si>
  <si>
    <t>Employee Life - Brid</t>
  </si>
  <si>
    <t>215553</t>
  </si>
  <si>
    <t>Ltd - Bridger</t>
  </si>
  <si>
    <t>215820</t>
  </si>
  <si>
    <t>OR KDR (Cop1&amp;2,IrGt)</t>
  </si>
  <si>
    <t>215821</t>
  </si>
  <si>
    <t>OR KDR (JC Boyle)</t>
  </si>
  <si>
    <t>215850</t>
  </si>
  <si>
    <t>Subscrip Fee-OCS</t>
  </si>
  <si>
    <t>215851</t>
  </si>
  <si>
    <t>Particip Fee-OrCmSlr</t>
  </si>
  <si>
    <t>220000</t>
  </si>
  <si>
    <t>Accounts Pay-Other</t>
  </si>
  <si>
    <t>220009</t>
  </si>
  <si>
    <t>Accounts Pay-Suspens</t>
  </si>
  <si>
    <t>220010</t>
  </si>
  <si>
    <t>Corp Card Clear Acct</t>
  </si>
  <si>
    <t>220011</t>
  </si>
  <si>
    <t>AP Fuel Crd Clr Acct</t>
  </si>
  <si>
    <t>220080</t>
  </si>
  <si>
    <t>Net Pwr Cost Pay Net</t>
  </si>
  <si>
    <t>220099</t>
  </si>
  <si>
    <t>Net Pwr Cost Pay Est</t>
  </si>
  <si>
    <t>220904</t>
  </si>
  <si>
    <t>Transm Unres Use Pen</t>
  </si>
  <si>
    <t>235120</t>
  </si>
  <si>
    <t>Accr - Misc Exp</t>
  </si>
  <si>
    <t>235130</t>
  </si>
  <si>
    <t>Accr - Elec Purch-Re</t>
  </si>
  <si>
    <t>235131</t>
  </si>
  <si>
    <t>Accr - Elec Purch-Cl</t>
  </si>
  <si>
    <t>235173</t>
  </si>
  <si>
    <t>Payable to PCrp Retr</t>
  </si>
  <si>
    <t>235190</t>
  </si>
  <si>
    <t>Accr - Severance</t>
  </si>
  <si>
    <t>235230</t>
  </si>
  <si>
    <t>Accr - Royalties</t>
  </si>
  <si>
    <t>235500</t>
  </si>
  <si>
    <t>Payroll/Salary-Net P</t>
  </si>
  <si>
    <t>235501</t>
  </si>
  <si>
    <t>Accr - Payroll/Salar</t>
  </si>
  <si>
    <t>235510</t>
  </si>
  <si>
    <t>Incentive Plan - Cor</t>
  </si>
  <si>
    <t>235512</t>
  </si>
  <si>
    <t>Accrd Retention Bon</t>
  </si>
  <si>
    <t>235599</t>
  </si>
  <si>
    <t>Safety Awards Pay</t>
  </si>
  <si>
    <t>240330</t>
  </si>
  <si>
    <t>Prov Work Comp</t>
  </si>
  <si>
    <t>Accounts Payable (232)</t>
  </si>
  <si>
    <t>2340000</t>
  </si>
  <si>
    <t>ACCT PYBLE ASSC CO</t>
  </si>
  <si>
    <t>116201</t>
  </si>
  <si>
    <t>210120</t>
  </si>
  <si>
    <t>Acct Pay-Brkshr Affl</t>
  </si>
  <si>
    <t>210710</t>
  </si>
  <si>
    <t>Intrco A/P-Trpr Mine</t>
  </si>
  <si>
    <t>210712</t>
  </si>
  <si>
    <t>Intco A/P-Bridger Co</t>
  </si>
  <si>
    <t>210716</t>
  </si>
  <si>
    <t>Intercomp A/P-PMI</t>
  </si>
  <si>
    <t>210717</t>
  </si>
  <si>
    <t>Intco Gas Acc-Kern R</t>
  </si>
  <si>
    <t>210718</t>
  </si>
  <si>
    <t>Intco Reloc - HomeSv</t>
  </si>
  <si>
    <t>210719</t>
  </si>
  <si>
    <t>I/Co A/P - NV Energy</t>
  </si>
  <si>
    <t>210721</t>
  </si>
  <si>
    <t>I/C A/P-SIERRA PACIF</t>
  </si>
  <si>
    <t>210723</t>
  </si>
  <si>
    <t>I/Co A/P - Kern Rvr</t>
  </si>
  <si>
    <t>210725</t>
  </si>
  <si>
    <t>I/C A/P-BHE (MEHC)</t>
  </si>
  <si>
    <t>210726</t>
  </si>
  <si>
    <t>I/Co A/P - MEC</t>
  </si>
  <si>
    <t>210729</t>
  </si>
  <si>
    <t>I/Co A/P - NNG</t>
  </si>
  <si>
    <t>210739</t>
  </si>
  <si>
    <t>I/Co A/P - NV Pwr Co</t>
  </si>
  <si>
    <t>210741</t>
  </si>
  <si>
    <t>I/C A/P Pay Elec-Sie</t>
  </si>
  <si>
    <t>210742</t>
  </si>
  <si>
    <t>I/C A/P Pay Elec-Nev</t>
  </si>
  <si>
    <t>210772</t>
  </si>
  <si>
    <t>I/C A/P Net Pwr-Neva</t>
  </si>
  <si>
    <t>210780</t>
  </si>
  <si>
    <t>I/Co A/P - BNSF</t>
  </si>
  <si>
    <t>278200</t>
  </si>
  <si>
    <t>Notes from Affiliate</t>
  </si>
  <si>
    <t>Accounts Payable to Associated Companies (234)</t>
  </si>
  <si>
    <t>2350000</t>
  </si>
  <si>
    <t>CUSTOMER DEPOSITS</t>
  </si>
  <si>
    <t>210552</t>
  </si>
  <si>
    <t>Transm Pmts Rec-Othr</t>
  </si>
  <si>
    <t>210557</t>
  </si>
  <si>
    <t>Cntra Tran PyR-AS</t>
  </si>
  <si>
    <t>230140</t>
  </si>
  <si>
    <t>Customer Deposits</t>
  </si>
  <si>
    <t>230200</t>
  </si>
  <si>
    <t>S-T Transm Dep-Cr Re</t>
  </si>
  <si>
    <t>289926</t>
  </si>
  <si>
    <t>Tran Cust Dep-Future</t>
  </si>
  <si>
    <t>2351000</t>
  </si>
  <si>
    <t>CUSTOMER DEPOSITS -</t>
  </si>
  <si>
    <t>230145</t>
  </si>
  <si>
    <t>Prj Dev Sec Deposits</t>
  </si>
  <si>
    <t>230190</t>
  </si>
  <si>
    <t>Margin Requirements</t>
  </si>
  <si>
    <t>230191</t>
  </si>
  <si>
    <t>Marg Req Pay Netting</t>
  </si>
  <si>
    <t>Customer Deposits (235)</t>
  </si>
  <si>
    <t>2360000</t>
  </si>
  <si>
    <t>TAXES ACCRUED</t>
  </si>
  <si>
    <t>210731</t>
  </si>
  <si>
    <t>I/Co Fd Tax Pay Even</t>
  </si>
  <si>
    <t>210732</t>
  </si>
  <si>
    <t>I/Co Fd Tax Pay MEHC</t>
  </si>
  <si>
    <t>232500</t>
  </si>
  <si>
    <t>Frnch/Lic Accr/Auto</t>
  </si>
  <si>
    <t>232501</t>
  </si>
  <si>
    <t>Fran Lic Tx Accruals</t>
  </si>
  <si>
    <t>233001</t>
  </si>
  <si>
    <t>OR - Property Tax</t>
  </si>
  <si>
    <t>233002</t>
  </si>
  <si>
    <t>WA - Property Tax</t>
  </si>
  <si>
    <t>233003</t>
  </si>
  <si>
    <t>CA - Property Tax</t>
  </si>
  <si>
    <t>233004</t>
  </si>
  <si>
    <t>UT - Property Tax</t>
  </si>
  <si>
    <t>233005</t>
  </si>
  <si>
    <t>WY - Property Tax</t>
  </si>
  <si>
    <t>233006</t>
  </si>
  <si>
    <t>ID - Property Tax</t>
  </si>
  <si>
    <t>233007</t>
  </si>
  <si>
    <t>MT - Property Tax</t>
  </si>
  <si>
    <t>233008</t>
  </si>
  <si>
    <t>Navajo Possessory Ta</t>
  </si>
  <si>
    <t>233009</t>
  </si>
  <si>
    <t>Ute Possessory Tax</t>
  </si>
  <si>
    <t>233010</t>
  </si>
  <si>
    <t>Sho-Ban Possessry Tx</t>
  </si>
  <si>
    <t>233011</t>
  </si>
  <si>
    <t>Goshute Possessry Tx</t>
  </si>
  <si>
    <t>233012</t>
  </si>
  <si>
    <t>CO - Property Tax</t>
  </si>
  <si>
    <t>233013</t>
  </si>
  <si>
    <t>NM - Property Tax</t>
  </si>
  <si>
    <t>233014</t>
  </si>
  <si>
    <t>AZ - Property Tax</t>
  </si>
  <si>
    <t>233015</t>
  </si>
  <si>
    <t>Crow Possessory Tax</t>
  </si>
  <si>
    <t>233016</t>
  </si>
  <si>
    <t>Umatilla Possesry Tx</t>
  </si>
  <si>
    <t>233440</t>
  </si>
  <si>
    <t>Accr WA PF&amp;ML Tax</t>
  </si>
  <si>
    <t>235200</t>
  </si>
  <si>
    <t>Use Tax Payable</t>
  </si>
  <si>
    <t>235203</t>
  </si>
  <si>
    <t>Use Tax Clearing</t>
  </si>
  <si>
    <t>235240</t>
  </si>
  <si>
    <t>Mont Whsle Engy Tax</t>
  </si>
  <si>
    <t>235241</t>
  </si>
  <si>
    <t>Accr MT Energy Licen</t>
  </si>
  <si>
    <t>235242</t>
  </si>
  <si>
    <t>Accr WY Wind Gen Tax</t>
  </si>
  <si>
    <t>235244</t>
  </si>
  <si>
    <t>Accrued NV Cmrc Tax</t>
  </si>
  <si>
    <t>240300</t>
  </si>
  <si>
    <t>Prov Soc Sec Tax</t>
  </si>
  <si>
    <t>240302</t>
  </si>
  <si>
    <t>Prov-FICATx-ER-D(C)</t>
  </si>
  <si>
    <t>240305</t>
  </si>
  <si>
    <t>Prov Medicare Tax</t>
  </si>
  <si>
    <t>240306</t>
  </si>
  <si>
    <t>Accrued Unemp Tax-FL</t>
  </si>
  <si>
    <t>240310</t>
  </si>
  <si>
    <t>Prov Unemp Tax</t>
  </si>
  <si>
    <t>240311</t>
  </si>
  <si>
    <t>Accrued Unemp Tax-CA</t>
  </si>
  <si>
    <t>240312</t>
  </si>
  <si>
    <t>Accrued Unemp Tax-ID</t>
  </si>
  <si>
    <t>240313</t>
  </si>
  <si>
    <t>Accrued Unemp Tax-OR</t>
  </si>
  <si>
    <t>240314</t>
  </si>
  <si>
    <t>Accrued Unemp Tax-UT</t>
  </si>
  <si>
    <t>240315</t>
  </si>
  <si>
    <t>Accrued Unemp Tax-WA</t>
  </si>
  <si>
    <t>240316</t>
  </si>
  <si>
    <t>Accrued Unemp Tax-WY</t>
  </si>
  <si>
    <t>240317</t>
  </si>
  <si>
    <t>Accrued Unemp Tax-MT</t>
  </si>
  <si>
    <t>240319</t>
  </si>
  <si>
    <t>Accrued Unemp Tax-TX</t>
  </si>
  <si>
    <t>240321</t>
  </si>
  <si>
    <t>Accrued Unemp Tax-SC</t>
  </si>
  <si>
    <t>240322</t>
  </si>
  <si>
    <t>Accrued Unemp Tax-AZ</t>
  </si>
  <si>
    <t>240323</t>
  </si>
  <si>
    <t>Accrued Unemp Tax-CO</t>
  </si>
  <si>
    <t>240354</t>
  </si>
  <si>
    <t>Acc Pay Tax-Transit</t>
  </si>
  <si>
    <t>240392</t>
  </si>
  <si>
    <t>Idaho Kwh Tax</t>
  </si>
  <si>
    <t>240501</t>
  </si>
  <si>
    <t>Wash Public Utility</t>
  </si>
  <si>
    <t>240502</t>
  </si>
  <si>
    <t>Wash Business/Occupa</t>
  </si>
  <si>
    <t>240510</t>
  </si>
  <si>
    <t>WA Natrl Gas Use Tax</t>
  </si>
  <si>
    <t>248094</t>
  </si>
  <si>
    <t>Accrued Fees -OR DOE</t>
  </si>
  <si>
    <t>289322</t>
  </si>
  <si>
    <t>Prov-FICATx-ER-D(NC)</t>
  </si>
  <si>
    <t>Taxes Accured (236)</t>
  </si>
  <si>
    <t>2370000</t>
  </si>
  <si>
    <t>INTEREST ACCRUED</t>
  </si>
  <si>
    <t>238039</t>
  </si>
  <si>
    <t>238041</t>
  </si>
  <si>
    <t>238042</t>
  </si>
  <si>
    <t>238043</t>
  </si>
  <si>
    <t>238074</t>
  </si>
  <si>
    <t>238078</t>
  </si>
  <si>
    <t>238079</t>
  </si>
  <si>
    <t>238080</t>
  </si>
  <si>
    <t>238087</t>
  </si>
  <si>
    <t>238093</t>
  </si>
  <si>
    <t>238094</t>
  </si>
  <si>
    <t>238115</t>
  </si>
  <si>
    <t>238124</t>
  </si>
  <si>
    <t>238139</t>
  </si>
  <si>
    <t>238140</t>
  </si>
  <si>
    <t>238150</t>
  </si>
  <si>
    <t>238151</t>
  </si>
  <si>
    <t>238153</t>
  </si>
  <si>
    <t>238154</t>
  </si>
  <si>
    <t>238155</t>
  </si>
  <si>
    <t>238156</t>
  </si>
  <si>
    <t>238157</t>
  </si>
  <si>
    <t>238158</t>
  </si>
  <si>
    <t>238162</t>
  </si>
  <si>
    <t>238167</t>
  </si>
  <si>
    <t>238171</t>
  </si>
  <si>
    <t>238172</t>
  </si>
  <si>
    <t>238173</t>
  </si>
  <si>
    <t>238174</t>
  </si>
  <si>
    <t>238175</t>
  </si>
  <si>
    <t>238177</t>
  </si>
  <si>
    <t>238179</t>
  </si>
  <si>
    <t>238181</t>
  </si>
  <si>
    <t>238182</t>
  </si>
  <si>
    <t>238183</t>
  </si>
  <si>
    <t>238184</t>
  </si>
  <si>
    <t>238185</t>
  </si>
  <si>
    <t>238186</t>
  </si>
  <si>
    <t>238187</t>
  </si>
  <si>
    <t>238188</t>
  </si>
  <si>
    <t>238189</t>
  </si>
  <si>
    <t>238190</t>
  </si>
  <si>
    <t>238191</t>
  </si>
  <si>
    <t>238612</t>
  </si>
  <si>
    <t>PCRB-Sweetwater Co.</t>
  </si>
  <si>
    <t>238615</t>
  </si>
  <si>
    <t>PCRB-Lincoln Co.1995</t>
  </si>
  <si>
    <t>238616</t>
  </si>
  <si>
    <t>238625</t>
  </si>
  <si>
    <t>PCRB-Converse Co. 19</t>
  </si>
  <si>
    <t>238626</t>
  </si>
  <si>
    <t>PCRB-Emery Co. 1994</t>
  </si>
  <si>
    <t>238627</t>
  </si>
  <si>
    <t>PCRB-Lincoln Co. 199</t>
  </si>
  <si>
    <t>238628</t>
  </si>
  <si>
    <t>238900</t>
  </si>
  <si>
    <t>Accr-Comm Paper Int</t>
  </si>
  <si>
    <t>238914</t>
  </si>
  <si>
    <t>Int Accr-3rd Pty TSR</t>
  </si>
  <si>
    <t>238915</t>
  </si>
  <si>
    <t>Int Accr- Trn App Dp</t>
  </si>
  <si>
    <t>238925</t>
  </si>
  <si>
    <t>Int Accr- 3rd Pty SD</t>
  </si>
  <si>
    <t>238926</t>
  </si>
  <si>
    <t>Int Accr-3rd Pty FSD</t>
  </si>
  <si>
    <t>238927</t>
  </si>
  <si>
    <t>Int Accr- Transm RFS</t>
  </si>
  <si>
    <t>238946</t>
  </si>
  <si>
    <t>Int Accr-3rd Pty NU</t>
  </si>
  <si>
    <t>238950</t>
  </si>
  <si>
    <t>Int Accr - Trans Dep</t>
  </si>
  <si>
    <t>238951</t>
  </si>
  <si>
    <t>Int Accr - Customer</t>
  </si>
  <si>
    <t>238956</t>
  </si>
  <si>
    <t>Int Accr - Other</t>
  </si>
  <si>
    <t>238958</t>
  </si>
  <si>
    <t>Int On Overpay-Elec</t>
  </si>
  <si>
    <t>238959</t>
  </si>
  <si>
    <t>Int Accr - Sunnyside</t>
  </si>
  <si>
    <t>2372000</t>
  </si>
  <si>
    <t>INT PAYABLE - TAX</t>
  </si>
  <si>
    <t>158917</t>
  </si>
  <si>
    <t>NC fed int unc ps a</t>
  </si>
  <si>
    <t>158937</t>
  </si>
  <si>
    <t>NC st int uncrt tpa</t>
  </si>
  <si>
    <t>284807</t>
  </si>
  <si>
    <t>Non-curr fed int tx</t>
  </si>
  <si>
    <t>284827</t>
  </si>
  <si>
    <t>Non-cur st int tx</t>
  </si>
  <si>
    <t>Interest Accured (237)</t>
  </si>
  <si>
    <t>2380000</t>
  </si>
  <si>
    <t>DIVIDENDS DECLARED</t>
  </si>
  <si>
    <t>236000</t>
  </si>
  <si>
    <t>Div Payable -Interco</t>
  </si>
  <si>
    <t>236002</t>
  </si>
  <si>
    <t>Divs Decl - Preferre</t>
  </si>
  <si>
    <t>Dividends Declared (238)</t>
  </si>
  <si>
    <t>2410000</t>
  </si>
  <si>
    <t>TAX COLLECT PAYBLE</t>
  </si>
  <si>
    <t>211200</t>
  </si>
  <si>
    <t>P/R Tax Payable</t>
  </si>
  <si>
    <t>211240</t>
  </si>
  <si>
    <t>Oregon Transit Tax W</t>
  </si>
  <si>
    <t>211241</t>
  </si>
  <si>
    <t>Wa PF&amp;ML Tax W/H</t>
  </si>
  <si>
    <t>215905</t>
  </si>
  <si>
    <t>Interest Ref To Exem</t>
  </si>
  <si>
    <t>232000</t>
  </si>
  <si>
    <t>Franch/Lic Tax Colle</t>
  </si>
  <si>
    <t>235205</t>
  </si>
  <si>
    <t>Sales Tax Ref to Exe</t>
  </si>
  <si>
    <t>240325</t>
  </si>
  <si>
    <t>Franchise/Licen Tax</t>
  </si>
  <si>
    <t>240394</t>
  </si>
  <si>
    <t>Navajo Sales Tax</t>
  </si>
  <si>
    <t>245935</t>
  </si>
  <si>
    <t>Sales Tax Coll Payab</t>
  </si>
  <si>
    <t>245942</t>
  </si>
  <si>
    <t>Multnomah County, Or</t>
  </si>
  <si>
    <t>245943</t>
  </si>
  <si>
    <t>Wash Public Util Tax</t>
  </si>
  <si>
    <t>245946</t>
  </si>
  <si>
    <t>California Energy Re</t>
  </si>
  <si>
    <t>245950</t>
  </si>
  <si>
    <t>Ut St Minerl Rylty W</t>
  </si>
  <si>
    <t>245955</t>
  </si>
  <si>
    <t>Utah Mineral Rylty</t>
  </si>
  <si>
    <t>245957</t>
  </si>
  <si>
    <t>California PUC Fee</t>
  </si>
  <si>
    <t>Taxes Collections Payable (241)</t>
  </si>
  <si>
    <t>2420000</t>
  </si>
  <si>
    <t>MISC CUR&amp;ACCR LIAB</t>
  </si>
  <si>
    <t>210156</t>
  </si>
  <si>
    <t>Solar-NEM Bk ExCr</t>
  </si>
  <si>
    <t>210158</t>
  </si>
  <si>
    <t>UT Renew Energy Sply</t>
  </si>
  <si>
    <t>248000</t>
  </si>
  <si>
    <t>Misc Curr/Accr Liab</t>
  </si>
  <si>
    <t>248020</t>
  </si>
  <si>
    <t>Liab-CA GHG Retail</t>
  </si>
  <si>
    <t>248025</t>
  </si>
  <si>
    <t>Curr Wholesale Liab</t>
  </si>
  <si>
    <t>248028</t>
  </si>
  <si>
    <t>Liab-CA GHG Wholesal</t>
  </si>
  <si>
    <t>248050</t>
  </si>
  <si>
    <t>Unclaimed/Outstnding</t>
  </si>
  <si>
    <t>248070</t>
  </si>
  <si>
    <t>Accrued Settlement P</t>
  </si>
  <si>
    <t>248091</t>
  </si>
  <si>
    <t>Acc Fees-WY Pub Srvs</t>
  </si>
  <si>
    <t>248092</t>
  </si>
  <si>
    <t>Acc Fees-WA Util &amp; T</t>
  </si>
  <si>
    <t>248095</t>
  </si>
  <si>
    <t>Accr Emissions Permi</t>
  </si>
  <si>
    <t>248097</t>
  </si>
  <si>
    <t>Wyoming Emission Fee</t>
  </si>
  <si>
    <t>248100</t>
  </si>
  <si>
    <t>FERC Hydro Admin Fee</t>
  </si>
  <si>
    <t>248101</t>
  </si>
  <si>
    <t>FERC Annual Fee Accr</t>
  </si>
  <si>
    <t>248120</t>
  </si>
  <si>
    <t>Empl Contrib. to Agn</t>
  </si>
  <si>
    <t>248127</t>
  </si>
  <si>
    <t>Deferred Rent Revenu</t>
  </si>
  <si>
    <t>248150</t>
  </si>
  <si>
    <t>Deferred Rev-RFP PBF</t>
  </si>
  <si>
    <t>248181</t>
  </si>
  <si>
    <t>Vacatn Accr IBEW 57</t>
  </si>
  <si>
    <t>248182</t>
  </si>
  <si>
    <t>Vacatn Accr IBEW 125</t>
  </si>
  <si>
    <t>248183</t>
  </si>
  <si>
    <t>Vacatn Accr IBEW 659</t>
  </si>
  <si>
    <t>248185</t>
  </si>
  <si>
    <t>PT Accrual IBEW 77</t>
  </si>
  <si>
    <t>248186</t>
  </si>
  <si>
    <t>PT Accrual IBEW 57</t>
  </si>
  <si>
    <t>248187</t>
  </si>
  <si>
    <t>PT Accrual UWUA 127</t>
  </si>
  <si>
    <t>248188</t>
  </si>
  <si>
    <t>PT Accrual UWUA 197</t>
  </si>
  <si>
    <t>248189</t>
  </si>
  <si>
    <t>PT Accrual Non-Union</t>
  </si>
  <si>
    <t>248195</t>
  </si>
  <si>
    <t>Sick Leave IBEW 57</t>
  </si>
  <si>
    <t>248940</t>
  </si>
  <si>
    <t>Curr Liab - Frzn MTM</t>
  </si>
  <si>
    <t>249931</t>
  </si>
  <si>
    <t>FAS 158 SERP-Current</t>
  </si>
  <si>
    <t>249933</t>
  </si>
  <si>
    <t>FAS 115 Post-Emp Lia</t>
  </si>
  <si>
    <t>249934</t>
  </si>
  <si>
    <t>FAS 158 PR Liab-Curr</t>
  </si>
  <si>
    <t>249935</t>
  </si>
  <si>
    <t>FAS 158 Pen Liab Cur</t>
  </si>
  <si>
    <t>249972</t>
  </si>
  <si>
    <t>Inj &amp; Dmgs Prov - Cu</t>
  </si>
  <si>
    <t>249973</t>
  </si>
  <si>
    <t>Rate Ref Prov - Curr</t>
  </si>
  <si>
    <t>249974</t>
  </si>
  <si>
    <t>Cust Adv Cons - Curr</t>
  </si>
  <si>
    <t>249975</t>
  </si>
  <si>
    <t>Serv &amp; Cap Dep- Curr</t>
  </si>
  <si>
    <t>249976</t>
  </si>
  <si>
    <t>Hydro Re-Licn - Curr</t>
  </si>
  <si>
    <t>249977</t>
  </si>
  <si>
    <t>Mng Prv (Min) - Curr</t>
  </si>
  <si>
    <t>249978</t>
  </si>
  <si>
    <t>Environ Prov - Curr</t>
  </si>
  <si>
    <t>249979</t>
  </si>
  <si>
    <t>Deferred Comp - Curr</t>
  </si>
  <si>
    <t>249980</t>
  </si>
  <si>
    <t>Contr/Buy Prv - Curr</t>
  </si>
  <si>
    <t>249981</t>
  </si>
  <si>
    <t>Auditing Srvces Liab</t>
  </si>
  <si>
    <t>249982</t>
  </si>
  <si>
    <t>Min ARO Prov - Curr</t>
  </si>
  <si>
    <t>249983</t>
  </si>
  <si>
    <t>Nuc Decom Prov - Cur</t>
  </si>
  <si>
    <t>249984</t>
  </si>
  <si>
    <t>Plnt ARO Prov - Curr</t>
  </si>
  <si>
    <t>249985</t>
  </si>
  <si>
    <t>Deferred Rev  - Curr</t>
  </si>
  <si>
    <t>249986</t>
  </si>
  <si>
    <t>Misc Othr Def - Curr</t>
  </si>
  <si>
    <t>249987</t>
  </si>
  <si>
    <t>LT Incent Plan-Curr</t>
  </si>
  <si>
    <t>280314</t>
  </si>
  <si>
    <t>I&amp;D Prov-Reclass Cur</t>
  </si>
  <si>
    <t>280499</t>
  </si>
  <si>
    <t>FAS 112 Post-Emp Lia</t>
  </si>
  <si>
    <t>284109</t>
  </si>
  <si>
    <t>Rate Ref Prov-Recl</t>
  </si>
  <si>
    <t>284949</t>
  </si>
  <si>
    <t>Mining ARO Prov-Rcls</t>
  </si>
  <si>
    <t>284996</t>
  </si>
  <si>
    <t>Nuclear DCom Pr-Rcls</t>
  </si>
  <si>
    <t>284997</t>
  </si>
  <si>
    <t>Plant ARO Prov-Rcls</t>
  </si>
  <si>
    <t>285499</t>
  </si>
  <si>
    <t>Cust Adv-Reclass Cur</t>
  </si>
  <si>
    <t>288699</t>
  </si>
  <si>
    <t>Environ Prov-Reclass</t>
  </si>
  <si>
    <t>289199</t>
  </si>
  <si>
    <t>Def Rev-Rcls to Curr</t>
  </si>
  <si>
    <t>289299</t>
  </si>
  <si>
    <t>Hydro Re-Lic Prov -</t>
  </si>
  <si>
    <t>289399</t>
  </si>
  <si>
    <t>Oth Def Cr-Reclass</t>
  </si>
  <si>
    <t>289519</t>
  </si>
  <si>
    <t>Mining Prov-Reclass</t>
  </si>
  <si>
    <t>289799</t>
  </si>
  <si>
    <t>LT Incentive Pln-RC</t>
  </si>
  <si>
    <t>289899</t>
  </si>
  <si>
    <t>Def Comp-Recl to Cur</t>
  </si>
  <si>
    <t>289919</t>
  </si>
  <si>
    <t>Cont/Buyouts-Reclass</t>
  </si>
  <si>
    <t>289929</t>
  </si>
  <si>
    <t>Serv Deposit-Reclass</t>
  </si>
  <si>
    <t>Miscellaneous Current and Accrued Liabilities (242)</t>
  </si>
  <si>
    <t>2431000</t>
  </si>
  <si>
    <t>OBLG UND FI LS CURR</t>
  </si>
  <si>
    <t>245770</t>
  </si>
  <si>
    <t>Fin Lease Liab Cur-B</t>
  </si>
  <si>
    <t>245780</t>
  </si>
  <si>
    <t>Fin Lease Liab Cur-G</t>
  </si>
  <si>
    <t>245785</t>
  </si>
  <si>
    <t>Fin Lease Liab Cur-P</t>
  </si>
  <si>
    <t>2432000</t>
  </si>
  <si>
    <t>245710</t>
  </si>
  <si>
    <t>Oper Lse Liab Cur-L</t>
  </si>
  <si>
    <t>245720</t>
  </si>
  <si>
    <t>Opr Lse Liab Cur-B</t>
  </si>
  <si>
    <t>245730</t>
  </si>
  <si>
    <t>Opr Lse Liab Cur-E</t>
  </si>
  <si>
    <t>245740</t>
  </si>
  <si>
    <t>Opr Lse Liab Cur-P</t>
  </si>
  <si>
    <t>245750</t>
  </si>
  <si>
    <t>Opr Lse Liab Cur-O</t>
  </si>
  <si>
    <t>245899</t>
  </si>
  <si>
    <t>ASC 842 Lease Clr Ac</t>
  </si>
  <si>
    <t>Obligations Under Capital Leases-Current (243)</t>
  </si>
  <si>
    <t>2440000</t>
  </si>
  <si>
    <t>DERIVATIVE INST LIA</t>
  </si>
  <si>
    <t>248901</t>
  </si>
  <si>
    <t>FAS 133 Liab-Cur</t>
  </si>
  <si>
    <t>248915</t>
  </si>
  <si>
    <t>FAS 133 Deriv Curr</t>
  </si>
  <si>
    <t>248916</t>
  </si>
  <si>
    <t>Eagle Mtn Deriv Curr</t>
  </si>
  <si>
    <t>2441000</t>
  </si>
  <si>
    <t>DERIV INSTR LIA-L-T</t>
  </si>
  <si>
    <t>283901</t>
  </si>
  <si>
    <t>FAS 133 Liab-NonCur</t>
  </si>
  <si>
    <t>Derivative Instrument Liabilities (244)</t>
  </si>
  <si>
    <t>TOTAL Current &amp; Accrued Liabilities</t>
  </si>
  <si>
    <t>DEFERRED CREDITS</t>
  </si>
  <si>
    <t>2520000</t>
  </si>
  <si>
    <t>CUST ADV CONSTRUCT</t>
  </si>
  <si>
    <t>210550</t>
  </si>
  <si>
    <t>Pmts Rec UnComp Proj</t>
  </si>
  <si>
    <t>210553</t>
  </si>
  <si>
    <t>Trans Pay Rec - Cap</t>
  </si>
  <si>
    <t>210556</t>
  </si>
  <si>
    <t>Net Meter Fee-Rfnd</t>
  </si>
  <si>
    <t>285460</t>
  </si>
  <si>
    <t>Transm Conn Dep-Ext</t>
  </si>
  <si>
    <t>285500</t>
  </si>
  <si>
    <t>Line Ext Refunds</t>
  </si>
  <si>
    <t>2525000</t>
  </si>
  <si>
    <t>CUST ADV-INTRA CO DE</t>
  </si>
  <si>
    <t>285461</t>
  </si>
  <si>
    <t>Transm Con Dep-w/Gen</t>
  </si>
  <si>
    <t>285462</t>
  </si>
  <si>
    <t>Gen Conn Dep-w/Trans</t>
  </si>
  <si>
    <t>Customer Advances for Construction (252)</t>
  </si>
  <si>
    <t>2551000</t>
  </si>
  <si>
    <t>ACC DEF ITC - FED</t>
  </si>
  <si>
    <t>285610</t>
  </si>
  <si>
    <t>Acc Def ITC - Upl -</t>
  </si>
  <si>
    <t>285620</t>
  </si>
  <si>
    <t>Accum Def ITC-Solar</t>
  </si>
  <si>
    <t>285621</t>
  </si>
  <si>
    <t>285622</t>
  </si>
  <si>
    <t>Accum Def ITC-Slr Bt</t>
  </si>
  <si>
    <t>285623</t>
  </si>
  <si>
    <t>Accum Def ITC-Slr Fl</t>
  </si>
  <si>
    <t>2552000</t>
  </si>
  <si>
    <t>ACC DEF ITC-IDAHO</t>
  </si>
  <si>
    <t>285612</t>
  </si>
  <si>
    <t>Acc Def Idaho ITC-ID</t>
  </si>
  <si>
    <t>285613</t>
  </si>
  <si>
    <t>Acc Def Idaho ITC-BT</t>
  </si>
  <si>
    <t>285690</t>
  </si>
  <si>
    <t>Acc Def ITC-Utah-Ida</t>
  </si>
  <si>
    <t>Accumulated Deferred Investment Tax Credits (255)</t>
  </si>
  <si>
    <t>2530000</t>
  </si>
  <si>
    <t>OTHER DEF CREDITS</t>
  </si>
  <si>
    <t>289005</t>
  </si>
  <si>
    <t>Unearned Joint Use P</t>
  </si>
  <si>
    <t>2531600</t>
  </si>
  <si>
    <t>WORK CAP DEP-UAMPS</t>
  </si>
  <si>
    <t>289920</t>
  </si>
  <si>
    <t>Work Cap Dep-UAMPS</t>
  </si>
  <si>
    <t>2531700</t>
  </si>
  <si>
    <t>WORKG CAP DEP-DG&amp;T</t>
  </si>
  <si>
    <t>289921</t>
  </si>
  <si>
    <t>Work Cap Dep-DG&amp;T</t>
  </si>
  <si>
    <t>2531800</t>
  </si>
  <si>
    <t>WCD-PROVO-PLNT M&amp;S</t>
  </si>
  <si>
    <t>289922</t>
  </si>
  <si>
    <t>Work Cap Dep-UMPA-Pl</t>
  </si>
  <si>
    <t>2533000</t>
  </si>
  <si>
    <t>O DEF CR-MISC PPL</t>
  </si>
  <si>
    <t>289517</t>
  </si>
  <si>
    <t>Trapper Mine Con Obl</t>
  </si>
  <si>
    <t>2534100</t>
  </si>
  <si>
    <t>OTH DEF CR - COMP RD</t>
  </si>
  <si>
    <t>289651</t>
  </si>
  <si>
    <t>Exec Def Comp Reduct</t>
  </si>
  <si>
    <t>289700</t>
  </si>
  <si>
    <t>LT Incent Plan-Noncu</t>
  </si>
  <si>
    <t>2535000</t>
  </si>
  <si>
    <t>O DEF CR-CNGTN BDS</t>
  </si>
  <si>
    <t>289029</t>
  </si>
  <si>
    <t>Oth Def Cr - Cogener</t>
  </si>
  <si>
    <t>2539900</t>
  </si>
  <si>
    <t>OTH DEF CR - OTHER</t>
  </si>
  <si>
    <t>230150</t>
  </si>
  <si>
    <t>Misc Security Dep</t>
  </si>
  <si>
    <t>230155</t>
  </si>
  <si>
    <t>Emp Housing Sec Dep</t>
  </si>
  <si>
    <t>283940</t>
  </si>
  <si>
    <t>Ncurr Liab - Fzn MTM</t>
  </si>
  <si>
    <t>288608</t>
  </si>
  <si>
    <t>Envir Liab-Clstrp Pd</t>
  </si>
  <si>
    <t>288609</t>
  </si>
  <si>
    <t>Envr Liab-Cholla AFP</t>
  </si>
  <si>
    <t>288614</t>
  </si>
  <si>
    <t>Env Liab-American</t>
  </si>
  <si>
    <t>288616</t>
  </si>
  <si>
    <t>Env Liab-Astoria/Uno</t>
  </si>
  <si>
    <t>288618</t>
  </si>
  <si>
    <t>Env Liab-Astoria Y B</t>
  </si>
  <si>
    <t>288620</t>
  </si>
  <si>
    <t>Env Liab-Big Fork Hy</t>
  </si>
  <si>
    <t>288622</t>
  </si>
  <si>
    <t>Env Liab-Bridger Coa</t>
  </si>
  <si>
    <t>288623</t>
  </si>
  <si>
    <t>Envir Liab-BridgerPl</t>
  </si>
  <si>
    <t>288624</t>
  </si>
  <si>
    <t>Env Liab-Bridger FGD</t>
  </si>
  <si>
    <t>288625</t>
  </si>
  <si>
    <t>Envir Liab-BridgerP2</t>
  </si>
  <si>
    <t>288626</t>
  </si>
  <si>
    <t>Env Liab-Bridger Plt</t>
  </si>
  <si>
    <t>288627</t>
  </si>
  <si>
    <t>Envir Liab-CrbnAshSp</t>
  </si>
  <si>
    <t>288628</t>
  </si>
  <si>
    <t>Env Liab-Cedar Steam</t>
  </si>
  <si>
    <t>288630</t>
  </si>
  <si>
    <t>Env Liab-Dave John</t>
  </si>
  <si>
    <t>288632</t>
  </si>
  <si>
    <t>Env Liab-Eugene MGP</t>
  </si>
  <si>
    <t>288633</t>
  </si>
  <si>
    <t>Env Liab-DJ Pnd 4A&amp;B</t>
  </si>
  <si>
    <t>288634</t>
  </si>
  <si>
    <t>Env Liab-Everett MGP</t>
  </si>
  <si>
    <t>288635</t>
  </si>
  <si>
    <t>Envir Liab - Klamath</t>
  </si>
  <si>
    <t>288636</t>
  </si>
  <si>
    <t>Env Liab-Hunter Fuel</t>
  </si>
  <si>
    <t>288638</t>
  </si>
  <si>
    <t>Env Liab-Huntington</t>
  </si>
  <si>
    <t>288639</t>
  </si>
  <si>
    <t>Env Liab-Hayden Ash</t>
  </si>
  <si>
    <t>288640</t>
  </si>
  <si>
    <t>Env Liab-Idaho Falls</t>
  </si>
  <si>
    <t>288642</t>
  </si>
  <si>
    <t>Env Liab-Jordan Plnt</t>
  </si>
  <si>
    <t>288645</t>
  </si>
  <si>
    <t>Envir Liab-NaugtnP1</t>
  </si>
  <si>
    <t>288650</t>
  </si>
  <si>
    <t>Env Liab-Ogden MGP</t>
  </si>
  <si>
    <t>288652</t>
  </si>
  <si>
    <t>Env Liab-Olympia MGP</t>
  </si>
  <si>
    <t>288653</t>
  </si>
  <si>
    <t>Envir Liab-NaugtnP2</t>
  </si>
  <si>
    <t>288655</t>
  </si>
  <si>
    <t>Envir Liab-HunterPAL</t>
  </si>
  <si>
    <t>288656</t>
  </si>
  <si>
    <t>Env Liab-PDX Harbor</t>
  </si>
  <si>
    <t>288660</t>
  </si>
  <si>
    <t>Env Liab-Silver Bell</t>
  </si>
  <si>
    <t>288664</t>
  </si>
  <si>
    <t>Env Liab-Tacoma A St</t>
  </si>
  <si>
    <t>288666</t>
  </si>
  <si>
    <t>Env Liab-Utah Metals</t>
  </si>
  <si>
    <t>288668</t>
  </si>
  <si>
    <t>Env Liab-Wyodak Fuel</t>
  </si>
  <si>
    <t>288675</t>
  </si>
  <si>
    <t>Env Liab-NaughtonNAP</t>
  </si>
  <si>
    <t>288676</t>
  </si>
  <si>
    <t>Env Liab-NaughtonSAP</t>
  </si>
  <si>
    <t>288678</t>
  </si>
  <si>
    <t>Env Liab-NTemple Off</t>
  </si>
  <si>
    <t>288680</t>
  </si>
  <si>
    <t>Env Liab-Coos Bay</t>
  </si>
  <si>
    <t>288681</t>
  </si>
  <si>
    <t>288682</t>
  </si>
  <si>
    <t>288684</t>
  </si>
  <si>
    <t>288686</t>
  </si>
  <si>
    <t>288688</t>
  </si>
  <si>
    <t>Env Liab-Thea Foss</t>
  </si>
  <si>
    <t>288689</t>
  </si>
  <si>
    <t>289008</t>
  </si>
  <si>
    <t>Def Rev - Lease Ince</t>
  </si>
  <si>
    <t>289024</t>
  </si>
  <si>
    <t>Def Rev-Cwltz/Lw Rvr</t>
  </si>
  <si>
    <t>289050</t>
  </si>
  <si>
    <t>Deferred Rev - Other</t>
  </si>
  <si>
    <t>289341</t>
  </si>
  <si>
    <t>Accrd Royl-Reg Rcvry</t>
  </si>
  <si>
    <t>289535</t>
  </si>
  <si>
    <t>Wstrn Coal Ben Oblig</t>
  </si>
  <si>
    <t>289540</t>
  </si>
  <si>
    <t>Westmlad Km Py-NC</t>
  </si>
  <si>
    <t>289545</t>
  </si>
  <si>
    <t>Klmth Settle Obli-NC</t>
  </si>
  <si>
    <t>289913</t>
  </si>
  <si>
    <t>MCI - F.O.G. Wire Le</t>
  </si>
  <si>
    <t>289914</t>
  </si>
  <si>
    <t>Trans Serv Dep-3rd P</t>
  </si>
  <si>
    <t>289925</t>
  </si>
  <si>
    <t>Transm Const Sec Dep</t>
  </si>
  <si>
    <t>289927</t>
  </si>
  <si>
    <t>Transm Deposit-RFS</t>
  </si>
  <si>
    <t>289928</t>
  </si>
  <si>
    <t>Tran Dep-Site Cntrl</t>
  </si>
  <si>
    <t>289955</t>
  </si>
  <si>
    <t>Accr Right-of-Way Ob</t>
  </si>
  <si>
    <t>289999</t>
  </si>
  <si>
    <t>Other Deferred Credi</t>
  </si>
  <si>
    <t>Other Deferred Credits (253)</t>
  </si>
  <si>
    <t>2540000</t>
  </si>
  <si>
    <t>REGULATORY LIAB</t>
  </si>
  <si>
    <t>231010</t>
  </si>
  <si>
    <t>RegL Curr-Blue Sky</t>
  </si>
  <si>
    <t>231020</t>
  </si>
  <si>
    <t>RegL Curr-DSM</t>
  </si>
  <si>
    <t>231045</t>
  </si>
  <si>
    <t>RegL Curr-GHG Allow</t>
  </si>
  <si>
    <t>231050</t>
  </si>
  <si>
    <t>RegL Curr-Def NPCs</t>
  </si>
  <si>
    <t>231060</t>
  </si>
  <si>
    <t>RegL Curr-BPA Bal Ac</t>
  </si>
  <si>
    <t>231075</t>
  </si>
  <si>
    <t>RegL Curr-GRC Give</t>
  </si>
  <si>
    <t>231080</t>
  </si>
  <si>
    <t>RegL Curr-REC Sales</t>
  </si>
  <si>
    <t>231090</t>
  </si>
  <si>
    <t>RegL Curr-Solar Feed</t>
  </si>
  <si>
    <t>231095</t>
  </si>
  <si>
    <t>RegL Curr-IncTxRltd</t>
  </si>
  <si>
    <t>231100</t>
  </si>
  <si>
    <t>RegL Curr-Other</t>
  </si>
  <si>
    <t>288001</t>
  </si>
  <si>
    <t>Reg Liab - N-PP&amp;E-CA</t>
  </si>
  <si>
    <t>288002</t>
  </si>
  <si>
    <t>Reg Liab - N-PP&amp;E-ID</t>
  </si>
  <si>
    <t>288005</t>
  </si>
  <si>
    <t>Reg Liab - N-PP&amp;E-WA</t>
  </si>
  <si>
    <t>288006</t>
  </si>
  <si>
    <t>Reg Liab - N-PP&amp;E-WY</t>
  </si>
  <si>
    <t>288021</t>
  </si>
  <si>
    <t>Rg Liab-FAS158 PRtr</t>
  </si>
  <si>
    <t>288059</t>
  </si>
  <si>
    <t>RegL-Widlnd Fire MRA</t>
  </si>
  <si>
    <t>288060</t>
  </si>
  <si>
    <t>Rg L-WA Dcpl M-19-20</t>
  </si>
  <si>
    <t>288061</t>
  </si>
  <si>
    <t>Rg A-WA Mech J20D21</t>
  </si>
  <si>
    <t>288062</t>
  </si>
  <si>
    <t>Rg L-WA Dcpl M-2022</t>
  </si>
  <si>
    <t>288071</t>
  </si>
  <si>
    <t>Cntr RA-WA Mech20-21</t>
  </si>
  <si>
    <t>288072</t>
  </si>
  <si>
    <t>Cntr RA-WA Dcp 2022</t>
  </si>
  <si>
    <t>288081</t>
  </si>
  <si>
    <t>Reg Liab-CH Decm-CA</t>
  </si>
  <si>
    <t>288082</t>
  </si>
  <si>
    <t>Reg Liab-CH Decm-ID</t>
  </si>
  <si>
    <t>288083</t>
  </si>
  <si>
    <t>Reg Liab-CH Decm-OR</t>
  </si>
  <si>
    <t>288084</t>
  </si>
  <si>
    <t>Reg Liab-CH Decm-UT</t>
  </si>
  <si>
    <t>288086</t>
  </si>
  <si>
    <t>Reg Liab-CH Decm-WY</t>
  </si>
  <si>
    <t>288099</t>
  </si>
  <si>
    <t>RegL-Dpr/Amtz Df-BR</t>
  </si>
  <si>
    <t>288101</t>
  </si>
  <si>
    <t>Reg Liab - IncTx PFT</t>
  </si>
  <si>
    <t>288102</t>
  </si>
  <si>
    <t>Reg Liab - IncTx PMI</t>
  </si>
  <si>
    <t>288108</t>
  </si>
  <si>
    <t>Reg Liab - WA Flwthr</t>
  </si>
  <si>
    <t>288109</t>
  </si>
  <si>
    <t>Reg Liab - IncTx ITC</t>
  </si>
  <si>
    <t>288114</t>
  </si>
  <si>
    <t>Reg Liab-OR Sale Gn</t>
  </si>
  <si>
    <t>288116</t>
  </si>
  <si>
    <t>CA Alt Rate for Engy</t>
  </si>
  <si>
    <t>288121</t>
  </si>
  <si>
    <t>Reg Liab-WA Rate Ref</t>
  </si>
  <si>
    <t>288122</t>
  </si>
  <si>
    <t>Reg Liab-UT HELP</t>
  </si>
  <si>
    <t>288123</t>
  </si>
  <si>
    <t>Reg Liab-WA Low Inc</t>
  </si>
  <si>
    <t>288150</t>
  </si>
  <si>
    <t>Reg Liab-Blue Sky-OR</t>
  </si>
  <si>
    <t>288151</t>
  </si>
  <si>
    <t>Reg Liab-Blue Sky-WA</t>
  </si>
  <si>
    <t>288152</t>
  </si>
  <si>
    <t>Reg Liab-Blue Sky-CA</t>
  </si>
  <si>
    <t>288153</t>
  </si>
  <si>
    <t>Reg Liab-Blue Sky-UT</t>
  </si>
  <si>
    <t>288154</t>
  </si>
  <si>
    <t>Reg Liab-Blue Sky-ID</t>
  </si>
  <si>
    <t>288155</t>
  </si>
  <si>
    <t>Reg Liab-Blue Sky-WY</t>
  </si>
  <si>
    <t>288159</t>
  </si>
  <si>
    <t>RegL-Blue Sky-Recl</t>
  </si>
  <si>
    <t>288161</t>
  </si>
  <si>
    <t>RL-Enrgy Svg Ast-CA</t>
  </si>
  <si>
    <t>288162</t>
  </si>
  <si>
    <t>RLiab-CA Klamath RDR</t>
  </si>
  <si>
    <t>288165</t>
  </si>
  <si>
    <t>Reg Liab - OR Enrgy</t>
  </si>
  <si>
    <t>288174</t>
  </si>
  <si>
    <t>RegL-OR Asset Sale</t>
  </si>
  <si>
    <t>288190</t>
  </si>
  <si>
    <t>Reg Liab-OR Cl Fl Pm</t>
  </si>
  <si>
    <t>288191</t>
  </si>
  <si>
    <t>RegL - OR Pryor MtnR</t>
  </si>
  <si>
    <t>288200</t>
  </si>
  <si>
    <t>BPA Wash Reg Bal Acc</t>
  </si>
  <si>
    <t>288202</t>
  </si>
  <si>
    <t>288211</t>
  </si>
  <si>
    <t>RLiab-Non-ProtPPE-CA</t>
  </si>
  <si>
    <t>288212</t>
  </si>
  <si>
    <t>RLiab-Non-ProtPPE-ID</t>
  </si>
  <si>
    <t>288214</t>
  </si>
  <si>
    <t>RLiab-Non-ProtPPE-WA</t>
  </si>
  <si>
    <t>288215</t>
  </si>
  <si>
    <t>RLiab-Non-ProtPPE-WY</t>
  </si>
  <si>
    <t>288232</t>
  </si>
  <si>
    <t>RegL-OR 2017 FERC</t>
  </si>
  <si>
    <t>288240</t>
  </si>
  <si>
    <t>Reg Liab-WAPCAMCY16</t>
  </si>
  <si>
    <t>288243</t>
  </si>
  <si>
    <t>Reg Liab-WAPCAMCY18</t>
  </si>
  <si>
    <t>288246</t>
  </si>
  <si>
    <t>Reg Liab-WAPCAMCY19</t>
  </si>
  <si>
    <t>288248</t>
  </si>
  <si>
    <t>Reg Liab-WAPCAMCY20</t>
  </si>
  <si>
    <t>288249</t>
  </si>
  <si>
    <t>Cntra Rg Liab WAPCM</t>
  </si>
  <si>
    <t>288252</t>
  </si>
  <si>
    <t>Reg Liab–2015TaxBDWY</t>
  </si>
  <si>
    <t>288260</t>
  </si>
  <si>
    <t>Reg Liab-WAPCAMCY21</t>
  </si>
  <si>
    <t>288261</t>
  </si>
  <si>
    <t>Cntra Rg Liab WPM21</t>
  </si>
  <si>
    <t>288262</t>
  </si>
  <si>
    <t>Reg Liab-WAPCAMCY22</t>
  </si>
  <si>
    <t>288263</t>
  </si>
  <si>
    <t>Cntra Rg Liab WPM22</t>
  </si>
  <si>
    <t>288264</t>
  </si>
  <si>
    <t>RgL-WA PCAM PTC 2021</t>
  </si>
  <si>
    <t>288281</t>
  </si>
  <si>
    <t>Reg Liab-Ex IncTxDfC</t>
  </si>
  <si>
    <t>288283</t>
  </si>
  <si>
    <t>Reg Liab-Ex IncTxDfO</t>
  </si>
  <si>
    <t>288285</t>
  </si>
  <si>
    <t>Reg Liab-Ex IncTxDfW</t>
  </si>
  <si>
    <t>288286</t>
  </si>
  <si>
    <t>Reg Liab-Ex IncTxDWY</t>
  </si>
  <si>
    <t>288295</t>
  </si>
  <si>
    <t>RegL-BPA Bal Accts</t>
  </si>
  <si>
    <t>288401</t>
  </si>
  <si>
    <t>Reg Liab-OR Asset/Li</t>
  </si>
  <si>
    <t>288405</t>
  </si>
  <si>
    <t>Reg Liab-OR DA 5y Op</t>
  </si>
  <si>
    <t>288406</t>
  </si>
  <si>
    <t>Reg Liab-OR-Br MnADR</t>
  </si>
  <si>
    <t>288409</t>
  </si>
  <si>
    <t>R Liab-WA-Plnt Cl CD</t>
  </si>
  <si>
    <t>288410</t>
  </si>
  <si>
    <t>Reg Liab-WA-Br MnAD</t>
  </si>
  <si>
    <t>288411</t>
  </si>
  <si>
    <t>Reg Liab-WA-Acl Dpr</t>
  </si>
  <si>
    <t>288412</t>
  </si>
  <si>
    <t>RegL-Depr Deferr-OR</t>
  </si>
  <si>
    <t>288420</t>
  </si>
  <si>
    <t>Reg Liab-CA GHG Allw</t>
  </si>
  <si>
    <t>288422</t>
  </si>
  <si>
    <t>Reg Liab-CA SlrSOMAH</t>
  </si>
  <si>
    <t>288423</t>
  </si>
  <si>
    <t>RegL-CA GHG Allow</t>
  </si>
  <si>
    <t>288424</t>
  </si>
  <si>
    <t>288443</t>
  </si>
  <si>
    <t>RegL-OR RECs in Rate</t>
  </si>
  <si>
    <t>288444</t>
  </si>
  <si>
    <t>RegL-UT RECs in Rate</t>
  </si>
  <si>
    <t>288445</t>
  </si>
  <si>
    <t>RegL-WA RECs in Rate</t>
  </si>
  <si>
    <t>288446</t>
  </si>
  <si>
    <t>RegL-WY RECs in Rate</t>
  </si>
  <si>
    <t>288451</t>
  </si>
  <si>
    <t>RegL - WA Pryor MtnR</t>
  </si>
  <si>
    <t>288453</t>
  </si>
  <si>
    <t>288454</t>
  </si>
  <si>
    <t>288456</t>
  </si>
  <si>
    <t>288459</t>
  </si>
  <si>
    <t>RegL-Intervenor Fees</t>
  </si>
  <si>
    <t>288461</t>
  </si>
  <si>
    <t>RegL-CA Def Exc NPC</t>
  </si>
  <si>
    <t>288463</t>
  </si>
  <si>
    <t>RegL-OR Def Exc NPC</t>
  </si>
  <si>
    <t>288465</t>
  </si>
  <si>
    <t>RegL-WA Def Exc NPC</t>
  </si>
  <si>
    <t>288466</t>
  </si>
  <si>
    <t>RegL-WY Def Exc NPC</t>
  </si>
  <si>
    <t>288469</t>
  </si>
  <si>
    <t>Rg Liab-Othr-Bal Rcl</t>
  </si>
  <si>
    <t>288470</t>
  </si>
  <si>
    <t>Rg L-WA Dcpl M-Rcl</t>
  </si>
  <si>
    <t>288471</t>
  </si>
  <si>
    <t>288475</t>
  </si>
  <si>
    <t>288476</t>
  </si>
  <si>
    <t>288484</t>
  </si>
  <si>
    <t>RegL-UT Solar Feed</t>
  </si>
  <si>
    <t>288494</t>
  </si>
  <si>
    <t>288799</t>
  </si>
  <si>
    <t>RegL-GRC Giveback</t>
  </si>
  <si>
    <t>288817</t>
  </si>
  <si>
    <t>RegL-DSM-CA Rcl to C</t>
  </si>
  <si>
    <t>288819</t>
  </si>
  <si>
    <t>Rg Liab-DSM-CA Bl Rc</t>
  </si>
  <si>
    <t>288827</t>
  </si>
  <si>
    <t>RegL-DSM-ID Rcl to C</t>
  </si>
  <si>
    <t>288829</t>
  </si>
  <si>
    <t>Rg Liab-DSM-ID Bl Rc</t>
  </si>
  <si>
    <t>288839</t>
  </si>
  <si>
    <t>Rg Liab-DSM-OR Bl Rc</t>
  </si>
  <si>
    <t>288857</t>
  </si>
  <si>
    <t>RegL-DSM-WA Rcl to C</t>
  </si>
  <si>
    <t>288859</t>
  </si>
  <si>
    <t>Rg Liab-DSM-WA Bl Rc</t>
  </si>
  <si>
    <t>288901</t>
  </si>
  <si>
    <t>FAS 133 Reg Liab</t>
  </si>
  <si>
    <t>288931</t>
  </si>
  <si>
    <t>Reg Liab-Pr PP&amp;E CA</t>
  </si>
  <si>
    <t>288932</t>
  </si>
  <si>
    <t>Reg Liab-Pr PP&amp;E ID</t>
  </si>
  <si>
    <t>288933</t>
  </si>
  <si>
    <t>Reg Liab-Pr PP&amp;E OR</t>
  </si>
  <si>
    <t>288934</t>
  </si>
  <si>
    <t>Reg Liab-Pr PP&amp;E WA</t>
  </si>
  <si>
    <t>288935</t>
  </si>
  <si>
    <t>Reg Liab-Pr PP&amp;E WY</t>
  </si>
  <si>
    <t>288936</t>
  </si>
  <si>
    <t>Reg Liab-Pr PP&amp;E UT</t>
  </si>
  <si>
    <t>288941</t>
  </si>
  <si>
    <t>Reg Liab-Pr PP&amp;E-CA</t>
  </si>
  <si>
    <t>288942</t>
  </si>
  <si>
    <t>Reg Liab-Pr PP&amp;E-ID</t>
  </si>
  <si>
    <t>288943</t>
  </si>
  <si>
    <t>Reg Liab-Pr PP&amp;E-OR</t>
  </si>
  <si>
    <t>288944</t>
  </si>
  <si>
    <t>Reg Liab-Pr PP&amp;E-UT</t>
  </si>
  <si>
    <t>288945</t>
  </si>
  <si>
    <t>Reg Liab-Pr PP&amp;E-WA</t>
  </si>
  <si>
    <t>288946</t>
  </si>
  <si>
    <t>Reg Liab-Pr PP&amp;E-WY</t>
  </si>
  <si>
    <t>288949</t>
  </si>
  <si>
    <t>RegL-IncTxR-RclCurr</t>
  </si>
  <si>
    <t>288969</t>
  </si>
  <si>
    <t>RegL-Trn Elc-BalRcl</t>
  </si>
  <si>
    <t>288995</t>
  </si>
  <si>
    <t>RegL-Other-Recl</t>
  </si>
  <si>
    <t>Other Regulatory Liabilities (254)</t>
  </si>
  <si>
    <t>2811000</t>
  </si>
  <si>
    <t>AC DEF TAX-ACCL AM</t>
  </si>
  <si>
    <t>287960</t>
  </si>
  <si>
    <t>DTL 105.128 Accl Dep</t>
  </si>
  <si>
    <t>Accumulated Deferred Income Taxes - Accel. Amort. (281)</t>
  </si>
  <si>
    <t>2820000</t>
  </si>
  <si>
    <t>AC DEF INCTX-PROPT</t>
  </si>
  <si>
    <t>287704</t>
  </si>
  <si>
    <t>DTL 105.143/165</t>
  </si>
  <si>
    <t>2821000</t>
  </si>
  <si>
    <t>AC DEF TAX-UTILITY</t>
  </si>
  <si>
    <t>286605</t>
  </si>
  <si>
    <t>DTL 105.136 PP&amp;E</t>
  </si>
  <si>
    <t>286914</t>
  </si>
  <si>
    <t>DTL 415.525 RA-LD-TD</t>
  </si>
  <si>
    <t>286915</t>
  </si>
  <si>
    <t>DTL 425.155 ROU A-OL</t>
  </si>
  <si>
    <t>287221</t>
  </si>
  <si>
    <t>DTA 415.933 RL SD-ID</t>
  </si>
  <si>
    <t>287222</t>
  </si>
  <si>
    <t>DTA 415.934 RL SD-UT</t>
  </si>
  <si>
    <t>287223</t>
  </si>
  <si>
    <t>DTA 415.935 RL SD-WY</t>
  </si>
  <si>
    <t>287224</t>
  </si>
  <si>
    <t>DTA 145.030 CWIP Res</t>
  </si>
  <si>
    <t>287301</t>
  </si>
  <si>
    <t>DTA 105.471 UT  Klam</t>
  </si>
  <si>
    <t>287313</t>
  </si>
  <si>
    <t>DTA 105.450 Non-ARO</t>
  </si>
  <si>
    <t>287599</t>
  </si>
  <si>
    <t>DTL 105.160 1031 ENA</t>
  </si>
  <si>
    <t>287605</t>
  </si>
  <si>
    <t>DTL PP&amp;E Powertax</t>
  </si>
  <si>
    <t>287607</t>
  </si>
  <si>
    <t>DTL PMI PP&amp;E</t>
  </si>
  <si>
    <t>287608</t>
  </si>
  <si>
    <t>DTL SHL C</t>
  </si>
  <si>
    <t>287610</t>
  </si>
  <si>
    <t>DTL ARO</t>
  </si>
  <si>
    <t>287766</t>
  </si>
  <si>
    <t>DTL 610.100N Amort</t>
  </si>
  <si>
    <t>287771</t>
  </si>
  <si>
    <t>DTL 110.205 SRC tax</t>
  </si>
  <si>
    <t>287928</t>
  </si>
  <si>
    <t>DTL 425.310 Hydro RO</t>
  </si>
  <si>
    <t>287929</t>
  </si>
  <si>
    <t>DTL 105.460 Non ARO</t>
  </si>
  <si>
    <t>2823109</t>
  </si>
  <si>
    <t>FAS109 DEF TAX LIB</t>
  </si>
  <si>
    <t>287187</t>
  </si>
  <si>
    <t>DTA 100.121 Inc TP F</t>
  </si>
  <si>
    <t>287189</t>
  </si>
  <si>
    <t>DTA 100.122 ITPFTPMI</t>
  </si>
  <si>
    <t>Accumulated Deferred Income Taxes - Other Property (282)</t>
  </si>
  <si>
    <t>2830000</t>
  </si>
  <si>
    <t>ACC DEF TAX-OTHER</t>
  </si>
  <si>
    <t>287998</t>
  </si>
  <si>
    <t>ADIT Liab-State Recl</t>
  </si>
  <si>
    <t>287999</t>
  </si>
  <si>
    <t>ADIT Liab-State Port</t>
  </si>
  <si>
    <t>2831000</t>
  </si>
  <si>
    <t>AC DEF IN TX UTIL</t>
  </si>
  <si>
    <t>286887</t>
  </si>
  <si>
    <t>DTL 320.286 RA-PS-OR</t>
  </si>
  <si>
    <t>286888</t>
  </si>
  <si>
    <t>DTL 320.287 RA-PS-UT</t>
  </si>
  <si>
    <t>286889</t>
  </si>
  <si>
    <t>DTL 320.288 RA-PS-WY</t>
  </si>
  <si>
    <t>286890</t>
  </si>
  <si>
    <t>DTL 415.100 RA-EAG-W</t>
  </si>
  <si>
    <t>286891</t>
  </si>
  <si>
    <t>DTL 415.943-RA-C19BA</t>
  </si>
  <si>
    <t>286892</t>
  </si>
  <si>
    <t>DTL 415.944-RA-C19BA</t>
  </si>
  <si>
    <t>286893</t>
  </si>
  <si>
    <t>DTL 415.755 RA-WA-Ma</t>
  </si>
  <si>
    <t>286894</t>
  </si>
  <si>
    <t>DTL 415.261 RA-WFP-U</t>
  </si>
  <si>
    <t>286895</t>
  </si>
  <si>
    <t>DTL 415.262 RA-WM-OR</t>
  </si>
  <si>
    <t>286896</t>
  </si>
  <si>
    <t>DTL 415.734 RA-Choll</t>
  </si>
  <si>
    <t>286898</t>
  </si>
  <si>
    <t>DTL 415.736 RA-Choll</t>
  </si>
  <si>
    <t>286899</t>
  </si>
  <si>
    <t>DTL 415.939 RA-CPD/I</t>
  </si>
  <si>
    <t>286900</t>
  </si>
  <si>
    <t>DTL 415.937 RA-CPD/I</t>
  </si>
  <si>
    <t>286901</t>
  </si>
  <si>
    <t>DTL 415.938 RA-CPD/I</t>
  </si>
  <si>
    <t>286904</t>
  </si>
  <si>
    <t>DTL 415.520 RA - WA</t>
  </si>
  <si>
    <t>286905</t>
  </si>
  <si>
    <t>DTL 415.530 RA-ID 20</t>
  </si>
  <si>
    <t>286908</t>
  </si>
  <si>
    <t>DTL 210.201 Prop Tax</t>
  </si>
  <si>
    <t>286909</t>
  </si>
  <si>
    <t>DTL 720.815 Post-Ret</t>
  </si>
  <si>
    <t>286910</t>
  </si>
  <si>
    <t>DTL 415.200 RA-OR Tr</t>
  </si>
  <si>
    <t>286911</t>
  </si>
  <si>
    <t>DTL 415.430 - RA-Tra</t>
  </si>
  <si>
    <t>286912</t>
  </si>
  <si>
    <t>DTL 415.431 - RA-Tra</t>
  </si>
  <si>
    <t>286913</t>
  </si>
  <si>
    <t>DTL 415.720 RA-OR CS</t>
  </si>
  <si>
    <t>286917</t>
  </si>
  <si>
    <t>DTL 415.260 RA-FRM-C</t>
  </si>
  <si>
    <t>286918</t>
  </si>
  <si>
    <t>DTL 210.175 - PpdFSA</t>
  </si>
  <si>
    <t>286919</t>
  </si>
  <si>
    <t>DTL 210.170 - PpdFSA</t>
  </si>
  <si>
    <t>286920</t>
  </si>
  <si>
    <t>DTL 415.725 RA-Choll</t>
  </si>
  <si>
    <t>286921</t>
  </si>
  <si>
    <t>DTL 415.731 RA-Choll</t>
  </si>
  <si>
    <t>286925</t>
  </si>
  <si>
    <t>DTL 415.728 Cntra RA</t>
  </si>
  <si>
    <t>286926</t>
  </si>
  <si>
    <t>DTL 415.729 Contra R</t>
  </si>
  <si>
    <t>286927</t>
  </si>
  <si>
    <t>DTL 415.730 Contra R</t>
  </si>
  <si>
    <t>286928</t>
  </si>
  <si>
    <t>DTL 415.833 RA-PS-CA</t>
  </si>
  <si>
    <t>286929</t>
  </si>
  <si>
    <t>DTL 415.841 RA-Emerg</t>
  </si>
  <si>
    <t>286930</t>
  </si>
  <si>
    <t>DTL 415.426-RA-20 GR</t>
  </si>
  <si>
    <t>286932</t>
  </si>
  <si>
    <t>DTL 415.723-RA-CU-OD</t>
  </si>
  <si>
    <t>286933</t>
  </si>
  <si>
    <t>DTL 415.645 RA-OR OE</t>
  </si>
  <si>
    <t>286935</t>
  </si>
  <si>
    <t>DTL 415.251 RA-LCESW</t>
  </si>
  <si>
    <t>286936</t>
  </si>
  <si>
    <t>DTL 415.255 RA-WTED</t>
  </si>
  <si>
    <t>286937</t>
  </si>
  <si>
    <t>DTL 415.270 RA-EVCI</t>
  </si>
  <si>
    <t>286938</t>
  </si>
  <si>
    <t>DTL 415.646 RA-OMB</t>
  </si>
  <si>
    <t>286941</t>
  </si>
  <si>
    <t>DTL 415.440 RA-LIBDO</t>
  </si>
  <si>
    <t>286942</t>
  </si>
  <si>
    <t>DTL 415.441 RAUCAG-O</t>
  </si>
  <si>
    <t>286943</t>
  </si>
  <si>
    <t>DTL 415.263 RA-WFDAO</t>
  </si>
  <si>
    <t>287564</t>
  </si>
  <si>
    <t>DTL 425.130 RR-HEL</t>
  </si>
  <si>
    <t>287569</t>
  </si>
  <si>
    <t>DTL 720.800 Pen Liab</t>
  </si>
  <si>
    <t>287570</t>
  </si>
  <si>
    <t>DTL 415.701 Intv Fnd</t>
  </si>
  <si>
    <t>287571</t>
  </si>
  <si>
    <t>DTL 415.702 Reg Asst</t>
  </si>
  <si>
    <t>287573</t>
  </si>
  <si>
    <t>DTL 415.873 Def Exc</t>
  </si>
  <si>
    <t>287576</t>
  </si>
  <si>
    <t>DTL 430.110 Reg Asst</t>
  </si>
  <si>
    <t>287583</t>
  </si>
  <si>
    <t>DTL 415.826 RA-PS-WA</t>
  </si>
  <si>
    <t>287590</t>
  </si>
  <si>
    <t>DTL 415.840 RgAst OR</t>
  </si>
  <si>
    <t>287591</t>
  </si>
  <si>
    <t>DTL 415.301 Accrl</t>
  </si>
  <si>
    <t>287593</t>
  </si>
  <si>
    <t>DTL 415.874 Def NPC</t>
  </si>
  <si>
    <t>287596</t>
  </si>
  <si>
    <t>DTL 415.892 Def NPC</t>
  </si>
  <si>
    <t>287597</t>
  </si>
  <si>
    <t>DTL 415.703 Goodnoe</t>
  </si>
  <si>
    <t>287601</t>
  </si>
  <si>
    <t>DTL 415.677 RA Pref</t>
  </si>
  <si>
    <t>287614</t>
  </si>
  <si>
    <t>DTL 430.100 Weather</t>
  </si>
  <si>
    <t>287634</t>
  </si>
  <si>
    <t>DTL 415.300 Env. Cle</t>
  </si>
  <si>
    <t>287639</t>
  </si>
  <si>
    <t>DTL 415.510 WA Disal</t>
  </si>
  <si>
    <t>287640</t>
  </si>
  <si>
    <t>DTL 415.680 Def Gran</t>
  </si>
  <si>
    <t>287642</t>
  </si>
  <si>
    <t>DTL 105.400 ARO RA</t>
  </si>
  <si>
    <t>287647</t>
  </si>
  <si>
    <t>DTL 425.100 Def RE</t>
  </si>
  <si>
    <t>287649</t>
  </si>
  <si>
    <t>DTL 730.170 RA Fas13</t>
  </si>
  <si>
    <t>287653</t>
  </si>
  <si>
    <t>DTL 425.250 TGS BO</t>
  </si>
  <si>
    <t>287661</t>
  </si>
  <si>
    <t>DTL 425.360 Hermisto</t>
  </si>
  <si>
    <t>287662</t>
  </si>
  <si>
    <t>DTL 210.100 PT OR</t>
  </si>
  <si>
    <t>287664</t>
  </si>
  <si>
    <t>DTL 210.120 PT UT</t>
  </si>
  <si>
    <t>287665</t>
  </si>
  <si>
    <t>DTL 210.130 PT ID</t>
  </si>
  <si>
    <t>287666</t>
  </si>
  <si>
    <t>DTL 210.140 PT WY</t>
  </si>
  <si>
    <t>287669</t>
  </si>
  <si>
    <t>DTL 210.180 Pre Mem</t>
  </si>
  <si>
    <t>287673</t>
  </si>
  <si>
    <t>DTL 730.110 FAS 133</t>
  </si>
  <si>
    <t>287675</t>
  </si>
  <si>
    <t>DTL 740.100 Post Mer</t>
  </si>
  <si>
    <t>287685</t>
  </si>
  <si>
    <t>DTL 425.380 Idaho Cu</t>
  </si>
  <si>
    <t>287708</t>
  </si>
  <si>
    <t>DTL 210.200 Ppd Prop</t>
  </si>
  <si>
    <t>287738</t>
  </si>
  <si>
    <t>DTL 320.270 Reg Asse</t>
  </si>
  <si>
    <t>287739</t>
  </si>
  <si>
    <t>DTL 320.280 Reg Asse</t>
  </si>
  <si>
    <t>287747</t>
  </si>
  <si>
    <t>DTL 705.240 CA Energ</t>
  </si>
  <si>
    <t>287770</t>
  </si>
  <si>
    <t>DTL 120.205 Trapper</t>
  </si>
  <si>
    <t>287772</t>
  </si>
  <si>
    <t>DTL 505.800 State Ta</t>
  </si>
  <si>
    <t>287781</t>
  </si>
  <si>
    <t>DTL 415.870 Def CA</t>
  </si>
  <si>
    <t>287783</t>
  </si>
  <si>
    <t>DTL 415.880 Def UT</t>
  </si>
  <si>
    <t>287840</t>
  </si>
  <si>
    <t>DTL 415.410 RA Energ</t>
  </si>
  <si>
    <t>287841</t>
  </si>
  <si>
    <t>DTL 415.411 Cntra RA</t>
  </si>
  <si>
    <t>287842</t>
  </si>
  <si>
    <t>DTL 415.412 Cntra RA</t>
  </si>
  <si>
    <t>287843</t>
  </si>
  <si>
    <t>DTL 415.413 Cntra RA</t>
  </si>
  <si>
    <t>287844</t>
  </si>
  <si>
    <t>DTL 415.414 Cntra RA</t>
  </si>
  <si>
    <t>287845</t>
  </si>
  <si>
    <t>DTL 415.415 Cntra RA</t>
  </si>
  <si>
    <t>287846</t>
  </si>
  <si>
    <t>DTL 415.416 Aband WY</t>
  </si>
  <si>
    <t>287848</t>
  </si>
  <si>
    <t>DTL 320.281 Post Ret</t>
  </si>
  <si>
    <t>287849</t>
  </si>
  <si>
    <t>DTL 415.424 Cntra RA</t>
  </si>
  <si>
    <t>287850</t>
  </si>
  <si>
    <t>DTL 415.425 Cntra RA</t>
  </si>
  <si>
    <t>287851</t>
  </si>
  <si>
    <t>DTL 415.417 UMWA CA</t>
  </si>
  <si>
    <t>287855</t>
  </si>
  <si>
    <t>DTL 415.421 UMWA WA</t>
  </si>
  <si>
    <t>287858</t>
  </si>
  <si>
    <t>DTL 415.676 Pref Stk</t>
  </si>
  <si>
    <t>287859</t>
  </si>
  <si>
    <t>DTL 910.935 Unrealiz</t>
  </si>
  <si>
    <t>287860</t>
  </si>
  <si>
    <t>DTL 415.855 CA Storm</t>
  </si>
  <si>
    <t>287861</t>
  </si>
  <si>
    <t>DTL 415.857 ID Def O</t>
  </si>
  <si>
    <t>287864</t>
  </si>
  <si>
    <t>DTL 415.852 ID Pwrdl</t>
  </si>
  <si>
    <t>287868</t>
  </si>
  <si>
    <t>DTL 415.858 WY Def O</t>
  </si>
  <si>
    <t>287871</t>
  </si>
  <si>
    <t>DTL 415.866 OR Solar</t>
  </si>
  <si>
    <t>287882</t>
  </si>
  <si>
    <t>DTL 415.876 DNPC-OR</t>
  </si>
  <si>
    <t>287886</t>
  </si>
  <si>
    <t>DTL 415.837 RA Frzn</t>
  </si>
  <si>
    <t>287887</t>
  </si>
  <si>
    <t>DTL 415.881 Def RECs</t>
  </si>
  <si>
    <t>287888</t>
  </si>
  <si>
    <t>DTL 415.882 Def RECs</t>
  </si>
  <si>
    <t>287889</t>
  </si>
  <si>
    <t>DTL 415.883 Def RECs</t>
  </si>
  <si>
    <t>287896</t>
  </si>
  <si>
    <t>DTL 415.875 Def NPC</t>
  </si>
  <si>
    <t>287897</t>
  </si>
  <si>
    <t>DTL 425.400 RA-UT Kl</t>
  </si>
  <si>
    <t>287899</t>
  </si>
  <si>
    <t>DTL 415.878 RA-UT Lq</t>
  </si>
  <si>
    <t>287903</t>
  </si>
  <si>
    <t>DTL 415.879 RA-WY Lq</t>
  </si>
  <si>
    <t>287906</t>
  </si>
  <si>
    <t>DTL 415.863 RA-UT SS</t>
  </si>
  <si>
    <t>287907</t>
  </si>
  <si>
    <t>DTL 210.185-Ppd AMC</t>
  </si>
  <si>
    <t>287908</t>
  </si>
  <si>
    <t>DTL 210.190 - Ppd WR</t>
  </si>
  <si>
    <t>287911</t>
  </si>
  <si>
    <t>DTL 415.699-RA-BPA B</t>
  </si>
  <si>
    <t>287917</t>
  </si>
  <si>
    <t>DTL 705.451-RL-OR</t>
  </si>
  <si>
    <t>287919</t>
  </si>
  <si>
    <t>DTL 425.105 RA-OR</t>
  </si>
  <si>
    <t>287927</t>
  </si>
  <si>
    <t>DTL RegA-Solar ITC</t>
  </si>
  <si>
    <t>287935</t>
  </si>
  <si>
    <t>DTL 415.936 RA-Carbn</t>
  </si>
  <si>
    <t>287939</t>
  </si>
  <si>
    <t>DTL 415.115 RA-UT ST</t>
  </si>
  <si>
    <t>287942</t>
  </si>
  <si>
    <t>DTL 430.112 Reg Asst</t>
  </si>
  <si>
    <t>287966</t>
  </si>
  <si>
    <t>DTL 415.834 NonCurr</t>
  </si>
  <si>
    <t>287971</t>
  </si>
  <si>
    <t>DTL 415.868 RA UT</t>
  </si>
  <si>
    <t>287972</t>
  </si>
  <si>
    <t>DTL 320.285 RA-Post</t>
  </si>
  <si>
    <t>287975</t>
  </si>
  <si>
    <t>DTL 415.655 RA-CA GH</t>
  </si>
  <si>
    <t>287977</t>
  </si>
  <si>
    <t>DTL 415.885 RA-Rcls</t>
  </si>
  <si>
    <t>287978</t>
  </si>
  <si>
    <t>DTL 415.906 RA OR</t>
  </si>
  <si>
    <t>287981</t>
  </si>
  <si>
    <t>DTL 415.920 RA-Depre</t>
  </si>
  <si>
    <t>287982</t>
  </si>
  <si>
    <t>DTL 415.921 RA-Depre</t>
  </si>
  <si>
    <t>287983</t>
  </si>
  <si>
    <t>DTL 415.922 RA-Depre</t>
  </si>
  <si>
    <t>287985</t>
  </si>
  <si>
    <t>DTL 415.924 RA-SDDUT</t>
  </si>
  <si>
    <t>287986</t>
  </si>
  <si>
    <t>DTL 415.925 RA-SDDWY</t>
  </si>
  <si>
    <t>287994</t>
  </si>
  <si>
    <t>DTL 415.929 RA-Carbo</t>
  </si>
  <si>
    <t>287996</t>
  </si>
  <si>
    <t>DTL 415.675 RA Prefr</t>
  </si>
  <si>
    <t>287997</t>
  </si>
  <si>
    <t>DTL 415.862 RA-CA MH</t>
  </si>
  <si>
    <t>2832000</t>
  </si>
  <si>
    <t>AC DF TAX-NONUTILI</t>
  </si>
  <si>
    <t>287892</t>
  </si>
  <si>
    <t>287915</t>
  </si>
  <si>
    <t>DTL 910.937 Unrealiz</t>
  </si>
  <si>
    <t>Accumulated Deferred Income Taxes - Other (283)</t>
  </si>
  <si>
    <t>TOTAL Deferred Credits</t>
  </si>
  <si>
    <t>TOTAL LIAB &amp; OTHER CREDITS</t>
  </si>
  <si>
    <t>Grand Total</t>
  </si>
  <si>
    <t>Adjustment to Accruals for Injuries and Damages</t>
  </si>
  <si>
    <t>Total Current Assets and Current Liabilities-Adjusted</t>
  </si>
  <si>
    <t>Total Investments and Invested Capital-Adjusted</t>
  </si>
  <si>
    <t>Investor-Supplied Working Capital</t>
  </si>
  <si>
    <t>Ratio of total</t>
  </si>
  <si>
    <t>Allocated ISWC</t>
  </si>
  <si>
    <t>Total Investment</t>
  </si>
  <si>
    <t>Capital allocated</t>
  </si>
  <si>
    <t>ISWC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</si>
</sst>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3" formatCode="_(* #,##0.00_);_(* \(#,##0.00\);_(* &quot;-&quot;??_);_(@_)"/>
    <numFmt numFmtId="164" formatCode="###,000"/>
    <numFmt numFmtId="165" formatCode="[$-409]mmm\-yy;@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color rgb="FF1F497D"/>
      <name val="Arial"/>
      <family val="2"/>
    </font>
    <font>
      <sz val="10"/>
      <color rgb="FF1F497D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DBE5F1"/>
        <bgColor rgb="FF000000"/>
      </patternFill>
    </fill>
    <fill>
      <patternFill patternType="solid">
        <fgColor rgb="FFDBE5F1"/>
        <bgColor rgb="FFFFFFFF"/>
      </patternFill>
    </fill>
    <fill>
      <patternFill patternType="solid">
        <fgColor rgb="FFB4C6E7"/>
        <bgColor indexed="64"/>
      </patternFill>
    </fill>
  </fills>
  <borders count="17">
    <border>
      <left/>
      <right/>
      <top/>
      <bottom/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3" tint="-0.24994659260841701"/>
      </left>
      <right/>
      <top style="thin">
        <color theme="3" tint="-0.24994659260841701"/>
      </top>
      <bottom style="thin">
        <color theme="3" tint="-0.24994659260841701"/>
      </bottom>
      <diagonal/>
    </border>
    <border>
      <left/>
      <right/>
      <top style="thin">
        <color theme="3" tint="-0.24994659260841701"/>
      </top>
      <bottom style="thin">
        <color theme="3" tint="-0.24994659260841701"/>
      </bottom>
      <diagonal/>
    </border>
    <border>
      <left/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theme="3" tint="0.59996337778862885"/>
      </left>
      <right style="thin">
        <color theme="3" tint="-0.24994659260841701"/>
      </right>
      <top style="thin">
        <color theme="3" tint="0.59996337778862885"/>
      </top>
      <bottom style="thin">
        <color theme="3" tint="0.59996337778862885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theme="3" tint="-0.24994659260841701"/>
      </left>
      <right style="thin">
        <color theme="3" tint="-0.24994659260841701"/>
      </right>
      <top/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-0.24994659260841701"/>
      </right>
      <top/>
      <bottom style="thin">
        <color theme="3" tint="0.59996337778862885"/>
      </bottom>
      <diagonal/>
    </border>
    <border>
      <left style="thin">
        <color theme="3" tint="0.59996337778862885"/>
      </left>
      <right style="thin">
        <color theme="3" tint="-0.24994659260841701"/>
      </right>
      <top style="thin">
        <color theme="3" tint="0.59996337778862885"/>
      </top>
      <bottom style="thin">
        <color theme="3" tint="-0.2499465926084170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3" fillId="2" borderId="1" applyNumberFormat="0" applyAlignment="0" applyProtection="0">
      <alignment horizontal="left" vertical="center" indent="1"/>
    </xf>
    <xf numFmtId="164" fontId="4" fillId="3" borderId="1" applyNumberFormat="0" applyAlignment="0" applyProtection="0">
      <alignment horizontal="left" vertical="center" indent="1"/>
    </xf>
    <xf numFmtId="41" fontId="4" fillId="0" borderId="7" applyProtection="0">
      <alignment horizontal="right" vertical="center"/>
    </xf>
    <xf numFmtId="0" fontId="5" fillId="0" borderId="0"/>
  </cellStyleXfs>
  <cellXfs count="53">
    <xf numFmtId="0" fontId="0" fillId="0" borderId="0" xfId="0"/>
    <xf numFmtId="0" fontId="2" fillId="0" borderId="0" xfId="1" applyFont="1"/>
    <xf numFmtId="0" fontId="1" fillId="0" borderId="0" xfId="1"/>
    <xf numFmtId="43" fontId="1" fillId="0" borderId="0" xfId="2" applyFont="1" applyFill="1" applyBorder="1"/>
    <xf numFmtId="41" fontId="1" fillId="0" borderId="0" xfId="1" applyNumberFormat="1"/>
    <xf numFmtId="0" fontId="1" fillId="0" borderId="0" xfId="1" applyAlignment="1">
      <alignment horizontal="right"/>
    </xf>
    <xf numFmtId="43" fontId="1" fillId="0" borderId="0" xfId="1" applyNumberFormat="1"/>
    <xf numFmtId="0" fontId="2" fillId="0" borderId="0" xfId="1" applyFont="1" applyAlignment="1">
      <alignment horizontal="center"/>
    </xf>
    <xf numFmtId="0" fontId="2" fillId="0" borderId="0" xfId="1" applyFont="1" applyAlignment="1">
      <alignment horizontal="center"/>
    </xf>
    <xf numFmtId="0" fontId="1" fillId="0" borderId="0" xfId="1" applyAlignment="1">
      <alignment horizontal="center"/>
    </xf>
    <xf numFmtId="0" fontId="1" fillId="0" borderId="0" xfId="1" applyAlignment="1">
      <alignment horizontal="center"/>
    </xf>
    <xf numFmtId="0" fontId="2" fillId="0" borderId="1" xfId="3" quotePrefix="1" applyNumberFormat="1" applyFont="1" applyFill="1" applyAlignment="1"/>
    <xf numFmtId="0" fontId="2" fillId="0" borderId="1" xfId="3" applyNumberFormat="1" applyFont="1" applyFill="1" applyAlignment="1"/>
    <xf numFmtId="165" fontId="2" fillId="0" borderId="1" xfId="4" quotePrefix="1" applyNumberFormat="1" applyFont="1" applyFill="1" applyAlignment="1">
      <alignment horizontal="right"/>
    </xf>
    <xf numFmtId="165" fontId="2" fillId="0" borderId="1" xfId="4" quotePrefix="1" applyNumberFormat="1" applyFont="1" applyFill="1" applyAlignment="1">
      <alignment horizontal="center"/>
    </xf>
    <xf numFmtId="0" fontId="0" fillId="0" borderId="0" xfId="1" applyFont="1"/>
    <xf numFmtId="165" fontId="2" fillId="0" borderId="2" xfId="1" applyNumberFormat="1" applyFont="1" applyBorder="1" applyAlignment="1">
      <alignment horizontal="center"/>
    </xf>
    <xf numFmtId="165" fontId="2" fillId="0" borderId="3" xfId="1" applyNumberFormat="1" applyFont="1" applyBorder="1" applyAlignment="1">
      <alignment horizontal="center"/>
    </xf>
    <xf numFmtId="165" fontId="1" fillId="0" borderId="2" xfId="1" applyNumberFormat="1" applyBorder="1" applyAlignment="1">
      <alignment horizontal="center"/>
    </xf>
    <xf numFmtId="165" fontId="1" fillId="0" borderId="3" xfId="1" applyNumberFormat="1" applyBorder="1" applyAlignment="1">
      <alignment horizontal="center"/>
    </xf>
    <xf numFmtId="165" fontId="1" fillId="0" borderId="2" xfId="1" applyNumberFormat="1" applyBorder="1" applyAlignment="1">
      <alignment horizontal="center" wrapText="1"/>
    </xf>
    <xf numFmtId="0" fontId="2" fillId="0" borderId="4" xfId="3" quotePrefix="1" applyNumberFormat="1" applyFont="1" applyFill="1" applyBorder="1" applyAlignment="1">
      <alignment horizontal="center"/>
    </xf>
    <xf numFmtId="0" fontId="2" fillId="0" borderId="5" xfId="3" quotePrefix="1" applyNumberFormat="1" applyFont="1" applyFill="1" applyBorder="1" applyAlignment="1">
      <alignment horizontal="center"/>
    </xf>
    <xf numFmtId="0" fontId="2" fillId="0" borderId="6" xfId="3" quotePrefix="1" applyNumberFormat="1" applyFont="1" applyFill="1" applyBorder="1" applyAlignment="1">
      <alignment horizontal="center"/>
    </xf>
    <xf numFmtId="0" fontId="1" fillId="0" borderId="1" xfId="4" quotePrefix="1" applyNumberFormat="1" applyFont="1" applyFill="1" applyAlignment="1"/>
    <xf numFmtId="41" fontId="1" fillId="0" borderId="8" xfId="5" applyFont="1" applyBorder="1">
      <alignment horizontal="right" vertical="center"/>
    </xf>
    <xf numFmtId="41" fontId="2" fillId="0" borderId="0" xfId="1" applyNumberFormat="1" applyFont="1"/>
    <xf numFmtId="10" fontId="2" fillId="0" borderId="0" xfId="1" applyNumberFormat="1" applyFont="1"/>
    <xf numFmtId="0" fontId="1" fillId="0" borderId="1" xfId="4" applyNumberFormat="1" applyFont="1" applyFill="1" applyAlignment="1"/>
    <xf numFmtId="0" fontId="2" fillId="4" borderId="9" xfId="1" applyFont="1" applyFill="1" applyBorder="1"/>
    <xf numFmtId="41" fontId="2" fillId="4" borderId="9" xfId="1" applyNumberFormat="1" applyFont="1" applyFill="1" applyBorder="1"/>
    <xf numFmtId="10" fontId="2" fillId="4" borderId="9" xfId="1" applyNumberFormat="1" applyFont="1" applyFill="1" applyBorder="1"/>
    <xf numFmtId="0" fontId="2" fillId="4" borderId="10" xfId="1" applyFont="1" applyFill="1" applyBorder="1"/>
    <xf numFmtId="41" fontId="2" fillId="4" borderId="10" xfId="1" applyNumberFormat="1" applyFont="1" applyFill="1" applyBorder="1"/>
    <xf numFmtId="10" fontId="2" fillId="4" borderId="10" xfId="1" applyNumberFormat="1" applyFont="1" applyFill="1" applyBorder="1"/>
    <xf numFmtId="0" fontId="1" fillId="0" borderId="11" xfId="4" quotePrefix="1" applyNumberFormat="1" applyFont="1" applyFill="1" applyBorder="1" applyAlignment="1"/>
    <xf numFmtId="41" fontId="1" fillId="0" borderId="12" xfId="5" applyFont="1" applyBorder="1">
      <alignment horizontal="right" vertical="center"/>
    </xf>
    <xf numFmtId="0" fontId="0" fillId="0" borderId="1" xfId="4" quotePrefix="1" applyNumberFormat="1" applyFont="1" applyFill="1" applyAlignment="1"/>
    <xf numFmtId="0" fontId="1" fillId="0" borderId="4" xfId="4" quotePrefix="1" applyNumberFormat="1" applyFont="1" applyFill="1" applyBorder="1" applyAlignment="1">
      <alignment horizontal="right"/>
    </xf>
    <xf numFmtId="0" fontId="1" fillId="0" borderId="5" xfId="4" quotePrefix="1" applyNumberFormat="1" applyFont="1" applyFill="1" applyBorder="1" applyAlignment="1">
      <alignment horizontal="right"/>
    </xf>
    <xf numFmtId="0" fontId="1" fillId="0" borderId="6" xfId="4" quotePrefix="1" applyNumberFormat="1" applyFont="1" applyFill="1" applyBorder="1" applyAlignment="1">
      <alignment horizontal="right"/>
    </xf>
    <xf numFmtId="41" fontId="1" fillId="0" borderId="13" xfId="5" applyFont="1" applyBorder="1">
      <alignment horizontal="right" vertical="center"/>
    </xf>
    <xf numFmtId="0" fontId="2" fillId="0" borderId="0" xfId="1" applyFont="1" applyAlignment="1">
      <alignment horizontal="right"/>
    </xf>
    <xf numFmtId="0" fontId="6" fillId="0" borderId="14" xfId="6" applyFont="1" applyBorder="1"/>
    <xf numFmtId="41" fontId="2" fillId="0" borderId="2" xfId="1" applyNumberFormat="1" applyFont="1" applyBorder="1"/>
    <xf numFmtId="0" fontId="0" fillId="0" borderId="0" xfId="1" applyFont="1" applyAlignment="1">
      <alignment horizontal="right"/>
    </xf>
    <xf numFmtId="10" fontId="1" fillId="0" borderId="0" xfId="1" applyNumberFormat="1"/>
    <xf numFmtId="0" fontId="2" fillId="0" borderId="15" xfId="1" applyFont="1" applyBorder="1"/>
    <xf numFmtId="0" fontId="2" fillId="0" borderId="10" xfId="1" applyFont="1" applyBorder="1"/>
    <xf numFmtId="41" fontId="2" fillId="0" borderId="16" xfId="1" applyNumberFormat="1" applyFont="1" applyBorder="1"/>
    <xf numFmtId="41" fontId="2" fillId="0" borderId="0" xfId="1" applyNumberFormat="1" applyFont="1" applyFill="1"/>
    <xf numFmtId="0" fontId="2" fillId="0" borderId="0" xfId="1" applyFont="1" applyFill="1"/>
    <xf numFmtId="10" fontId="2" fillId="0" borderId="0" xfId="1" applyNumberFormat="1" applyFont="1" applyFill="1"/>
  </cellXfs>
  <cellStyles count="7">
    <cellStyle name="Comma 2" xfId="2" xr:uid="{B167641E-250E-448A-96BC-7AEA04198006}"/>
    <cellStyle name="Normal" xfId="0" builtinId="0"/>
    <cellStyle name="Normal 2" xfId="1" xr:uid="{7BB7662E-690C-46D8-BF62-3C79BD27AB7D}"/>
    <cellStyle name="Normal_Sheet1" xfId="6" xr:uid="{DE471CA0-684D-4D67-8951-4F42EE5D651A}"/>
    <cellStyle name="SAPDataCell" xfId="5" xr:uid="{ABF7B228-C052-4BBA-AAD8-D38EB551BAC9}"/>
    <cellStyle name="SAPDimensionCell" xfId="3" xr:uid="{3291286E-3AE6-4588-A9CB-E9586859CCBF}"/>
    <cellStyle name="SAPMemberCell" xfId="4" xr:uid="{13828A1F-4ADD-41B0-9133-BD38ACF5BF4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19" Type="http://schemas.openxmlformats.org/officeDocument/2006/relationships/customXml" Target="../customXml/item4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Local%20Settings\Temporary%20Internet%20Files\OLK1AC\RECOV04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REGULATN\PA&amp;D\DSMRecov\2001\RECOV0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Startup" Target="Documents%20and%20Settings/t75440.MEC/Local%20Settings/Temporary%20Internet%20Files/OLKB9/Ceb_FC_0201graph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Documents%20and%20Settings\p70596\Local%20Settings\Temporary%20Internet%20Files\OLK3B\ORA%20Workpaper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OUTLOOK\12&amp;0_COU\96ACTUA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MFechner\Files\FILES\BONDS\INTPAY99x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REGULATN\PA&amp;D\DSMRecov\2001\RECOV0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39172\AppData\Local\Temp\sapaocache\198312\download\JARS%20-%20Sum%20of%20Monthly%20Average%20Master.V2.xlsm%20(11-27-57).xlsm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REGULATN\PA&amp;D\CASES\Wy0902\EAST%20Blocking%20902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Documents%20and%20Settings\p04092.000\Local%20Settings\Temporary%20Internet%20Files\OLK1AC\RECOV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RInput"/>
      <sheetName val="Voltage"/>
      <sheetName val="Process"/>
      <sheetName val="Codes"/>
      <sheetName val="SCRInput2"/>
      <sheetName val="Inputs"/>
      <sheetName val="Centralia Credit"/>
      <sheetName val="Y2K"/>
      <sheetName val="Deferred Acct."/>
      <sheetName val="Trail Mtn."/>
      <sheetName val="Halsey"/>
      <sheetName val="Adjustment 10"/>
      <sheetName val="WA SBC"/>
      <sheetName val="0103 Proration (191)"/>
      <sheetName val="WA Centralia"/>
      <sheetName val="WA SBC - Class 48T"/>
      <sheetName val="Utah DSM"/>
      <sheetName val="Summary"/>
      <sheetName val="DSM Output"/>
      <sheetName val="Adjustment 08"/>
      <sheetName val="Adjustment 07"/>
      <sheetName val="DSM Dollars"/>
      <sheetName val="Module2"/>
      <sheetName val="Adjustment 11"/>
      <sheetName val="CA Pub Purp"/>
      <sheetName val="No Longer Used --&gt;"/>
      <sheetName val="Adjustment 1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seburg"/>
      <sheetName val="SCRInput"/>
      <sheetName val="Inputs"/>
      <sheetName val="Market-Based Rates"/>
      <sheetName val="BM-5 Output"/>
      <sheetName val="DSM Output"/>
      <sheetName val="DSM Dollars"/>
      <sheetName val="Decoupling"/>
      <sheetName val="Centralia Credit"/>
      <sheetName val="Y2K"/>
      <sheetName val="Deferred Acct."/>
      <sheetName val="AFOR"/>
      <sheetName val="SB1149"/>
      <sheetName val="Washington"/>
      <sheetName val="WA Inputs"/>
      <sheetName val="Sch. 93 kWh"/>
      <sheetName val="Pivot"/>
      <sheetName val="Inputs (2)"/>
      <sheetName val="Interdepartmental"/>
      <sheetName val="Qualify"/>
      <sheetName val="Old Inputs"/>
      <sheetName val="Market-Based Rates (2)"/>
      <sheetName val="Old BM-5 "/>
      <sheetName val="Old Dollars"/>
      <sheetName val="Old Output"/>
      <sheetName val="Module2"/>
      <sheetName val="RECOV01"/>
      <sheetName val="Sheet1"/>
    </sheetNames>
    <sheetDataSet>
      <sheetData sheetId="0"/>
      <sheetData sheetId="1"/>
      <sheetData sheetId="2"/>
      <sheetData sheetId="3"/>
      <sheetData sheetId="4"/>
      <sheetData sheetId="5" refreshError="1">
        <row r="21">
          <cell r="B21" t="str">
            <v>26</v>
          </cell>
          <cell r="G21">
            <v>83871482</v>
          </cell>
        </row>
        <row r="22">
          <cell r="B22" t="str">
            <v>27</v>
          </cell>
          <cell r="G22">
            <v>1931963666</v>
          </cell>
        </row>
        <row r="23">
          <cell r="B23" t="str">
            <v>36</v>
          </cell>
          <cell r="G23">
            <v>70121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 refreshError="1"/>
      <sheetData sheetId="2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B"/>
      <sheetName val="C2001 forecast"/>
      <sheetName val="C2000 actuals"/>
      <sheetName val="C2001 budget"/>
      <sheetName val="Revenue-monthly"/>
      <sheetName val="Site Costs-monthly"/>
      <sheetName val="Other Operating Costs-monthly"/>
      <sheetName val="Financial Costs-monthly"/>
      <sheetName val="Net Income-monthly"/>
      <sheetName val="Expenses-annual"/>
      <sheetName val="Expenses-annual (2)"/>
      <sheetName val="Site Cost-annual"/>
      <sheetName val="Site Cost-annual (2)"/>
      <sheetName val="SGA-annual"/>
      <sheetName val="SGA-annual (2)"/>
      <sheetName val="Other Operating Costs-annual"/>
      <sheetName val="Other Operating Costs-annua (2)"/>
      <sheetName val="CEBU - x"/>
      <sheetName val="UPLOAD"/>
      <sheetName val="Module1"/>
      <sheetName val="Module2"/>
      <sheetName val="Module3"/>
      <sheetName val="Target to Consol (Data Input)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2">
          <cell r="A12" t="str">
            <v>Jan</v>
          </cell>
        </row>
        <row r="13">
          <cell r="A13" t="str">
            <v>Feb</v>
          </cell>
        </row>
        <row r="14">
          <cell r="A14" t="str">
            <v>Mar</v>
          </cell>
        </row>
        <row r="15">
          <cell r="A15" t="str">
            <v>Apr</v>
          </cell>
        </row>
        <row r="16">
          <cell r="A16" t="str">
            <v>May</v>
          </cell>
        </row>
        <row r="17">
          <cell r="A17" t="str">
            <v>Jun</v>
          </cell>
        </row>
        <row r="18">
          <cell r="A18" t="str">
            <v>Jul</v>
          </cell>
        </row>
        <row r="19">
          <cell r="A19" t="str">
            <v>Aug</v>
          </cell>
        </row>
        <row r="20">
          <cell r="A20" t="str">
            <v>Sep</v>
          </cell>
        </row>
        <row r="21">
          <cell r="A21" t="str">
            <v>Oct</v>
          </cell>
        </row>
        <row r="22">
          <cell r="A22" t="str">
            <v>Nov</v>
          </cell>
        </row>
        <row r="23">
          <cell r="A23" t="str">
            <v>Dec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A Workpapers"/>
      <sheetName val="Price Change"/>
      <sheetName val="Input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"/>
      <sheetName val="Title"/>
      <sheetName val="Contents"/>
      <sheetName val="DE Income"/>
      <sheetName val="EPS"/>
      <sheetName val="Revenues"/>
      <sheetName val="Sales"/>
      <sheetName val="Table"/>
      <sheetName val="1&amp;2"/>
      <sheetName val="3"/>
      <sheetName val="4"/>
      <sheetName val="5"/>
      <sheetName val="6"/>
      <sheetName val="7"/>
      <sheetName val="8"/>
      <sheetName val="9"/>
      <sheetName val="Construct Expen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</sheetNames>
    <sheetDataSet>
      <sheetData sheetId="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seburg"/>
      <sheetName val="SCRInput"/>
      <sheetName val="Inputs"/>
      <sheetName val="Market-Based Rates"/>
      <sheetName val="BM-5 Output"/>
      <sheetName val="DSM Output"/>
      <sheetName val="DSM Dollars"/>
      <sheetName val="Decoupling"/>
      <sheetName val="Centralia Credit"/>
      <sheetName val="Y2K"/>
      <sheetName val="Deferred Acct."/>
      <sheetName val="AFOR"/>
      <sheetName val="SB1149"/>
      <sheetName val="Washington"/>
      <sheetName val="WA Inputs"/>
      <sheetName val="Sch. 93 kWh"/>
      <sheetName val="Pivot"/>
      <sheetName val="Inputs (2)"/>
      <sheetName val="Interdepartmental"/>
      <sheetName val="Qualify"/>
      <sheetName val="Old Inputs"/>
      <sheetName val="Market-Based Rates (2)"/>
      <sheetName val="Old BM-5 "/>
      <sheetName val="Old Dollars"/>
      <sheetName val="Old Output"/>
      <sheetName val="Module2"/>
      <sheetName val="RECOV01"/>
      <sheetName val="Sheet1"/>
    </sheetNames>
    <sheetDataSet>
      <sheetData sheetId="0"/>
      <sheetData sheetId="1"/>
      <sheetData sheetId="2"/>
      <sheetData sheetId="3"/>
      <sheetData sheetId="4"/>
      <sheetData sheetId="5" refreshError="1">
        <row r="21">
          <cell r="B21" t="str">
            <v>26</v>
          </cell>
          <cell r="J21">
            <v>0</v>
          </cell>
        </row>
        <row r="22">
          <cell r="J22">
            <v>1056426642</v>
          </cell>
        </row>
        <row r="23">
          <cell r="J23">
            <v>13699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 refreshError="1"/>
      <sheetData sheetId="27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com.sap.ip.bi.xl.hiddensheet"/>
      <sheetName val="Start"/>
      <sheetName val="Actuals_Data"/>
      <sheetName val="Master Data"/>
    </sheetNames>
    <sheetDataSet>
      <sheetData sheetId="0" refreshError="1"/>
      <sheetData sheetId="1" refreshError="1"/>
      <sheetData sheetId="2"/>
      <sheetData sheetId="3">
        <row r="2">
          <cell r="A2" t="str">
            <v>ADVN</v>
          </cell>
        </row>
        <row r="28">
          <cell r="D28" t="str">
            <v>Taxes Other Than Income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hibit 3 "/>
      <sheetName val="Table A base change"/>
      <sheetName val="Sch 2"/>
      <sheetName val="Sch 3"/>
      <sheetName val="Sch 15"/>
      <sheetName val="Sch 25-Secondary"/>
      <sheetName val="Sch 25-Primary"/>
      <sheetName val="Sch 40"/>
      <sheetName val="Sch 45-Secondary"/>
      <sheetName val="Sch 45-Primary"/>
      <sheetName val="Sch 46-Secondary"/>
      <sheetName val="Sch 46-Primary"/>
      <sheetName val="Sch 48T"/>
      <sheetName val="Sch 51"/>
      <sheetName val="Sch 53"/>
      <sheetName val="Sch 54"/>
      <sheetName val="Sch 57"/>
      <sheetName val="Sch 58"/>
      <sheetName val="Exhibit 4"/>
      <sheetName val="Blocking-901East"/>
      <sheetName val="Exhibit 5"/>
      <sheetName val="Table A Defer Surcharge summ"/>
      <sheetName val="Table A Hunter surcharge summ "/>
      <sheetName val="Filed Defer Exc PCS Rev detail"/>
      <sheetName val="Filed Hunter PCS Rev detail"/>
      <sheetName val="Filed Power Cost kWh"/>
      <sheetName val="Table 1 - Semi"/>
      <sheetName val="Table 1 - MWh"/>
      <sheetName val="Table 2 - Unbilled Spread"/>
      <sheetName val="Table 3 - Unbilled Spread"/>
      <sheetName val="Table 4"/>
      <sheetName val="Actual-901East"/>
      <sheetName val="Actual-Lighting Surcharge"/>
      <sheetName val="tolerance sheet"/>
      <sheetName val="Net Billed Cheaper Adj"/>
      <sheetName val="Billed Cheaper"/>
      <sheetName val="Before Billed Cheaper"/>
      <sheetName val="33SF Phos 6024200100010001"/>
      <sheetName val="Inputs"/>
      <sheetName val="Table 2"/>
      <sheetName val="Table 3"/>
      <sheetName val="Type I adjustments -kwh"/>
      <sheetName val="Table 4 - Contracts"/>
      <sheetName val="Contract Summary"/>
      <sheetName val="UWy Billing"/>
      <sheetName val="UWy Schedule 2 &amp; 15"/>
      <sheetName val="UWy Schedule 25"/>
      <sheetName val="UWy Sch 48 not used"/>
      <sheetName val="UWy Sch 46"/>
      <sheetName val="Recon U of Wy"/>
      <sheetName val="UWy Sheet2"/>
      <sheetName val="Weather 901 East"/>
      <sheetName val="Temperature"/>
      <sheetName val="KN ENERGY"/>
      <sheetName val="T. A - East Com-Ind"/>
      <sheetName val="T.A - All WY com-ind"/>
      <sheetName val=" Table A"/>
      <sheetName val="Hunter Surcharge Worksheet"/>
      <sheetName val="Reclassifications"/>
      <sheetName val="Sch 25-Secondary old"/>
      <sheetName val="Sch 25-Primary old"/>
      <sheetName val="Sch 45-Secondary old"/>
      <sheetName val="Sch 45-Primary old"/>
      <sheetName val="Sch 46-Secondary old"/>
      <sheetName val="Sch 46-Primary old"/>
      <sheetName val="Sch 48T old"/>
      <sheetName val="Table A Combined surcharge 4 y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/>
      <sheetData sheetId="39" refreshError="1"/>
      <sheetData sheetId="40" refreshError="1"/>
      <sheetData sheetId="4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RInput"/>
      <sheetName val="Voltage"/>
      <sheetName val="Process"/>
      <sheetName val="Codes"/>
      <sheetName val="SCRInput2"/>
      <sheetName val="Inputs"/>
      <sheetName val="Centralia Credit"/>
      <sheetName val="Y2K"/>
      <sheetName val="Deferred Acct."/>
      <sheetName val="Trail Mtn."/>
      <sheetName val="Halsey"/>
      <sheetName val="Adjustment 10"/>
      <sheetName val="WA SBC"/>
      <sheetName val="0103 Proration (191)"/>
      <sheetName val="WA Centralia"/>
      <sheetName val="WA SBC - Class 48T"/>
      <sheetName val="Utah DSM"/>
      <sheetName val="Summary"/>
      <sheetName val="DSM Output"/>
      <sheetName val="Adjustment 08"/>
      <sheetName val="Adjustment 07"/>
      <sheetName val="DSM Dollars"/>
      <sheetName val="Module2"/>
      <sheetName val="Adjustment 11"/>
      <sheetName val="CA Pub Purp"/>
      <sheetName val="No Longer Used --&gt;"/>
      <sheetName val="Adjustment 12"/>
    </sheetNames>
    <sheetDataSet>
      <sheetData sheetId="0" refreshError="1"/>
      <sheetData sheetId="1"/>
      <sheetData sheetId="2" refreshError="1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 refreshError="1"/>
      <sheetData sheetId="2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5CA7CC-1E0F-4D07-B71C-4B0A5E9DE55C}">
  <sheetPr>
    <tabColor indexed="42"/>
  </sheetPr>
  <dimension ref="A1:AE2036"/>
  <sheetViews>
    <sheetView tabSelected="1" zoomScale="80" zoomScaleNormal="80" workbookViewId="0">
      <selection activeCell="A4" sqref="A4"/>
    </sheetView>
  </sheetViews>
  <sheetFormatPr defaultRowHeight="12.75" outlineLevelRow="4" outlineLevelCol="1" x14ac:dyDescent="0.2"/>
  <cols>
    <col min="1" max="1" width="13.85546875" style="2" bestFit="1" customWidth="1"/>
    <col min="2" max="2" width="25.5703125" style="2" bestFit="1" customWidth="1"/>
    <col min="3" max="3" width="17.85546875" style="3" bestFit="1" customWidth="1"/>
    <col min="4" max="4" width="23.42578125" style="3" bestFit="1" customWidth="1"/>
    <col min="5" max="17" width="17" style="2" hidden="1" customWidth="1" outlineLevel="1"/>
    <col min="18" max="18" width="17" style="2" bestFit="1" customWidth="1" collapsed="1"/>
    <col min="19" max="19" width="4.85546875" style="2" customWidth="1"/>
    <col min="20" max="20" width="15.5703125" style="2" bestFit="1" customWidth="1" outlineLevel="1"/>
    <col min="21" max="21" width="17.140625" style="2" bestFit="1" customWidth="1" outlineLevel="1"/>
    <col min="22" max="22" width="17" style="2" bestFit="1" customWidth="1" outlineLevel="1"/>
    <col min="23" max="23" width="17.140625" style="2" bestFit="1" customWidth="1" outlineLevel="1"/>
    <col min="24" max="24" width="3.28515625" style="2" customWidth="1" outlineLevel="1"/>
    <col min="25" max="27" width="18.28515625" style="2" customWidth="1" outlineLevel="1"/>
    <col min="28" max="28" width="3.28515625" style="2" customWidth="1" outlineLevel="1"/>
    <col min="29" max="29" width="13.85546875" style="2" bestFit="1" customWidth="1" outlineLevel="1"/>
    <col min="30" max="30" width="3.7109375" style="2" bestFit="1" customWidth="1"/>
    <col min="31" max="31" width="17" style="2" bestFit="1" customWidth="1"/>
    <col min="32" max="16384" width="9.140625" style="2"/>
  </cols>
  <sheetData>
    <row r="1" spans="1:31" x14ac:dyDescent="0.2">
      <c r="A1" s="1" t="s">
        <v>0</v>
      </c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2" spans="1:31" x14ac:dyDescent="0.2">
      <c r="A2" s="1" t="s">
        <v>1</v>
      </c>
    </row>
    <row r="3" spans="1:31" x14ac:dyDescent="0.2">
      <c r="A3" s="1" t="s">
        <v>2</v>
      </c>
    </row>
    <row r="4" spans="1:31" x14ac:dyDescent="0.2">
      <c r="B4" s="5"/>
      <c r="C4" s="2"/>
    </row>
    <row r="5" spans="1:31" x14ac:dyDescent="0.2">
      <c r="B5" s="5"/>
      <c r="C5" s="2"/>
    </row>
    <row r="6" spans="1:31" x14ac:dyDescent="0.2">
      <c r="B6" s="5"/>
      <c r="C6" s="2"/>
      <c r="T6" s="6"/>
    </row>
    <row r="7" spans="1:31" x14ac:dyDescent="0.2">
      <c r="B7" s="5"/>
      <c r="C7" s="2"/>
    </row>
    <row r="8" spans="1:31" x14ac:dyDescent="0.2">
      <c r="Y8" s="7" t="s">
        <v>3</v>
      </c>
      <c r="Z8" s="7"/>
      <c r="AA8" s="7"/>
      <c r="AB8" s="8"/>
      <c r="AC8" s="8"/>
    </row>
    <row r="9" spans="1:31" x14ac:dyDescent="0.2">
      <c r="T9" s="7" t="s">
        <v>4</v>
      </c>
      <c r="U9" s="9"/>
      <c r="V9" s="9"/>
      <c r="W9" s="9"/>
      <c r="X9" s="10"/>
      <c r="Y9" s="9" t="s">
        <v>5</v>
      </c>
      <c r="Z9" s="9"/>
      <c r="AA9" s="9"/>
      <c r="AB9" s="10"/>
      <c r="AC9" s="10"/>
    </row>
    <row r="10" spans="1:31" ht="26.25" x14ac:dyDescent="0.25">
      <c r="A10" s="11" t="s">
        <v>6</v>
      </c>
      <c r="B10" s="12" t="s">
        <v>7</v>
      </c>
      <c r="C10" s="11" t="s">
        <v>8</v>
      </c>
      <c r="D10" s="11" t="s">
        <v>9</v>
      </c>
      <c r="E10" s="13">
        <v>44348</v>
      </c>
      <c r="F10" s="13">
        <v>44378</v>
      </c>
      <c r="G10" s="13">
        <v>44409</v>
      </c>
      <c r="H10" s="13">
        <v>44440</v>
      </c>
      <c r="I10" s="13">
        <v>44470</v>
      </c>
      <c r="J10" s="13">
        <v>44501</v>
      </c>
      <c r="K10" s="13">
        <v>44531</v>
      </c>
      <c r="L10" s="13">
        <v>44562</v>
      </c>
      <c r="M10" s="13">
        <v>44593</v>
      </c>
      <c r="N10" s="13">
        <v>44621</v>
      </c>
      <c r="O10" s="13">
        <v>44652</v>
      </c>
      <c r="P10" s="13">
        <v>44682</v>
      </c>
      <c r="Q10" s="13">
        <v>44713</v>
      </c>
      <c r="R10" s="14" t="s">
        <v>10</v>
      </c>
      <c r="S10" s="15"/>
      <c r="T10" s="16" t="s">
        <v>11</v>
      </c>
      <c r="U10" s="16" t="s">
        <v>12</v>
      </c>
      <c r="V10" s="16" t="s">
        <v>13</v>
      </c>
      <c r="W10" s="16" t="s">
        <v>14</v>
      </c>
      <c r="X10" s="17"/>
      <c r="Y10" s="18" t="s">
        <v>15</v>
      </c>
      <c r="Z10" s="18" t="s">
        <v>16</v>
      </c>
      <c r="AA10" s="18" t="s">
        <v>17</v>
      </c>
      <c r="AB10" s="19"/>
      <c r="AC10" s="20" t="s">
        <v>18</v>
      </c>
      <c r="AE10" s="15"/>
    </row>
    <row r="11" spans="1:31" ht="13.5" outlineLevel="1" thickBot="1" x14ac:dyDescent="0.25">
      <c r="A11" s="21" t="s">
        <v>19</v>
      </c>
      <c r="B11" s="22"/>
      <c r="C11" s="22"/>
      <c r="D11" s="2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4"/>
    </row>
    <row r="12" spans="1:31" ht="13.5" hidden="1" outlineLevel="4" thickBot="1" x14ac:dyDescent="0.25">
      <c r="A12" s="24" t="s">
        <v>20</v>
      </c>
      <c r="B12" s="24" t="s">
        <v>21</v>
      </c>
      <c r="C12" s="24" t="s">
        <v>22</v>
      </c>
      <c r="D12" s="24" t="s">
        <v>23</v>
      </c>
      <c r="E12" s="25">
        <v>183803064.88999999</v>
      </c>
      <c r="F12" s="25">
        <v>184034433.59</v>
      </c>
      <c r="G12" s="25">
        <v>184035730.78</v>
      </c>
      <c r="H12" s="25">
        <v>184010648.47</v>
      </c>
      <c r="I12" s="25">
        <v>184010648.47</v>
      </c>
      <c r="J12" s="25">
        <v>184009640.05000001</v>
      </c>
      <c r="K12" s="25">
        <v>184171367.22999999</v>
      </c>
      <c r="L12" s="25">
        <v>184169581.22</v>
      </c>
      <c r="M12" s="25">
        <v>184169581.22</v>
      </c>
      <c r="N12" s="25">
        <v>185023229.90000001</v>
      </c>
      <c r="O12" s="25">
        <v>185021828.94</v>
      </c>
      <c r="P12" s="25">
        <v>185021421.80000001</v>
      </c>
      <c r="Q12" s="25">
        <v>185609922.71000001</v>
      </c>
      <c r="R12" s="25">
        <f t="shared" ref="R12:R43" si="0">(E12+2*SUM(F12:P12)+Q12)/24</f>
        <v>184365383.78916669</v>
      </c>
      <c r="T12" s="26"/>
      <c r="U12" s="26"/>
      <c r="V12" s="26"/>
      <c r="W12" s="26"/>
      <c r="X12" s="26"/>
      <c r="Y12" s="26"/>
      <c r="Z12" s="26"/>
      <c r="AA12" s="26"/>
      <c r="AB12" s="1"/>
      <c r="AC12" s="27"/>
    </row>
    <row r="13" spans="1:31" ht="13.5" hidden="1" outlineLevel="4" thickBot="1" x14ac:dyDescent="0.25">
      <c r="A13" s="28" t="s">
        <v>20</v>
      </c>
      <c r="B13" s="28" t="s">
        <v>21</v>
      </c>
      <c r="C13" s="24" t="s">
        <v>24</v>
      </c>
      <c r="D13" s="24" t="s">
        <v>25</v>
      </c>
      <c r="E13" s="25">
        <v>245301622.53999999</v>
      </c>
      <c r="F13" s="25">
        <v>245306226.34</v>
      </c>
      <c r="G13" s="25">
        <v>245548836.65000001</v>
      </c>
      <c r="H13" s="25">
        <v>247868485.99000001</v>
      </c>
      <c r="I13" s="25">
        <v>250207401.97999999</v>
      </c>
      <c r="J13" s="25">
        <v>250755801.58000001</v>
      </c>
      <c r="K13" s="25">
        <v>250905645.43000001</v>
      </c>
      <c r="L13" s="25">
        <v>250901790</v>
      </c>
      <c r="M13" s="25">
        <v>250902592.91999999</v>
      </c>
      <c r="N13" s="25">
        <v>251257658.00999999</v>
      </c>
      <c r="O13" s="25">
        <v>255266326.74000001</v>
      </c>
      <c r="P13" s="25">
        <v>255342837.78999999</v>
      </c>
      <c r="Q13" s="25">
        <v>255751185.53</v>
      </c>
      <c r="R13" s="25">
        <f t="shared" si="0"/>
        <v>250399167.28875002</v>
      </c>
      <c r="T13" s="26"/>
      <c r="U13" s="26"/>
      <c r="V13" s="26"/>
      <c r="W13" s="26"/>
      <c r="X13" s="26"/>
      <c r="Y13" s="26"/>
      <c r="Z13" s="26"/>
      <c r="AA13" s="26"/>
      <c r="AB13" s="1"/>
      <c r="AC13" s="27"/>
    </row>
    <row r="14" spans="1:31" ht="13.5" hidden="1" outlineLevel="4" thickBot="1" x14ac:dyDescent="0.25">
      <c r="A14" s="28" t="s">
        <v>20</v>
      </c>
      <c r="B14" s="28" t="s">
        <v>21</v>
      </c>
      <c r="C14" s="24" t="s">
        <v>26</v>
      </c>
      <c r="D14" s="24" t="s">
        <v>27</v>
      </c>
      <c r="E14" s="25">
        <v>13259967463.469999</v>
      </c>
      <c r="F14" s="25">
        <v>13297410360.6</v>
      </c>
      <c r="G14" s="25">
        <v>13303012151.15</v>
      </c>
      <c r="H14" s="25">
        <v>13316673511.58</v>
      </c>
      <c r="I14" s="25">
        <v>13322026222.68</v>
      </c>
      <c r="J14" s="25">
        <v>13332828179.02</v>
      </c>
      <c r="K14" s="25">
        <v>13346317563.74</v>
      </c>
      <c r="L14" s="25">
        <v>13351557960.860001</v>
      </c>
      <c r="M14" s="25">
        <v>13369973570.370001</v>
      </c>
      <c r="N14" s="25">
        <v>13382129345.57</v>
      </c>
      <c r="O14" s="25">
        <v>13404970340.92</v>
      </c>
      <c r="P14" s="25">
        <v>13427101676.91</v>
      </c>
      <c r="Q14" s="25">
        <v>13430197312.17</v>
      </c>
      <c r="R14" s="25">
        <f t="shared" si="0"/>
        <v>13349923605.934998</v>
      </c>
      <c r="T14" s="26"/>
      <c r="U14" s="26"/>
      <c r="V14" s="26"/>
      <c r="W14" s="26"/>
      <c r="X14" s="26"/>
      <c r="Y14" s="26"/>
      <c r="Z14" s="26"/>
      <c r="AA14" s="26"/>
      <c r="AB14" s="1"/>
      <c r="AC14" s="27"/>
    </row>
    <row r="15" spans="1:31" ht="13.5" hidden="1" outlineLevel="4" thickBot="1" x14ac:dyDescent="0.25">
      <c r="A15" s="28" t="s">
        <v>20</v>
      </c>
      <c r="B15" s="28" t="s">
        <v>21</v>
      </c>
      <c r="C15" s="24" t="s">
        <v>28</v>
      </c>
      <c r="D15" s="24" t="s">
        <v>29</v>
      </c>
      <c r="E15" s="25">
        <v>6748016461.6400003</v>
      </c>
      <c r="F15" s="25">
        <v>6758748468.8299999</v>
      </c>
      <c r="G15" s="25">
        <v>6835392404</v>
      </c>
      <c r="H15" s="25">
        <v>6851797179.29</v>
      </c>
      <c r="I15" s="25">
        <v>6899327887.6300001</v>
      </c>
      <c r="J15" s="25">
        <v>7041233797.8400002</v>
      </c>
      <c r="K15" s="25">
        <v>7463320766.0799999</v>
      </c>
      <c r="L15" s="25">
        <v>7484129630.8100004</v>
      </c>
      <c r="M15" s="25">
        <v>7507692504.4200001</v>
      </c>
      <c r="N15" s="25">
        <v>7543869742.54</v>
      </c>
      <c r="O15" s="25">
        <v>7603122749.79</v>
      </c>
      <c r="P15" s="25">
        <v>7647067116.9700003</v>
      </c>
      <c r="Q15" s="25">
        <v>7672813967.9899998</v>
      </c>
      <c r="R15" s="25">
        <f t="shared" si="0"/>
        <v>7237176455.2512503</v>
      </c>
      <c r="T15" s="26"/>
      <c r="U15" s="26"/>
      <c r="V15" s="26"/>
      <c r="W15" s="26"/>
      <c r="X15" s="26"/>
      <c r="Y15" s="26"/>
      <c r="Z15" s="26"/>
      <c r="AA15" s="26"/>
      <c r="AB15" s="1"/>
      <c r="AC15" s="27"/>
    </row>
    <row r="16" spans="1:31" ht="13.5" hidden="1" outlineLevel="4" thickBot="1" x14ac:dyDescent="0.25">
      <c r="A16" s="28" t="s">
        <v>20</v>
      </c>
      <c r="B16" s="28" t="s">
        <v>21</v>
      </c>
      <c r="C16" s="24" t="s">
        <v>30</v>
      </c>
      <c r="D16" s="24" t="s">
        <v>31</v>
      </c>
      <c r="E16" s="25">
        <v>7602990374.9399996</v>
      </c>
      <c r="F16" s="25">
        <v>7623285704.75</v>
      </c>
      <c r="G16" s="25">
        <v>7650601521.4200001</v>
      </c>
      <c r="H16" s="25">
        <v>7687015042.8999996</v>
      </c>
      <c r="I16" s="25">
        <v>7707115594.3999996</v>
      </c>
      <c r="J16" s="25">
        <v>7740410128.6000004</v>
      </c>
      <c r="K16" s="25">
        <v>7829046425.3599997</v>
      </c>
      <c r="L16" s="25">
        <v>7860896017.7399998</v>
      </c>
      <c r="M16" s="25">
        <v>7910941395.0900002</v>
      </c>
      <c r="N16" s="25">
        <v>7955740853.8199997</v>
      </c>
      <c r="O16" s="25">
        <v>7980595470.9300003</v>
      </c>
      <c r="P16" s="25">
        <v>8040857245.46</v>
      </c>
      <c r="Q16" s="25">
        <v>8081677696.8400002</v>
      </c>
      <c r="R16" s="25">
        <f t="shared" si="0"/>
        <v>7819069953.0299988</v>
      </c>
      <c r="T16" s="26"/>
      <c r="U16" s="26"/>
      <c r="V16" s="26"/>
      <c r="W16" s="26"/>
      <c r="X16" s="26"/>
      <c r="Y16" s="26"/>
      <c r="Z16" s="26"/>
      <c r="AA16" s="26"/>
      <c r="AB16" s="1"/>
      <c r="AC16" s="27"/>
    </row>
    <row r="17" spans="1:29" ht="13.5" hidden="1" outlineLevel="4" thickBot="1" x14ac:dyDescent="0.25">
      <c r="A17" s="28" t="s">
        <v>20</v>
      </c>
      <c r="B17" s="28" t="s">
        <v>21</v>
      </c>
      <c r="C17" s="24" t="s">
        <v>32</v>
      </c>
      <c r="D17" s="24" t="s">
        <v>33</v>
      </c>
      <c r="E17" s="25">
        <v>343211898.06999999</v>
      </c>
      <c r="F17" s="25">
        <v>343869152.25</v>
      </c>
      <c r="G17" s="25">
        <v>344266502.87</v>
      </c>
      <c r="H17" s="25">
        <v>344396086.56999999</v>
      </c>
      <c r="I17" s="25">
        <v>345328132.00999999</v>
      </c>
      <c r="J17" s="25">
        <v>345388599.5</v>
      </c>
      <c r="K17" s="25">
        <v>347159385.49000001</v>
      </c>
      <c r="L17" s="25">
        <v>355384093.12</v>
      </c>
      <c r="M17" s="25">
        <v>365365121.86000001</v>
      </c>
      <c r="N17" s="25">
        <v>365619019.12</v>
      </c>
      <c r="O17" s="25">
        <v>368000291.57999998</v>
      </c>
      <c r="P17" s="25">
        <v>369229498.92000002</v>
      </c>
      <c r="Q17" s="25">
        <v>371261408.95999998</v>
      </c>
      <c r="R17" s="25">
        <f t="shared" si="0"/>
        <v>354270211.40041667</v>
      </c>
      <c r="T17" s="26"/>
      <c r="U17" s="26"/>
      <c r="V17" s="26"/>
      <c r="W17" s="26"/>
      <c r="X17" s="26"/>
      <c r="Y17" s="26"/>
      <c r="Z17" s="26"/>
      <c r="AA17" s="26"/>
      <c r="AB17" s="1"/>
      <c r="AC17" s="27"/>
    </row>
    <row r="18" spans="1:29" ht="13.5" hidden="1" outlineLevel="4" thickBot="1" x14ac:dyDescent="0.25">
      <c r="A18" s="28" t="s">
        <v>20</v>
      </c>
      <c r="B18" s="28" t="s">
        <v>21</v>
      </c>
      <c r="C18" s="24" t="s">
        <v>34</v>
      </c>
      <c r="D18" s="24" t="s">
        <v>35</v>
      </c>
      <c r="E18" s="25">
        <v>76348101.510000005</v>
      </c>
      <c r="F18" s="25">
        <v>76235562.209999993</v>
      </c>
      <c r="G18" s="25">
        <v>75285818.060000002</v>
      </c>
      <c r="H18" s="25">
        <v>73898305.109999999</v>
      </c>
      <c r="I18" s="25">
        <v>80347070.909999996</v>
      </c>
      <c r="J18" s="25">
        <v>79928971.620000005</v>
      </c>
      <c r="K18" s="25">
        <v>82274730.870000005</v>
      </c>
      <c r="L18" s="25">
        <v>82005120.810000002</v>
      </c>
      <c r="M18" s="25">
        <v>82200799.930000007</v>
      </c>
      <c r="N18" s="25">
        <v>82016024.670000002</v>
      </c>
      <c r="O18" s="25">
        <v>84746167.030000001</v>
      </c>
      <c r="P18" s="25">
        <v>88303280.120000005</v>
      </c>
      <c r="Q18" s="25">
        <v>89467367.969999999</v>
      </c>
      <c r="R18" s="25">
        <f t="shared" si="0"/>
        <v>80845798.839999989</v>
      </c>
      <c r="T18" s="26"/>
      <c r="U18" s="26"/>
      <c r="V18" s="26"/>
      <c r="W18" s="26"/>
      <c r="X18" s="26"/>
      <c r="Y18" s="26"/>
      <c r="Z18" s="26"/>
      <c r="AA18" s="26"/>
      <c r="AB18" s="1"/>
      <c r="AC18" s="27"/>
    </row>
    <row r="19" spans="1:29" ht="13.5" hidden="1" outlineLevel="4" thickBot="1" x14ac:dyDescent="0.25">
      <c r="A19" s="28" t="s">
        <v>20</v>
      </c>
      <c r="B19" s="28" t="s">
        <v>21</v>
      </c>
      <c r="C19" s="24" t="s">
        <v>36</v>
      </c>
      <c r="D19" s="24" t="s">
        <v>37</v>
      </c>
      <c r="E19" s="25">
        <v>602138080.14999998</v>
      </c>
      <c r="F19" s="25">
        <v>602701636.98000002</v>
      </c>
      <c r="G19" s="25">
        <v>604868440.57000005</v>
      </c>
      <c r="H19" s="25">
        <v>606301459.15999997</v>
      </c>
      <c r="I19" s="25">
        <v>611441918.82000005</v>
      </c>
      <c r="J19" s="25">
        <v>616738961.61000001</v>
      </c>
      <c r="K19" s="25">
        <v>584342653.67999995</v>
      </c>
      <c r="L19" s="25">
        <v>584030713.57000005</v>
      </c>
      <c r="M19" s="25">
        <v>585616171.83000004</v>
      </c>
      <c r="N19" s="25">
        <v>586998478.50999999</v>
      </c>
      <c r="O19" s="25">
        <v>595284385.54999995</v>
      </c>
      <c r="P19" s="25">
        <v>597936867.34000003</v>
      </c>
      <c r="Q19" s="25">
        <v>601005324.12</v>
      </c>
      <c r="R19" s="25">
        <f t="shared" si="0"/>
        <v>598152782.47958338</v>
      </c>
      <c r="T19" s="26"/>
      <c r="U19" s="26"/>
      <c r="V19" s="26"/>
      <c r="W19" s="26"/>
      <c r="X19" s="26"/>
      <c r="Y19" s="26"/>
      <c r="Z19" s="26"/>
      <c r="AA19" s="26"/>
      <c r="AB19" s="1"/>
      <c r="AC19" s="27"/>
    </row>
    <row r="20" spans="1:29" ht="13.5" hidden="1" outlineLevel="4" thickBot="1" x14ac:dyDescent="0.25">
      <c r="A20" s="28" t="s">
        <v>20</v>
      </c>
      <c r="B20" s="28" t="s">
        <v>21</v>
      </c>
      <c r="C20" s="24" t="s">
        <v>38</v>
      </c>
      <c r="D20" s="24" t="s">
        <v>39</v>
      </c>
      <c r="E20" s="25">
        <v>15319366.08</v>
      </c>
      <c r="F20" s="25">
        <v>15455972.6</v>
      </c>
      <c r="G20" s="25">
        <v>15455972.6</v>
      </c>
      <c r="H20" s="25">
        <v>15455972.6</v>
      </c>
      <c r="I20" s="25">
        <v>15455972.6</v>
      </c>
      <c r="J20" s="25">
        <v>15455972.6</v>
      </c>
      <c r="K20" s="25">
        <v>15455972.6</v>
      </c>
      <c r="L20" s="25">
        <v>15455972.6</v>
      </c>
      <c r="M20" s="25">
        <v>15455972.6</v>
      </c>
      <c r="N20" s="25">
        <v>15479595.24</v>
      </c>
      <c r="O20" s="25">
        <v>15479595.24</v>
      </c>
      <c r="P20" s="25">
        <v>15480507.560000001</v>
      </c>
      <c r="Q20" s="25">
        <v>15480507.560000001</v>
      </c>
      <c r="R20" s="25">
        <f t="shared" si="0"/>
        <v>15457284.638333334</v>
      </c>
      <c r="T20" s="26"/>
      <c r="U20" s="26"/>
      <c r="V20" s="26"/>
      <c r="W20" s="26"/>
      <c r="X20" s="26"/>
      <c r="Y20" s="26"/>
      <c r="Z20" s="26"/>
      <c r="AA20" s="26"/>
      <c r="AB20" s="1"/>
      <c r="AC20" s="27"/>
    </row>
    <row r="21" spans="1:29" ht="13.5" hidden="1" outlineLevel="4" thickBot="1" x14ac:dyDescent="0.25">
      <c r="A21" s="28" t="s">
        <v>20</v>
      </c>
      <c r="B21" s="28" t="s">
        <v>21</v>
      </c>
      <c r="C21" s="24" t="s">
        <v>40</v>
      </c>
      <c r="D21" s="24" t="s">
        <v>41</v>
      </c>
      <c r="E21" s="25">
        <v>215177683.69</v>
      </c>
      <c r="F21" s="25">
        <v>215177683.69</v>
      </c>
      <c r="G21" s="25">
        <v>215177683.69</v>
      </c>
      <c r="H21" s="25">
        <v>208100522.69</v>
      </c>
      <c r="I21" s="25">
        <v>208100522.69</v>
      </c>
      <c r="J21" s="25">
        <v>208100522.69</v>
      </c>
      <c r="K21" s="25">
        <v>210682748.69</v>
      </c>
      <c r="L21" s="25">
        <v>210682748.69</v>
      </c>
      <c r="M21" s="25">
        <v>210682748.69</v>
      </c>
      <c r="N21" s="25">
        <v>210088555.69</v>
      </c>
      <c r="O21" s="25">
        <v>210088555.69</v>
      </c>
      <c r="P21" s="25">
        <v>210088555.69</v>
      </c>
      <c r="Q21" s="25">
        <v>215007033.69</v>
      </c>
      <c r="R21" s="25">
        <f t="shared" si="0"/>
        <v>211005267.27333331</v>
      </c>
      <c r="T21" s="26"/>
      <c r="U21" s="26"/>
      <c r="V21" s="26"/>
      <c r="W21" s="26"/>
      <c r="X21" s="26"/>
      <c r="Y21" s="26"/>
      <c r="Z21" s="26"/>
      <c r="AA21" s="26"/>
      <c r="AB21" s="1"/>
      <c r="AC21" s="27"/>
    </row>
    <row r="22" spans="1:29" ht="13.5" hidden="1" outlineLevel="4" thickBot="1" x14ac:dyDescent="0.25">
      <c r="A22" s="28" t="s">
        <v>20</v>
      </c>
      <c r="B22" s="28" t="s">
        <v>21</v>
      </c>
      <c r="C22" s="24" t="s">
        <v>42</v>
      </c>
      <c r="D22" s="24" t="s">
        <v>43</v>
      </c>
      <c r="E22" s="25">
        <v>2528190</v>
      </c>
      <c r="F22" s="25">
        <v>2528190</v>
      </c>
      <c r="G22" s="25">
        <v>2528190</v>
      </c>
      <c r="H22" s="25">
        <v>2528190</v>
      </c>
      <c r="I22" s="25">
        <v>2528190</v>
      </c>
      <c r="J22" s="25">
        <v>2528190</v>
      </c>
      <c r="K22" s="25">
        <v>2528190</v>
      </c>
      <c r="L22" s="25">
        <v>2528190</v>
      </c>
      <c r="M22" s="25">
        <v>2528190</v>
      </c>
      <c r="N22" s="25">
        <v>2528190</v>
      </c>
      <c r="O22" s="25">
        <v>2528190</v>
      </c>
      <c r="P22" s="25">
        <v>2528190</v>
      </c>
      <c r="Q22" s="25">
        <v>2528190</v>
      </c>
      <c r="R22" s="25">
        <f t="shared" si="0"/>
        <v>2528190</v>
      </c>
      <c r="T22" s="26"/>
      <c r="U22" s="26"/>
      <c r="V22" s="26"/>
      <c r="W22" s="26"/>
      <c r="X22" s="26"/>
      <c r="Y22" s="26"/>
      <c r="Z22" s="26"/>
      <c r="AA22" s="26"/>
      <c r="AB22" s="1"/>
      <c r="AC22" s="27"/>
    </row>
    <row r="23" spans="1:29" ht="13.5" hidden="1" outlineLevel="4" thickBot="1" x14ac:dyDescent="0.25">
      <c r="A23" s="28" t="s">
        <v>20</v>
      </c>
      <c r="B23" s="28" t="s">
        <v>21</v>
      </c>
      <c r="C23" s="24" t="s">
        <v>44</v>
      </c>
      <c r="D23" s="24" t="s">
        <v>45</v>
      </c>
      <c r="E23" s="25">
        <v>1331348.73</v>
      </c>
      <c r="F23" s="25">
        <v>1331348.73</v>
      </c>
      <c r="G23" s="25">
        <v>1331348.73</v>
      </c>
      <c r="H23" s="25">
        <v>1331348.73</v>
      </c>
      <c r="I23" s="25">
        <v>1331348.73</v>
      </c>
      <c r="J23" s="25">
        <v>1331348.73</v>
      </c>
      <c r="K23" s="25">
        <v>1331348.73</v>
      </c>
      <c r="L23" s="25">
        <v>1331348.73</v>
      </c>
      <c r="M23" s="25">
        <v>1331348.73</v>
      </c>
      <c r="N23" s="25">
        <v>1331348.73</v>
      </c>
      <c r="O23" s="25">
        <v>1331348.73</v>
      </c>
      <c r="P23" s="25">
        <v>1331348.73</v>
      </c>
      <c r="Q23" s="25">
        <v>1331348.73</v>
      </c>
      <c r="R23" s="25">
        <f t="shared" si="0"/>
        <v>1331348.7300000002</v>
      </c>
      <c r="T23" s="26"/>
      <c r="U23" s="26"/>
      <c r="V23" s="26"/>
      <c r="W23" s="26"/>
      <c r="X23" s="26"/>
      <c r="Y23" s="26"/>
      <c r="Z23" s="26"/>
      <c r="AA23" s="26"/>
      <c r="AB23" s="1"/>
      <c r="AC23" s="27"/>
    </row>
    <row r="24" spans="1:29" ht="13.5" hidden="1" outlineLevel="4" thickBot="1" x14ac:dyDescent="0.25">
      <c r="A24" s="28" t="s">
        <v>20</v>
      </c>
      <c r="B24" s="28" t="s">
        <v>21</v>
      </c>
      <c r="C24" s="24" t="s">
        <v>46</v>
      </c>
      <c r="D24" s="24" t="s">
        <v>47</v>
      </c>
      <c r="E24" s="25">
        <v>39748</v>
      </c>
      <c r="F24" s="25">
        <v>39748</v>
      </c>
      <c r="G24" s="25">
        <v>39748</v>
      </c>
      <c r="H24" s="25">
        <v>39748</v>
      </c>
      <c r="I24" s="25">
        <v>39748</v>
      </c>
      <c r="J24" s="25">
        <v>39748</v>
      </c>
      <c r="K24" s="25">
        <v>39748</v>
      </c>
      <c r="L24" s="25">
        <v>39748</v>
      </c>
      <c r="M24" s="25">
        <v>39748</v>
      </c>
      <c r="N24" s="25">
        <v>39748</v>
      </c>
      <c r="O24" s="25">
        <v>39748</v>
      </c>
      <c r="P24" s="25">
        <v>39748</v>
      </c>
      <c r="Q24" s="25">
        <v>39748</v>
      </c>
      <c r="R24" s="25">
        <f t="shared" si="0"/>
        <v>39748</v>
      </c>
      <c r="T24" s="26"/>
      <c r="U24" s="26"/>
      <c r="V24" s="26"/>
      <c r="W24" s="26"/>
      <c r="X24" s="26"/>
      <c r="Y24" s="26"/>
      <c r="Z24" s="26"/>
      <c r="AA24" s="26"/>
      <c r="AB24" s="1"/>
      <c r="AC24" s="27"/>
    </row>
    <row r="25" spans="1:29" ht="13.5" hidden="1" outlineLevel="4" thickBot="1" x14ac:dyDescent="0.25">
      <c r="A25" s="28" t="s">
        <v>20</v>
      </c>
      <c r="B25" s="28" t="s">
        <v>21</v>
      </c>
      <c r="C25" s="24" t="s">
        <v>48</v>
      </c>
      <c r="D25" s="24" t="s">
        <v>49</v>
      </c>
      <c r="E25" s="25">
        <v>367486172.33999997</v>
      </c>
      <c r="F25" s="25">
        <v>367496164.88</v>
      </c>
      <c r="G25" s="25">
        <v>367499502.94999999</v>
      </c>
      <c r="H25" s="25">
        <v>367498508.68000001</v>
      </c>
      <c r="I25" s="25">
        <v>367498508.68000001</v>
      </c>
      <c r="J25" s="25">
        <v>367498508.68000001</v>
      </c>
      <c r="K25" s="25">
        <v>367992008.95999998</v>
      </c>
      <c r="L25" s="25">
        <v>367992008.95999998</v>
      </c>
      <c r="M25" s="25">
        <v>367992867.44</v>
      </c>
      <c r="N25" s="25">
        <v>367992867.44</v>
      </c>
      <c r="O25" s="25">
        <v>367992867.44</v>
      </c>
      <c r="P25" s="25">
        <v>367992867.44</v>
      </c>
      <c r="Q25" s="25">
        <v>367993857.54000002</v>
      </c>
      <c r="R25" s="25">
        <f t="shared" si="0"/>
        <v>367765558.04083341</v>
      </c>
      <c r="T25" s="26"/>
      <c r="U25" s="26"/>
      <c r="V25" s="26"/>
      <c r="W25" s="26"/>
      <c r="X25" s="26"/>
      <c r="Y25" s="26"/>
      <c r="Z25" s="26"/>
      <c r="AA25" s="26"/>
      <c r="AB25" s="1"/>
      <c r="AC25" s="27"/>
    </row>
    <row r="26" spans="1:29" ht="13.5" hidden="1" outlineLevel="4" thickBot="1" x14ac:dyDescent="0.25">
      <c r="A26" s="28" t="s">
        <v>20</v>
      </c>
      <c r="B26" s="28" t="s">
        <v>21</v>
      </c>
      <c r="C26" s="24" t="s">
        <v>50</v>
      </c>
      <c r="D26" s="24" t="s">
        <v>51</v>
      </c>
      <c r="E26" s="25">
        <v>668535366.42999995</v>
      </c>
      <c r="F26" s="25">
        <v>671056799.12</v>
      </c>
      <c r="G26" s="25">
        <v>669302402.72000003</v>
      </c>
      <c r="H26" s="25">
        <v>670513192.51999998</v>
      </c>
      <c r="I26" s="25">
        <v>685991753.40999997</v>
      </c>
      <c r="J26" s="25">
        <v>688833557.45000005</v>
      </c>
      <c r="K26" s="25">
        <v>691933256.46000004</v>
      </c>
      <c r="L26" s="25">
        <v>693029803.10000002</v>
      </c>
      <c r="M26" s="25">
        <v>693155931.92999995</v>
      </c>
      <c r="N26" s="25">
        <v>697842825.98000002</v>
      </c>
      <c r="O26" s="25">
        <v>697193330.33000004</v>
      </c>
      <c r="P26" s="25">
        <v>698455131.36000001</v>
      </c>
      <c r="Q26" s="25">
        <v>700703304.67999995</v>
      </c>
      <c r="R26" s="25">
        <f t="shared" si="0"/>
        <v>686827276.66125</v>
      </c>
      <c r="T26" s="26"/>
      <c r="U26" s="26"/>
      <c r="V26" s="26"/>
      <c r="W26" s="26"/>
      <c r="X26" s="26"/>
      <c r="Y26" s="26"/>
      <c r="Z26" s="26"/>
      <c r="AA26" s="26"/>
      <c r="AB26" s="1"/>
      <c r="AC26" s="27"/>
    </row>
    <row r="27" spans="1:29" ht="13.5" hidden="1" outlineLevel="4" thickBot="1" x14ac:dyDescent="0.25">
      <c r="A27" s="28" t="s">
        <v>20</v>
      </c>
      <c r="B27" s="28" t="s">
        <v>21</v>
      </c>
      <c r="C27" s="24" t="s">
        <v>52</v>
      </c>
      <c r="D27" s="24" t="s">
        <v>53</v>
      </c>
      <c r="E27" s="25">
        <v>45104454.18</v>
      </c>
      <c r="F27" s="25">
        <v>45109544.909999996</v>
      </c>
      <c r="G27" s="25">
        <v>45109544.909999996</v>
      </c>
      <c r="H27" s="25">
        <v>45236975.340000004</v>
      </c>
      <c r="I27" s="25">
        <v>45236975.340000004</v>
      </c>
      <c r="J27" s="25">
        <v>45236975.340000004</v>
      </c>
      <c r="K27" s="25">
        <v>45280046.090000004</v>
      </c>
      <c r="L27" s="25">
        <v>45236684.869999997</v>
      </c>
      <c r="M27" s="25">
        <v>45236684.869999997</v>
      </c>
      <c r="N27" s="25">
        <v>45252391.810000002</v>
      </c>
      <c r="O27" s="25">
        <v>45252391.810000002</v>
      </c>
      <c r="P27" s="25">
        <v>45252391.810000002</v>
      </c>
      <c r="Q27" s="25">
        <v>45286537.210000001</v>
      </c>
      <c r="R27" s="25">
        <f t="shared" si="0"/>
        <v>45219675.232916661</v>
      </c>
      <c r="T27" s="26"/>
      <c r="U27" s="26"/>
      <c r="V27" s="26"/>
      <c r="W27" s="26"/>
      <c r="X27" s="26"/>
      <c r="Y27" s="26"/>
      <c r="Z27" s="26"/>
      <c r="AA27" s="26"/>
      <c r="AB27" s="1"/>
      <c r="AC27" s="27"/>
    </row>
    <row r="28" spans="1:29" ht="13.5" hidden="1" outlineLevel="4" thickBot="1" x14ac:dyDescent="0.25">
      <c r="A28" s="24" t="s">
        <v>54</v>
      </c>
      <c r="B28" s="24" t="s">
        <v>55</v>
      </c>
      <c r="C28" s="24" t="s">
        <v>56</v>
      </c>
      <c r="D28" s="24" t="s">
        <v>57</v>
      </c>
      <c r="E28" s="25">
        <v>5020303.46</v>
      </c>
      <c r="F28" s="25">
        <v>5020303.46</v>
      </c>
      <c r="G28" s="25">
        <v>5020303.46</v>
      </c>
      <c r="H28" s="25">
        <v>2714328.83</v>
      </c>
      <c r="I28" s="25">
        <v>2714328.83</v>
      </c>
      <c r="J28" s="25">
        <v>2714328.83</v>
      </c>
      <c r="K28" s="25">
        <v>2714328.83</v>
      </c>
      <c r="L28" s="25">
        <v>2714328.83</v>
      </c>
      <c r="M28" s="25">
        <v>2714328.83</v>
      </c>
      <c r="N28" s="25">
        <v>2714328.83</v>
      </c>
      <c r="O28" s="25">
        <v>2714328.83</v>
      </c>
      <c r="P28" s="25">
        <v>2714328.83</v>
      </c>
      <c r="Q28" s="25">
        <v>2714328.83</v>
      </c>
      <c r="R28" s="25">
        <f t="shared" si="0"/>
        <v>3194740.2112499992</v>
      </c>
      <c r="T28" s="26"/>
      <c r="U28" s="26"/>
      <c r="V28" s="26"/>
      <c r="W28" s="26"/>
      <c r="X28" s="26"/>
      <c r="Y28" s="26"/>
      <c r="Z28" s="26"/>
      <c r="AA28" s="26"/>
      <c r="AB28" s="1"/>
      <c r="AC28" s="27"/>
    </row>
    <row r="29" spans="1:29" ht="13.5" hidden="1" outlineLevel="4" thickBot="1" x14ac:dyDescent="0.25">
      <c r="A29" s="28" t="s">
        <v>54</v>
      </c>
      <c r="B29" s="28" t="s">
        <v>55</v>
      </c>
      <c r="C29" s="24" t="s">
        <v>58</v>
      </c>
      <c r="D29" s="24" t="s">
        <v>59</v>
      </c>
      <c r="E29" s="25">
        <v>12159250.390000001</v>
      </c>
      <c r="F29" s="25">
        <v>12159250.390000001</v>
      </c>
      <c r="G29" s="25">
        <v>12159250.390000001</v>
      </c>
      <c r="H29" s="25">
        <v>12159250.390000001</v>
      </c>
      <c r="I29" s="25">
        <v>12159250.390000001</v>
      </c>
      <c r="J29" s="25">
        <v>12159250.390000001</v>
      </c>
      <c r="K29" s="25">
        <v>12159250.390000001</v>
      </c>
      <c r="L29" s="25">
        <v>12159250.390000001</v>
      </c>
      <c r="M29" s="25">
        <v>12159250.390000001</v>
      </c>
      <c r="N29" s="25">
        <v>12159250.390000001</v>
      </c>
      <c r="O29" s="25">
        <v>12159250.390000001</v>
      </c>
      <c r="P29" s="25">
        <v>12159250.390000001</v>
      </c>
      <c r="Q29" s="25">
        <v>12159250.390000001</v>
      </c>
      <c r="R29" s="25">
        <f t="shared" si="0"/>
        <v>12159250.390000001</v>
      </c>
      <c r="T29" s="26"/>
      <c r="U29" s="26"/>
      <c r="V29" s="26"/>
      <c r="W29" s="26"/>
      <c r="X29" s="26"/>
      <c r="Y29" s="26"/>
      <c r="Z29" s="26"/>
      <c r="AA29" s="26"/>
      <c r="AB29" s="1"/>
      <c r="AC29" s="27"/>
    </row>
    <row r="30" spans="1:29" ht="13.5" hidden="1" outlineLevel="4" thickBot="1" x14ac:dyDescent="0.25">
      <c r="A30" s="24" t="s">
        <v>60</v>
      </c>
      <c r="B30" s="24" t="s">
        <v>61</v>
      </c>
      <c r="C30" s="24" t="s">
        <v>62</v>
      </c>
      <c r="D30" s="24" t="s">
        <v>63</v>
      </c>
      <c r="E30" s="25">
        <v>1250414.8999999999</v>
      </c>
      <c r="F30" s="25">
        <v>1250414.8999999999</v>
      </c>
      <c r="G30" s="25">
        <v>1250414.8999999999</v>
      </c>
      <c r="H30" s="25">
        <v>1250414.8999999999</v>
      </c>
      <c r="I30" s="25">
        <v>1280605.06</v>
      </c>
      <c r="J30" s="25">
        <v>1280605.06</v>
      </c>
      <c r="K30" s="25">
        <v>1280605.06</v>
      </c>
      <c r="L30" s="25">
        <v>1280605.06</v>
      </c>
      <c r="M30" s="25">
        <v>1280605.06</v>
      </c>
      <c r="N30" s="25">
        <v>1280605.06</v>
      </c>
      <c r="O30" s="25">
        <v>1280605.06</v>
      </c>
      <c r="P30" s="25">
        <v>1280605.06</v>
      </c>
      <c r="Q30" s="25">
        <v>1280605.06</v>
      </c>
      <c r="R30" s="25">
        <f t="shared" si="0"/>
        <v>1271799.5966666669</v>
      </c>
      <c r="T30" s="26"/>
      <c r="U30" s="26"/>
      <c r="V30" s="26"/>
      <c r="W30" s="26"/>
      <c r="X30" s="26"/>
      <c r="Y30" s="26"/>
      <c r="Z30" s="26"/>
      <c r="AA30" s="26"/>
      <c r="AB30" s="1"/>
      <c r="AC30" s="27"/>
    </row>
    <row r="31" spans="1:29" ht="13.5" hidden="1" outlineLevel="4" thickBot="1" x14ac:dyDescent="0.25">
      <c r="A31" s="28" t="s">
        <v>60</v>
      </c>
      <c r="B31" s="28" t="s">
        <v>61</v>
      </c>
      <c r="C31" s="24" t="s">
        <v>64</v>
      </c>
      <c r="D31" s="24" t="s">
        <v>65</v>
      </c>
      <c r="E31" s="25">
        <v>9871256.1099999994</v>
      </c>
      <c r="F31" s="25">
        <v>9882651.0199999996</v>
      </c>
      <c r="G31" s="25">
        <v>9882651.0199999996</v>
      </c>
      <c r="H31" s="25">
        <v>9845384.1799999997</v>
      </c>
      <c r="I31" s="25">
        <v>9864868.7899999991</v>
      </c>
      <c r="J31" s="25">
        <v>9864868.7899999991</v>
      </c>
      <c r="K31" s="25">
        <v>9864868.7899999991</v>
      </c>
      <c r="L31" s="25">
        <v>9864868.7899999991</v>
      </c>
      <c r="M31" s="25">
        <v>9864868.7899999991</v>
      </c>
      <c r="N31" s="25">
        <v>10460626.220000001</v>
      </c>
      <c r="O31" s="25">
        <v>10460626.220000001</v>
      </c>
      <c r="P31" s="25">
        <v>10460626.220000001</v>
      </c>
      <c r="Q31" s="25">
        <v>10468685.439999999</v>
      </c>
      <c r="R31" s="25">
        <f t="shared" si="0"/>
        <v>10040573.300416665</v>
      </c>
      <c r="T31" s="26"/>
      <c r="U31" s="26"/>
      <c r="V31" s="26"/>
      <c r="W31" s="26"/>
      <c r="X31" s="26"/>
      <c r="Y31" s="26"/>
      <c r="Z31" s="26"/>
      <c r="AA31" s="26"/>
      <c r="AB31" s="1"/>
      <c r="AC31" s="27"/>
    </row>
    <row r="32" spans="1:29" ht="13.5" hidden="1" outlineLevel="4" thickBot="1" x14ac:dyDescent="0.25">
      <c r="A32" s="28" t="s">
        <v>60</v>
      </c>
      <c r="B32" s="28" t="s">
        <v>61</v>
      </c>
      <c r="C32" s="24" t="s">
        <v>66</v>
      </c>
      <c r="D32" s="24" t="s">
        <v>67</v>
      </c>
      <c r="E32" s="25">
        <v>1600068.94</v>
      </c>
      <c r="F32" s="25">
        <v>1600068.94</v>
      </c>
      <c r="G32" s="25">
        <v>1600068.94</v>
      </c>
      <c r="H32" s="25">
        <v>1158836.5</v>
      </c>
      <c r="I32" s="25">
        <v>1158836.5</v>
      </c>
      <c r="J32" s="25">
        <v>1158836.5</v>
      </c>
      <c r="K32" s="25">
        <v>1158836.5</v>
      </c>
      <c r="L32" s="25">
        <v>1158836.5</v>
      </c>
      <c r="M32" s="25">
        <v>1158836.5</v>
      </c>
      <c r="N32" s="25">
        <v>1158836.5</v>
      </c>
      <c r="O32" s="25">
        <v>1158836.5</v>
      </c>
      <c r="P32" s="25">
        <v>1158836.5</v>
      </c>
      <c r="Q32" s="25">
        <v>1158836.5</v>
      </c>
      <c r="R32" s="25">
        <f t="shared" si="0"/>
        <v>1250759.925</v>
      </c>
      <c r="T32" s="26"/>
      <c r="U32" s="26"/>
      <c r="V32" s="26"/>
      <c r="W32" s="26"/>
      <c r="X32" s="26"/>
      <c r="Y32" s="26"/>
      <c r="Z32" s="26"/>
      <c r="AA32" s="26"/>
      <c r="AB32" s="1"/>
      <c r="AC32" s="27"/>
    </row>
    <row r="33" spans="1:29" ht="13.5" hidden="1" outlineLevel="4" thickBot="1" x14ac:dyDescent="0.25">
      <c r="A33" s="28" t="s">
        <v>60</v>
      </c>
      <c r="B33" s="28" t="s">
        <v>61</v>
      </c>
      <c r="C33" s="24" t="s">
        <v>68</v>
      </c>
      <c r="D33" s="24" t="s">
        <v>69</v>
      </c>
      <c r="E33" s="25">
        <v>2774414.87</v>
      </c>
      <c r="F33" s="25">
        <v>2774414.87</v>
      </c>
      <c r="G33" s="25">
        <v>2774414.87</v>
      </c>
      <c r="H33" s="25">
        <v>2774414.87</v>
      </c>
      <c r="I33" s="25">
        <v>2774414.87</v>
      </c>
      <c r="J33" s="25">
        <v>2774414.87</v>
      </c>
      <c r="K33" s="25">
        <v>2774414.87</v>
      </c>
      <c r="L33" s="25">
        <v>2774414.87</v>
      </c>
      <c r="M33" s="25">
        <v>2774414.87</v>
      </c>
      <c r="N33" s="25">
        <v>2774414.87</v>
      </c>
      <c r="O33" s="25">
        <v>2774414.87</v>
      </c>
      <c r="P33" s="25">
        <v>2774414.87</v>
      </c>
      <c r="Q33" s="25">
        <v>2774414.87</v>
      </c>
      <c r="R33" s="25">
        <f t="shared" si="0"/>
        <v>2774414.8700000006</v>
      </c>
      <c r="T33" s="26"/>
      <c r="U33" s="26"/>
      <c r="V33" s="26"/>
      <c r="W33" s="26"/>
      <c r="X33" s="26"/>
      <c r="Y33" s="26"/>
      <c r="Z33" s="26"/>
      <c r="AA33" s="26"/>
      <c r="AB33" s="1"/>
      <c r="AC33" s="27"/>
    </row>
    <row r="34" spans="1:29" ht="13.5" hidden="1" outlineLevel="4" thickBot="1" x14ac:dyDescent="0.25">
      <c r="A34" s="28" t="s">
        <v>60</v>
      </c>
      <c r="B34" s="28" t="s">
        <v>61</v>
      </c>
      <c r="C34" s="24" t="s">
        <v>70</v>
      </c>
      <c r="D34" s="24" t="s">
        <v>71</v>
      </c>
      <c r="E34" s="25">
        <v>2656995.92</v>
      </c>
      <c r="F34" s="25">
        <v>2656995.92</v>
      </c>
      <c r="G34" s="25">
        <v>2656995.92</v>
      </c>
      <c r="H34" s="25">
        <v>2704934.94</v>
      </c>
      <c r="I34" s="25">
        <v>2704934.94</v>
      </c>
      <c r="J34" s="25">
        <v>2704934.94</v>
      </c>
      <c r="K34" s="25">
        <v>2704934.94</v>
      </c>
      <c r="L34" s="25">
        <v>2704934.94</v>
      </c>
      <c r="M34" s="25">
        <v>2704934.94</v>
      </c>
      <c r="N34" s="25">
        <v>2724145.4</v>
      </c>
      <c r="O34" s="25">
        <v>2724145.4</v>
      </c>
      <c r="P34" s="25">
        <v>2724145.4</v>
      </c>
      <c r="Q34" s="25">
        <v>2724145.4</v>
      </c>
      <c r="R34" s="25">
        <f t="shared" si="0"/>
        <v>2700550.6949999998</v>
      </c>
      <c r="T34" s="26"/>
      <c r="U34" s="26"/>
      <c r="V34" s="26"/>
      <c r="W34" s="26"/>
      <c r="X34" s="26"/>
      <c r="Y34" s="26"/>
      <c r="Z34" s="26"/>
      <c r="AA34" s="26"/>
      <c r="AB34" s="1"/>
      <c r="AC34" s="27"/>
    </row>
    <row r="35" spans="1:29" ht="13.5" hidden="1" outlineLevel="4" thickBot="1" x14ac:dyDescent="0.25">
      <c r="A35" s="24" t="s">
        <v>72</v>
      </c>
      <c r="B35" s="24" t="s">
        <v>73</v>
      </c>
      <c r="C35" s="24" t="s">
        <v>74</v>
      </c>
      <c r="D35" s="24" t="s">
        <v>63</v>
      </c>
      <c r="E35" s="25">
        <v>-358403.76</v>
      </c>
      <c r="F35" s="25">
        <v>-371088.97</v>
      </c>
      <c r="G35" s="25">
        <v>-383795.39</v>
      </c>
      <c r="H35" s="25">
        <v>-396590.66</v>
      </c>
      <c r="I35" s="25">
        <v>-413378.84</v>
      </c>
      <c r="J35" s="25">
        <v>-426345.53</v>
      </c>
      <c r="K35" s="25">
        <v>-439012.71</v>
      </c>
      <c r="L35" s="25">
        <v>-451702.46</v>
      </c>
      <c r="M35" s="25">
        <v>-464618.25</v>
      </c>
      <c r="N35" s="25">
        <v>-477357.11</v>
      </c>
      <c r="O35" s="25">
        <v>-490183.73</v>
      </c>
      <c r="P35" s="25">
        <v>-502965.87</v>
      </c>
      <c r="Q35" s="25">
        <v>-515835.88</v>
      </c>
      <c r="R35" s="25">
        <f t="shared" si="0"/>
        <v>-437846.61166666675</v>
      </c>
      <c r="T35" s="26"/>
      <c r="U35" s="26"/>
      <c r="V35" s="26"/>
      <c r="W35" s="26"/>
      <c r="X35" s="26"/>
      <c r="Y35" s="26"/>
      <c r="Z35" s="26"/>
      <c r="AA35" s="26"/>
      <c r="AB35" s="1"/>
      <c r="AC35" s="27"/>
    </row>
    <row r="36" spans="1:29" ht="13.5" hidden="1" outlineLevel="4" thickBot="1" x14ac:dyDescent="0.25">
      <c r="A36" s="28" t="s">
        <v>72</v>
      </c>
      <c r="B36" s="28" t="s">
        <v>73</v>
      </c>
      <c r="C36" s="24" t="s">
        <v>75</v>
      </c>
      <c r="D36" s="24" t="s">
        <v>76</v>
      </c>
      <c r="E36" s="25">
        <v>-3784245.65</v>
      </c>
      <c r="F36" s="25">
        <v>-3908206.1</v>
      </c>
      <c r="G36" s="25">
        <v>-4032447.37</v>
      </c>
      <c r="H36" s="25">
        <v>-4119708.72</v>
      </c>
      <c r="I36" s="25">
        <v>-4247080.83</v>
      </c>
      <c r="J36" s="25">
        <v>-4374748.08</v>
      </c>
      <c r="K36" s="25">
        <v>-4502703.12</v>
      </c>
      <c r="L36" s="25">
        <v>-4631110.97</v>
      </c>
      <c r="M36" s="25">
        <v>-4758208</v>
      </c>
      <c r="N36" s="25">
        <v>-4903159.96</v>
      </c>
      <c r="O36" s="25">
        <v>-5048632.18</v>
      </c>
      <c r="P36" s="25">
        <v>-5194415.79</v>
      </c>
      <c r="Q36" s="25">
        <v>-5338254.6500000004</v>
      </c>
      <c r="R36" s="25">
        <f t="shared" si="0"/>
        <v>-4523472.6058333339</v>
      </c>
      <c r="T36" s="26"/>
      <c r="U36" s="26"/>
      <c r="V36" s="26"/>
      <c r="W36" s="26"/>
      <c r="X36" s="26"/>
      <c r="Y36" s="26"/>
      <c r="Z36" s="26"/>
      <c r="AA36" s="26"/>
      <c r="AB36" s="1"/>
      <c r="AC36" s="27"/>
    </row>
    <row r="37" spans="1:29" ht="13.5" hidden="1" outlineLevel="4" thickBot="1" x14ac:dyDescent="0.25">
      <c r="A37" s="28" t="s">
        <v>72</v>
      </c>
      <c r="B37" s="28" t="s">
        <v>73</v>
      </c>
      <c r="C37" s="24" t="s">
        <v>77</v>
      </c>
      <c r="D37" s="24" t="s">
        <v>78</v>
      </c>
      <c r="E37" s="25">
        <v>-1162679.8700000001</v>
      </c>
      <c r="F37" s="25">
        <v>-1192477.24</v>
      </c>
      <c r="G37" s="25">
        <v>-1222358.5900000001</v>
      </c>
      <c r="H37" s="25">
        <v>-811091.71</v>
      </c>
      <c r="I37" s="25">
        <v>-841141.72</v>
      </c>
      <c r="J37" s="25">
        <v>-871276.43</v>
      </c>
      <c r="K37" s="25">
        <v>-901496.06</v>
      </c>
      <c r="L37" s="25">
        <v>-931800.87</v>
      </c>
      <c r="M37" s="25">
        <v>-962191.08</v>
      </c>
      <c r="N37" s="25">
        <v>-992666.95</v>
      </c>
      <c r="O37" s="25">
        <v>-1023228.7</v>
      </c>
      <c r="P37" s="25">
        <v>-1053876.6000000001</v>
      </c>
      <c r="Q37" s="25">
        <v>-1084610.8600000001</v>
      </c>
      <c r="R37" s="25">
        <f t="shared" si="0"/>
        <v>-993937.60958333325</v>
      </c>
      <c r="T37" s="26"/>
      <c r="U37" s="26"/>
      <c r="V37" s="26"/>
      <c r="W37" s="26"/>
      <c r="X37" s="26"/>
      <c r="Y37" s="26"/>
      <c r="Z37" s="26"/>
      <c r="AA37" s="26"/>
      <c r="AB37" s="1"/>
      <c r="AC37" s="27"/>
    </row>
    <row r="38" spans="1:29" ht="13.5" hidden="1" outlineLevel="4" thickBot="1" x14ac:dyDescent="0.25">
      <c r="A38" s="28" t="s">
        <v>72</v>
      </c>
      <c r="B38" s="28" t="s">
        <v>73</v>
      </c>
      <c r="C38" s="24" t="s">
        <v>79</v>
      </c>
      <c r="D38" s="24" t="s">
        <v>80</v>
      </c>
      <c r="E38" s="25">
        <v>-610630.47</v>
      </c>
      <c r="F38" s="25">
        <v>-631996.98</v>
      </c>
      <c r="G38" s="25">
        <v>-653431</v>
      </c>
      <c r="H38" s="25">
        <v>-674932.76</v>
      </c>
      <c r="I38" s="25">
        <v>-696502.46</v>
      </c>
      <c r="J38" s="25">
        <v>-718140.32</v>
      </c>
      <c r="K38" s="25">
        <v>-739846.56</v>
      </c>
      <c r="L38" s="25">
        <v>-761621.39</v>
      </c>
      <c r="M38" s="25">
        <v>-783465.03</v>
      </c>
      <c r="N38" s="25">
        <v>-805377.69</v>
      </c>
      <c r="O38" s="25">
        <v>-827359.6</v>
      </c>
      <c r="P38" s="25">
        <v>-849410.97</v>
      </c>
      <c r="Q38" s="25">
        <v>-871532.02</v>
      </c>
      <c r="R38" s="25">
        <f t="shared" si="0"/>
        <v>-740263.83374999987</v>
      </c>
      <c r="T38" s="26"/>
      <c r="U38" s="26"/>
      <c r="V38" s="26"/>
      <c r="W38" s="26"/>
      <c r="X38" s="26"/>
      <c r="Y38" s="26"/>
      <c r="Z38" s="26"/>
      <c r="AA38" s="26"/>
      <c r="AB38" s="1"/>
      <c r="AC38" s="27"/>
    </row>
    <row r="39" spans="1:29" ht="13.5" hidden="1" outlineLevel="4" thickBot="1" x14ac:dyDescent="0.25">
      <c r="A39" s="28" t="s">
        <v>72</v>
      </c>
      <c r="B39" s="28" t="s">
        <v>73</v>
      </c>
      <c r="C39" s="24" t="s">
        <v>81</v>
      </c>
      <c r="D39" s="24" t="s">
        <v>82</v>
      </c>
      <c r="E39" s="25">
        <v>-158754.6</v>
      </c>
      <c r="F39" s="25">
        <v>-163064.09</v>
      </c>
      <c r="G39" s="25">
        <v>-167379.47</v>
      </c>
      <c r="H39" s="25">
        <v>-141175.4</v>
      </c>
      <c r="I39" s="25">
        <v>-145453.62</v>
      </c>
      <c r="J39" s="25">
        <v>-150018.43</v>
      </c>
      <c r="K39" s="25">
        <v>-154307.78</v>
      </c>
      <c r="L39" s="25">
        <v>-158602.73000000001</v>
      </c>
      <c r="M39" s="25">
        <v>-163746.38</v>
      </c>
      <c r="N39" s="25">
        <v>-168389.65</v>
      </c>
      <c r="O39" s="25">
        <v>-173320.67</v>
      </c>
      <c r="P39" s="25">
        <v>-177975.23</v>
      </c>
      <c r="Q39" s="25">
        <v>-182917.57</v>
      </c>
      <c r="R39" s="25">
        <f t="shared" si="0"/>
        <v>-161189.12791666665</v>
      </c>
      <c r="T39" s="26"/>
      <c r="U39" s="26"/>
      <c r="V39" s="26"/>
      <c r="W39" s="26"/>
      <c r="X39" s="26"/>
      <c r="Y39" s="26"/>
      <c r="Z39" s="26"/>
      <c r="AA39" s="26"/>
      <c r="AB39" s="1"/>
      <c r="AC39" s="27"/>
    </row>
    <row r="40" spans="1:29" ht="13.5" hidden="1" outlineLevel="4" thickBot="1" x14ac:dyDescent="0.25">
      <c r="A40" s="24" t="s">
        <v>83</v>
      </c>
      <c r="B40" s="24" t="s">
        <v>84</v>
      </c>
      <c r="C40" s="24" t="s">
        <v>85</v>
      </c>
      <c r="D40" s="24" t="s">
        <v>86</v>
      </c>
      <c r="E40" s="25">
        <v>-3407639.77</v>
      </c>
      <c r="F40" s="25">
        <v>-3446036.53</v>
      </c>
      <c r="G40" s="25">
        <v>-3484433.28</v>
      </c>
      <c r="H40" s="25">
        <v>-1216855.4099999999</v>
      </c>
      <c r="I40" s="25">
        <v>-1255252.1599999999</v>
      </c>
      <c r="J40" s="25">
        <v>-1293648.92</v>
      </c>
      <c r="K40" s="25">
        <v>-1332045.67</v>
      </c>
      <c r="L40" s="25">
        <v>-1370442.42</v>
      </c>
      <c r="M40" s="25">
        <v>-1408839.18</v>
      </c>
      <c r="N40" s="25">
        <v>-1447235.93</v>
      </c>
      <c r="O40" s="25">
        <v>-1485632.69</v>
      </c>
      <c r="P40" s="25">
        <v>-1524029.4399999999</v>
      </c>
      <c r="Q40" s="25">
        <v>-1562426.2</v>
      </c>
      <c r="R40" s="25">
        <f t="shared" si="0"/>
        <v>-1812457.0512500003</v>
      </c>
      <c r="T40" s="26"/>
      <c r="U40" s="26"/>
      <c r="V40" s="26"/>
      <c r="W40" s="26"/>
      <c r="X40" s="26"/>
      <c r="Y40" s="26"/>
      <c r="Z40" s="26"/>
      <c r="AA40" s="26"/>
      <c r="AB40" s="1"/>
      <c r="AC40" s="27"/>
    </row>
    <row r="41" spans="1:29" ht="13.5" hidden="1" outlineLevel="4" thickBot="1" x14ac:dyDescent="0.25">
      <c r="A41" s="28" t="s">
        <v>83</v>
      </c>
      <c r="B41" s="28" t="s">
        <v>84</v>
      </c>
      <c r="C41" s="24" t="s">
        <v>87</v>
      </c>
      <c r="D41" s="24" t="s">
        <v>88</v>
      </c>
      <c r="E41" s="25">
        <v>-2278403.5699999998</v>
      </c>
      <c r="F41" s="25">
        <v>-2354350.35</v>
      </c>
      <c r="G41" s="25">
        <v>-2430297.14</v>
      </c>
      <c r="H41" s="25">
        <v>-2506243.92</v>
      </c>
      <c r="I41" s="25">
        <v>-2582190.71</v>
      </c>
      <c r="J41" s="25">
        <v>-2658137.5</v>
      </c>
      <c r="K41" s="25">
        <v>-2734084.28</v>
      </c>
      <c r="L41" s="25">
        <v>-2810031.06</v>
      </c>
      <c r="M41" s="25">
        <v>-2885977.86</v>
      </c>
      <c r="N41" s="25">
        <v>-2961924.64</v>
      </c>
      <c r="O41" s="25">
        <v>-3037871.42</v>
      </c>
      <c r="P41" s="25">
        <v>-3113818.22</v>
      </c>
      <c r="Q41" s="25">
        <v>-3189765</v>
      </c>
      <c r="R41" s="25">
        <f t="shared" si="0"/>
        <v>-2734084.2820833335</v>
      </c>
      <c r="T41" s="26"/>
      <c r="U41" s="26"/>
      <c r="V41" s="26"/>
      <c r="W41" s="26"/>
      <c r="X41" s="26"/>
      <c r="Y41" s="26"/>
      <c r="Z41" s="26"/>
      <c r="AA41" s="26"/>
      <c r="AB41" s="1"/>
      <c r="AC41" s="27"/>
    </row>
    <row r="42" spans="1:29" ht="13.5" hidden="1" outlineLevel="4" thickBot="1" x14ac:dyDescent="0.25">
      <c r="A42" s="24" t="s">
        <v>89</v>
      </c>
      <c r="B42" s="24" t="s">
        <v>90</v>
      </c>
      <c r="C42" s="24" t="s">
        <v>91</v>
      </c>
      <c r="D42" s="24" t="s">
        <v>92</v>
      </c>
      <c r="E42" s="25">
        <v>11714234</v>
      </c>
      <c r="F42" s="25">
        <v>11714234</v>
      </c>
      <c r="G42" s="25">
        <v>11714234</v>
      </c>
      <c r="H42" s="25">
        <v>11714234</v>
      </c>
      <c r="I42" s="25">
        <v>11714234</v>
      </c>
      <c r="J42" s="25">
        <v>11714234</v>
      </c>
      <c r="K42" s="25">
        <v>11714234</v>
      </c>
      <c r="L42" s="25">
        <v>11714234</v>
      </c>
      <c r="M42" s="25">
        <v>11714234</v>
      </c>
      <c r="N42" s="25">
        <v>11714234</v>
      </c>
      <c r="O42" s="25">
        <v>11714234</v>
      </c>
      <c r="P42" s="25">
        <v>11714234</v>
      </c>
      <c r="Q42" s="25">
        <v>11714234</v>
      </c>
      <c r="R42" s="25">
        <f t="shared" si="0"/>
        <v>11714234</v>
      </c>
      <c r="T42" s="26"/>
      <c r="U42" s="26"/>
      <c r="V42" s="26"/>
      <c r="W42" s="26"/>
      <c r="X42" s="26"/>
      <c r="Y42" s="26"/>
      <c r="Z42" s="26"/>
      <c r="AA42" s="26"/>
      <c r="AB42" s="1"/>
      <c r="AC42" s="27"/>
    </row>
    <row r="43" spans="1:29" ht="13.5" hidden="1" outlineLevel="4" thickBot="1" x14ac:dyDescent="0.25">
      <c r="A43" s="28" t="s">
        <v>89</v>
      </c>
      <c r="B43" s="28" t="s">
        <v>90</v>
      </c>
      <c r="C43" s="24" t="s">
        <v>93</v>
      </c>
      <c r="D43" s="24" t="s">
        <v>94</v>
      </c>
      <c r="E43" s="25">
        <v>7938593.5199999996</v>
      </c>
      <c r="F43" s="25">
        <v>7938593.5199999996</v>
      </c>
      <c r="G43" s="25">
        <v>7938593.5199999996</v>
      </c>
      <c r="H43" s="25">
        <v>7938593.5199999996</v>
      </c>
      <c r="I43" s="25">
        <v>7938593.5199999996</v>
      </c>
      <c r="J43" s="25">
        <v>7938593.5199999996</v>
      </c>
      <c r="K43" s="25">
        <v>7938593.5199999996</v>
      </c>
      <c r="L43" s="25">
        <v>7938593.5199999996</v>
      </c>
      <c r="M43" s="25">
        <v>7938593.5199999996</v>
      </c>
      <c r="N43" s="25">
        <v>7938593.5199999996</v>
      </c>
      <c r="O43" s="25">
        <v>7938593.5199999996</v>
      </c>
      <c r="P43" s="25">
        <v>7938593.5199999996</v>
      </c>
      <c r="Q43" s="25">
        <v>7938593.5199999996</v>
      </c>
      <c r="R43" s="25">
        <f t="shared" si="0"/>
        <v>7938593.5199999986</v>
      </c>
      <c r="T43" s="26"/>
      <c r="U43" s="26"/>
      <c r="V43" s="26"/>
      <c r="W43" s="26"/>
      <c r="X43" s="26"/>
      <c r="Y43" s="26"/>
      <c r="Z43" s="26"/>
      <c r="AA43" s="26"/>
      <c r="AB43" s="1"/>
      <c r="AC43" s="27"/>
    </row>
    <row r="44" spans="1:29" ht="13.5" hidden="1" outlineLevel="4" thickBot="1" x14ac:dyDescent="0.25">
      <c r="A44" s="24" t="s">
        <v>95</v>
      </c>
      <c r="B44" s="24" t="s">
        <v>84</v>
      </c>
      <c r="C44" s="24" t="s">
        <v>96</v>
      </c>
      <c r="D44" s="24" t="s">
        <v>97</v>
      </c>
      <c r="E44" s="25">
        <v>-9158430.7799999993</v>
      </c>
      <c r="F44" s="25">
        <v>-9516652.3699999992</v>
      </c>
      <c r="G44" s="25">
        <v>-9877486</v>
      </c>
      <c r="H44" s="25">
        <v>-10240950.710000001</v>
      </c>
      <c r="I44" s="25">
        <v>-10607065.68</v>
      </c>
      <c r="J44" s="25">
        <v>-10975850.24</v>
      </c>
      <c r="K44" s="25">
        <v>-11347323.85</v>
      </c>
      <c r="L44" s="25">
        <v>-11714234.02</v>
      </c>
      <c r="M44" s="25">
        <v>-11714234.02</v>
      </c>
      <c r="N44" s="25">
        <v>-11714234.02</v>
      </c>
      <c r="O44" s="25">
        <v>-11714234.02</v>
      </c>
      <c r="P44" s="25">
        <v>-11714234.02</v>
      </c>
      <c r="Q44" s="25">
        <v>-11714234.02</v>
      </c>
      <c r="R44" s="25">
        <f t="shared" ref="R44:R60" si="1">(E44+2*SUM(F44:P44)+Q44)/24</f>
        <v>-10964402.612499999</v>
      </c>
      <c r="T44" s="26"/>
      <c r="U44" s="26"/>
      <c r="V44" s="26"/>
      <c r="W44" s="26"/>
      <c r="X44" s="26"/>
      <c r="Y44" s="26"/>
      <c r="Z44" s="26"/>
      <c r="AA44" s="26"/>
      <c r="AB44" s="1"/>
      <c r="AC44" s="27"/>
    </row>
    <row r="45" spans="1:29" ht="13.5" hidden="1" outlineLevel="4" thickBot="1" x14ac:dyDescent="0.25">
      <c r="A45" s="28" t="s">
        <v>95</v>
      </c>
      <c r="B45" s="28" t="s">
        <v>84</v>
      </c>
      <c r="C45" s="24" t="s">
        <v>98</v>
      </c>
      <c r="D45" s="24" t="s">
        <v>99</v>
      </c>
      <c r="E45" s="25">
        <v>-7938593.5199999996</v>
      </c>
      <c r="F45" s="25">
        <v>-7938593.5199999996</v>
      </c>
      <c r="G45" s="25">
        <v>-7938593.5199999996</v>
      </c>
      <c r="H45" s="25">
        <v>-7938593.5199999996</v>
      </c>
      <c r="I45" s="25">
        <v>-7938593.5199999996</v>
      </c>
      <c r="J45" s="25">
        <v>-7938593.5199999996</v>
      </c>
      <c r="K45" s="25">
        <v>-7938593.5199999996</v>
      </c>
      <c r="L45" s="25">
        <v>-7938593.5199999996</v>
      </c>
      <c r="M45" s="25">
        <v>-7938593.5199999996</v>
      </c>
      <c r="N45" s="25">
        <v>-7938593.5199999996</v>
      </c>
      <c r="O45" s="25">
        <v>-7938593.5199999996</v>
      </c>
      <c r="P45" s="25">
        <v>-7938593.5199999996</v>
      </c>
      <c r="Q45" s="25">
        <v>-7938593.5199999996</v>
      </c>
      <c r="R45" s="25">
        <f t="shared" si="1"/>
        <v>-7938593.5199999986</v>
      </c>
      <c r="T45" s="26"/>
      <c r="U45" s="26"/>
      <c r="V45" s="26"/>
      <c r="W45" s="26"/>
      <c r="X45" s="26"/>
      <c r="Y45" s="26"/>
      <c r="Z45" s="26"/>
      <c r="AA45" s="26"/>
      <c r="AB45" s="1"/>
      <c r="AC45" s="27"/>
    </row>
    <row r="46" spans="1:29" ht="13.5" hidden="1" outlineLevel="4" thickBot="1" x14ac:dyDescent="0.25">
      <c r="A46" s="28" t="s">
        <v>95</v>
      </c>
      <c r="B46" s="28" t="s">
        <v>84</v>
      </c>
      <c r="C46" s="24" t="s">
        <v>100</v>
      </c>
      <c r="D46" s="24" t="s">
        <v>101</v>
      </c>
      <c r="E46" s="25">
        <v>1103373.21</v>
      </c>
      <c r="F46" s="25">
        <v>1181772.6000000001</v>
      </c>
      <c r="G46" s="25">
        <v>1259718.27</v>
      </c>
      <c r="H46" s="25">
        <v>1206567.81</v>
      </c>
      <c r="I46" s="25">
        <v>1283195.81</v>
      </c>
      <c r="J46" s="25">
        <v>1359354.95</v>
      </c>
      <c r="K46" s="25">
        <v>1304402.6100000001</v>
      </c>
      <c r="L46" s="25">
        <v>1379209.08</v>
      </c>
      <c r="M46" s="25">
        <v>1453531.02</v>
      </c>
      <c r="N46" s="25">
        <v>1396725.62</v>
      </c>
      <c r="O46" s="25">
        <v>1469658.83</v>
      </c>
      <c r="P46" s="25">
        <v>1542091.28</v>
      </c>
      <c r="Q46" s="25">
        <v>1483380.02</v>
      </c>
      <c r="R46" s="25">
        <f t="shared" si="1"/>
        <v>1344133.7079166665</v>
      </c>
      <c r="T46" s="26"/>
      <c r="U46" s="26"/>
      <c r="V46" s="26"/>
      <c r="W46" s="26"/>
      <c r="X46" s="26"/>
      <c r="Y46" s="26"/>
      <c r="Z46" s="26"/>
      <c r="AA46" s="26"/>
      <c r="AB46" s="1"/>
      <c r="AC46" s="27"/>
    </row>
    <row r="47" spans="1:29" ht="13.5" hidden="1" outlineLevel="4" thickBot="1" x14ac:dyDescent="0.25">
      <c r="A47" s="28" t="s">
        <v>95</v>
      </c>
      <c r="B47" s="28" t="s">
        <v>84</v>
      </c>
      <c r="C47" s="24" t="s">
        <v>102</v>
      </c>
      <c r="D47" s="24" t="s">
        <v>103</v>
      </c>
      <c r="E47" s="25">
        <v>51618.93</v>
      </c>
      <c r="F47" s="25">
        <v>78826.740000000005</v>
      </c>
      <c r="G47" s="25">
        <v>103423.17</v>
      </c>
      <c r="H47" s="25">
        <v>61577.63</v>
      </c>
      <c r="I47" s="25">
        <v>61577.63</v>
      </c>
      <c r="J47" s="25">
        <v>61577.63</v>
      </c>
      <c r="K47" s="25">
        <v>86746.75</v>
      </c>
      <c r="L47" s="25">
        <v>126755.87</v>
      </c>
      <c r="M47" s="25">
        <v>165906.16</v>
      </c>
      <c r="N47" s="25">
        <v>126480.79</v>
      </c>
      <c r="O47" s="25">
        <v>169922.7</v>
      </c>
      <c r="P47" s="25">
        <v>213364.61</v>
      </c>
      <c r="Q47" s="25">
        <v>195793.31</v>
      </c>
      <c r="R47" s="25">
        <f t="shared" si="1"/>
        <v>114988.81666666669</v>
      </c>
      <c r="T47" s="26"/>
      <c r="U47" s="26"/>
      <c r="V47" s="26"/>
      <c r="W47" s="26"/>
      <c r="X47" s="26"/>
      <c r="Y47" s="26"/>
      <c r="Z47" s="26"/>
      <c r="AA47" s="26"/>
      <c r="AB47" s="1"/>
      <c r="AC47" s="27"/>
    </row>
    <row r="48" spans="1:29" ht="13.5" hidden="1" outlineLevel="4" thickBot="1" x14ac:dyDescent="0.25">
      <c r="A48" s="24" t="s">
        <v>104</v>
      </c>
      <c r="B48" s="24" t="s">
        <v>105</v>
      </c>
      <c r="C48" s="24" t="s">
        <v>106</v>
      </c>
      <c r="D48" s="24" t="s">
        <v>107</v>
      </c>
      <c r="E48" s="25">
        <v>-297191.40999999997</v>
      </c>
      <c r="F48" s="25">
        <v>-4950</v>
      </c>
      <c r="G48" s="25">
        <v>-31688</v>
      </c>
      <c r="H48" s="25">
        <v>0</v>
      </c>
      <c r="I48" s="25">
        <v>-482853.08</v>
      </c>
      <c r="J48" s="25">
        <v>0</v>
      </c>
      <c r="K48" s="25">
        <v>0</v>
      </c>
      <c r="L48" s="25">
        <v>0</v>
      </c>
      <c r="M48" s="25">
        <v>-123695</v>
      </c>
      <c r="N48" s="25">
        <v>-3500</v>
      </c>
      <c r="O48" s="25">
        <v>-30000</v>
      </c>
      <c r="P48" s="25">
        <v>-30000</v>
      </c>
      <c r="Q48" s="25">
        <v>-15000</v>
      </c>
      <c r="R48" s="25">
        <f t="shared" si="1"/>
        <v>-71898.482083333336</v>
      </c>
      <c r="T48" s="26"/>
      <c r="U48" s="26"/>
      <c r="V48" s="26"/>
      <c r="W48" s="26"/>
      <c r="X48" s="26"/>
      <c r="Y48" s="26"/>
      <c r="Z48" s="26"/>
      <c r="AA48" s="26"/>
      <c r="AB48" s="1"/>
      <c r="AC48" s="27"/>
    </row>
    <row r="49" spans="1:31" ht="13.5" hidden="1" outlineLevel="4" thickBot="1" x14ac:dyDescent="0.25">
      <c r="A49" s="28" t="s">
        <v>104</v>
      </c>
      <c r="B49" s="28" t="s">
        <v>105</v>
      </c>
      <c r="C49" s="24" t="s">
        <v>108</v>
      </c>
      <c r="D49" s="24" t="s">
        <v>25</v>
      </c>
      <c r="E49" s="25">
        <v>-1246262</v>
      </c>
      <c r="F49" s="25">
        <v>-1246262</v>
      </c>
      <c r="G49" s="25">
        <v>-1246262</v>
      </c>
      <c r="H49" s="25">
        <v>-513800</v>
      </c>
      <c r="I49" s="25">
        <v>-513800</v>
      </c>
      <c r="J49" s="25">
        <v>-513800</v>
      </c>
      <c r="K49" s="25">
        <v>-1380426</v>
      </c>
      <c r="L49" s="25">
        <v>-1380426</v>
      </c>
      <c r="M49" s="25">
        <v>-1380426</v>
      </c>
      <c r="N49" s="25">
        <v>-1160613</v>
      </c>
      <c r="O49" s="25">
        <v>-1160613</v>
      </c>
      <c r="P49" s="25">
        <v>-1160613</v>
      </c>
      <c r="Q49" s="25">
        <v>-1238915</v>
      </c>
      <c r="R49" s="25">
        <f t="shared" si="1"/>
        <v>-1074969.125</v>
      </c>
      <c r="T49" s="26"/>
      <c r="U49" s="26"/>
      <c r="V49" s="26"/>
      <c r="W49" s="26"/>
      <c r="X49" s="26"/>
      <c r="Y49" s="26"/>
      <c r="Z49" s="26"/>
      <c r="AA49" s="26"/>
      <c r="AB49" s="1"/>
      <c r="AC49" s="27"/>
    </row>
    <row r="50" spans="1:31" ht="13.5" hidden="1" outlineLevel="4" thickBot="1" x14ac:dyDescent="0.25">
      <c r="A50" s="28" t="s">
        <v>104</v>
      </c>
      <c r="B50" s="28" t="s">
        <v>105</v>
      </c>
      <c r="C50" s="24" t="s">
        <v>109</v>
      </c>
      <c r="D50" s="24" t="s">
        <v>110</v>
      </c>
      <c r="E50" s="25">
        <v>-19188506</v>
      </c>
      <c r="F50" s="25">
        <v>-19188506</v>
      </c>
      <c r="G50" s="25">
        <v>-19188506</v>
      </c>
      <c r="H50" s="25">
        <v>-27318264</v>
      </c>
      <c r="I50" s="25">
        <v>-27318264</v>
      </c>
      <c r="J50" s="25">
        <v>-27318264</v>
      </c>
      <c r="K50" s="25">
        <v>-22661936</v>
      </c>
      <c r="L50" s="25">
        <v>-22661936</v>
      </c>
      <c r="M50" s="25">
        <v>-22661936</v>
      </c>
      <c r="N50" s="25">
        <v>-30055552</v>
      </c>
      <c r="O50" s="25">
        <v>-30055552</v>
      </c>
      <c r="P50" s="25">
        <v>-30055552</v>
      </c>
      <c r="Q50" s="25">
        <v>-25098096</v>
      </c>
      <c r="R50" s="25">
        <f t="shared" si="1"/>
        <v>-25052297.416666668</v>
      </c>
      <c r="T50" s="26"/>
      <c r="U50" s="26"/>
      <c r="V50" s="26"/>
      <c r="W50" s="26"/>
      <c r="X50" s="26"/>
      <c r="Y50" s="26"/>
      <c r="Z50" s="26"/>
      <c r="AA50" s="26"/>
      <c r="AB50" s="1"/>
      <c r="AC50" s="27"/>
    </row>
    <row r="51" spans="1:31" ht="13.5" hidden="1" outlineLevel="4" thickBot="1" x14ac:dyDescent="0.25">
      <c r="A51" s="28" t="s">
        <v>104</v>
      </c>
      <c r="B51" s="28" t="s">
        <v>105</v>
      </c>
      <c r="C51" s="24" t="s">
        <v>111</v>
      </c>
      <c r="D51" s="24" t="s">
        <v>112</v>
      </c>
      <c r="E51" s="25">
        <v>-5037104</v>
      </c>
      <c r="F51" s="25">
        <v>-5037104</v>
      </c>
      <c r="G51" s="25">
        <v>-5037104</v>
      </c>
      <c r="H51" s="25">
        <v>-5035101</v>
      </c>
      <c r="I51" s="25">
        <v>-5035101</v>
      </c>
      <c r="J51" s="25">
        <v>-5035101</v>
      </c>
      <c r="K51" s="25">
        <v>-5342423</v>
      </c>
      <c r="L51" s="25">
        <v>-5342423</v>
      </c>
      <c r="M51" s="25">
        <v>-5342423</v>
      </c>
      <c r="N51" s="25">
        <v>-2587057</v>
      </c>
      <c r="O51" s="25">
        <v>-2587057</v>
      </c>
      <c r="P51" s="25">
        <v>-2587057</v>
      </c>
      <c r="Q51" s="25">
        <v>-3228962</v>
      </c>
      <c r="R51" s="25">
        <f t="shared" si="1"/>
        <v>-4425082</v>
      </c>
      <c r="T51" s="26"/>
      <c r="U51" s="26"/>
      <c r="V51" s="26"/>
      <c r="W51" s="26"/>
      <c r="X51" s="26"/>
      <c r="Y51" s="26"/>
      <c r="Z51" s="26"/>
      <c r="AA51" s="26"/>
      <c r="AB51" s="1"/>
      <c r="AC51" s="27"/>
    </row>
    <row r="52" spans="1:31" ht="13.5" hidden="1" outlineLevel="4" thickBot="1" x14ac:dyDescent="0.25">
      <c r="A52" s="28" t="s">
        <v>104</v>
      </c>
      <c r="B52" s="28" t="s">
        <v>105</v>
      </c>
      <c r="C52" s="24" t="s">
        <v>113</v>
      </c>
      <c r="D52" s="24" t="s">
        <v>114</v>
      </c>
      <c r="E52" s="25">
        <v>-6095445</v>
      </c>
      <c r="F52" s="25">
        <v>-6095445</v>
      </c>
      <c r="G52" s="25">
        <v>-6095445</v>
      </c>
      <c r="H52" s="25">
        <v>-5951237</v>
      </c>
      <c r="I52" s="25">
        <v>-5951237</v>
      </c>
      <c r="J52" s="25">
        <v>-5951237</v>
      </c>
      <c r="K52" s="25">
        <v>-8840821</v>
      </c>
      <c r="L52" s="25">
        <v>-8840821</v>
      </c>
      <c r="M52" s="25">
        <v>-8840821</v>
      </c>
      <c r="N52" s="25">
        <v>-6126715</v>
      </c>
      <c r="O52" s="25">
        <v>-6126715</v>
      </c>
      <c r="P52" s="25">
        <v>-6126715</v>
      </c>
      <c r="Q52" s="25">
        <v>-4241112</v>
      </c>
      <c r="R52" s="25">
        <f t="shared" si="1"/>
        <v>-6676290.625</v>
      </c>
      <c r="T52" s="26"/>
      <c r="U52" s="26"/>
      <c r="V52" s="26"/>
      <c r="W52" s="26"/>
      <c r="X52" s="26"/>
      <c r="Y52" s="26"/>
      <c r="Z52" s="26"/>
      <c r="AA52" s="26"/>
      <c r="AB52" s="1"/>
      <c r="AC52" s="27"/>
    </row>
    <row r="53" spans="1:31" ht="13.5" hidden="1" outlineLevel="4" thickBot="1" x14ac:dyDescent="0.25">
      <c r="A53" s="28" t="s">
        <v>104</v>
      </c>
      <c r="B53" s="28" t="s">
        <v>105</v>
      </c>
      <c r="C53" s="24" t="s">
        <v>115</v>
      </c>
      <c r="D53" s="24" t="s">
        <v>116</v>
      </c>
      <c r="E53" s="25">
        <v>0</v>
      </c>
      <c r="F53" s="25">
        <v>0</v>
      </c>
      <c r="G53" s="25">
        <v>0</v>
      </c>
      <c r="H53" s="25">
        <v>0</v>
      </c>
      <c r="I53" s="25">
        <v>0</v>
      </c>
      <c r="J53" s="25">
        <v>-3759498.92</v>
      </c>
      <c r="K53" s="25">
        <v>0</v>
      </c>
      <c r="L53" s="25">
        <v>0</v>
      </c>
      <c r="M53" s="25">
        <v>0</v>
      </c>
      <c r="N53" s="25">
        <v>0</v>
      </c>
      <c r="O53" s="25">
        <v>0</v>
      </c>
      <c r="P53" s="25">
        <v>0</v>
      </c>
      <c r="Q53" s="25">
        <v>0</v>
      </c>
      <c r="R53" s="25">
        <f t="shared" si="1"/>
        <v>-313291.57666666666</v>
      </c>
      <c r="T53" s="26"/>
      <c r="U53" s="26"/>
      <c r="V53" s="26"/>
      <c r="W53" s="26"/>
      <c r="X53" s="26"/>
      <c r="Y53" s="26"/>
      <c r="Z53" s="26"/>
      <c r="AA53" s="26"/>
      <c r="AB53" s="1"/>
      <c r="AC53" s="27"/>
    </row>
    <row r="54" spans="1:31" ht="13.5" hidden="1" outlineLevel="4" thickBot="1" x14ac:dyDescent="0.25">
      <c r="A54" s="28" t="s">
        <v>104</v>
      </c>
      <c r="B54" s="28" t="s">
        <v>105</v>
      </c>
      <c r="C54" s="24" t="s">
        <v>117</v>
      </c>
      <c r="D54" s="24" t="s">
        <v>118</v>
      </c>
      <c r="E54" s="25">
        <v>0</v>
      </c>
      <c r="F54" s="25">
        <v>0</v>
      </c>
      <c r="G54" s="25">
        <v>0</v>
      </c>
      <c r="H54" s="25">
        <v>0</v>
      </c>
      <c r="I54" s="25">
        <v>0</v>
      </c>
      <c r="J54" s="25">
        <v>0</v>
      </c>
      <c r="K54" s="25">
        <v>0</v>
      </c>
      <c r="L54" s="25">
        <v>0</v>
      </c>
      <c r="M54" s="25">
        <v>0.01</v>
      </c>
      <c r="N54" s="25">
        <v>0.01</v>
      </c>
      <c r="O54" s="25">
        <v>0</v>
      </c>
      <c r="P54" s="25">
        <v>0</v>
      </c>
      <c r="Q54" s="25">
        <v>0</v>
      </c>
      <c r="R54" s="25">
        <f t="shared" si="1"/>
        <v>1.6666666666666668E-3</v>
      </c>
      <c r="T54" s="26"/>
      <c r="U54" s="26"/>
      <c r="V54" s="26"/>
      <c r="W54" s="26"/>
      <c r="X54" s="26"/>
      <c r="Y54" s="26"/>
      <c r="Z54" s="26"/>
      <c r="AA54" s="26"/>
      <c r="AB54" s="1"/>
      <c r="AC54" s="27"/>
    </row>
    <row r="55" spans="1:31" ht="13.5" hidden="1" outlineLevel="4" thickBot="1" x14ac:dyDescent="0.25">
      <c r="A55" s="24" t="s">
        <v>119</v>
      </c>
      <c r="B55" s="24" t="s">
        <v>120</v>
      </c>
      <c r="C55" s="24" t="s">
        <v>121</v>
      </c>
      <c r="D55" s="24" t="s">
        <v>122</v>
      </c>
      <c r="E55" s="25">
        <v>23896248.170000002</v>
      </c>
      <c r="F55" s="25">
        <v>23896248.170000002</v>
      </c>
      <c r="G55" s="25">
        <v>23896248.170000002</v>
      </c>
      <c r="H55" s="25">
        <v>23896248.170000002</v>
      </c>
      <c r="I55" s="25">
        <v>23896248.170000002</v>
      </c>
      <c r="J55" s="25">
        <v>23896248.170000002</v>
      </c>
      <c r="K55" s="25">
        <v>14811002.66</v>
      </c>
      <c r="L55" s="25">
        <v>14811002.66</v>
      </c>
      <c r="M55" s="25">
        <v>14811002.66</v>
      </c>
      <c r="N55" s="25">
        <v>15405177.09</v>
      </c>
      <c r="O55" s="25">
        <v>15405177.09</v>
      </c>
      <c r="P55" s="25">
        <v>15405177.09</v>
      </c>
      <c r="Q55" s="25">
        <v>15405177.09</v>
      </c>
      <c r="R55" s="25">
        <f t="shared" si="1"/>
        <v>19148374.394166667</v>
      </c>
      <c r="T55" s="26"/>
      <c r="U55" s="26"/>
      <c r="V55" s="26"/>
      <c r="W55" s="26"/>
      <c r="X55" s="26"/>
      <c r="Y55" s="26"/>
      <c r="Z55" s="26"/>
      <c r="AA55" s="26"/>
      <c r="AB55" s="1"/>
      <c r="AC55" s="27"/>
    </row>
    <row r="56" spans="1:31" ht="13.5" hidden="1" outlineLevel="4" thickBot="1" x14ac:dyDescent="0.25">
      <c r="A56" s="24" t="s">
        <v>123</v>
      </c>
      <c r="B56" s="24" t="s">
        <v>124</v>
      </c>
      <c r="C56" s="24" t="s">
        <v>125</v>
      </c>
      <c r="D56" s="24" t="s">
        <v>126</v>
      </c>
      <c r="E56" s="25">
        <v>167840611.15000001</v>
      </c>
      <c r="F56" s="25">
        <v>171030391.63999999</v>
      </c>
      <c r="G56" s="25">
        <v>160234924.22</v>
      </c>
      <c r="H56" s="25">
        <v>157550960.46000001</v>
      </c>
      <c r="I56" s="25">
        <v>162777890.11000001</v>
      </c>
      <c r="J56" s="25">
        <v>169044006.53</v>
      </c>
      <c r="K56" s="25">
        <v>173441658.80000001</v>
      </c>
      <c r="L56" s="25">
        <v>160639797.40000001</v>
      </c>
      <c r="M56" s="25">
        <v>133361078.03</v>
      </c>
      <c r="N56" s="25">
        <v>123988629.61</v>
      </c>
      <c r="O56" s="25">
        <v>121158108.5</v>
      </c>
      <c r="P56" s="25">
        <v>93103735.489999995</v>
      </c>
      <c r="Q56" s="25">
        <v>81984314.040000007</v>
      </c>
      <c r="R56" s="25">
        <f t="shared" si="1"/>
        <v>145936970.28208333</v>
      </c>
      <c r="T56" s="26"/>
      <c r="U56" s="26"/>
      <c r="V56" s="26"/>
      <c r="W56" s="26"/>
      <c r="X56" s="26"/>
      <c r="Y56" s="26"/>
      <c r="Z56" s="26"/>
      <c r="AA56" s="26"/>
      <c r="AB56" s="1"/>
      <c r="AC56" s="27"/>
    </row>
    <row r="57" spans="1:31" ht="13.5" hidden="1" outlineLevel="4" thickBot="1" x14ac:dyDescent="0.25">
      <c r="A57" s="24" t="s">
        <v>127</v>
      </c>
      <c r="B57" s="24" t="s">
        <v>128</v>
      </c>
      <c r="C57" s="24" t="s">
        <v>129</v>
      </c>
      <c r="D57" s="24" t="s">
        <v>130</v>
      </c>
      <c r="E57" s="25">
        <v>929896433.15999997</v>
      </c>
      <c r="F57" s="25">
        <v>999160141.12</v>
      </c>
      <c r="G57" s="25">
        <v>924871397.91999996</v>
      </c>
      <c r="H57" s="25">
        <v>918548752.19000006</v>
      </c>
      <c r="I57" s="25">
        <v>900028100.95000005</v>
      </c>
      <c r="J57" s="25">
        <v>783641465.75999999</v>
      </c>
      <c r="K57" s="25">
        <v>368226887.31999999</v>
      </c>
      <c r="L57" s="25">
        <v>349869884.73000002</v>
      </c>
      <c r="M57" s="25">
        <v>343167379.31</v>
      </c>
      <c r="N57" s="25">
        <v>303890189.82999998</v>
      </c>
      <c r="O57" s="25">
        <v>272495774.60000002</v>
      </c>
      <c r="P57" s="25">
        <v>224687483.88</v>
      </c>
      <c r="Q57" s="25">
        <v>213982519.91999999</v>
      </c>
      <c r="R57" s="25">
        <f t="shared" si="1"/>
        <v>580043911.17916667</v>
      </c>
      <c r="T57" s="26"/>
      <c r="U57" s="26"/>
      <c r="V57" s="26"/>
      <c r="W57" s="26"/>
      <c r="X57" s="26"/>
      <c r="Y57" s="26"/>
      <c r="Z57" s="26"/>
      <c r="AA57" s="26"/>
      <c r="AB57" s="1"/>
      <c r="AC57" s="27"/>
    </row>
    <row r="58" spans="1:31" ht="13.5" hidden="1" outlineLevel="4" thickBot="1" x14ac:dyDescent="0.25">
      <c r="A58" s="24" t="s">
        <v>131</v>
      </c>
      <c r="B58" s="24" t="s">
        <v>132</v>
      </c>
      <c r="C58" s="24" t="s">
        <v>133</v>
      </c>
      <c r="D58" s="24" t="s">
        <v>134</v>
      </c>
      <c r="E58" s="25">
        <v>75860462.299999997</v>
      </c>
      <c r="F58" s="25">
        <v>73382734.530000001</v>
      </c>
      <c r="G58" s="25">
        <v>74456859.510000005</v>
      </c>
      <c r="H58" s="25">
        <v>78277297.230000004</v>
      </c>
      <c r="I58" s="25">
        <v>86777941.920000002</v>
      </c>
      <c r="J58" s="25">
        <v>90040021.579999998</v>
      </c>
      <c r="K58" s="25">
        <v>96069893.819999993</v>
      </c>
      <c r="L58" s="25">
        <v>96339088.370000005</v>
      </c>
      <c r="M58" s="25">
        <v>82870295.099999994</v>
      </c>
      <c r="N58" s="25">
        <v>76899735.659999996</v>
      </c>
      <c r="O58" s="25">
        <v>74988235.189999998</v>
      </c>
      <c r="P58" s="25">
        <v>83249493.870000005</v>
      </c>
      <c r="Q58" s="25">
        <v>101248384.94</v>
      </c>
      <c r="R58" s="25">
        <f t="shared" si="1"/>
        <v>83492168.366666675</v>
      </c>
      <c r="T58" s="26"/>
      <c r="U58" s="26"/>
      <c r="V58" s="26"/>
      <c r="W58" s="26"/>
      <c r="X58" s="26"/>
      <c r="Y58" s="26"/>
      <c r="Z58" s="26"/>
      <c r="AA58" s="26"/>
      <c r="AB58" s="1"/>
      <c r="AC58" s="27"/>
    </row>
    <row r="59" spans="1:31" ht="13.5" hidden="1" outlineLevel="4" thickBot="1" x14ac:dyDescent="0.25">
      <c r="A59" s="24" t="s">
        <v>135</v>
      </c>
      <c r="B59" s="24" t="s">
        <v>136</v>
      </c>
      <c r="C59" s="24" t="s">
        <v>137</v>
      </c>
      <c r="D59" s="24" t="s">
        <v>138</v>
      </c>
      <c r="E59" s="25">
        <v>62878055</v>
      </c>
      <c r="F59" s="25">
        <v>64023221.450000003</v>
      </c>
      <c r="G59" s="25">
        <v>63961038.890000001</v>
      </c>
      <c r="H59" s="25">
        <v>61806965.939999998</v>
      </c>
      <c r="I59" s="25">
        <v>59236949.170000002</v>
      </c>
      <c r="J59" s="25">
        <v>65260802.770000003</v>
      </c>
      <c r="K59" s="25">
        <v>75914979.980000004</v>
      </c>
      <c r="L59" s="25">
        <v>74543632.730000004</v>
      </c>
      <c r="M59" s="25">
        <v>75342724.769999996</v>
      </c>
      <c r="N59" s="25">
        <v>79458658.650000006</v>
      </c>
      <c r="O59" s="25">
        <v>68125868.109999999</v>
      </c>
      <c r="P59" s="25">
        <v>63945150.380000003</v>
      </c>
      <c r="Q59" s="25">
        <v>67879205.930000007</v>
      </c>
      <c r="R59" s="25">
        <f t="shared" si="1"/>
        <v>68083218.608750001</v>
      </c>
      <c r="T59" s="26"/>
      <c r="U59" s="26"/>
      <c r="V59" s="26"/>
      <c r="W59" s="26"/>
      <c r="X59" s="26"/>
      <c r="Y59" s="26"/>
      <c r="Z59" s="26"/>
      <c r="AA59" s="26"/>
      <c r="AB59" s="1"/>
      <c r="AC59" s="27"/>
    </row>
    <row r="60" spans="1:31" ht="13.5" hidden="1" outlineLevel="4" thickBot="1" x14ac:dyDescent="0.25">
      <c r="A60" s="24" t="s">
        <v>139</v>
      </c>
      <c r="B60" s="24" t="s">
        <v>140</v>
      </c>
      <c r="C60" s="24" t="s">
        <v>141</v>
      </c>
      <c r="D60" s="24" t="s">
        <v>142</v>
      </c>
      <c r="E60" s="25">
        <v>156468482.72999999</v>
      </c>
      <c r="F60" s="25">
        <v>156468482.72999999</v>
      </c>
      <c r="G60" s="25">
        <v>156468482.72999999</v>
      </c>
      <c r="H60" s="25">
        <v>156468482.72999999</v>
      </c>
      <c r="I60" s="25">
        <v>156468482.72999999</v>
      </c>
      <c r="J60" s="25">
        <v>156468482.72999999</v>
      </c>
      <c r="K60" s="25">
        <v>156468482.72999999</v>
      </c>
      <c r="L60" s="25">
        <v>156468482.72999999</v>
      </c>
      <c r="M60" s="25">
        <v>156468482.72999999</v>
      </c>
      <c r="N60" s="25">
        <v>156468482.72999999</v>
      </c>
      <c r="O60" s="25">
        <v>156468482.72999999</v>
      </c>
      <c r="P60" s="25">
        <v>156468482.72999999</v>
      </c>
      <c r="Q60" s="25">
        <v>156468482.72999999</v>
      </c>
      <c r="R60" s="25">
        <f t="shared" si="1"/>
        <v>156468482.72999999</v>
      </c>
      <c r="T60" s="26"/>
      <c r="U60" s="26"/>
      <c r="V60" s="26"/>
      <c r="W60" s="26"/>
      <c r="X60" s="26"/>
      <c r="Y60" s="26"/>
      <c r="Z60" s="26"/>
      <c r="AA60" s="26"/>
      <c r="AB60" s="1"/>
      <c r="AC60" s="27"/>
    </row>
    <row r="61" spans="1:31" ht="13.5" hidden="1" outlineLevel="3" collapsed="1" thickBot="1" x14ac:dyDescent="0.25">
      <c r="A61" s="29" t="s">
        <v>143</v>
      </c>
      <c r="B61" s="29"/>
      <c r="C61" s="29"/>
      <c r="D61" s="29"/>
      <c r="E61" s="30">
        <f t="shared" ref="E61:R61" si="2">SUBTOTAL(9,E12:E60)</f>
        <v>31789557923.019997</v>
      </c>
      <c r="F61" s="30">
        <f t="shared" si="2"/>
        <v>31932911010.32999</v>
      </c>
      <c r="G61" s="30">
        <f t="shared" si="2"/>
        <v>31957915592.23999</v>
      </c>
      <c r="H61" s="30">
        <f t="shared" si="2"/>
        <v>32005877877.110001</v>
      </c>
      <c r="I61" s="30">
        <f t="shared" si="2"/>
        <v>32100800435.119995</v>
      </c>
      <c r="J61" s="30">
        <f t="shared" si="2"/>
        <v>32190416270.439995</v>
      </c>
      <c r="K61" s="30">
        <f t="shared" si="2"/>
        <v>32293100959.43</v>
      </c>
      <c r="L61" s="30">
        <f t="shared" si="2"/>
        <v>32326865588.109993</v>
      </c>
      <c r="M61" s="30">
        <f t="shared" si="2"/>
        <v>32383806522.269993</v>
      </c>
      <c r="N61" s="30">
        <f t="shared" si="2"/>
        <v>32432426613.34</v>
      </c>
      <c r="O61" s="30">
        <f t="shared" si="2"/>
        <v>32508420857.730011</v>
      </c>
      <c r="P61" s="30">
        <f t="shared" si="2"/>
        <v>32571539443.360004</v>
      </c>
      <c r="Q61" s="30">
        <f t="shared" si="2"/>
        <v>32661514810.969997</v>
      </c>
      <c r="R61" s="30">
        <f t="shared" si="2"/>
        <v>32244134794.70623</v>
      </c>
      <c r="S61" s="4"/>
      <c r="T61" s="30">
        <f>SUBTOTAL(9,T12:T60)</f>
        <v>0</v>
      </c>
      <c r="U61" s="30">
        <f>SUBTOTAL(9,U12:U60)</f>
        <v>0</v>
      </c>
      <c r="V61" s="30">
        <f>R61</f>
        <v>32244134794.70623</v>
      </c>
      <c r="W61" s="30">
        <f>SUBTOTAL(9,W12:W60)</f>
        <v>0</v>
      </c>
      <c r="X61" s="30"/>
      <c r="Y61" s="30">
        <v>2159154888.7449341</v>
      </c>
      <c r="Z61" s="30">
        <v>28482917334.607563</v>
      </c>
      <c r="AA61" s="30">
        <v>1602062571.3537445</v>
      </c>
      <c r="AB61" s="30"/>
      <c r="AC61" s="31">
        <f>IF(V61=0,0,Y61/V61)</f>
        <v>6.6962717483100814E-2</v>
      </c>
      <c r="AE61" s="4"/>
    </row>
    <row r="62" spans="1:31" ht="13.5" hidden="1" outlineLevel="4" thickBot="1" x14ac:dyDescent="0.25">
      <c r="A62" s="24" t="s">
        <v>144</v>
      </c>
      <c r="B62" s="24" t="s">
        <v>145</v>
      </c>
      <c r="C62" s="24" t="s">
        <v>146</v>
      </c>
      <c r="D62" s="24" t="s">
        <v>147</v>
      </c>
      <c r="E62" s="25">
        <v>2323903306.1599998</v>
      </c>
      <c r="F62" s="25">
        <v>2338336053.0599999</v>
      </c>
      <c r="G62" s="25">
        <v>2305705780.8200002</v>
      </c>
      <c r="H62" s="25">
        <v>2342921794.8400002</v>
      </c>
      <c r="I62" s="25">
        <v>2331067882.1599998</v>
      </c>
      <c r="J62" s="25">
        <v>2248011208.4899998</v>
      </c>
      <c r="K62" s="25">
        <v>1845965608.22</v>
      </c>
      <c r="L62" s="25">
        <v>1880665488.8399999</v>
      </c>
      <c r="M62" s="25">
        <v>1904167431.72</v>
      </c>
      <c r="N62" s="25">
        <v>1934742918.3199999</v>
      </c>
      <c r="O62" s="25">
        <v>1961823263.8399999</v>
      </c>
      <c r="P62" s="25">
        <v>2030289979.1199999</v>
      </c>
      <c r="Q62" s="25">
        <v>2087975936.05</v>
      </c>
      <c r="R62" s="25">
        <f>(E62+2*SUM(F62:P62)+Q62)/24</f>
        <v>2110803085.8779171</v>
      </c>
      <c r="T62" s="26"/>
      <c r="U62" s="26"/>
      <c r="V62" s="26"/>
      <c r="W62" s="26"/>
      <c r="X62" s="26"/>
      <c r="Y62" s="26"/>
      <c r="Z62" s="26"/>
      <c r="AA62" s="26"/>
      <c r="AB62" s="1"/>
      <c r="AC62" s="27"/>
    </row>
    <row r="63" spans="1:31" ht="13.5" hidden="1" outlineLevel="4" thickBot="1" x14ac:dyDescent="0.25">
      <c r="A63" s="28" t="s">
        <v>144</v>
      </c>
      <c r="B63" s="28" t="s">
        <v>145</v>
      </c>
      <c r="C63" s="24" t="s">
        <v>148</v>
      </c>
      <c r="D63" s="24" t="s">
        <v>149</v>
      </c>
      <c r="E63" s="25">
        <v>-8675496.9499999993</v>
      </c>
      <c r="F63" s="25">
        <v>-8911496.9499999993</v>
      </c>
      <c r="G63" s="25">
        <v>-8452755.9499999993</v>
      </c>
      <c r="H63" s="25">
        <v>-8110755.9500000002</v>
      </c>
      <c r="I63" s="25">
        <v>-8178755.9500000002</v>
      </c>
      <c r="J63" s="25">
        <v>-8207755.9500000002</v>
      </c>
      <c r="K63" s="25">
        <v>-6553010.8899999997</v>
      </c>
      <c r="L63" s="25">
        <v>-6431010.8899999997</v>
      </c>
      <c r="M63" s="25">
        <v>-6146010.8899999997</v>
      </c>
      <c r="N63" s="25">
        <v>-6743010.8899999997</v>
      </c>
      <c r="O63" s="25">
        <v>-6749010.8899999997</v>
      </c>
      <c r="P63" s="25">
        <v>-7292798.4400000004</v>
      </c>
      <c r="Q63" s="25">
        <v>-7138362.2000000002</v>
      </c>
      <c r="R63" s="25">
        <f>(E63+2*SUM(F63:P63)+Q63)/24</f>
        <v>-7473608.6012499994</v>
      </c>
      <c r="T63" s="26"/>
      <c r="U63" s="26"/>
      <c r="V63" s="26"/>
      <c r="W63" s="26"/>
      <c r="X63" s="26"/>
      <c r="Y63" s="26"/>
      <c r="Z63" s="26"/>
      <c r="AA63" s="26"/>
      <c r="AB63" s="1"/>
      <c r="AC63" s="27"/>
    </row>
    <row r="64" spans="1:31" ht="13.5" hidden="1" outlineLevel="4" thickBot="1" x14ac:dyDescent="0.25">
      <c r="A64" s="28" t="s">
        <v>144</v>
      </c>
      <c r="B64" s="28" t="s">
        <v>145</v>
      </c>
      <c r="C64" s="24" t="s">
        <v>150</v>
      </c>
      <c r="D64" s="24" t="s">
        <v>151</v>
      </c>
      <c r="E64" s="25">
        <v>7693549.3399999999</v>
      </c>
      <c r="F64" s="25">
        <v>9902917.6799999997</v>
      </c>
      <c r="G64" s="25">
        <v>10612329.949999999</v>
      </c>
      <c r="H64" s="25">
        <v>11345713.35</v>
      </c>
      <c r="I64" s="25">
        <v>10479651.4</v>
      </c>
      <c r="J64" s="25">
        <v>10283390.210000001</v>
      </c>
      <c r="K64" s="25">
        <v>5975515.0700000003</v>
      </c>
      <c r="L64" s="25">
        <v>8400753.6400000006</v>
      </c>
      <c r="M64" s="25">
        <v>6347239.8200000003</v>
      </c>
      <c r="N64" s="25">
        <v>7709651.6799999997</v>
      </c>
      <c r="O64" s="25">
        <v>7363013.4500000002</v>
      </c>
      <c r="P64" s="25">
        <v>6629445.6900000004</v>
      </c>
      <c r="Q64" s="25">
        <v>7425283.6200000001</v>
      </c>
      <c r="R64" s="25">
        <f>(E64+2*SUM(F64:P64)+Q64)/24</f>
        <v>8550753.2016666681</v>
      </c>
      <c r="T64" s="26"/>
      <c r="U64" s="26"/>
      <c r="V64" s="26"/>
      <c r="W64" s="26"/>
      <c r="X64" s="26"/>
      <c r="Y64" s="26"/>
      <c r="Z64" s="26"/>
      <c r="AA64" s="26"/>
      <c r="AB64" s="1"/>
      <c r="AC64" s="27"/>
    </row>
    <row r="65" spans="1:31" ht="13.5" hidden="1" outlineLevel="4" thickBot="1" x14ac:dyDescent="0.25">
      <c r="A65" s="28" t="s">
        <v>144</v>
      </c>
      <c r="B65" s="28" t="s">
        <v>145</v>
      </c>
      <c r="C65" s="24" t="s">
        <v>152</v>
      </c>
      <c r="D65" s="24" t="s">
        <v>153</v>
      </c>
      <c r="E65" s="25">
        <v>-1236475561.6099999</v>
      </c>
      <c r="F65" s="25">
        <v>-1307596488.74</v>
      </c>
      <c r="G65" s="25">
        <v>-1223524220.54</v>
      </c>
      <c r="H65" s="25">
        <v>-1216183975.8199999</v>
      </c>
      <c r="I65" s="25">
        <v>-1208820882.1500001</v>
      </c>
      <c r="J65" s="25">
        <v>-1107986296.6400001</v>
      </c>
      <c r="K65" s="25">
        <v>-713653419.91999996</v>
      </c>
      <c r="L65" s="25">
        <v>-681392403.23000002</v>
      </c>
      <c r="M65" s="25">
        <v>-634741477.21000004</v>
      </c>
      <c r="N65" s="25">
        <v>-584237213.75</v>
      </c>
      <c r="O65" s="25">
        <v>-536767986.39999998</v>
      </c>
      <c r="P65" s="25">
        <v>-464985863.62</v>
      </c>
      <c r="Q65" s="25">
        <v>-465094424.82999998</v>
      </c>
      <c r="R65" s="25">
        <f>(E65+2*SUM(F65:P65)+Q65)/24</f>
        <v>-877556268.43666685</v>
      </c>
      <c r="T65" s="26"/>
      <c r="U65" s="26"/>
      <c r="V65" s="26"/>
      <c r="W65" s="26"/>
      <c r="X65" s="26"/>
      <c r="Y65" s="26"/>
      <c r="Z65" s="26"/>
      <c r="AA65" s="26"/>
      <c r="AB65" s="1"/>
      <c r="AC65" s="27"/>
    </row>
    <row r="66" spans="1:31" ht="13.5" hidden="1" outlineLevel="4" thickBot="1" x14ac:dyDescent="0.25">
      <c r="A66" s="24" t="s">
        <v>154</v>
      </c>
      <c r="B66" s="24" t="s">
        <v>155</v>
      </c>
      <c r="C66" s="24" t="s">
        <v>156</v>
      </c>
      <c r="D66" s="24" t="s">
        <v>157</v>
      </c>
      <c r="E66" s="25">
        <v>-2438255.71</v>
      </c>
      <c r="F66" s="25">
        <v>-2438255.71</v>
      </c>
      <c r="G66" s="25">
        <v>-2438255.71</v>
      </c>
      <c r="H66" s="25">
        <v>-2438255.71</v>
      </c>
      <c r="I66" s="25">
        <v>-2438255.71</v>
      </c>
      <c r="J66" s="25">
        <v>0</v>
      </c>
      <c r="K66" s="25">
        <v>0</v>
      </c>
      <c r="L66" s="25">
        <v>0</v>
      </c>
      <c r="M66" s="25">
        <v>0</v>
      </c>
      <c r="N66" s="25">
        <v>0</v>
      </c>
      <c r="O66" s="25">
        <v>0</v>
      </c>
      <c r="P66" s="25">
        <v>0</v>
      </c>
      <c r="Q66" s="25">
        <v>0</v>
      </c>
      <c r="R66" s="25">
        <f>(E66+2*SUM(F66:P66)+Q66)/24</f>
        <v>-914345.89124999999</v>
      </c>
      <c r="T66" s="26"/>
      <c r="U66" s="26"/>
      <c r="V66" s="26"/>
      <c r="W66" s="26"/>
      <c r="X66" s="26"/>
      <c r="Y66" s="26"/>
      <c r="Z66" s="26"/>
      <c r="AA66" s="26"/>
      <c r="AB66" s="1"/>
      <c r="AC66" s="27"/>
    </row>
    <row r="67" spans="1:31" ht="13.5" hidden="1" outlineLevel="3" collapsed="1" thickBot="1" x14ac:dyDescent="0.25">
      <c r="A67" s="29" t="s">
        <v>158</v>
      </c>
      <c r="B67" s="29"/>
      <c r="C67" s="29"/>
      <c r="D67" s="29"/>
      <c r="E67" s="30">
        <f t="shared" ref="E67:R67" si="3">SUBTOTAL(9,E62:E66)</f>
        <v>1084007541.2300003</v>
      </c>
      <c r="F67" s="30">
        <f t="shared" si="3"/>
        <v>1029292729.3399999</v>
      </c>
      <c r="G67" s="30">
        <f t="shared" si="3"/>
        <v>1081902878.5700002</v>
      </c>
      <c r="H67" s="30">
        <f t="shared" si="3"/>
        <v>1127534520.7100003</v>
      </c>
      <c r="I67" s="30">
        <f t="shared" si="3"/>
        <v>1122109639.75</v>
      </c>
      <c r="J67" s="30">
        <f t="shared" si="3"/>
        <v>1142100546.1099999</v>
      </c>
      <c r="K67" s="30">
        <f t="shared" si="3"/>
        <v>1131734692.48</v>
      </c>
      <c r="L67" s="30">
        <f t="shared" si="3"/>
        <v>1201242828.3599999</v>
      </c>
      <c r="M67" s="30">
        <f t="shared" si="3"/>
        <v>1269627183.4399998</v>
      </c>
      <c r="N67" s="30">
        <f t="shared" si="3"/>
        <v>1351472345.3599999</v>
      </c>
      <c r="O67" s="30">
        <f t="shared" si="3"/>
        <v>1425669280</v>
      </c>
      <c r="P67" s="30">
        <f t="shared" si="3"/>
        <v>1564640762.75</v>
      </c>
      <c r="Q67" s="30">
        <f t="shared" si="3"/>
        <v>1623168432.6399999</v>
      </c>
      <c r="R67" s="30">
        <f t="shared" si="3"/>
        <v>1233409616.1504171</v>
      </c>
      <c r="S67" s="4"/>
      <c r="T67" s="30">
        <f>SUBTOTAL(9,T62:T66)</f>
        <v>0</v>
      </c>
      <c r="U67" s="30">
        <f>SUBTOTAL(9,U62:U66)</f>
        <v>0</v>
      </c>
      <c r="V67" s="30">
        <f>R67</f>
        <v>1233409616.1504171</v>
      </c>
      <c r="W67" s="30">
        <f>SUBTOTAL(9,W62:W66)</f>
        <v>0</v>
      </c>
      <c r="X67" s="30"/>
      <c r="Y67" s="30">
        <v>0</v>
      </c>
      <c r="Z67" s="30">
        <v>0</v>
      </c>
      <c r="AA67" s="30">
        <f>V67</f>
        <v>1233409616.1504171</v>
      </c>
      <c r="AB67" s="30"/>
      <c r="AC67" s="31">
        <f>IF(V67=0,0,Y67/V67)</f>
        <v>0</v>
      </c>
      <c r="AE67" s="4"/>
    </row>
    <row r="68" spans="1:31" ht="13.5" hidden="1" outlineLevel="2" collapsed="1" thickBot="1" x14ac:dyDescent="0.25">
      <c r="A68" s="32" t="s">
        <v>159</v>
      </c>
      <c r="B68" s="32"/>
      <c r="C68" s="32"/>
      <c r="D68" s="32"/>
      <c r="E68" s="33">
        <f>E61+E67</f>
        <v>32873565464.249996</v>
      </c>
      <c r="F68" s="33">
        <f t="shared" ref="F68:R68" si="4">F61+F67</f>
        <v>32962203739.669991</v>
      </c>
      <c r="G68" s="33">
        <f t="shared" si="4"/>
        <v>33039818470.80999</v>
      </c>
      <c r="H68" s="33">
        <f t="shared" si="4"/>
        <v>33133412397.82</v>
      </c>
      <c r="I68" s="33">
        <f t="shared" si="4"/>
        <v>33222910074.869995</v>
      </c>
      <c r="J68" s="33">
        <f t="shared" si="4"/>
        <v>33332516816.549995</v>
      </c>
      <c r="K68" s="33">
        <f t="shared" si="4"/>
        <v>33424835651.91</v>
      </c>
      <c r="L68" s="33">
        <f t="shared" si="4"/>
        <v>33528108416.469994</v>
      </c>
      <c r="M68" s="33">
        <f t="shared" si="4"/>
        <v>33653433705.709991</v>
      </c>
      <c r="N68" s="33">
        <f t="shared" si="4"/>
        <v>33783898958.700001</v>
      </c>
      <c r="O68" s="33">
        <f t="shared" si="4"/>
        <v>33934090137.730011</v>
      </c>
      <c r="P68" s="33">
        <f t="shared" si="4"/>
        <v>34136180206.110004</v>
      </c>
      <c r="Q68" s="33">
        <f t="shared" si="4"/>
        <v>34284683243.609997</v>
      </c>
      <c r="R68" s="33">
        <f t="shared" si="4"/>
        <v>33477544410.856647</v>
      </c>
      <c r="S68" s="4"/>
      <c r="T68" s="33">
        <f t="shared" ref="T68:W68" si="5">T61+T67</f>
        <v>0</v>
      </c>
      <c r="U68" s="33">
        <f t="shared" si="5"/>
        <v>0</v>
      </c>
      <c r="V68" s="33">
        <f t="shared" si="5"/>
        <v>33477544410.856647</v>
      </c>
      <c r="W68" s="33">
        <f t="shared" si="5"/>
        <v>0</v>
      </c>
      <c r="X68" s="33"/>
      <c r="Y68" s="33">
        <f t="shared" ref="Y68:AA68" si="6">Y61+Y67</f>
        <v>2159154888.7449341</v>
      </c>
      <c r="Z68" s="33">
        <f t="shared" si="6"/>
        <v>28482917334.607563</v>
      </c>
      <c r="AA68" s="33">
        <f t="shared" si="6"/>
        <v>2835472187.5041618</v>
      </c>
      <c r="AB68" s="32"/>
      <c r="AC68" s="34">
        <f>IF(V68=0,0,Y68/V68)</f>
        <v>6.449561718883802E-2</v>
      </c>
      <c r="AE68" s="4"/>
    </row>
    <row r="69" spans="1:31" ht="13.5" hidden="1" outlineLevel="3" thickBot="1" x14ac:dyDescent="0.25">
      <c r="A69" s="35" t="s">
        <v>160</v>
      </c>
      <c r="B69" s="35" t="s">
        <v>161</v>
      </c>
      <c r="C69" s="35" t="s">
        <v>162</v>
      </c>
      <c r="D69" s="35" t="s">
        <v>163</v>
      </c>
      <c r="E69" s="36">
        <v>-78783708.959999993</v>
      </c>
      <c r="F69" s="36">
        <v>-79246988.459999993</v>
      </c>
      <c r="G69" s="36">
        <v>-79580510.849999994</v>
      </c>
      <c r="H69" s="36">
        <v>-79765381.049999997</v>
      </c>
      <c r="I69" s="36">
        <v>-80235585.010000005</v>
      </c>
      <c r="J69" s="36">
        <v>-80641832.620000005</v>
      </c>
      <c r="K69" s="36">
        <v>-79973132.390000001</v>
      </c>
      <c r="L69" s="36">
        <v>-80446749.569999993</v>
      </c>
      <c r="M69" s="36">
        <v>-80920369.349999994</v>
      </c>
      <c r="N69" s="36">
        <v>-81108559.659999996</v>
      </c>
      <c r="O69" s="36">
        <v>-81529670.840000004</v>
      </c>
      <c r="P69" s="36">
        <v>-82010848.489999995</v>
      </c>
      <c r="Q69" s="36">
        <v>-82475530.540000007</v>
      </c>
      <c r="R69" s="36">
        <f t="shared" ref="R69:R100" si="7">(E69+2*SUM(F69:P69)+Q69)/24</f>
        <v>-80507437.336666673</v>
      </c>
      <c r="T69" s="26"/>
      <c r="U69" s="26"/>
      <c r="V69" s="26"/>
      <c r="W69" s="26"/>
      <c r="X69" s="26"/>
      <c r="Y69" s="26"/>
      <c r="Z69" s="26"/>
      <c r="AA69" s="26"/>
      <c r="AB69" s="1"/>
      <c r="AC69" s="27"/>
    </row>
    <row r="70" spans="1:31" ht="13.5" hidden="1" outlineLevel="3" thickBot="1" x14ac:dyDescent="0.25">
      <c r="A70" s="28" t="s">
        <v>160</v>
      </c>
      <c r="B70" s="28" t="s">
        <v>161</v>
      </c>
      <c r="C70" s="24" t="s">
        <v>164</v>
      </c>
      <c r="D70" s="24" t="s">
        <v>165</v>
      </c>
      <c r="E70" s="25">
        <v>-4004145070.54</v>
      </c>
      <c r="F70" s="25">
        <v>-4051857104.0999999</v>
      </c>
      <c r="G70" s="25">
        <v>-4098550657.1300001</v>
      </c>
      <c r="H70" s="25">
        <v>-4141554422.9000001</v>
      </c>
      <c r="I70" s="25">
        <v>-4187345906.2399998</v>
      </c>
      <c r="J70" s="25">
        <v>-4235074608.7600002</v>
      </c>
      <c r="K70" s="25">
        <v>-4255723543.4499998</v>
      </c>
      <c r="L70" s="25">
        <v>-4304731997.7700005</v>
      </c>
      <c r="M70" s="25">
        <v>-4353520137.7600002</v>
      </c>
      <c r="N70" s="25">
        <v>-4399662598.71</v>
      </c>
      <c r="O70" s="25">
        <v>-4447198029.4499998</v>
      </c>
      <c r="P70" s="25">
        <v>-4493012533.1099997</v>
      </c>
      <c r="Q70" s="25">
        <v>-4505216885.3699999</v>
      </c>
      <c r="R70" s="25">
        <f t="shared" si="7"/>
        <v>-4268576043.1112494</v>
      </c>
      <c r="T70" s="26"/>
      <c r="U70" s="26"/>
      <c r="V70" s="26"/>
      <c r="W70" s="26"/>
      <c r="X70" s="26"/>
      <c r="Y70" s="26"/>
      <c r="Z70" s="26"/>
      <c r="AA70" s="26"/>
      <c r="AB70" s="1"/>
      <c r="AC70" s="27"/>
    </row>
    <row r="71" spans="1:31" ht="13.5" hidden="1" outlineLevel="3" thickBot="1" x14ac:dyDescent="0.25">
      <c r="A71" s="28" t="s">
        <v>160</v>
      </c>
      <c r="B71" s="28" t="s">
        <v>161</v>
      </c>
      <c r="C71" s="24" t="s">
        <v>166</v>
      </c>
      <c r="D71" s="24" t="s">
        <v>167</v>
      </c>
      <c r="E71" s="25">
        <v>-2006430325.05</v>
      </c>
      <c r="F71" s="25">
        <v>-2014977034.74</v>
      </c>
      <c r="G71" s="25">
        <v>-2024442650.26</v>
      </c>
      <c r="H71" s="25">
        <v>-2033474639.0799999</v>
      </c>
      <c r="I71" s="25">
        <v>-2043082953.1500001</v>
      </c>
      <c r="J71" s="25">
        <v>-2053047789.5699999</v>
      </c>
      <c r="K71" s="25">
        <v>-2050227823.73</v>
      </c>
      <c r="L71" s="25">
        <v>-2059663792.1800001</v>
      </c>
      <c r="M71" s="25">
        <v>-2069348346.55</v>
      </c>
      <c r="N71" s="25">
        <v>-2071177619.52</v>
      </c>
      <c r="O71" s="25">
        <v>-2081359196.1600001</v>
      </c>
      <c r="P71" s="25">
        <v>-2090290261.1600001</v>
      </c>
      <c r="Q71" s="25">
        <v>-2091157307.1800001</v>
      </c>
      <c r="R71" s="25">
        <f t="shared" si="7"/>
        <v>-2053323826.8512499</v>
      </c>
      <c r="T71" s="26"/>
      <c r="U71" s="26"/>
      <c r="V71" s="26"/>
      <c r="W71" s="26"/>
      <c r="X71" s="26"/>
      <c r="Y71" s="26"/>
      <c r="Z71" s="26"/>
      <c r="AA71" s="26"/>
      <c r="AB71" s="1"/>
      <c r="AC71" s="27"/>
    </row>
    <row r="72" spans="1:31" ht="13.5" hidden="1" outlineLevel="3" thickBot="1" x14ac:dyDescent="0.25">
      <c r="A72" s="28" t="s">
        <v>160</v>
      </c>
      <c r="B72" s="28" t="s">
        <v>161</v>
      </c>
      <c r="C72" s="24" t="s">
        <v>168</v>
      </c>
      <c r="D72" s="24" t="s">
        <v>169</v>
      </c>
      <c r="E72" s="25">
        <v>-3099100515.8299999</v>
      </c>
      <c r="F72" s="25">
        <v>-3112483420.8200002</v>
      </c>
      <c r="G72" s="25">
        <v>-3126584466.1700001</v>
      </c>
      <c r="H72" s="25">
        <v>-3128856650.9000001</v>
      </c>
      <c r="I72" s="25">
        <v>-3142057714.8200002</v>
      </c>
      <c r="J72" s="25">
        <v>-3155942740.7800002</v>
      </c>
      <c r="K72" s="25">
        <v>-3152438924.4299998</v>
      </c>
      <c r="L72" s="25">
        <v>-3165398599.6100001</v>
      </c>
      <c r="M72" s="25">
        <v>-3178220780.6399999</v>
      </c>
      <c r="N72" s="25">
        <v>-3174508913.3499999</v>
      </c>
      <c r="O72" s="25">
        <v>-3187171198.8400002</v>
      </c>
      <c r="P72" s="25">
        <v>-3200050812.2600002</v>
      </c>
      <c r="Q72" s="25">
        <v>-3195248240.1900001</v>
      </c>
      <c r="R72" s="25">
        <f t="shared" si="7"/>
        <v>-3155907383.3858333</v>
      </c>
      <c r="T72" s="26"/>
      <c r="U72" s="26"/>
      <c r="V72" s="26"/>
      <c r="W72" s="26"/>
      <c r="X72" s="26"/>
      <c r="Y72" s="26"/>
      <c r="Z72" s="26"/>
      <c r="AA72" s="26"/>
      <c r="AB72" s="1"/>
      <c r="AC72" s="27"/>
    </row>
    <row r="73" spans="1:31" ht="13.5" hidden="1" outlineLevel="3" thickBot="1" x14ac:dyDescent="0.25">
      <c r="A73" s="28" t="s">
        <v>160</v>
      </c>
      <c r="B73" s="28" t="s">
        <v>161</v>
      </c>
      <c r="C73" s="24" t="s">
        <v>170</v>
      </c>
      <c r="D73" s="24" t="s">
        <v>171</v>
      </c>
      <c r="E73" s="25">
        <v>-135718079.81</v>
      </c>
      <c r="F73" s="25">
        <v>-137603378.80000001</v>
      </c>
      <c r="G73" s="25">
        <v>-139435141.02000001</v>
      </c>
      <c r="H73" s="25">
        <v>-141312364.13</v>
      </c>
      <c r="I73" s="25">
        <v>-143148877.77000001</v>
      </c>
      <c r="J73" s="25">
        <v>-144988065.08000001</v>
      </c>
      <c r="K73" s="25">
        <v>-143136766.94</v>
      </c>
      <c r="L73" s="25">
        <v>-144649154.41</v>
      </c>
      <c r="M73" s="25">
        <v>-146551181.37</v>
      </c>
      <c r="N73" s="25">
        <v>-148153012.91</v>
      </c>
      <c r="O73" s="25">
        <v>-150094201.91</v>
      </c>
      <c r="P73" s="25">
        <v>-151870811.90000001</v>
      </c>
      <c r="Q73" s="25">
        <v>-153506714.61000001</v>
      </c>
      <c r="R73" s="25">
        <f t="shared" si="7"/>
        <v>-144629612.78750002</v>
      </c>
      <c r="T73" s="26"/>
      <c r="U73" s="26"/>
      <c r="V73" s="26"/>
      <c r="W73" s="26"/>
      <c r="X73" s="26"/>
      <c r="Y73" s="26"/>
      <c r="Z73" s="26"/>
      <c r="AA73" s="26"/>
      <c r="AB73" s="1"/>
      <c r="AC73" s="27"/>
    </row>
    <row r="74" spans="1:31" ht="13.5" hidden="1" outlineLevel="3" thickBot="1" x14ac:dyDescent="0.25">
      <c r="A74" s="28" t="s">
        <v>160</v>
      </c>
      <c r="B74" s="28" t="s">
        <v>161</v>
      </c>
      <c r="C74" s="24" t="s">
        <v>172</v>
      </c>
      <c r="D74" s="24" t="s">
        <v>173</v>
      </c>
      <c r="E74" s="25">
        <v>-39665358.420000002</v>
      </c>
      <c r="F74" s="25">
        <v>-40554092.579999998</v>
      </c>
      <c r="G74" s="25">
        <v>-39636824.700000003</v>
      </c>
      <c r="H74" s="25">
        <v>-39041377.340000004</v>
      </c>
      <c r="I74" s="25">
        <v>-40064166.200000003</v>
      </c>
      <c r="J74" s="25">
        <v>-40696890.759999998</v>
      </c>
      <c r="K74" s="25">
        <v>-41364459.340000004</v>
      </c>
      <c r="L74" s="25">
        <v>-42044543.689999998</v>
      </c>
      <c r="M74" s="25">
        <v>-43111506.049999997</v>
      </c>
      <c r="N74" s="25">
        <v>-43928488.100000001</v>
      </c>
      <c r="O74" s="25">
        <v>-44758011.140000001</v>
      </c>
      <c r="P74" s="25">
        <v>-45908688.189999998</v>
      </c>
      <c r="Q74" s="25">
        <v>-47018802.369999997</v>
      </c>
      <c r="R74" s="25">
        <f t="shared" si="7"/>
        <v>-42037594.040416665</v>
      </c>
      <c r="T74" s="26"/>
      <c r="U74" s="26"/>
      <c r="V74" s="26"/>
      <c r="W74" s="26"/>
      <c r="X74" s="26"/>
      <c r="Y74" s="26"/>
      <c r="Z74" s="26"/>
      <c r="AA74" s="26"/>
      <c r="AB74" s="1"/>
      <c r="AC74" s="27"/>
    </row>
    <row r="75" spans="1:31" ht="13.5" hidden="1" outlineLevel="3" thickBot="1" x14ac:dyDescent="0.25">
      <c r="A75" s="28" t="s">
        <v>160</v>
      </c>
      <c r="B75" s="28" t="s">
        <v>161</v>
      </c>
      <c r="C75" s="24" t="s">
        <v>174</v>
      </c>
      <c r="D75" s="24" t="s">
        <v>175</v>
      </c>
      <c r="E75" s="25">
        <v>-280235653.86000001</v>
      </c>
      <c r="F75" s="25">
        <v>-282323134.30000001</v>
      </c>
      <c r="G75" s="25">
        <v>-284553611.69</v>
      </c>
      <c r="H75" s="25">
        <v>-287441439.63</v>
      </c>
      <c r="I75" s="25">
        <v>-289538025.98000002</v>
      </c>
      <c r="J75" s="25">
        <v>-291680094.67000002</v>
      </c>
      <c r="K75" s="25">
        <v>-256838172.5</v>
      </c>
      <c r="L75" s="25">
        <v>-256765601.47999999</v>
      </c>
      <c r="M75" s="25">
        <v>-258817120.08000001</v>
      </c>
      <c r="N75" s="25">
        <v>-261404335.72999999</v>
      </c>
      <c r="O75" s="25">
        <v>-263034000.75</v>
      </c>
      <c r="P75" s="25">
        <v>-265115678.75999999</v>
      </c>
      <c r="Q75" s="25">
        <v>-268025378.75</v>
      </c>
      <c r="R75" s="25">
        <f t="shared" si="7"/>
        <v>-272636810.98958331</v>
      </c>
      <c r="T75" s="26"/>
      <c r="U75" s="26"/>
      <c r="V75" s="26"/>
      <c r="W75" s="26"/>
      <c r="X75" s="26"/>
      <c r="Y75" s="26"/>
      <c r="Z75" s="26"/>
      <c r="AA75" s="26"/>
      <c r="AB75" s="1"/>
      <c r="AC75" s="27"/>
    </row>
    <row r="76" spans="1:31" ht="13.5" hidden="1" outlineLevel="3" thickBot="1" x14ac:dyDescent="0.25">
      <c r="A76" s="28" t="s">
        <v>160</v>
      </c>
      <c r="B76" s="28" t="s">
        <v>161</v>
      </c>
      <c r="C76" s="24" t="s">
        <v>176</v>
      </c>
      <c r="D76" s="24" t="s">
        <v>177</v>
      </c>
      <c r="E76" s="25">
        <v>-81807897.359999999</v>
      </c>
      <c r="F76" s="25">
        <v>-84393294.099999994</v>
      </c>
      <c r="G76" s="25">
        <v>-86978690.959999993</v>
      </c>
      <c r="H76" s="25">
        <v>-82891189.870000005</v>
      </c>
      <c r="I76" s="25">
        <v>-85440269.420000002</v>
      </c>
      <c r="J76" s="25">
        <v>-87989349.069999993</v>
      </c>
      <c r="K76" s="25">
        <v>-90538428.659999996</v>
      </c>
      <c r="L76" s="25">
        <v>-92265404.140000001</v>
      </c>
      <c r="M76" s="25">
        <v>-93992379.5</v>
      </c>
      <c r="N76" s="25">
        <v>-95719354.989999995</v>
      </c>
      <c r="O76" s="25">
        <v>-97473932.400000006</v>
      </c>
      <c r="P76" s="25">
        <v>-99228509.890000001</v>
      </c>
      <c r="Q76" s="25">
        <v>-100983087.31</v>
      </c>
      <c r="R76" s="25">
        <f t="shared" si="7"/>
        <v>-90692191.27791667</v>
      </c>
      <c r="T76" s="26"/>
      <c r="U76" s="26"/>
      <c r="V76" s="26"/>
      <c r="W76" s="26"/>
      <c r="X76" s="26"/>
      <c r="Y76" s="26"/>
      <c r="Z76" s="26"/>
      <c r="AA76" s="26"/>
      <c r="AB76" s="1"/>
      <c r="AC76" s="27"/>
    </row>
    <row r="77" spans="1:31" ht="13.5" hidden="1" outlineLevel="3" thickBot="1" x14ac:dyDescent="0.25">
      <c r="A77" s="28" t="s">
        <v>160</v>
      </c>
      <c r="B77" s="28" t="s">
        <v>161</v>
      </c>
      <c r="C77" s="24" t="s">
        <v>178</v>
      </c>
      <c r="D77" s="24" t="s">
        <v>179</v>
      </c>
      <c r="E77" s="25">
        <v>-60453.49</v>
      </c>
      <c r="F77" s="25">
        <v>-67456.34</v>
      </c>
      <c r="G77" s="25">
        <v>-74459.13</v>
      </c>
      <c r="H77" s="25">
        <v>-81461.98</v>
      </c>
      <c r="I77" s="25">
        <v>-88464.8</v>
      </c>
      <c r="J77" s="25">
        <v>-95467.59</v>
      </c>
      <c r="K77" s="25">
        <v>-102470.44</v>
      </c>
      <c r="L77" s="25">
        <v>-109473.27</v>
      </c>
      <c r="M77" s="25">
        <v>-116476.07</v>
      </c>
      <c r="N77" s="25">
        <v>-123478.91</v>
      </c>
      <c r="O77" s="25">
        <v>-130481.74</v>
      </c>
      <c r="P77" s="25">
        <v>-137484.54</v>
      </c>
      <c r="Q77" s="25">
        <v>-144487.35999999999</v>
      </c>
      <c r="R77" s="25">
        <f t="shared" si="7"/>
        <v>-102470.43624999998</v>
      </c>
      <c r="T77" s="26"/>
      <c r="U77" s="26"/>
      <c r="V77" s="26"/>
      <c r="W77" s="26"/>
      <c r="X77" s="26"/>
      <c r="Y77" s="26"/>
      <c r="Z77" s="26"/>
      <c r="AA77" s="26"/>
      <c r="AB77" s="1"/>
      <c r="AC77" s="27"/>
    </row>
    <row r="78" spans="1:31" ht="13.5" hidden="1" outlineLevel="3" thickBot="1" x14ac:dyDescent="0.25">
      <c r="A78" s="28" t="s">
        <v>160</v>
      </c>
      <c r="B78" s="28" t="s">
        <v>161</v>
      </c>
      <c r="C78" s="24" t="s">
        <v>180</v>
      </c>
      <c r="D78" s="24" t="s">
        <v>181</v>
      </c>
      <c r="E78" s="25">
        <v>-1331348.73</v>
      </c>
      <c r="F78" s="25">
        <v>-1331348.73</v>
      </c>
      <c r="G78" s="25">
        <v>-1331348.73</v>
      </c>
      <c r="H78" s="25">
        <v>-1331348.73</v>
      </c>
      <c r="I78" s="25">
        <v>-1331348.73</v>
      </c>
      <c r="J78" s="25">
        <v>-1331348.73</v>
      </c>
      <c r="K78" s="25">
        <v>-1331348.73</v>
      </c>
      <c r="L78" s="25">
        <v>-1331348.73</v>
      </c>
      <c r="M78" s="25">
        <v>-1331348.73</v>
      </c>
      <c r="N78" s="25">
        <v>-1331348.73</v>
      </c>
      <c r="O78" s="25">
        <v>-1331348.73</v>
      </c>
      <c r="P78" s="25">
        <v>-1331348.73</v>
      </c>
      <c r="Q78" s="25">
        <v>-1331348.73</v>
      </c>
      <c r="R78" s="25">
        <f t="shared" si="7"/>
        <v>-1331348.7300000002</v>
      </c>
      <c r="T78" s="26"/>
      <c r="U78" s="26"/>
      <c r="V78" s="26"/>
      <c r="W78" s="26"/>
      <c r="X78" s="26"/>
      <c r="Y78" s="26"/>
      <c r="Z78" s="26"/>
      <c r="AA78" s="26"/>
      <c r="AB78" s="1"/>
      <c r="AC78" s="27"/>
    </row>
    <row r="79" spans="1:31" ht="13.5" hidden="1" outlineLevel="3" thickBot="1" x14ac:dyDescent="0.25">
      <c r="A79" s="28" t="s">
        <v>160</v>
      </c>
      <c r="B79" s="28" t="s">
        <v>161</v>
      </c>
      <c r="C79" s="24" t="s">
        <v>182</v>
      </c>
      <c r="D79" s="24" t="s">
        <v>183</v>
      </c>
      <c r="E79" s="25">
        <v>-35117.56</v>
      </c>
      <c r="F79" s="25">
        <v>-35203.31</v>
      </c>
      <c r="G79" s="25">
        <v>-35289.06</v>
      </c>
      <c r="H79" s="25">
        <v>-35374.800000000003</v>
      </c>
      <c r="I79" s="25">
        <v>-35460.54</v>
      </c>
      <c r="J79" s="25">
        <v>-35546.28</v>
      </c>
      <c r="K79" s="25">
        <v>-35632.04</v>
      </c>
      <c r="L79" s="25">
        <v>-35717.78</v>
      </c>
      <c r="M79" s="25">
        <v>-35803.53</v>
      </c>
      <c r="N79" s="25">
        <v>-35889.279999999999</v>
      </c>
      <c r="O79" s="25">
        <v>-35975.019999999997</v>
      </c>
      <c r="P79" s="25">
        <v>-36060.769999999997</v>
      </c>
      <c r="Q79" s="25">
        <v>-36146.51</v>
      </c>
      <c r="R79" s="25">
        <f t="shared" si="7"/>
        <v>-35632.037083333336</v>
      </c>
      <c r="T79" s="26"/>
      <c r="U79" s="26"/>
      <c r="V79" s="26"/>
      <c r="W79" s="26"/>
      <c r="X79" s="26"/>
      <c r="Y79" s="26"/>
      <c r="Z79" s="26"/>
      <c r="AA79" s="26"/>
      <c r="AB79" s="1"/>
      <c r="AC79" s="27"/>
    </row>
    <row r="80" spans="1:31" ht="13.5" hidden="1" outlineLevel="3" thickBot="1" x14ac:dyDescent="0.25">
      <c r="A80" s="24" t="s">
        <v>184</v>
      </c>
      <c r="B80" s="24" t="s">
        <v>185</v>
      </c>
      <c r="C80" s="24" t="s">
        <v>186</v>
      </c>
      <c r="D80" s="24" t="s">
        <v>187</v>
      </c>
      <c r="E80" s="25">
        <v>0</v>
      </c>
      <c r="F80" s="25">
        <v>1313.42</v>
      </c>
      <c r="G80" s="25">
        <v>220336.1</v>
      </c>
      <c r="H80" s="25">
        <v>0</v>
      </c>
      <c r="I80" s="25">
        <v>0</v>
      </c>
      <c r="J80" s="25">
        <v>283716.32</v>
      </c>
      <c r="K80" s="25">
        <v>0</v>
      </c>
      <c r="L80" s="25">
        <v>0</v>
      </c>
      <c r="M80" s="25">
        <v>0</v>
      </c>
      <c r="N80" s="25">
        <v>0</v>
      </c>
      <c r="O80" s="25">
        <v>42486.41</v>
      </c>
      <c r="P80" s="25">
        <v>42486.41</v>
      </c>
      <c r="Q80" s="25">
        <v>0</v>
      </c>
      <c r="R80" s="25">
        <f t="shared" si="7"/>
        <v>49194.888333333336</v>
      </c>
      <c r="T80" s="26"/>
      <c r="U80" s="26"/>
      <c r="V80" s="26"/>
      <c r="W80" s="26"/>
      <c r="X80" s="26"/>
      <c r="Y80" s="26"/>
      <c r="Z80" s="26"/>
      <c r="AA80" s="26"/>
      <c r="AB80" s="1"/>
      <c r="AC80" s="27"/>
    </row>
    <row r="81" spans="1:29" ht="13.5" hidden="1" outlineLevel="3" thickBot="1" x14ac:dyDescent="0.25">
      <c r="A81" s="28" t="s">
        <v>184</v>
      </c>
      <c r="B81" s="28" t="s">
        <v>185</v>
      </c>
      <c r="C81" s="24" t="s">
        <v>188</v>
      </c>
      <c r="D81" s="24" t="s">
        <v>189</v>
      </c>
      <c r="E81" s="25">
        <v>0</v>
      </c>
      <c r="F81" s="25">
        <v>1132616.53</v>
      </c>
      <c r="G81" s="25">
        <v>3101142.44</v>
      </c>
      <c r="H81" s="25">
        <v>0</v>
      </c>
      <c r="I81" s="25">
        <v>19428643.120000001</v>
      </c>
      <c r="J81" s="25">
        <v>20562441.18</v>
      </c>
      <c r="K81" s="25">
        <v>0</v>
      </c>
      <c r="L81" s="25">
        <v>235137.54</v>
      </c>
      <c r="M81" s="25">
        <v>836189.72</v>
      </c>
      <c r="N81" s="25">
        <v>0</v>
      </c>
      <c r="O81" s="25">
        <v>3553819.62</v>
      </c>
      <c r="P81" s="25">
        <v>8476318.5099999998</v>
      </c>
      <c r="Q81" s="25">
        <v>0</v>
      </c>
      <c r="R81" s="25">
        <f t="shared" si="7"/>
        <v>4777192.3883333327</v>
      </c>
      <c r="T81" s="26"/>
      <c r="U81" s="26"/>
      <c r="V81" s="26"/>
      <c r="W81" s="26"/>
      <c r="X81" s="26"/>
      <c r="Y81" s="26"/>
      <c r="Z81" s="26"/>
      <c r="AA81" s="26"/>
      <c r="AB81" s="1"/>
      <c r="AC81" s="27"/>
    </row>
    <row r="82" spans="1:29" ht="13.5" hidden="1" outlineLevel="3" thickBot="1" x14ac:dyDescent="0.25">
      <c r="A82" s="28" t="s">
        <v>184</v>
      </c>
      <c r="B82" s="28" t="s">
        <v>185</v>
      </c>
      <c r="C82" s="24" t="s">
        <v>190</v>
      </c>
      <c r="D82" s="24" t="s">
        <v>191</v>
      </c>
      <c r="E82" s="25">
        <v>0</v>
      </c>
      <c r="F82" s="25">
        <v>1342853.56</v>
      </c>
      <c r="G82" s="25">
        <v>2393143.11</v>
      </c>
      <c r="H82" s="25">
        <v>0</v>
      </c>
      <c r="I82" s="25">
        <v>622459.19999999995</v>
      </c>
      <c r="J82" s="25">
        <v>803186.59</v>
      </c>
      <c r="K82" s="25">
        <v>0</v>
      </c>
      <c r="L82" s="25">
        <v>2161038</v>
      </c>
      <c r="M82" s="25">
        <v>3339552.7</v>
      </c>
      <c r="N82" s="25">
        <v>0</v>
      </c>
      <c r="O82" s="25">
        <v>1014818.44</v>
      </c>
      <c r="P82" s="25">
        <v>4530402.24</v>
      </c>
      <c r="Q82" s="25">
        <v>0</v>
      </c>
      <c r="R82" s="25">
        <f t="shared" si="7"/>
        <v>1350621.1533333333</v>
      </c>
      <c r="T82" s="26"/>
      <c r="U82" s="26"/>
      <c r="V82" s="26"/>
      <c r="W82" s="26"/>
      <c r="X82" s="26"/>
      <c r="Y82" s="26"/>
      <c r="Z82" s="26"/>
      <c r="AA82" s="26"/>
      <c r="AB82" s="1"/>
      <c r="AC82" s="27"/>
    </row>
    <row r="83" spans="1:29" ht="13.5" hidden="1" outlineLevel="3" thickBot="1" x14ac:dyDescent="0.25">
      <c r="A83" s="28" t="s">
        <v>184</v>
      </c>
      <c r="B83" s="28" t="s">
        <v>185</v>
      </c>
      <c r="C83" s="24" t="s">
        <v>192</v>
      </c>
      <c r="D83" s="24" t="s">
        <v>193</v>
      </c>
      <c r="E83" s="25">
        <v>0</v>
      </c>
      <c r="F83" s="25">
        <v>2449493.06</v>
      </c>
      <c r="G83" s="25">
        <v>5031260.9000000004</v>
      </c>
      <c r="H83" s="25">
        <v>0</v>
      </c>
      <c r="I83" s="25">
        <v>3969883.93</v>
      </c>
      <c r="J83" s="25">
        <v>6099857.7300000004</v>
      </c>
      <c r="K83" s="25">
        <v>0</v>
      </c>
      <c r="L83" s="25">
        <v>3696994.98</v>
      </c>
      <c r="M83" s="25">
        <v>7482780.8799999999</v>
      </c>
      <c r="N83" s="25">
        <v>0</v>
      </c>
      <c r="O83" s="25">
        <v>3445216.08</v>
      </c>
      <c r="P83" s="25">
        <v>7460273.3799999999</v>
      </c>
      <c r="Q83" s="25">
        <v>0</v>
      </c>
      <c r="R83" s="25">
        <f t="shared" si="7"/>
        <v>3302980.0783333336</v>
      </c>
      <c r="T83" s="26"/>
      <c r="U83" s="26"/>
      <c r="V83" s="26"/>
      <c r="W83" s="26"/>
      <c r="X83" s="26"/>
      <c r="Y83" s="26"/>
      <c r="Z83" s="26"/>
      <c r="AA83" s="26"/>
      <c r="AB83" s="1"/>
      <c r="AC83" s="27"/>
    </row>
    <row r="84" spans="1:29" ht="13.5" hidden="1" outlineLevel="3" thickBot="1" x14ac:dyDescent="0.25">
      <c r="A84" s="28" t="s">
        <v>184</v>
      </c>
      <c r="B84" s="28" t="s">
        <v>185</v>
      </c>
      <c r="C84" s="24" t="s">
        <v>194</v>
      </c>
      <c r="D84" s="24" t="s">
        <v>195</v>
      </c>
      <c r="E84" s="25">
        <v>0</v>
      </c>
      <c r="F84" s="25">
        <v>-44009.71</v>
      </c>
      <c r="G84" s="25">
        <v>-44009.71</v>
      </c>
      <c r="H84" s="25">
        <v>0</v>
      </c>
      <c r="I84" s="25">
        <v>0</v>
      </c>
      <c r="J84" s="25">
        <v>0</v>
      </c>
      <c r="K84" s="25">
        <v>0</v>
      </c>
      <c r="L84" s="25">
        <v>307762.21000000002</v>
      </c>
      <c r="M84" s="25">
        <v>316627.87</v>
      </c>
      <c r="N84" s="25">
        <v>0</v>
      </c>
      <c r="O84" s="25">
        <v>0</v>
      </c>
      <c r="P84" s="25">
        <v>45123.14</v>
      </c>
      <c r="Q84" s="25">
        <v>0</v>
      </c>
      <c r="R84" s="25">
        <f t="shared" si="7"/>
        <v>48457.816666666673</v>
      </c>
      <c r="T84" s="26"/>
      <c r="U84" s="26"/>
      <c r="V84" s="26"/>
      <c r="W84" s="26"/>
      <c r="X84" s="26"/>
      <c r="Y84" s="26"/>
      <c r="Z84" s="26"/>
      <c r="AA84" s="26"/>
      <c r="AB84" s="1"/>
      <c r="AC84" s="27"/>
    </row>
    <row r="85" spans="1:29" ht="13.5" hidden="1" outlineLevel="3" thickBot="1" x14ac:dyDescent="0.25">
      <c r="A85" s="28" t="s">
        <v>184</v>
      </c>
      <c r="B85" s="28" t="s">
        <v>185</v>
      </c>
      <c r="C85" s="24" t="s">
        <v>196</v>
      </c>
      <c r="D85" s="24" t="s">
        <v>197</v>
      </c>
      <c r="E85" s="25">
        <v>0</v>
      </c>
      <c r="F85" s="25">
        <v>0</v>
      </c>
      <c r="G85" s="25">
        <v>0</v>
      </c>
      <c r="H85" s="25">
        <v>0</v>
      </c>
      <c r="I85" s="25">
        <v>0</v>
      </c>
      <c r="J85" s="25">
        <v>0</v>
      </c>
      <c r="K85" s="25">
        <v>0</v>
      </c>
      <c r="L85" s="25">
        <v>-20.45</v>
      </c>
      <c r="M85" s="25">
        <v>-20.45</v>
      </c>
      <c r="N85" s="25">
        <v>0</v>
      </c>
      <c r="O85" s="25">
        <v>0</v>
      </c>
      <c r="P85" s="25">
        <v>0</v>
      </c>
      <c r="Q85" s="25">
        <v>0</v>
      </c>
      <c r="R85" s="25">
        <f t="shared" si="7"/>
        <v>-3.4083333333333332</v>
      </c>
      <c r="T85" s="26"/>
      <c r="U85" s="26"/>
      <c r="V85" s="26"/>
      <c r="W85" s="26"/>
      <c r="X85" s="26"/>
      <c r="Y85" s="26"/>
      <c r="Z85" s="26"/>
      <c r="AA85" s="26"/>
      <c r="AB85" s="1"/>
      <c r="AC85" s="27"/>
    </row>
    <row r="86" spans="1:29" ht="13.5" hidden="1" outlineLevel="3" thickBot="1" x14ac:dyDescent="0.25">
      <c r="A86" s="24" t="s">
        <v>198</v>
      </c>
      <c r="B86" s="24" t="s">
        <v>199</v>
      </c>
      <c r="C86" s="24" t="s">
        <v>200</v>
      </c>
      <c r="D86" s="24" t="s">
        <v>201</v>
      </c>
      <c r="E86" s="25">
        <v>0</v>
      </c>
      <c r="F86" s="25">
        <v>0</v>
      </c>
      <c r="G86" s="25">
        <v>0</v>
      </c>
      <c r="H86" s="25">
        <v>0</v>
      </c>
      <c r="I86" s="25">
        <v>0</v>
      </c>
      <c r="J86" s="25">
        <v>0</v>
      </c>
      <c r="K86" s="25">
        <v>0</v>
      </c>
      <c r="L86" s="25">
        <v>0</v>
      </c>
      <c r="M86" s="25">
        <v>-804</v>
      </c>
      <c r="N86" s="25">
        <v>0</v>
      </c>
      <c r="O86" s="25">
        <v>-1333.33</v>
      </c>
      <c r="P86" s="25">
        <v>-8980.0499999999993</v>
      </c>
      <c r="Q86" s="25">
        <v>0</v>
      </c>
      <c r="R86" s="25">
        <f t="shared" si="7"/>
        <v>-926.44833333333327</v>
      </c>
      <c r="T86" s="26"/>
      <c r="U86" s="26"/>
      <c r="V86" s="26"/>
      <c r="W86" s="26"/>
      <c r="X86" s="26"/>
      <c r="Y86" s="26"/>
      <c r="Z86" s="26"/>
      <c r="AA86" s="26"/>
      <c r="AB86" s="1"/>
      <c r="AC86" s="27"/>
    </row>
    <row r="87" spans="1:29" ht="13.5" hidden="1" outlineLevel="3" thickBot="1" x14ac:dyDescent="0.25">
      <c r="A87" s="24" t="s">
        <v>198</v>
      </c>
      <c r="B87" s="24" t="s">
        <v>199</v>
      </c>
      <c r="C87" s="24" t="s">
        <v>202</v>
      </c>
      <c r="D87" s="24" t="s">
        <v>203</v>
      </c>
      <c r="E87" s="25">
        <v>0</v>
      </c>
      <c r="F87" s="25">
        <v>-46550.94</v>
      </c>
      <c r="G87" s="25">
        <v>-62753.14</v>
      </c>
      <c r="H87" s="25">
        <v>0</v>
      </c>
      <c r="I87" s="25">
        <v>397.66</v>
      </c>
      <c r="J87" s="25">
        <v>397.66</v>
      </c>
      <c r="K87" s="25">
        <v>0</v>
      </c>
      <c r="L87" s="25">
        <v>-2284.39</v>
      </c>
      <c r="M87" s="25">
        <v>-104315.57</v>
      </c>
      <c r="N87" s="25">
        <v>0</v>
      </c>
      <c r="O87" s="25">
        <v>0</v>
      </c>
      <c r="P87" s="25">
        <v>0</v>
      </c>
      <c r="Q87" s="25">
        <v>0</v>
      </c>
      <c r="R87" s="25">
        <f t="shared" si="7"/>
        <v>-17925.726666666666</v>
      </c>
      <c r="T87" s="26"/>
      <c r="U87" s="26"/>
      <c r="V87" s="26"/>
      <c r="W87" s="26"/>
      <c r="X87" s="26"/>
      <c r="Y87" s="26"/>
      <c r="Z87" s="26"/>
      <c r="AA87" s="26"/>
      <c r="AB87" s="1"/>
      <c r="AC87" s="27"/>
    </row>
    <row r="88" spans="1:29" ht="13.5" hidden="1" outlineLevel="3" thickBot="1" x14ac:dyDescent="0.25">
      <c r="A88" s="28" t="s">
        <v>198</v>
      </c>
      <c r="B88" s="28" t="s">
        <v>199</v>
      </c>
      <c r="C88" s="24" t="s">
        <v>204</v>
      </c>
      <c r="D88" s="24" t="s">
        <v>205</v>
      </c>
      <c r="E88" s="25">
        <v>0</v>
      </c>
      <c r="F88" s="25">
        <v>-150795.19</v>
      </c>
      <c r="G88" s="25">
        <v>-301326.75</v>
      </c>
      <c r="H88" s="25">
        <v>0</v>
      </c>
      <c r="I88" s="25">
        <v>-57815.01</v>
      </c>
      <c r="J88" s="25">
        <v>-4307235.66</v>
      </c>
      <c r="K88" s="25">
        <v>0</v>
      </c>
      <c r="L88" s="25">
        <v>-110072.11</v>
      </c>
      <c r="M88" s="25">
        <v>-285091.58</v>
      </c>
      <c r="N88" s="25">
        <v>0</v>
      </c>
      <c r="O88" s="25">
        <v>-76379.11</v>
      </c>
      <c r="P88" s="25">
        <v>-238172.16</v>
      </c>
      <c r="Q88" s="25">
        <v>0</v>
      </c>
      <c r="R88" s="25">
        <f t="shared" si="7"/>
        <v>-460573.96416666679</v>
      </c>
      <c r="T88" s="26"/>
      <c r="U88" s="26"/>
      <c r="V88" s="26"/>
      <c r="W88" s="26"/>
      <c r="X88" s="26"/>
      <c r="Y88" s="26"/>
      <c r="Z88" s="26"/>
      <c r="AA88" s="26"/>
      <c r="AB88" s="1"/>
      <c r="AC88" s="27"/>
    </row>
    <row r="89" spans="1:29" ht="13.5" hidden="1" outlineLevel="3" thickBot="1" x14ac:dyDescent="0.25">
      <c r="A89" s="28" t="s">
        <v>198</v>
      </c>
      <c r="B89" s="28" t="s">
        <v>199</v>
      </c>
      <c r="C89" s="24" t="s">
        <v>206</v>
      </c>
      <c r="D89" s="24" t="s">
        <v>207</v>
      </c>
      <c r="E89" s="25">
        <v>0</v>
      </c>
      <c r="F89" s="25">
        <v>0</v>
      </c>
      <c r="G89" s="25">
        <v>0</v>
      </c>
      <c r="H89" s="25">
        <v>0</v>
      </c>
      <c r="I89" s="25">
        <v>0</v>
      </c>
      <c r="J89" s="25">
        <v>-312925</v>
      </c>
      <c r="K89" s="25">
        <v>0</v>
      </c>
      <c r="L89" s="25">
        <v>0</v>
      </c>
      <c r="M89" s="25">
        <v>0</v>
      </c>
      <c r="N89" s="25">
        <v>0</v>
      </c>
      <c r="O89" s="25">
        <v>0</v>
      </c>
      <c r="P89" s="25">
        <v>0</v>
      </c>
      <c r="Q89" s="25">
        <v>0</v>
      </c>
      <c r="R89" s="25">
        <f t="shared" si="7"/>
        <v>-26077.083333333332</v>
      </c>
      <c r="T89" s="26"/>
      <c r="U89" s="26"/>
      <c r="V89" s="26"/>
      <c r="W89" s="26"/>
      <c r="X89" s="26"/>
      <c r="Y89" s="26"/>
      <c r="Z89" s="26"/>
      <c r="AA89" s="26"/>
      <c r="AB89" s="1"/>
      <c r="AC89" s="27"/>
    </row>
    <row r="90" spans="1:29" ht="13.5" hidden="1" outlineLevel="3" thickBot="1" x14ac:dyDescent="0.25">
      <c r="A90" s="28" t="s">
        <v>198</v>
      </c>
      <c r="B90" s="28" t="s">
        <v>199</v>
      </c>
      <c r="C90" s="24" t="s">
        <v>208</v>
      </c>
      <c r="D90" s="24" t="s">
        <v>209</v>
      </c>
      <c r="E90" s="25">
        <v>0</v>
      </c>
      <c r="F90" s="25">
        <v>0</v>
      </c>
      <c r="G90" s="25">
        <v>0</v>
      </c>
      <c r="H90" s="25">
        <v>0</v>
      </c>
      <c r="I90" s="25">
        <v>0</v>
      </c>
      <c r="J90" s="25">
        <v>-3550</v>
      </c>
      <c r="K90" s="25">
        <v>0</v>
      </c>
      <c r="L90" s="25">
        <v>0</v>
      </c>
      <c r="M90" s="25">
        <v>0</v>
      </c>
      <c r="N90" s="25">
        <v>0</v>
      </c>
      <c r="O90" s="25">
        <v>100</v>
      </c>
      <c r="P90" s="25">
        <v>-100</v>
      </c>
      <c r="Q90" s="25">
        <v>0</v>
      </c>
      <c r="R90" s="25">
        <f t="shared" si="7"/>
        <v>-295.83333333333331</v>
      </c>
      <c r="T90" s="26"/>
      <c r="U90" s="26"/>
      <c r="V90" s="26"/>
      <c r="W90" s="26"/>
      <c r="X90" s="26"/>
      <c r="Y90" s="26"/>
      <c r="Z90" s="26"/>
      <c r="AA90" s="26"/>
      <c r="AB90" s="1"/>
      <c r="AC90" s="27"/>
    </row>
    <row r="91" spans="1:29" ht="13.5" hidden="1" outlineLevel="3" thickBot="1" x14ac:dyDescent="0.25">
      <c r="A91" s="24" t="s">
        <v>210</v>
      </c>
      <c r="B91" s="24" t="s">
        <v>211</v>
      </c>
      <c r="C91" s="24" t="s">
        <v>212</v>
      </c>
      <c r="D91" s="24" t="s">
        <v>213</v>
      </c>
      <c r="E91" s="25">
        <v>0</v>
      </c>
      <c r="F91" s="25">
        <v>434</v>
      </c>
      <c r="G91" s="25">
        <v>30911.86</v>
      </c>
      <c r="H91" s="25">
        <v>0</v>
      </c>
      <c r="I91" s="25">
        <v>4528.79</v>
      </c>
      <c r="J91" s="25">
        <v>156660.21</v>
      </c>
      <c r="K91" s="25">
        <v>0</v>
      </c>
      <c r="L91" s="25">
        <v>0</v>
      </c>
      <c r="M91" s="25">
        <v>0</v>
      </c>
      <c r="N91" s="25">
        <v>0</v>
      </c>
      <c r="O91" s="25">
        <v>0</v>
      </c>
      <c r="P91" s="25">
        <v>0</v>
      </c>
      <c r="Q91" s="25">
        <v>0</v>
      </c>
      <c r="R91" s="25">
        <f t="shared" si="7"/>
        <v>16044.571666666665</v>
      </c>
      <c r="T91" s="26"/>
      <c r="U91" s="26"/>
      <c r="V91" s="26"/>
      <c r="W91" s="26"/>
      <c r="X91" s="26"/>
      <c r="Y91" s="26"/>
      <c r="Z91" s="26"/>
      <c r="AA91" s="26"/>
      <c r="AB91" s="1"/>
      <c r="AC91" s="27"/>
    </row>
    <row r="92" spans="1:29" ht="13.5" hidden="1" outlineLevel="3" thickBot="1" x14ac:dyDescent="0.25">
      <c r="A92" s="28" t="s">
        <v>210</v>
      </c>
      <c r="B92" s="28" t="s">
        <v>211</v>
      </c>
      <c r="C92" s="24" t="s">
        <v>214</v>
      </c>
      <c r="D92" s="24" t="s">
        <v>215</v>
      </c>
      <c r="E92" s="25">
        <v>0</v>
      </c>
      <c r="F92" s="25">
        <v>1210203.94</v>
      </c>
      <c r="G92" s="25">
        <v>2319902.77</v>
      </c>
      <c r="H92" s="25">
        <v>0</v>
      </c>
      <c r="I92" s="25">
        <v>696064.31</v>
      </c>
      <c r="J92" s="25">
        <v>1333864.17</v>
      </c>
      <c r="K92" s="25">
        <v>0</v>
      </c>
      <c r="L92" s="25">
        <v>325008.8</v>
      </c>
      <c r="M92" s="25">
        <v>600241.46</v>
      </c>
      <c r="N92" s="25">
        <v>0</v>
      </c>
      <c r="O92" s="25">
        <v>1873341.18</v>
      </c>
      <c r="P92" s="25">
        <v>4468331.63</v>
      </c>
      <c r="Q92" s="25">
        <v>0</v>
      </c>
      <c r="R92" s="25">
        <f t="shared" si="7"/>
        <v>1068913.1883333332</v>
      </c>
      <c r="T92" s="26"/>
      <c r="U92" s="26"/>
      <c r="V92" s="26"/>
      <c r="W92" s="26"/>
      <c r="X92" s="26"/>
      <c r="Y92" s="26"/>
      <c r="Z92" s="26"/>
      <c r="AA92" s="26"/>
      <c r="AB92" s="1"/>
      <c r="AC92" s="27"/>
    </row>
    <row r="93" spans="1:29" ht="13.5" hidden="1" outlineLevel="3" thickBot="1" x14ac:dyDescent="0.25">
      <c r="A93" s="28" t="s">
        <v>210</v>
      </c>
      <c r="B93" s="28" t="s">
        <v>211</v>
      </c>
      <c r="C93" s="24" t="s">
        <v>216</v>
      </c>
      <c r="D93" s="24" t="s">
        <v>217</v>
      </c>
      <c r="E93" s="25">
        <v>0</v>
      </c>
      <c r="F93" s="25">
        <v>1091948.1399999999</v>
      </c>
      <c r="G93" s="25">
        <v>1471783.08</v>
      </c>
      <c r="H93" s="25">
        <v>0</v>
      </c>
      <c r="I93" s="25">
        <v>709569.61</v>
      </c>
      <c r="J93" s="25">
        <v>995820.66</v>
      </c>
      <c r="K93" s="25">
        <v>0</v>
      </c>
      <c r="L93" s="25">
        <v>918914.01</v>
      </c>
      <c r="M93" s="25">
        <v>2703009.02</v>
      </c>
      <c r="N93" s="25">
        <v>0</v>
      </c>
      <c r="O93" s="25">
        <v>341570.67</v>
      </c>
      <c r="P93" s="25">
        <v>2382398.62</v>
      </c>
      <c r="Q93" s="25">
        <v>0</v>
      </c>
      <c r="R93" s="25">
        <f t="shared" si="7"/>
        <v>884584.48416666652</v>
      </c>
      <c r="T93" s="26"/>
      <c r="U93" s="26"/>
      <c r="V93" s="26"/>
      <c r="W93" s="26"/>
      <c r="X93" s="26"/>
      <c r="Y93" s="26"/>
      <c r="Z93" s="26"/>
      <c r="AA93" s="26"/>
      <c r="AB93" s="1"/>
      <c r="AC93" s="27"/>
    </row>
    <row r="94" spans="1:29" ht="13.5" hidden="1" outlineLevel="3" thickBot="1" x14ac:dyDescent="0.25">
      <c r="A94" s="28" t="s">
        <v>210</v>
      </c>
      <c r="B94" s="28" t="s">
        <v>211</v>
      </c>
      <c r="C94" s="24" t="s">
        <v>218</v>
      </c>
      <c r="D94" s="24" t="s">
        <v>219</v>
      </c>
      <c r="E94" s="25">
        <v>0</v>
      </c>
      <c r="F94" s="25">
        <v>2125957.13</v>
      </c>
      <c r="G94" s="25">
        <v>5207321.4400000004</v>
      </c>
      <c r="H94" s="25">
        <v>0</v>
      </c>
      <c r="I94" s="25">
        <v>2475944.4</v>
      </c>
      <c r="J94" s="25">
        <v>5169643.13</v>
      </c>
      <c r="K94" s="25">
        <v>0</v>
      </c>
      <c r="L94" s="25">
        <v>2881989.63</v>
      </c>
      <c r="M94" s="25">
        <v>6216458.7599999998</v>
      </c>
      <c r="N94" s="25">
        <v>0</v>
      </c>
      <c r="O94" s="25">
        <v>2975057.09</v>
      </c>
      <c r="P94" s="25">
        <v>6625344.5800000001</v>
      </c>
      <c r="Q94" s="25">
        <v>0</v>
      </c>
      <c r="R94" s="25">
        <f t="shared" si="7"/>
        <v>2806476.3466666671</v>
      </c>
      <c r="T94" s="26"/>
      <c r="U94" s="26"/>
      <c r="V94" s="26"/>
      <c r="W94" s="26"/>
      <c r="X94" s="26"/>
      <c r="Y94" s="26"/>
      <c r="Z94" s="26"/>
      <c r="AA94" s="26"/>
      <c r="AB94" s="1"/>
      <c r="AC94" s="27"/>
    </row>
    <row r="95" spans="1:29" ht="13.5" hidden="1" outlineLevel="3" thickBot="1" x14ac:dyDescent="0.25">
      <c r="A95" s="28" t="s">
        <v>210</v>
      </c>
      <c r="B95" s="28" t="s">
        <v>211</v>
      </c>
      <c r="C95" s="24" t="s">
        <v>220</v>
      </c>
      <c r="D95" s="24" t="s">
        <v>221</v>
      </c>
      <c r="E95" s="25">
        <v>0</v>
      </c>
      <c r="F95" s="25">
        <v>0</v>
      </c>
      <c r="G95" s="25">
        <v>0</v>
      </c>
      <c r="H95" s="25">
        <v>0</v>
      </c>
      <c r="I95" s="25">
        <v>0</v>
      </c>
      <c r="J95" s="25">
        <v>-13064.28</v>
      </c>
      <c r="K95" s="25">
        <v>0</v>
      </c>
      <c r="L95" s="25">
        <v>1771.74</v>
      </c>
      <c r="M95" s="25">
        <v>-1254.97</v>
      </c>
      <c r="N95" s="25">
        <v>0</v>
      </c>
      <c r="O95" s="25">
        <v>-1785.4</v>
      </c>
      <c r="P95" s="25">
        <v>-1516.8</v>
      </c>
      <c r="Q95" s="25">
        <v>0</v>
      </c>
      <c r="R95" s="25">
        <f t="shared" si="7"/>
        <v>-1320.8091666666667</v>
      </c>
      <c r="T95" s="26"/>
      <c r="U95" s="26"/>
      <c r="V95" s="26"/>
      <c r="W95" s="26"/>
      <c r="X95" s="26"/>
      <c r="Y95" s="26"/>
      <c r="Z95" s="26"/>
      <c r="AA95" s="26"/>
      <c r="AB95" s="1"/>
      <c r="AC95" s="27"/>
    </row>
    <row r="96" spans="1:29" ht="13.5" hidden="1" outlineLevel="3" thickBot="1" x14ac:dyDescent="0.25">
      <c r="A96" s="28" t="s">
        <v>210</v>
      </c>
      <c r="B96" s="28" t="s">
        <v>211</v>
      </c>
      <c r="C96" s="24" t="s">
        <v>222</v>
      </c>
      <c r="D96" s="24" t="s">
        <v>223</v>
      </c>
      <c r="E96" s="25">
        <v>0</v>
      </c>
      <c r="F96" s="25">
        <v>0</v>
      </c>
      <c r="G96" s="25">
        <v>131.13999999999999</v>
      </c>
      <c r="H96" s="25">
        <v>0</v>
      </c>
      <c r="I96" s="25">
        <v>5829.53</v>
      </c>
      <c r="J96" s="25">
        <v>33566.92</v>
      </c>
      <c r="K96" s="25">
        <v>0</v>
      </c>
      <c r="L96" s="25">
        <v>0</v>
      </c>
      <c r="M96" s="25">
        <v>27229.599999999999</v>
      </c>
      <c r="N96" s="25">
        <v>0</v>
      </c>
      <c r="O96" s="25">
        <v>0</v>
      </c>
      <c r="P96" s="25">
        <v>4532.5600000000004</v>
      </c>
      <c r="Q96" s="25">
        <v>0</v>
      </c>
      <c r="R96" s="25">
        <f t="shared" si="7"/>
        <v>5940.8125</v>
      </c>
      <c r="T96" s="26"/>
      <c r="U96" s="26"/>
      <c r="V96" s="26"/>
      <c r="W96" s="26"/>
      <c r="X96" s="26"/>
      <c r="Y96" s="26"/>
      <c r="Z96" s="26"/>
      <c r="AA96" s="26"/>
      <c r="AB96" s="1"/>
      <c r="AC96" s="27"/>
    </row>
    <row r="97" spans="1:29" ht="13.5" hidden="1" outlineLevel="3" thickBot="1" x14ac:dyDescent="0.25">
      <c r="A97" s="28" t="s">
        <v>210</v>
      </c>
      <c r="B97" s="28" t="s">
        <v>211</v>
      </c>
      <c r="C97" s="24" t="s">
        <v>224</v>
      </c>
      <c r="D97" s="24" t="s">
        <v>225</v>
      </c>
      <c r="E97" s="25">
        <v>-180202294.16</v>
      </c>
      <c r="F97" s="25">
        <v>-180961288.78999999</v>
      </c>
      <c r="G97" s="25">
        <v>-181588296.22</v>
      </c>
      <c r="H97" s="25">
        <v>-181627715.88</v>
      </c>
      <c r="I97" s="25">
        <v>-181761439.97</v>
      </c>
      <c r="J97" s="25">
        <v>-182041676.88999999</v>
      </c>
      <c r="K97" s="25">
        <v>-182795731.43000001</v>
      </c>
      <c r="L97" s="25">
        <v>-182879743.90000001</v>
      </c>
      <c r="M97" s="25">
        <v>-182971831.25999999</v>
      </c>
      <c r="N97" s="25">
        <v>-183444149.81999999</v>
      </c>
      <c r="O97" s="25">
        <v>-184678730.12</v>
      </c>
      <c r="P97" s="25">
        <v>-186809866.38</v>
      </c>
      <c r="Q97" s="25">
        <v>-189980047.5</v>
      </c>
      <c r="R97" s="25">
        <f t="shared" si="7"/>
        <v>-183054303.45750001</v>
      </c>
      <c r="T97" s="26"/>
      <c r="U97" s="26"/>
      <c r="V97" s="26"/>
      <c r="W97" s="26"/>
      <c r="X97" s="26"/>
      <c r="Y97" s="26"/>
      <c r="Z97" s="26"/>
      <c r="AA97" s="26"/>
      <c r="AB97" s="1"/>
      <c r="AC97" s="27"/>
    </row>
    <row r="98" spans="1:29" ht="13.5" hidden="1" outlineLevel="3" thickBot="1" x14ac:dyDescent="0.25">
      <c r="A98" s="28" t="s">
        <v>210</v>
      </c>
      <c r="B98" s="28" t="s">
        <v>211</v>
      </c>
      <c r="C98" s="24" t="s">
        <v>226</v>
      </c>
      <c r="D98" s="24" t="s">
        <v>227</v>
      </c>
      <c r="E98" s="25">
        <v>-34805348.780000001</v>
      </c>
      <c r="F98" s="25">
        <v>-34829541.710000001</v>
      </c>
      <c r="G98" s="25">
        <v>-34865919.369999997</v>
      </c>
      <c r="H98" s="25">
        <v>-34907166.450000003</v>
      </c>
      <c r="I98" s="25">
        <v>-34907443.490000002</v>
      </c>
      <c r="J98" s="25">
        <v>-34908299.520000003</v>
      </c>
      <c r="K98" s="25">
        <v>-35058679.520000003</v>
      </c>
      <c r="L98" s="25">
        <v>-35081253.880000003</v>
      </c>
      <c r="M98" s="25">
        <v>-35116945.5</v>
      </c>
      <c r="N98" s="25">
        <v>-35679265.859999999</v>
      </c>
      <c r="O98" s="25">
        <v>-35826025.159999996</v>
      </c>
      <c r="P98" s="25">
        <v>-35926302.439999998</v>
      </c>
      <c r="Q98" s="25">
        <v>-36212761.280000001</v>
      </c>
      <c r="R98" s="25">
        <f t="shared" si="7"/>
        <v>-35217991.494166665</v>
      </c>
      <c r="T98" s="26"/>
      <c r="U98" s="26"/>
      <c r="V98" s="26"/>
      <c r="W98" s="26"/>
      <c r="X98" s="26"/>
      <c r="Y98" s="26"/>
      <c r="Z98" s="26"/>
      <c r="AA98" s="26"/>
      <c r="AB98" s="1"/>
      <c r="AC98" s="27"/>
    </row>
    <row r="99" spans="1:29" ht="13.5" hidden="1" outlineLevel="3" thickBot="1" x14ac:dyDescent="0.25">
      <c r="A99" s="28" t="s">
        <v>210</v>
      </c>
      <c r="B99" s="28" t="s">
        <v>211</v>
      </c>
      <c r="C99" s="24" t="s">
        <v>228</v>
      </c>
      <c r="D99" s="24" t="s">
        <v>229</v>
      </c>
      <c r="E99" s="25">
        <v>-48210449.450000003</v>
      </c>
      <c r="F99" s="25">
        <v>-48314318.270000003</v>
      </c>
      <c r="G99" s="25">
        <v>-48422469.289999999</v>
      </c>
      <c r="H99" s="25">
        <v>-49594853.270000003</v>
      </c>
      <c r="I99" s="25">
        <v>-49795662.259999998</v>
      </c>
      <c r="J99" s="25">
        <v>-49838583.420000002</v>
      </c>
      <c r="K99" s="25">
        <v>-49971845.380000003</v>
      </c>
      <c r="L99" s="25">
        <v>-50026409.359999999</v>
      </c>
      <c r="M99" s="25">
        <v>-50106277.439999998</v>
      </c>
      <c r="N99" s="25">
        <v>-50129794.670000002</v>
      </c>
      <c r="O99" s="25">
        <v>-50465711.990000002</v>
      </c>
      <c r="P99" s="25">
        <v>-50631313.18</v>
      </c>
      <c r="Q99" s="25">
        <v>-51250627.159999996</v>
      </c>
      <c r="R99" s="25">
        <f t="shared" si="7"/>
        <v>-49752314.736250006</v>
      </c>
      <c r="T99" s="26"/>
      <c r="U99" s="26"/>
      <c r="V99" s="26"/>
      <c r="W99" s="26"/>
      <c r="X99" s="26"/>
      <c r="Y99" s="26"/>
      <c r="Z99" s="26"/>
      <c r="AA99" s="26"/>
      <c r="AB99" s="1"/>
      <c r="AC99" s="27"/>
    </row>
    <row r="100" spans="1:29" ht="13.5" hidden="1" outlineLevel="3" thickBot="1" x14ac:dyDescent="0.25">
      <c r="A100" s="28" t="s">
        <v>210</v>
      </c>
      <c r="B100" s="28" t="s">
        <v>211</v>
      </c>
      <c r="C100" s="24" t="s">
        <v>230</v>
      </c>
      <c r="D100" s="24" t="s">
        <v>231</v>
      </c>
      <c r="E100" s="25">
        <v>-88698437.609999999</v>
      </c>
      <c r="F100" s="25">
        <v>-89790385.75</v>
      </c>
      <c r="G100" s="25">
        <v>-90170220.689999998</v>
      </c>
      <c r="H100" s="25">
        <v>-90699382.560000002</v>
      </c>
      <c r="I100" s="25">
        <v>-91408952.170000002</v>
      </c>
      <c r="J100" s="25">
        <v>-91695203.219999999</v>
      </c>
      <c r="K100" s="25">
        <v>-104852841.55</v>
      </c>
      <c r="L100" s="25">
        <v>-105771755.56</v>
      </c>
      <c r="M100" s="25">
        <v>-107555850.56999999</v>
      </c>
      <c r="N100" s="25">
        <v>-108094845.64</v>
      </c>
      <c r="O100" s="25">
        <v>-108436416.31</v>
      </c>
      <c r="P100" s="25">
        <v>-110477244.26000001</v>
      </c>
      <c r="Q100" s="25">
        <v>-111015071.26000001</v>
      </c>
      <c r="R100" s="25">
        <f t="shared" si="7"/>
        <v>-99900821.059583351</v>
      </c>
      <c r="T100" s="26"/>
      <c r="U100" s="26"/>
      <c r="V100" s="26"/>
      <c r="W100" s="26"/>
      <c r="X100" s="26"/>
      <c r="Y100" s="26"/>
      <c r="Z100" s="26"/>
      <c r="AA100" s="26"/>
      <c r="AB100" s="1"/>
      <c r="AC100" s="27"/>
    </row>
    <row r="101" spans="1:29" ht="13.5" hidden="1" outlineLevel="3" thickBot="1" x14ac:dyDescent="0.25">
      <c r="A101" s="28" t="s">
        <v>210</v>
      </c>
      <c r="B101" s="28" t="s">
        <v>211</v>
      </c>
      <c r="C101" s="24" t="s">
        <v>232</v>
      </c>
      <c r="D101" s="24" t="s">
        <v>233</v>
      </c>
      <c r="E101" s="25">
        <v>-405383052.04000002</v>
      </c>
      <c r="F101" s="25">
        <v>-407482922.94</v>
      </c>
      <c r="G101" s="25">
        <v>-410556831.02999997</v>
      </c>
      <c r="H101" s="25">
        <v>-413601328.91000003</v>
      </c>
      <c r="I101" s="25">
        <v>-416077273.31</v>
      </c>
      <c r="J101" s="25">
        <v>-418770937.95999998</v>
      </c>
      <c r="K101" s="25">
        <v>-427854011.75999999</v>
      </c>
      <c r="L101" s="25">
        <v>-430735744.94</v>
      </c>
      <c r="M101" s="25">
        <v>-434067332.81999999</v>
      </c>
      <c r="N101" s="25">
        <v>-437121887.98000002</v>
      </c>
      <c r="O101" s="25">
        <v>-440079725.68000001</v>
      </c>
      <c r="P101" s="25">
        <v>-443720659.91000003</v>
      </c>
      <c r="Q101" s="25">
        <v>-447084183.06999999</v>
      </c>
      <c r="R101" s="25">
        <f t="shared" ref="R101:R132" si="8">(E101+2*SUM(F101:P101)+Q101)/24</f>
        <v>-425525189.56625003</v>
      </c>
      <c r="T101" s="26"/>
      <c r="U101" s="26"/>
      <c r="V101" s="26"/>
      <c r="W101" s="26"/>
      <c r="X101" s="26"/>
      <c r="Y101" s="26"/>
      <c r="Z101" s="26"/>
      <c r="AA101" s="26"/>
      <c r="AB101" s="1"/>
      <c r="AC101" s="27"/>
    </row>
    <row r="102" spans="1:29" ht="13.5" hidden="1" outlineLevel="3" thickBot="1" x14ac:dyDescent="0.25">
      <c r="A102" s="28" t="s">
        <v>210</v>
      </c>
      <c r="B102" s="28" t="s">
        <v>211</v>
      </c>
      <c r="C102" s="24" t="s">
        <v>234</v>
      </c>
      <c r="D102" s="24" t="s">
        <v>235</v>
      </c>
      <c r="E102" s="25">
        <v>-9322896.4600000009</v>
      </c>
      <c r="F102" s="25">
        <v>-9322896.4600000009</v>
      </c>
      <c r="G102" s="25">
        <v>-9323027.5999999996</v>
      </c>
      <c r="H102" s="25">
        <v>-9327514.75</v>
      </c>
      <c r="I102" s="25">
        <v>-9333344.2799999993</v>
      </c>
      <c r="J102" s="25">
        <v>-9348017.3900000006</v>
      </c>
      <c r="K102" s="25">
        <v>-9536835.5199999996</v>
      </c>
      <c r="L102" s="25">
        <v>-9538607.2599999998</v>
      </c>
      <c r="M102" s="25">
        <v>-9562810.1500000004</v>
      </c>
      <c r="N102" s="25">
        <v>-9879857.9900000002</v>
      </c>
      <c r="O102" s="25">
        <v>-9878072.5899999999</v>
      </c>
      <c r="P102" s="25">
        <v>-9882873.75</v>
      </c>
      <c r="Q102" s="25">
        <v>-9901938.8100000005</v>
      </c>
      <c r="R102" s="25">
        <f t="shared" si="8"/>
        <v>-9545522.947916666</v>
      </c>
      <c r="T102" s="26"/>
      <c r="U102" s="26"/>
      <c r="V102" s="26"/>
      <c r="W102" s="26"/>
      <c r="X102" s="26"/>
      <c r="Y102" s="26"/>
      <c r="Z102" s="26"/>
      <c r="AA102" s="26"/>
      <c r="AB102" s="1"/>
      <c r="AC102" s="27"/>
    </row>
    <row r="103" spans="1:29" ht="13.5" hidden="1" outlineLevel="3" thickBot="1" x14ac:dyDescent="0.25">
      <c r="A103" s="28" t="s">
        <v>210</v>
      </c>
      <c r="B103" s="28" t="s">
        <v>211</v>
      </c>
      <c r="C103" s="24" t="s">
        <v>236</v>
      </c>
      <c r="D103" s="24" t="s">
        <v>237</v>
      </c>
      <c r="E103" s="25">
        <v>-7108862.8899999997</v>
      </c>
      <c r="F103" s="25">
        <v>-7109296.8899999997</v>
      </c>
      <c r="G103" s="25">
        <v>-7139774.75</v>
      </c>
      <c r="H103" s="25">
        <v>-7143752.5800000001</v>
      </c>
      <c r="I103" s="25">
        <v>-7148281.3700000001</v>
      </c>
      <c r="J103" s="25">
        <v>-7300412.79</v>
      </c>
      <c r="K103" s="25">
        <v>-7500169.1500000004</v>
      </c>
      <c r="L103" s="25">
        <v>-7500169.1500000004</v>
      </c>
      <c r="M103" s="25">
        <v>-7500169.1500000004</v>
      </c>
      <c r="N103" s="25">
        <v>-7654124.8399999999</v>
      </c>
      <c r="O103" s="25">
        <v>-7654124.8399999999</v>
      </c>
      <c r="P103" s="25">
        <v>-7654124.8399999999</v>
      </c>
      <c r="Q103" s="25">
        <v>-7655201.2699999996</v>
      </c>
      <c r="R103" s="25">
        <f t="shared" si="8"/>
        <v>-7390536.0358333336</v>
      </c>
      <c r="T103" s="26"/>
      <c r="U103" s="26"/>
      <c r="V103" s="26"/>
      <c r="W103" s="26"/>
      <c r="X103" s="26"/>
      <c r="Y103" s="26"/>
      <c r="Z103" s="26"/>
      <c r="AA103" s="26"/>
      <c r="AB103" s="1"/>
      <c r="AC103" s="27"/>
    </row>
    <row r="104" spans="1:29" ht="13.5" hidden="1" outlineLevel="3" thickBot="1" x14ac:dyDescent="0.25">
      <c r="A104" s="28" t="s">
        <v>210</v>
      </c>
      <c r="B104" s="28" t="s">
        <v>211</v>
      </c>
      <c r="C104" s="24" t="s">
        <v>238</v>
      </c>
      <c r="D104" s="24" t="s">
        <v>239</v>
      </c>
      <c r="E104" s="25">
        <v>222162815.55000001</v>
      </c>
      <c r="F104" s="25">
        <v>225264317.84</v>
      </c>
      <c r="G104" s="25">
        <v>228369352.61000001</v>
      </c>
      <c r="H104" s="25">
        <v>221533256.47999999</v>
      </c>
      <c r="I104" s="25">
        <v>224635271.12</v>
      </c>
      <c r="J104" s="25">
        <v>227736790.41</v>
      </c>
      <c r="K104" s="25">
        <v>230839407.30000001</v>
      </c>
      <c r="L104" s="25">
        <v>233987918.19</v>
      </c>
      <c r="M104" s="25">
        <v>237145238.03</v>
      </c>
      <c r="N104" s="25">
        <v>239217627.31</v>
      </c>
      <c r="O104" s="25">
        <v>242377433.63999999</v>
      </c>
      <c r="P104" s="25">
        <v>245544391.55000001</v>
      </c>
      <c r="Q104" s="25">
        <v>248719798.33000001</v>
      </c>
      <c r="R104" s="25">
        <f t="shared" si="8"/>
        <v>232674359.285</v>
      </c>
      <c r="T104" s="26"/>
      <c r="U104" s="26"/>
      <c r="V104" s="26"/>
      <c r="W104" s="26"/>
      <c r="X104" s="26"/>
      <c r="Y104" s="26"/>
      <c r="Z104" s="26"/>
      <c r="AA104" s="26"/>
      <c r="AB104" s="1"/>
      <c r="AC104" s="27"/>
    </row>
    <row r="105" spans="1:29" ht="13.5" hidden="1" outlineLevel="3" thickBot="1" x14ac:dyDescent="0.25">
      <c r="A105" s="28" t="s">
        <v>210</v>
      </c>
      <c r="B105" s="28" t="s">
        <v>211</v>
      </c>
      <c r="C105" s="24" t="s">
        <v>240</v>
      </c>
      <c r="D105" s="24" t="s">
        <v>241</v>
      </c>
      <c r="E105" s="25">
        <v>35602182.200000003</v>
      </c>
      <c r="F105" s="25">
        <v>35697070.43</v>
      </c>
      <c r="G105" s="25">
        <v>35791972.729999997</v>
      </c>
      <c r="H105" s="25">
        <v>35886884.109999999</v>
      </c>
      <c r="I105" s="25">
        <v>35981922.340000004</v>
      </c>
      <c r="J105" s="25">
        <v>36076962.219999999</v>
      </c>
      <c r="K105" s="25">
        <v>36172152.109999999</v>
      </c>
      <c r="L105" s="25">
        <v>36267589.350000001</v>
      </c>
      <c r="M105" s="25">
        <v>36363397.289999999</v>
      </c>
      <c r="N105" s="25">
        <v>36459205.229999997</v>
      </c>
      <c r="O105" s="25">
        <v>36555698.280000001</v>
      </c>
      <c r="P105" s="25">
        <v>36653158.479999997</v>
      </c>
      <c r="Q105" s="25">
        <v>36750698.780000001</v>
      </c>
      <c r="R105" s="25">
        <f t="shared" si="8"/>
        <v>36173537.755000003</v>
      </c>
      <c r="T105" s="26"/>
      <c r="U105" s="26"/>
      <c r="V105" s="26"/>
      <c r="W105" s="26"/>
      <c r="X105" s="26"/>
      <c r="Y105" s="26"/>
      <c r="Z105" s="26"/>
      <c r="AA105" s="26"/>
      <c r="AB105" s="1"/>
      <c r="AC105" s="27"/>
    </row>
    <row r="106" spans="1:29" ht="13.5" hidden="1" outlineLevel="3" thickBot="1" x14ac:dyDescent="0.25">
      <c r="A106" s="28" t="s">
        <v>210</v>
      </c>
      <c r="B106" s="28" t="s">
        <v>211</v>
      </c>
      <c r="C106" s="24" t="s">
        <v>242</v>
      </c>
      <c r="D106" s="24" t="s">
        <v>243</v>
      </c>
      <c r="E106" s="25">
        <v>32556694.030000001</v>
      </c>
      <c r="F106" s="25">
        <v>33077654.84</v>
      </c>
      <c r="G106" s="25">
        <v>33599653.649999999</v>
      </c>
      <c r="H106" s="25">
        <v>34121879.420000002</v>
      </c>
      <c r="I106" s="25">
        <v>34644477.310000002</v>
      </c>
      <c r="J106" s="25">
        <v>35167856.399999999</v>
      </c>
      <c r="K106" s="25">
        <v>35691462.829999998</v>
      </c>
      <c r="L106" s="25">
        <v>36215269.539999999</v>
      </c>
      <c r="M106" s="25">
        <v>36739531.82</v>
      </c>
      <c r="N106" s="25">
        <v>37263793.07</v>
      </c>
      <c r="O106" s="25">
        <v>37788178.310000002</v>
      </c>
      <c r="P106" s="25">
        <v>38313740.380000003</v>
      </c>
      <c r="Q106" s="25">
        <v>38839066.07</v>
      </c>
      <c r="R106" s="25">
        <f t="shared" si="8"/>
        <v>35693448.134999998</v>
      </c>
      <c r="T106" s="26"/>
      <c r="U106" s="26"/>
      <c r="V106" s="26"/>
      <c r="W106" s="26"/>
      <c r="X106" s="26"/>
      <c r="Y106" s="26"/>
      <c r="Z106" s="26"/>
      <c r="AA106" s="26"/>
      <c r="AB106" s="1"/>
      <c r="AC106" s="27"/>
    </row>
    <row r="107" spans="1:29" ht="13.5" hidden="1" outlineLevel="3" thickBot="1" x14ac:dyDescent="0.25">
      <c r="A107" s="28" t="s">
        <v>210</v>
      </c>
      <c r="B107" s="28" t="s">
        <v>211</v>
      </c>
      <c r="C107" s="24" t="s">
        <v>244</v>
      </c>
      <c r="D107" s="24" t="s">
        <v>245</v>
      </c>
      <c r="E107" s="25">
        <v>424743064.5</v>
      </c>
      <c r="F107" s="25">
        <v>426691016.11000001</v>
      </c>
      <c r="G107" s="25">
        <v>428642336.29000002</v>
      </c>
      <c r="H107" s="25">
        <v>430634101.82999998</v>
      </c>
      <c r="I107" s="25">
        <v>432629078.22000003</v>
      </c>
      <c r="J107" s="25">
        <v>434633341.49000001</v>
      </c>
      <c r="K107" s="25">
        <v>436664215.93000001</v>
      </c>
      <c r="L107" s="25">
        <v>438834180.68000001</v>
      </c>
      <c r="M107" s="25">
        <v>441016151.55000001</v>
      </c>
      <c r="N107" s="25">
        <v>443198122.42000002</v>
      </c>
      <c r="O107" s="25">
        <v>445387924.36000001</v>
      </c>
      <c r="P107" s="25">
        <v>447594039.26999998</v>
      </c>
      <c r="Q107" s="25">
        <v>449806907.86000001</v>
      </c>
      <c r="R107" s="25">
        <f t="shared" si="8"/>
        <v>436933291.19416666</v>
      </c>
      <c r="T107" s="26"/>
      <c r="U107" s="26"/>
      <c r="V107" s="26"/>
      <c r="W107" s="26"/>
      <c r="X107" s="26"/>
      <c r="Y107" s="26"/>
      <c r="Z107" s="26"/>
      <c r="AA107" s="26"/>
      <c r="AB107" s="1"/>
      <c r="AC107" s="27"/>
    </row>
    <row r="108" spans="1:29" ht="13.5" hidden="1" outlineLevel="3" thickBot="1" x14ac:dyDescent="0.25">
      <c r="A108" s="28" t="s">
        <v>210</v>
      </c>
      <c r="B108" s="28" t="s">
        <v>211</v>
      </c>
      <c r="C108" s="24" t="s">
        <v>246</v>
      </c>
      <c r="D108" s="24" t="s">
        <v>247</v>
      </c>
      <c r="E108" s="25">
        <v>1114308467.3699999</v>
      </c>
      <c r="F108" s="25">
        <v>1121086221.55</v>
      </c>
      <c r="G108" s="25">
        <v>1127882896.29</v>
      </c>
      <c r="H108" s="25">
        <v>1134705794.52</v>
      </c>
      <c r="I108" s="25">
        <v>1141553007.0799999</v>
      </c>
      <c r="J108" s="25">
        <v>1148420883.6199999</v>
      </c>
      <c r="K108" s="25">
        <v>1155315807</v>
      </c>
      <c r="L108" s="25">
        <v>1162286162.1900001</v>
      </c>
      <c r="M108" s="25">
        <v>1169317259.74</v>
      </c>
      <c r="N108" s="25">
        <v>1176348377</v>
      </c>
      <c r="O108" s="25">
        <v>1183410543.3399999</v>
      </c>
      <c r="P108" s="25">
        <v>1190490663.3099999</v>
      </c>
      <c r="Q108" s="25">
        <v>1197605980.97</v>
      </c>
      <c r="R108" s="25">
        <f t="shared" si="8"/>
        <v>1155564569.9841666</v>
      </c>
      <c r="T108" s="26"/>
      <c r="U108" s="26"/>
      <c r="V108" s="26"/>
      <c r="W108" s="26"/>
      <c r="X108" s="26"/>
      <c r="Y108" s="26"/>
      <c r="Z108" s="26"/>
      <c r="AA108" s="26"/>
      <c r="AB108" s="1"/>
      <c r="AC108" s="27"/>
    </row>
    <row r="109" spans="1:29" ht="13.5" hidden="1" outlineLevel="3" thickBot="1" x14ac:dyDescent="0.25">
      <c r="A109" s="28" t="s">
        <v>210</v>
      </c>
      <c r="B109" s="28" t="s">
        <v>211</v>
      </c>
      <c r="C109" s="24" t="s">
        <v>248</v>
      </c>
      <c r="D109" s="24" t="s">
        <v>249</v>
      </c>
      <c r="E109" s="25">
        <v>10156748.960000001</v>
      </c>
      <c r="F109" s="25">
        <v>10171656.02</v>
      </c>
      <c r="G109" s="25">
        <v>10186624.050000001</v>
      </c>
      <c r="H109" s="25">
        <v>10201652.5</v>
      </c>
      <c r="I109" s="25">
        <v>10216789.67</v>
      </c>
      <c r="J109" s="25">
        <v>10232270.01</v>
      </c>
      <c r="K109" s="25">
        <v>10248226.880000001</v>
      </c>
      <c r="L109" s="25">
        <v>10264018.32</v>
      </c>
      <c r="M109" s="25">
        <v>10279858.710000001</v>
      </c>
      <c r="N109" s="25">
        <v>10295699.1</v>
      </c>
      <c r="O109" s="25">
        <v>10311609.630000001</v>
      </c>
      <c r="P109" s="25">
        <v>10327598.73</v>
      </c>
      <c r="Q109" s="25">
        <v>10343606.26</v>
      </c>
      <c r="R109" s="25">
        <f t="shared" si="8"/>
        <v>10248848.435833333</v>
      </c>
      <c r="T109" s="26"/>
      <c r="U109" s="26"/>
      <c r="V109" s="26"/>
      <c r="W109" s="26"/>
      <c r="X109" s="26"/>
      <c r="Y109" s="26"/>
      <c r="Z109" s="26"/>
      <c r="AA109" s="26"/>
      <c r="AB109" s="1"/>
      <c r="AC109" s="27"/>
    </row>
    <row r="110" spans="1:29" ht="13.5" hidden="1" outlineLevel="3" thickBot="1" x14ac:dyDescent="0.25">
      <c r="A110" s="28" t="s">
        <v>210</v>
      </c>
      <c r="B110" s="28" t="s">
        <v>211</v>
      </c>
      <c r="C110" s="24" t="s">
        <v>250</v>
      </c>
      <c r="D110" s="24" t="s">
        <v>251</v>
      </c>
      <c r="E110" s="25">
        <v>7232127.5899999999</v>
      </c>
      <c r="F110" s="25">
        <v>7327370.3899999997</v>
      </c>
      <c r="G110" s="25">
        <v>7422615.75</v>
      </c>
      <c r="H110" s="25">
        <v>7517953.5099999998</v>
      </c>
      <c r="I110" s="25">
        <v>7614035.3600000003</v>
      </c>
      <c r="J110" s="25">
        <v>7710848.0999999996</v>
      </c>
      <c r="K110" s="25">
        <v>7807865.0899999999</v>
      </c>
      <c r="L110" s="25">
        <v>7904976.9400000004</v>
      </c>
      <c r="M110" s="25">
        <v>8002087.2000000002</v>
      </c>
      <c r="N110" s="25">
        <v>8099197.46</v>
      </c>
      <c r="O110" s="25">
        <v>8196402.0199999996</v>
      </c>
      <c r="P110" s="25">
        <v>8294859.3700000001</v>
      </c>
      <c r="Q110" s="25">
        <v>8393349.5299999993</v>
      </c>
      <c r="R110" s="25">
        <f t="shared" si="8"/>
        <v>7809245.8125</v>
      </c>
      <c r="T110" s="26"/>
      <c r="U110" s="26"/>
      <c r="V110" s="26"/>
      <c r="W110" s="26"/>
      <c r="X110" s="26"/>
      <c r="Y110" s="26"/>
      <c r="Z110" s="26"/>
      <c r="AA110" s="26"/>
      <c r="AB110" s="1"/>
      <c r="AC110" s="27"/>
    </row>
    <row r="111" spans="1:29" ht="13.5" hidden="1" outlineLevel="3" thickBot="1" x14ac:dyDescent="0.25">
      <c r="A111" s="28" t="s">
        <v>210</v>
      </c>
      <c r="B111" s="28" t="s">
        <v>211</v>
      </c>
      <c r="C111" s="24" t="s">
        <v>252</v>
      </c>
      <c r="D111" s="24" t="s">
        <v>253</v>
      </c>
      <c r="E111" s="25">
        <v>-41960521.390000001</v>
      </c>
      <c r="F111" s="25">
        <v>-44303029.049999997</v>
      </c>
      <c r="G111" s="25">
        <v>-46781056.390000001</v>
      </c>
      <c r="H111" s="25">
        <v>-39905540.600000001</v>
      </c>
      <c r="I111" s="25">
        <v>-42873831.149999999</v>
      </c>
      <c r="J111" s="25">
        <v>-45695113.520000003</v>
      </c>
      <c r="K111" s="25">
        <v>-48043675.869999997</v>
      </c>
      <c r="L111" s="25">
        <v>-51108174.289999999</v>
      </c>
      <c r="M111" s="25">
        <v>-54173406.770000003</v>
      </c>
      <c r="N111" s="25">
        <v>-55773477.490000002</v>
      </c>
      <c r="O111" s="25">
        <v>-57698703.520000003</v>
      </c>
      <c r="P111" s="25">
        <v>-58734525.170000002</v>
      </c>
      <c r="Q111" s="25">
        <v>-58739750.829999998</v>
      </c>
      <c r="R111" s="25">
        <f t="shared" si="8"/>
        <v>-49620055.827499993</v>
      </c>
      <c r="T111" s="26"/>
      <c r="U111" s="26"/>
      <c r="V111" s="26"/>
      <c r="W111" s="26"/>
      <c r="X111" s="26"/>
      <c r="Y111" s="26"/>
      <c r="Z111" s="26"/>
      <c r="AA111" s="26"/>
      <c r="AB111" s="1"/>
      <c r="AC111" s="27"/>
    </row>
    <row r="112" spans="1:29" ht="13.5" hidden="1" outlineLevel="3" thickBot="1" x14ac:dyDescent="0.25">
      <c r="A112" s="28" t="s">
        <v>210</v>
      </c>
      <c r="B112" s="28" t="s">
        <v>211</v>
      </c>
      <c r="C112" s="24" t="s">
        <v>254</v>
      </c>
      <c r="D112" s="24" t="s">
        <v>255</v>
      </c>
      <c r="E112" s="25">
        <v>-796833.42</v>
      </c>
      <c r="F112" s="25">
        <v>-867528.72</v>
      </c>
      <c r="G112" s="25">
        <v>-926053.36</v>
      </c>
      <c r="H112" s="25">
        <v>-979717.66</v>
      </c>
      <c r="I112" s="25">
        <v>-1074478.8500000001</v>
      </c>
      <c r="J112" s="25">
        <v>-1168662.7</v>
      </c>
      <c r="K112" s="25">
        <v>-1113472.5900000001</v>
      </c>
      <c r="L112" s="25">
        <v>-1186335.47</v>
      </c>
      <c r="M112" s="25">
        <v>-1246451.79</v>
      </c>
      <c r="N112" s="25">
        <v>-779939.37</v>
      </c>
      <c r="O112" s="25">
        <v>-729673.12</v>
      </c>
      <c r="P112" s="25">
        <v>-726856.04</v>
      </c>
      <c r="Q112" s="25">
        <v>-537937.5</v>
      </c>
      <c r="R112" s="25">
        <f t="shared" si="8"/>
        <v>-955546.26083333325</v>
      </c>
      <c r="T112" s="26"/>
      <c r="U112" s="26"/>
      <c r="V112" s="26"/>
      <c r="W112" s="26"/>
      <c r="X112" s="26"/>
      <c r="Y112" s="26"/>
      <c r="Z112" s="26"/>
      <c r="AA112" s="26"/>
      <c r="AB112" s="1"/>
      <c r="AC112" s="27"/>
    </row>
    <row r="113" spans="1:29" ht="13.5" hidden="1" outlineLevel="3" thickBot="1" x14ac:dyDescent="0.25">
      <c r="A113" s="28" t="s">
        <v>210</v>
      </c>
      <c r="B113" s="28" t="s">
        <v>211</v>
      </c>
      <c r="C113" s="24" t="s">
        <v>256</v>
      </c>
      <c r="D113" s="24" t="s">
        <v>257</v>
      </c>
      <c r="E113" s="25">
        <v>15653755.42</v>
      </c>
      <c r="F113" s="25">
        <v>15236663.43</v>
      </c>
      <c r="G113" s="25">
        <v>14822815.640000001</v>
      </c>
      <c r="H113" s="25">
        <v>15472973.85</v>
      </c>
      <c r="I113" s="25">
        <v>15151184.949999999</v>
      </c>
      <c r="J113" s="25">
        <v>14670727.02</v>
      </c>
      <c r="K113" s="25">
        <v>14280382.550000001</v>
      </c>
      <c r="L113" s="25">
        <v>13811139.82</v>
      </c>
      <c r="M113" s="25">
        <v>13366745.619999999</v>
      </c>
      <c r="N113" s="25">
        <v>12866001.6</v>
      </c>
      <c r="O113" s="25">
        <v>12677533.68</v>
      </c>
      <c r="P113" s="25">
        <v>12317572.800000001</v>
      </c>
      <c r="Q113" s="25">
        <v>12411561.09</v>
      </c>
      <c r="R113" s="25">
        <f t="shared" si="8"/>
        <v>14058866.60125</v>
      </c>
      <c r="T113" s="26"/>
      <c r="U113" s="26"/>
      <c r="V113" s="26"/>
      <c r="W113" s="26"/>
      <c r="X113" s="26"/>
      <c r="Y113" s="26"/>
      <c r="Z113" s="26"/>
      <c r="AA113" s="26"/>
      <c r="AB113" s="1"/>
      <c r="AC113" s="27"/>
    </row>
    <row r="114" spans="1:29" ht="13.5" hidden="1" outlineLevel="3" thickBot="1" x14ac:dyDescent="0.25">
      <c r="A114" s="28" t="s">
        <v>210</v>
      </c>
      <c r="B114" s="28" t="s">
        <v>211</v>
      </c>
      <c r="C114" s="24" t="s">
        <v>258</v>
      </c>
      <c r="D114" s="24" t="s">
        <v>259</v>
      </c>
      <c r="E114" s="25">
        <v>-336044626.88999999</v>
      </c>
      <c r="F114" s="25">
        <v>-336900630.36000001</v>
      </c>
      <c r="G114" s="25">
        <v>-338472115.60000002</v>
      </c>
      <c r="H114" s="25">
        <v>-339934719.26999998</v>
      </c>
      <c r="I114" s="25">
        <v>-341220126.05000001</v>
      </c>
      <c r="J114" s="25">
        <v>-342938138.26999998</v>
      </c>
      <c r="K114" s="25">
        <v>-331811374.38</v>
      </c>
      <c r="L114" s="25">
        <v>-333062425.12</v>
      </c>
      <c r="M114" s="25">
        <v>-333460300.98000002</v>
      </c>
      <c r="N114" s="25">
        <v>-335103276.77999997</v>
      </c>
      <c r="O114" s="25">
        <v>-336951508.05000001</v>
      </c>
      <c r="P114" s="25">
        <v>-337116795.00999999</v>
      </c>
      <c r="Q114" s="25">
        <v>-338791836.60000002</v>
      </c>
      <c r="R114" s="25">
        <f t="shared" si="8"/>
        <v>-337032470.13458335</v>
      </c>
      <c r="T114" s="26"/>
      <c r="U114" s="26"/>
      <c r="V114" s="26"/>
      <c r="W114" s="26"/>
      <c r="X114" s="26"/>
      <c r="Y114" s="26"/>
      <c r="Z114" s="26"/>
      <c r="AA114" s="26"/>
      <c r="AB114" s="1"/>
      <c r="AC114" s="27"/>
    </row>
    <row r="115" spans="1:29" ht="13.5" hidden="1" outlineLevel="3" thickBot="1" x14ac:dyDescent="0.25">
      <c r="A115" s="28" t="s">
        <v>210</v>
      </c>
      <c r="B115" s="28" t="s">
        <v>211</v>
      </c>
      <c r="C115" s="24" t="s">
        <v>260</v>
      </c>
      <c r="D115" s="24" t="s">
        <v>261</v>
      </c>
      <c r="E115" s="25">
        <v>-708925415.33000004</v>
      </c>
      <c r="F115" s="25">
        <v>-713603298.61000001</v>
      </c>
      <c r="G115" s="25">
        <v>-717326065.25999999</v>
      </c>
      <c r="H115" s="25">
        <v>-721104465.61000001</v>
      </c>
      <c r="I115" s="25">
        <v>-725475733.76999998</v>
      </c>
      <c r="J115" s="25">
        <v>-729649945.65999997</v>
      </c>
      <c r="K115" s="25">
        <v>-727461795.24000001</v>
      </c>
      <c r="L115" s="25">
        <v>-731550417.25</v>
      </c>
      <c r="M115" s="25">
        <v>-735249926.91999996</v>
      </c>
      <c r="N115" s="25">
        <v>-739226489.01999998</v>
      </c>
      <c r="O115" s="25">
        <v>-743330817.65999997</v>
      </c>
      <c r="P115" s="25">
        <v>-746770003.39999998</v>
      </c>
      <c r="Q115" s="25">
        <v>-750521797.89999998</v>
      </c>
      <c r="R115" s="25">
        <f t="shared" si="8"/>
        <v>-730039380.41791666</v>
      </c>
      <c r="T115" s="26"/>
      <c r="U115" s="26"/>
      <c r="V115" s="26"/>
      <c r="W115" s="26"/>
      <c r="X115" s="26"/>
      <c r="Y115" s="26"/>
      <c r="Z115" s="26"/>
      <c r="AA115" s="26"/>
      <c r="AB115" s="1"/>
      <c r="AC115" s="27"/>
    </row>
    <row r="116" spans="1:29" ht="13.5" hidden="1" outlineLevel="3" thickBot="1" x14ac:dyDescent="0.25">
      <c r="A116" s="28" t="s">
        <v>210</v>
      </c>
      <c r="B116" s="28" t="s">
        <v>211</v>
      </c>
      <c r="C116" s="24" t="s">
        <v>262</v>
      </c>
      <c r="D116" s="24" t="s">
        <v>263</v>
      </c>
      <c r="E116" s="25">
        <v>-833852.5</v>
      </c>
      <c r="F116" s="25">
        <v>-848759.56</v>
      </c>
      <c r="G116" s="25">
        <v>-863596.45</v>
      </c>
      <c r="H116" s="25">
        <v>-874137.75</v>
      </c>
      <c r="I116" s="25">
        <v>-883445.39</v>
      </c>
      <c r="J116" s="25">
        <v>-884252.62</v>
      </c>
      <c r="K116" s="25">
        <v>-711391.36</v>
      </c>
      <c r="L116" s="25">
        <v>-725411.06</v>
      </c>
      <c r="M116" s="25">
        <v>-717048.56</v>
      </c>
      <c r="N116" s="25">
        <v>-415841.11</v>
      </c>
      <c r="O116" s="25">
        <v>-433537.04</v>
      </c>
      <c r="P116" s="25">
        <v>-444724.98</v>
      </c>
      <c r="Q116" s="25">
        <v>-441667.45</v>
      </c>
      <c r="R116" s="25">
        <f t="shared" si="8"/>
        <v>-703325.48791666667</v>
      </c>
      <c r="T116" s="26"/>
      <c r="U116" s="26"/>
      <c r="V116" s="26"/>
      <c r="W116" s="26"/>
      <c r="X116" s="26"/>
      <c r="Y116" s="26"/>
      <c r="Z116" s="26"/>
      <c r="AA116" s="26"/>
      <c r="AB116" s="1"/>
      <c r="AC116" s="27"/>
    </row>
    <row r="117" spans="1:29" ht="13.5" hidden="1" outlineLevel="3" thickBot="1" x14ac:dyDescent="0.25">
      <c r="A117" s="28" t="s">
        <v>210</v>
      </c>
      <c r="B117" s="28" t="s">
        <v>211</v>
      </c>
      <c r="C117" s="24" t="s">
        <v>264</v>
      </c>
      <c r="D117" s="24" t="s">
        <v>265</v>
      </c>
      <c r="E117" s="25">
        <v>-123264.7</v>
      </c>
      <c r="F117" s="25">
        <v>-218073.5</v>
      </c>
      <c r="G117" s="25">
        <v>-282841</v>
      </c>
      <c r="H117" s="25">
        <v>-374200.93</v>
      </c>
      <c r="I117" s="25">
        <v>-465753.99</v>
      </c>
      <c r="J117" s="25">
        <v>-410435.31</v>
      </c>
      <c r="K117" s="25">
        <v>-307695.94</v>
      </c>
      <c r="L117" s="25">
        <v>-404807.79</v>
      </c>
      <c r="M117" s="25">
        <v>-501918.05</v>
      </c>
      <c r="N117" s="25">
        <v>-445072.62</v>
      </c>
      <c r="O117" s="25">
        <v>-542277.18000000005</v>
      </c>
      <c r="P117" s="25">
        <v>-640734.53</v>
      </c>
      <c r="Q117" s="25">
        <v>-738148.26</v>
      </c>
      <c r="R117" s="25">
        <f t="shared" si="8"/>
        <v>-418709.77666666661</v>
      </c>
      <c r="T117" s="26"/>
      <c r="U117" s="26"/>
      <c r="V117" s="26"/>
      <c r="W117" s="26"/>
      <c r="X117" s="26"/>
      <c r="Y117" s="26"/>
      <c r="Z117" s="26"/>
      <c r="AA117" s="26"/>
      <c r="AB117" s="1"/>
      <c r="AC117" s="27"/>
    </row>
    <row r="118" spans="1:29" ht="13.5" hidden="1" outlineLevel="3" thickBot="1" x14ac:dyDescent="0.25">
      <c r="A118" s="28" t="s">
        <v>210</v>
      </c>
      <c r="B118" s="28" t="s">
        <v>211</v>
      </c>
      <c r="C118" s="24" t="s">
        <v>266</v>
      </c>
      <c r="D118" s="24" t="s">
        <v>267</v>
      </c>
      <c r="E118" s="25">
        <v>1213075.3600000001</v>
      </c>
      <c r="F118" s="25">
        <v>1213075.3600000001</v>
      </c>
      <c r="G118" s="25">
        <v>1213075.3600000001</v>
      </c>
      <c r="H118" s="25">
        <v>1213075.3600000001</v>
      </c>
      <c r="I118" s="25">
        <v>1213075.3600000001</v>
      </c>
      <c r="J118" s="25">
        <v>1213075.3600000001</v>
      </c>
      <c r="K118" s="25">
        <v>1213075.3600000001</v>
      </c>
      <c r="L118" s="25">
        <v>981825.88</v>
      </c>
      <c r="M118" s="25">
        <v>750576.4</v>
      </c>
      <c r="N118" s="25">
        <v>519326.92</v>
      </c>
      <c r="O118" s="25">
        <v>288077.44</v>
      </c>
      <c r="P118" s="25">
        <v>56827.96</v>
      </c>
      <c r="Q118" s="25">
        <v>-174421.52</v>
      </c>
      <c r="R118" s="25">
        <f t="shared" si="8"/>
        <v>866201.14000000013</v>
      </c>
      <c r="T118" s="26"/>
      <c r="U118" s="26"/>
      <c r="V118" s="26"/>
      <c r="W118" s="26"/>
      <c r="X118" s="26"/>
      <c r="Y118" s="26"/>
      <c r="Z118" s="26"/>
      <c r="AA118" s="26"/>
      <c r="AB118" s="1"/>
      <c r="AC118" s="27"/>
    </row>
    <row r="119" spans="1:29" ht="13.5" hidden="1" outlineLevel="3" thickBot="1" x14ac:dyDescent="0.25">
      <c r="A119" s="28" t="s">
        <v>210</v>
      </c>
      <c r="B119" s="28" t="s">
        <v>211</v>
      </c>
      <c r="C119" s="24" t="s">
        <v>268</v>
      </c>
      <c r="D119" s="24" t="s">
        <v>269</v>
      </c>
      <c r="E119" s="25">
        <v>-8526814.5</v>
      </c>
      <c r="F119" s="25">
        <v>-9947950.25</v>
      </c>
      <c r="G119" s="25">
        <v>-11369086</v>
      </c>
      <c r="H119" s="25">
        <v>-12790221.75</v>
      </c>
      <c r="I119" s="25">
        <v>-14211357.5</v>
      </c>
      <c r="J119" s="25">
        <v>-15632493.25</v>
      </c>
      <c r="K119" s="25">
        <v>-17053629</v>
      </c>
      <c r="L119" s="25">
        <v>-18474764.75</v>
      </c>
      <c r="M119" s="25">
        <v>-19895900.5</v>
      </c>
      <c r="N119" s="25">
        <v>-21317036.25</v>
      </c>
      <c r="O119" s="25">
        <v>-22738172</v>
      </c>
      <c r="P119" s="25">
        <v>-24159307.75</v>
      </c>
      <c r="Q119" s="25">
        <v>-25580443.5</v>
      </c>
      <c r="R119" s="25">
        <f t="shared" si="8"/>
        <v>-17053629</v>
      </c>
      <c r="T119" s="26"/>
      <c r="U119" s="26"/>
      <c r="V119" s="26"/>
      <c r="W119" s="26"/>
      <c r="X119" s="26"/>
      <c r="Y119" s="26"/>
      <c r="Z119" s="26"/>
      <c r="AA119" s="26"/>
      <c r="AB119" s="1"/>
      <c r="AC119" s="27"/>
    </row>
    <row r="120" spans="1:29" ht="13.5" hidden="1" outlineLevel="3" thickBot="1" x14ac:dyDescent="0.25">
      <c r="A120" s="28" t="s">
        <v>210</v>
      </c>
      <c r="B120" s="28" t="s">
        <v>211</v>
      </c>
      <c r="C120" s="24" t="s">
        <v>270</v>
      </c>
      <c r="D120" s="24" t="s">
        <v>271</v>
      </c>
      <c r="E120" s="25">
        <v>0</v>
      </c>
      <c r="F120" s="25">
        <v>-472403.33</v>
      </c>
      <c r="G120" s="25">
        <v>-944806.66</v>
      </c>
      <c r="H120" s="25">
        <v>-1417209.99</v>
      </c>
      <c r="I120" s="25">
        <v>-1889613.32</v>
      </c>
      <c r="J120" s="25">
        <v>-2362016.65</v>
      </c>
      <c r="K120" s="25">
        <v>-2834419.98</v>
      </c>
      <c r="L120" s="25">
        <v>-3306823.31</v>
      </c>
      <c r="M120" s="25">
        <v>-3779226.64</v>
      </c>
      <c r="N120" s="25">
        <v>-4251629.97</v>
      </c>
      <c r="O120" s="25">
        <v>-4724033.3</v>
      </c>
      <c r="P120" s="25">
        <v>-5196436.63</v>
      </c>
      <c r="Q120" s="25">
        <v>-5668839.96</v>
      </c>
      <c r="R120" s="25">
        <f t="shared" si="8"/>
        <v>-2834419.98</v>
      </c>
      <c r="T120" s="26"/>
      <c r="U120" s="26"/>
      <c r="V120" s="26"/>
      <c r="W120" s="26"/>
      <c r="X120" s="26"/>
      <c r="Y120" s="26"/>
      <c r="Z120" s="26"/>
      <c r="AA120" s="26"/>
      <c r="AB120" s="1"/>
      <c r="AC120" s="27"/>
    </row>
    <row r="121" spans="1:29" ht="13.5" hidden="1" outlineLevel="3" thickBot="1" x14ac:dyDescent="0.25">
      <c r="A121" s="28" t="s">
        <v>210</v>
      </c>
      <c r="B121" s="28" t="s">
        <v>211</v>
      </c>
      <c r="C121" s="24" t="s">
        <v>272</v>
      </c>
      <c r="D121" s="24" t="s">
        <v>273</v>
      </c>
      <c r="E121" s="25">
        <v>-1784807.94</v>
      </c>
      <c r="F121" s="25">
        <v>-2082275.93</v>
      </c>
      <c r="G121" s="25">
        <v>-2379743.92</v>
      </c>
      <c r="H121" s="25">
        <v>-2677211.91</v>
      </c>
      <c r="I121" s="25">
        <v>-2974679.9</v>
      </c>
      <c r="J121" s="25">
        <v>-3272147.89</v>
      </c>
      <c r="K121" s="25">
        <v>-3569615.88</v>
      </c>
      <c r="L121" s="25">
        <v>-3867083.87</v>
      </c>
      <c r="M121" s="25">
        <v>-4164551.86</v>
      </c>
      <c r="N121" s="25">
        <v>-4462019.8499999996</v>
      </c>
      <c r="O121" s="25">
        <v>-4759487.84</v>
      </c>
      <c r="P121" s="25">
        <v>-5056955.83</v>
      </c>
      <c r="Q121" s="25">
        <v>-5354423.82</v>
      </c>
      <c r="R121" s="25">
        <f t="shared" si="8"/>
        <v>-3569615.879999999</v>
      </c>
      <c r="T121" s="26"/>
      <c r="U121" s="26"/>
      <c r="V121" s="26"/>
      <c r="W121" s="26"/>
      <c r="X121" s="26"/>
      <c r="Y121" s="26"/>
      <c r="Z121" s="26"/>
      <c r="AA121" s="26"/>
      <c r="AB121" s="1"/>
      <c r="AC121" s="27"/>
    </row>
    <row r="122" spans="1:29" ht="13.5" hidden="1" outlineLevel="3" thickBot="1" x14ac:dyDescent="0.25">
      <c r="A122" s="24" t="s">
        <v>274</v>
      </c>
      <c r="B122" s="24" t="s">
        <v>275</v>
      </c>
      <c r="C122" s="24" t="s">
        <v>276</v>
      </c>
      <c r="D122" s="24" t="s">
        <v>277</v>
      </c>
      <c r="E122" s="25">
        <v>0</v>
      </c>
      <c r="F122" s="25">
        <v>0</v>
      </c>
      <c r="G122" s="25">
        <v>0</v>
      </c>
      <c r="H122" s="25">
        <v>0</v>
      </c>
      <c r="I122" s="25">
        <v>0</v>
      </c>
      <c r="J122" s="25">
        <v>-2438255.71</v>
      </c>
      <c r="K122" s="25">
        <v>-2089075.6</v>
      </c>
      <c r="L122" s="25">
        <v>-2089075.6</v>
      </c>
      <c r="M122" s="25">
        <v>-2089075.6</v>
      </c>
      <c r="N122" s="25">
        <v>-2089075.6</v>
      </c>
      <c r="O122" s="25">
        <v>-2089075.6</v>
      </c>
      <c r="P122" s="25">
        <v>-2089075.6</v>
      </c>
      <c r="Q122" s="25">
        <v>-2252886.9300000002</v>
      </c>
      <c r="R122" s="25">
        <f t="shared" si="8"/>
        <v>-1341596.0645833332</v>
      </c>
      <c r="T122" s="26"/>
      <c r="U122" s="26"/>
      <c r="V122" s="26"/>
      <c r="W122" s="26"/>
      <c r="X122" s="26"/>
      <c r="Y122" s="26"/>
      <c r="Z122" s="26"/>
      <c r="AA122" s="26"/>
      <c r="AB122" s="1"/>
      <c r="AC122" s="27"/>
    </row>
    <row r="123" spans="1:29" ht="13.5" hidden="1" outlineLevel="3" thickBot="1" x14ac:dyDescent="0.25">
      <c r="A123" s="24" t="s">
        <v>274</v>
      </c>
      <c r="B123" s="24" t="s">
        <v>275</v>
      </c>
      <c r="C123" s="24" t="s">
        <v>278</v>
      </c>
      <c r="D123" s="24" t="s">
        <v>279</v>
      </c>
      <c r="E123" s="25">
        <v>-5542163.8799999999</v>
      </c>
      <c r="F123" s="25">
        <v>-5542163.8799999999</v>
      </c>
      <c r="G123" s="25">
        <v>-5542163.8799999999</v>
      </c>
      <c r="H123" s="25">
        <v>-5542163.8799999999</v>
      </c>
      <c r="I123" s="25">
        <v>-5542163.8799999999</v>
      </c>
      <c r="J123" s="25">
        <v>-5542163.8799999999</v>
      </c>
      <c r="K123" s="25">
        <v>-5542163.8799999999</v>
      </c>
      <c r="L123" s="25">
        <v>-5542163.8799999999</v>
      </c>
      <c r="M123" s="25">
        <v>-5542163.8799999999</v>
      </c>
      <c r="N123" s="25">
        <v>-5542163.8799999999</v>
      </c>
      <c r="O123" s="25">
        <v>-5542163.8799999999</v>
      </c>
      <c r="P123" s="25">
        <v>-5542163.8799999999</v>
      </c>
      <c r="Q123" s="25">
        <v>-5542163.8799999999</v>
      </c>
      <c r="R123" s="25">
        <f t="shared" si="8"/>
        <v>-5542163.8799999999</v>
      </c>
      <c r="T123" s="26"/>
      <c r="U123" s="26"/>
      <c r="V123" s="26"/>
      <c r="W123" s="26"/>
      <c r="X123" s="26"/>
      <c r="Y123" s="26"/>
      <c r="Z123" s="26"/>
      <c r="AA123" s="26"/>
      <c r="AB123" s="1"/>
      <c r="AC123" s="27"/>
    </row>
    <row r="124" spans="1:29" ht="13.5" hidden="1" outlineLevel="3" thickBot="1" x14ac:dyDescent="0.25">
      <c r="A124" s="28" t="s">
        <v>274</v>
      </c>
      <c r="B124" s="28" t="s">
        <v>275</v>
      </c>
      <c r="C124" s="24" t="s">
        <v>280</v>
      </c>
      <c r="D124" s="24" t="s">
        <v>281</v>
      </c>
      <c r="E124" s="25">
        <v>0</v>
      </c>
      <c r="F124" s="25">
        <v>-23675.18</v>
      </c>
      <c r="G124" s="25">
        <v>-184971.8</v>
      </c>
      <c r="H124" s="25">
        <v>0</v>
      </c>
      <c r="I124" s="25">
        <v>13463.67</v>
      </c>
      <c r="J124" s="25">
        <v>1767.81</v>
      </c>
      <c r="K124" s="25">
        <v>0</v>
      </c>
      <c r="L124" s="25">
        <v>-4538.78</v>
      </c>
      <c r="M124" s="25">
        <v>-6006.9</v>
      </c>
      <c r="N124" s="25">
        <v>0</v>
      </c>
      <c r="O124" s="25">
        <v>-42138.92</v>
      </c>
      <c r="P124" s="25">
        <v>-50080.73</v>
      </c>
      <c r="Q124" s="25">
        <v>0</v>
      </c>
      <c r="R124" s="25">
        <f t="shared" si="8"/>
        <v>-24681.735833333329</v>
      </c>
      <c r="T124" s="26"/>
      <c r="U124" s="26"/>
      <c r="V124" s="26"/>
      <c r="W124" s="26"/>
      <c r="X124" s="26"/>
      <c r="Y124" s="26"/>
      <c r="Z124" s="26"/>
      <c r="AA124" s="26"/>
      <c r="AB124" s="1"/>
      <c r="AC124" s="27"/>
    </row>
    <row r="125" spans="1:29" ht="13.5" hidden="1" outlineLevel="3" thickBot="1" x14ac:dyDescent="0.25">
      <c r="A125" s="28" t="s">
        <v>274</v>
      </c>
      <c r="B125" s="28" t="s">
        <v>275</v>
      </c>
      <c r="C125" s="24" t="s">
        <v>282</v>
      </c>
      <c r="D125" s="24" t="s">
        <v>283</v>
      </c>
      <c r="E125" s="25">
        <v>0</v>
      </c>
      <c r="F125" s="25">
        <v>0</v>
      </c>
      <c r="G125" s="25">
        <v>-2791.59</v>
      </c>
      <c r="H125" s="25">
        <v>0</v>
      </c>
      <c r="I125" s="25">
        <v>7906.33</v>
      </c>
      <c r="J125" s="25">
        <v>7906.33</v>
      </c>
      <c r="K125" s="25">
        <v>0</v>
      </c>
      <c r="L125" s="25">
        <v>0</v>
      </c>
      <c r="M125" s="25">
        <v>-111853</v>
      </c>
      <c r="N125" s="25">
        <v>0</v>
      </c>
      <c r="O125" s="25">
        <v>0</v>
      </c>
      <c r="P125" s="25">
        <v>0</v>
      </c>
      <c r="Q125" s="25">
        <v>0</v>
      </c>
      <c r="R125" s="25">
        <f t="shared" si="8"/>
        <v>-8235.9941666666655</v>
      </c>
      <c r="T125" s="26"/>
      <c r="U125" s="26"/>
      <c r="V125" s="26"/>
      <c r="W125" s="26"/>
      <c r="X125" s="26"/>
      <c r="Y125" s="26"/>
      <c r="Z125" s="26"/>
      <c r="AA125" s="26"/>
      <c r="AB125" s="1"/>
      <c r="AC125" s="27"/>
    </row>
    <row r="126" spans="1:29" ht="13.5" hidden="1" outlineLevel="3" thickBot="1" x14ac:dyDescent="0.25">
      <c r="A126" s="28" t="s">
        <v>274</v>
      </c>
      <c r="B126" s="28" t="s">
        <v>275</v>
      </c>
      <c r="C126" s="24" t="s">
        <v>284</v>
      </c>
      <c r="D126" s="24" t="s">
        <v>285</v>
      </c>
      <c r="E126" s="25">
        <v>0</v>
      </c>
      <c r="F126" s="25">
        <v>-426684.77</v>
      </c>
      <c r="G126" s="25">
        <v>-970030.56</v>
      </c>
      <c r="H126" s="25">
        <v>0</v>
      </c>
      <c r="I126" s="25">
        <v>-120411.7</v>
      </c>
      <c r="J126" s="25">
        <v>-303436.75</v>
      </c>
      <c r="K126" s="25">
        <v>0</v>
      </c>
      <c r="L126" s="25">
        <v>-204411.6</v>
      </c>
      <c r="M126" s="25">
        <v>-553739.67000000004</v>
      </c>
      <c r="N126" s="25">
        <v>0</v>
      </c>
      <c r="O126" s="25">
        <v>-309631.56</v>
      </c>
      <c r="P126" s="25">
        <v>-612315.80000000005</v>
      </c>
      <c r="Q126" s="25">
        <v>0</v>
      </c>
      <c r="R126" s="25">
        <f t="shared" si="8"/>
        <v>-291721.86749999999</v>
      </c>
      <c r="T126" s="26"/>
      <c r="U126" s="26"/>
      <c r="V126" s="26"/>
      <c r="W126" s="26"/>
      <c r="X126" s="26"/>
      <c r="Y126" s="26"/>
      <c r="Z126" s="26"/>
      <c r="AA126" s="26"/>
      <c r="AB126" s="1"/>
      <c r="AC126" s="27"/>
    </row>
    <row r="127" spans="1:29" ht="13.5" hidden="1" outlineLevel="3" thickBot="1" x14ac:dyDescent="0.25">
      <c r="A127" s="28" t="s">
        <v>274</v>
      </c>
      <c r="B127" s="28" t="s">
        <v>275</v>
      </c>
      <c r="C127" s="24" t="s">
        <v>286</v>
      </c>
      <c r="D127" s="24" t="s">
        <v>287</v>
      </c>
      <c r="E127" s="25">
        <v>-0.03</v>
      </c>
      <c r="F127" s="25">
        <v>-0.03</v>
      </c>
      <c r="G127" s="25">
        <v>-0.03</v>
      </c>
      <c r="H127" s="25">
        <v>2.19</v>
      </c>
      <c r="I127" s="25">
        <v>2.19</v>
      </c>
      <c r="J127" s="25">
        <v>2.19</v>
      </c>
      <c r="K127" s="25">
        <v>-1629.94</v>
      </c>
      <c r="L127" s="25">
        <v>-1629.94</v>
      </c>
      <c r="M127" s="25">
        <v>-1629.94</v>
      </c>
      <c r="N127" s="25">
        <v>79523.55</v>
      </c>
      <c r="O127" s="25">
        <v>79523.55</v>
      </c>
      <c r="P127" s="25">
        <v>79523.55</v>
      </c>
      <c r="Q127" s="25">
        <v>-117.91</v>
      </c>
      <c r="R127" s="25">
        <f t="shared" si="8"/>
        <v>19469.030833333334</v>
      </c>
      <c r="T127" s="26"/>
      <c r="U127" s="26"/>
      <c r="V127" s="26"/>
      <c r="W127" s="26"/>
      <c r="X127" s="26"/>
      <c r="Y127" s="26"/>
      <c r="Z127" s="26"/>
      <c r="AA127" s="26"/>
      <c r="AB127" s="1"/>
      <c r="AC127" s="27"/>
    </row>
    <row r="128" spans="1:29" ht="13.5" hidden="1" outlineLevel="3" thickBot="1" x14ac:dyDescent="0.25">
      <c r="A128" s="28" t="s">
        <v>274</v>
      </c>
      <c r="B128" s="28" t="s">
        <v>275</v>
      </c>
      <c r="C128" s="24" t="s">
        <v>288</v>
      </c>
      <c r="D128" s="24" t="s">
        <v>289</v>
      </c>
      <c r="E128" s="25">
        <v>255188</v>
      </c>
      <c r="F128" s="25">
        <v>255188</v>
      </c>
      <c r="G128" s="25">
        <v>255188</v>
      </c>
      <c r="H128" s="25">
        <v>255188</v>
      </c>
      <c r="I128" s="25">
        <v>255188</v>
      </c>
      <c r="J128" s="25">
        <v>255188</v>
      </c>
      <c r="K128" s="25">
        <v>255188</v>
      </c>
      <c r="L128" s="25">
        <v>255188</v>
      </c>
      <c r="M128" s="25">
        <v>255188</v>
      </c>
      <c r="N128" s="25">
        <v>255188</v>
      </c>
      <c r="O128" s="25">
        <v>255188</v>
      </c>
      <c r="P128" s="25">
        <v>255188</v>
      </c>
      <c r="Q128" s="25">
        <v>255188</v>
      </c>
      <c r="R128" s="25">
        <f t="shared" si="8"/>
        <v>255188</v>
      </c>
      <c r="T128" s="26"/>
      <c r="U128" s="26"/>
      <c r="V128" s="26"/>
      <c r="W128" s="26"/>
      <c r="X128" s="26"/>
      <c r="Y128" s="26"/>
      <c r="Z128" s="26"/>
      <c r="AA128" s="26"/>
      <c r="AB128" s="1"/>
      <c r="AC128" s="27"/>
    </row>
    <row r="129" spans="1:29" ht="13.5" hidden="1" outlineLevel="3" thickBot="1" x14ac:dyDescent="0.25">
      <c r="A129" s="28" t="s">
        <v>274</v>
      </c>
      <c r="B129" s="28" t="s">
        <v>275</v>
      </c>
      <c r="C129" s="24" t="s">
        <v>290</v>
      </c>
      <c r="D129" s="24" t="s">
        <v>291</v>
      </c>
      <c r="E129" s="25">
        <v>-50458.83</v>
      </c>
      <c r="F129" s="25">
        <v>-50458.83</v>
      </c>
      <c r="G129" s="25">
        <v>-50458.83</v>
      </c>
      <c r="H129" s="25">
        <v>-50458.83</v>
      </c>
      <c r="I129" s="25">
        <v>-50458.83</v>
      </c>
      <c r="J129" s="25">
        <v>-50458.83</v>
      </c>
      <c r="K129" s="25">
        <v>-54606.73</v>
      </c>
      <c r="L129" s="25">
        <v>-54606.73</v>
      </c>
      <c r="M129" s="25">
        <v>-54606.73</v>
      </c>
      <c r="N129" s="25">
        <v>-54606.73</v>
      </c>
      <c r="O129" s="25">
        <v>-54606.73</v>
      </c>
      <c r="P129" s="25">
        <v>-54606.73</v>
      </c>
      <c r="Q129" s="25">
        <v>-54606.73</v>
      </c>
      <c r="R129" s="25">
        <f t="shared" si="8"/>
        <v>-52705.609166666662</v>
      </c>
      <c r="T129" s="26"/>
      <c r="U129" s="26"/>
      <c r="V129" s="26"/>
      <c r="W129" s="26"/>
      <c r="X129" s="26"/>
      <c r="Y129" s="26"/>
      <c r="Z129" s="26"/>
      <c r="AA129" s="26"/>
      <c r="AB129" s="1"/>
      <c r="AC129" s="27"/>
    </row>
    <row r="130" spans="1:29" ht="13.5" hidden="1" outlineLevel="3" thickBot="1" x14ac:dyDescent="0.25">
      <c r="A130" s="28" t="s">
        <v>274</v>
      </c>
      <c r="B130" s="28" t="s">
        <v>275</v>
      </c>
      <c r="C130" s="24" t="s">
        <v>292</v>
      </c>
      <c r="D130" s="24" t="s">
        <v>293</v>
      </c>
      <c r="E130" s="25">
        <v>-70858432.319999993</v>
      </c>
      <c r="F130" s="25">
        <v>-71183872.810000002</v>
      </c>
      <c r="G130" s="25">
        <v>-71523622.189999998</v>
      </c>
      <c r="H130" s="25">
        <v>-61911093.909999996</v>
      </c>
      <c r="I130" s="25">
        <v>-62272406.140000001</v>
      </c>
      <c r="J130" s="25">
        <v>-62572086.920000002</v>
      </c>
      <c r="K130" s="25">
        <v>-62882519.020000003</v>
      </c>
      <c r="L130" s="25">
        <v>-63068951.369999997</v>
      </c>
      <c r="M130" s="25">
        <v>-63140743.590000004</v>
      </c>
      <c r="N130" s="25">
        <v>-62155941.619999997</v>
      </c>
      <c r="O130" s="25">
        <v>-62304795.390000001</v>
      </c>
      <c r="P130" s="25">
        <v>-62507457.390000001</v>
      </c>
      <c r="Q130" s="25">
        <v>-62787393.359999999</v>
      </c>
      <c r="R130" s="25">
        <f t="shared" si="8"/>
        <v>-64362200.265833326</v>
      </c>
      <c r="T130" s="26"/>
      <c r="U130" s="26"/>
      <c r="V130" s="26"/>
      <c r="W130" s="26"/>
      <c r="X130" s="26"/>
      <c r="Y130" s="26"/>
      <c r="Z130" s="26"/>
      <c r="AA130" s="26"/>
      <c r="AB130" s="1"/>
      <c r="AC130" s="27"/>
    </row>
    <row r="131" spans="1:29" ht="13.5" hidden="1" outlineLevel="3" thickBot="1" x14ac:dyDescent="0.25">
      <c r="A131" s="28" t="s">
        <v>274</v>
      </c>
      <c r="B131" s="28" t="s">
        <v>275</v>
      </c>
      <c r="C131" s="24" t="s">
        <v>294</v>
      </c>
      <c r="D131" s="24" t="s">
        <v>295</v>
      </c>
      <c r="E131" s="25">
        <v>65336170.119999997</v>
      </c>
      <c r="F131" s="25">
        <v>65336170.119999997</v>
      </c>
      <c r="G131" s="25">
        <v>65336170.119999997</v>
      </c>
      <c r="H131" s="25">
        <v>65336170.119999997</v>
      </c>
      <c r="I131" s="25">
        <v>65336170.119999997</v>
      </c>
      <c r="J131" s="25">
        <v>65336170.119999997</v>
      </c>
      <c r="K131" s="25">
        <v>65336170.119999997</v>
      </c>
      <c r="L131" s="25">
        <v>65336170.119999997</v>
      </c>
      <c r="M131" s="25">
        <v>65336170.119999997</v>
      </c>
      <c r="N131" s="25">
        <v>65336170.119999997</v>
      </c>
      <c r="O131" s="25">
        <v>65336170.119999997</v>
      </c>
      <c r="P131" s="25">
        <v>65336170.119999997</v>
      </c>
      <c r="Q131" s="25">
        <v>65336170.119999997</v>
      </c>
      <c r="R131" s="25">
        <f t="shared" si="8"/>
        <v>65336170.119999982</v>
      </c>
      <c r="T131" s="26"/>
      <c r="U131" s="26"/>
      <c r="V131" s="26"/>
      <c r="W131" s="26"/>
      <c r="X131" s="26"/>
      <c r="Y131" s="26"/>
      <c r="Z131" s="26"/>
      <c r="AA131" s="26"/>
      <c r="AB131" s="1"/>
      <c r="AC131" s="27"/>
    </row>
    <row r="132" spans="1:29" ht="13.5" hidden="1" outlineLevel="3" thickBot="1" x14ac:dyDescent="0.25">
      <c r="A132" s="28" t="s">
        <v>274</v>
      </c>
      <c r="B132" s="28" t="s">
        <v>275</v>
      </c>
      <c r="C132" s="24" t="s">
        <v>296</v>
      </c>
      <c r="D132" s="24" t="s">
        <v>297</v>
      </c>
      <c r="E132" s="25">
        <v>-2068341.06</v>
      </c>
      <c r="F132" s="25">
        <v>-2094427.29</v>
      </c>
      <c r="G132" s="25">
        <v>-2101883.5099999998</v>
      </c>
      <c r="H132" s="25">
        <v>-2105739.37</v>
      </c>
      <c r="I132" s="25">
        <v>-2105739.37</v>
      </c>
      <c r="J132" s="25">
        <v>-2105773.4500000002</v>
      </c>
      <c r="K132" s="25">
        <v>-2106026.85</v>
      </c>
      <c r="L132" s="25">
        <v>-2106283.2999999998</v>
      </c>
      <c r="M132" s="25">
        <v>-2109164.5499999998</v>
      </c>
      <c r="N132" s="25">
        <v>-2144699.4</v>
      </c>
      <c r="O132" s="25">
        <v>-2161918.79</v>
      </c>
      <c r="P132" s="25">
        <v>-2171272.0499999998</v>
      </c>
      <c r="Q132" s="25">
        <v>-2179136.9500000002</v>
      </c>
      <c r="R132" s="25">
        <f t="shared" si="8"/>
        <v>-2119722.2445833334</v>
      </c>
      <c r="T132" s="26"/>
      <c r="U132" s="26"/>
      <c r="V132" s="26"/>
      <c r="W132" s="26"/>
      <c r="X132" s="26"/>
      <c r="Y132" s="26"/>
      <c r="Z132" s="26"/>
      <c r="AA132" s="26"/>
      <c r="AB132" s="1"/>
      <c r="AC132" s="27"/>
    </row>
    <row r="133" spans="1:29" ht="13.5" hidden="1" outlineLevel="3" thickBot="1" x14ac:dyDescent="0.25">
      <c r="A133" s="28" t="s">
        <v>274</v>
      </c>
      <c r="B133" s="28" t="s">
        <v>275</v>
      </c>
      <c r="C133" s="24" t="s">
        <v>298</v>
      </c>
      <c r="D133" s="24" t="s">
        <v>299</v>
      </c>
      <c r="E133" s="25">
        <v>2292093</v>
      </c>
      <c r="F133" s="25">
        <v>2292093</v>
      </c>
      <c r="G133" s="25">
        <v>2292093</v>
      </c>
      <c r="H133" s="25">
        <v>2292093</v>
      </c>
      <c r="I133" s="25">
        <v>2292093</v>
      </c>
      <c r="J133" s="25">
        <v>2292093</v>
      </c>
      <c r="K133" s="25">
        <v>2292093</v>
      </c>
      <c r="L133" s="25">
        <v>2292093</v>
      </c>
      <c r="M133" s="25">
        <v>2292093</v>
      </c>
      <c r="N133" s="25">
        <v>2292093</v>
      </c>
      <c r="O133" s="25">
        <v>2292093</v>
      </c>
      <c r="P133" s="25">
        <v>2292093</v>
      </c>
      <c r="Q133" s="25">
        <v>2292093</v>
      </c>
      <c r="R133" s="25">
        <f t="shared" ref="R133:R160" si="9">(E133+2*SUM(F133:P133)+Q133)/24</f>
        <v>2292093</v>
      </c>
      <c r="T133" s="26"/>
      <c r="U133" s="26"/>
      <c r="V133" s="26"/>
      <c r="W133" s="26"/>
      <c r="X133" s="26"/>
      <c r="Y133" s="26"/>
      <c r="Z133" s="26"/>
      <c r="AA133" s="26"/>
      <c r="AB133" s="1"/>
      <c r="AC133" s="27"/>
    </row>
    <row r="134" spans="1:29" ht="13.5" hidden="1" outlineLevel="3" thickBot="1" x14ac:dyDescent="0.25">
      <c r="A134" s="28" t="s">
        <v>274</v>
      </c>
      <c r="B134" s="28" t="s">
        <v>275</v>
      </c>
      <c r="C134" s="24" t="s">
        <v>300</v>
      </c>
      <c r="D134" s="24" t="s">
        <v>301</v>
      </c>
      <c r="E134" s="25">
        <v>0</v>
      </c>
      <c r="F134" s="25">
        <v>0</v>
      </c>
      <c r="G134" s="25">
        <v>0</v>
      </c>
      <c r="H134" s="25">
        <v>0</v>
      </c>
      <c r="I134" s="25">
        <v>0</v>
      </c>
      <c r="J134" s="25">
        <v>34438.65</v>
      </c>
      <c r="K134" s="25">
        <v>40325.86</v>
      </c>
      <c r="L134" s="25">
        <v>46213.07</v>
      </c>
      <c r="M134" s="25">
        <v>52100.28</v>
      </c>
      <c r="N134" s="25">
        <v>57987.49</v>
      </c>
      <c r="O134" s="25">
        <v>63874.7</v>
      </c>
      <c r="P134" s="25">
        <v>69761.91</v>
      </c>
      <c r="Q134" s="25">
        <v>75649.119999999995</v>
      </c>
      <c r="R134" s="25">
        <f t="shared" si="9"/>
        <v>33543.876666666663</v>
      </c>
      <c r="T134" s="26"/>
      <c r="U134" s="26"/>
      <c r="V134" s="26"/>
      <c r="W134" s="26"/>
      <c r="X134" s="26"/>
      <c r="Y134" s="26"/>
      <c r="Z134" s="26"/>
      <c r="AA134" s="26"/>
      <c r="AB134" s="1"/>
      <c r="AC134" s="27"/>
    </row>
    <row r="135" spans="1:29" ht="13.5" hidden="1" outlineLevel="3" thickBot="1" x14ac:dyDescent="0.25">
      <c r="A135" s="28" t="s">
        <v>274</v>
      </c>
      <c r="B135" s="28" t="s">
        <v>275</v>
      </c>
      <c r="C135" s="24" t="s">
        <v>302</v>
      </c>
      <c r="D135" s="24" t="s">
        <v>303</v>
      </c>
      <c r="E135" s="25">
        <v>1833177.32</v>
      </c>
      <c r="F135" s="25">
        <v>1956810.21</v>
      </c>
      <c r="G135" s="25">
        <v>2080443.1</v>
      </c>
      <c r="H135" s="25">
        <v>2204075.9900000002</v>
      </c>
      <c r="I135" s="25">
        <v>2327708.88</v>
      </c>
      <c r="J135" s="25">
        <v>2451341.77</v>
      </c>
      <c r="K135" s="25">
        <v>2574974.66</v>
      </c>
      <c r="L135" s="25">
        <v>2698607.55</v>
      </c>
      <c r="M135" s="25">
        <v>2822240.44</v>
      </c>
      <c r="N135" s="25">
        <v>2945873.33</v>
      </c>
      <c r="O135" s="25">
        <v>3069506.22</v>
      </c>
      <c r="P135" s="25">
        <v>3193139.11</v>
      </c>
      <c r="Q135" s="25">
        <v>3316772</v>
      </c>
      <c r="R135" s="25">
        <f t="shared" si="9"/>
        <v>2574974.6599999997</v>
      </c>
      <c r="T135" s="26"/>
      <c r="U135" s="26"/>
      <c r="V135" s="26"/>
      <c r="W135" s="26"/>
      <c r="X135" s="26"/>
      <c r="Y135" s="26"/>
      <c r="Z135" s="26"/>
      <c r="AA135" s="26"/>
      <c r="AB135" s="1"/>
      <c r="AC135" s="27"/>
    </row>
    <row r="136" spans="1:29" ht="13.5" hidden="1" outlineLevel="3" thickBot="1" x14ac:dyDescent="0.25">
      <c r="A136" s="24" t="s">
        <v>304</v>
      </c>
      <c r="B136" s="24" t="s">
        <v>305</v>
      </c>
      <c r="C136" s="24" t="s">
        <v>306</v>
      </c>
      <c r="D136" s="24" t="s">
        <v>307</v>
      </c>
      <c r="E136" s="25">
        <v>0</v>
      </c>
      <c r="F136" s="25">
        <v>-301978.83</v>
      </c>
      <c r="G136" s="25">
        <v>-590547.48</v>
      </c>
      <c r="H136" s="25">
        <v>0</v>
      </c>
      <c r="I136" s="25">
        <v>-311724.09000000003</v>
      </c>
      <c r="J136" s="25">
        <v>-652989.14</v>
      </c>
      <c r="K136" s="25">
        <v>0</v>
      </c>
      <c r="L136" s="25">
        <v>-339551.91</v>
      </c>
      <c r="M136" s="25">
        <v>-684592.68</v>
      </c>
      <c r="N136" s="25">
        <v>0</v>
      </c>
      <c r="O136" s="25">
        <v>-279970.09000000003</v>
      </c>
      <c r="P136" s="25">
        <v>-546429.37</v>
      </c>
      <c r="Q136" s="25">
        <v>0</v>
      </c>
      <c r="R136" s="25">
        <f t="shared" si="9"/>
        <v>-308981.96583333338</v>
      </c>
      <c r="T136" s="26"/>
      <c r="U136" s="26"/>
      <c r="V136" s="26"/>
      <c r="W136" s="26"/>
      <c r="X136" s="26"/>
      <c r="Y136" s="26"/>
      <c r="Z136" s="26"/>
      <c r="AA136" s="26"/>
      <c r="AB136" s="1"/>
      <c r="AC136" s="27"/>
    </row>
    <row r="137" spans="1:29" ht="13.5" hidden="1" outlineLevel="3" thickBot="1" x14ac:dyDescent="0.25">
      <c r="A137" s="28" t="s">
        <v>304</v>
      </c>
      <c r="B137" s="28" t="s">
        <v>305</v>
      </c>
      <c r="C137" s="24" t="s">
        <v>308</v>
      </c>
      <c r="D137" s="24" t="s">
        <v>309</v>
      </c>
      <c r="E137" s="25">
        <v>0</v>
      </c>
      <c r="F137" s="25">
        <v>-1340600.68</v>
      </c>
      <c r="G137" s="25">
        <v>-2781056.55</v>
      </c>
      <c r="H137" s="25">
        <v>0</v>
      </c>
      <c r="I137" s="25">
        <v>-1324241.1299999999</v>
      </c>
      <c r="J137" s="25">
        <v>-2621781.64</v>
      </c>
      <c r="K137" s="25">
        <v>0</v>
      </c>
      <c r="L137" s="25">
        <v>-530860.43999999994</v>
      </c>
      <c r="M137" s="25">
        <v>-1035256.19</v>
      </c>
      <c r="N137" s="25">
        <v>0</v>
      </c>
      <c r="O137" s="25">
        <v>-438108.36</v>
      </c>
      <c r="P137" s="25">
        <v>-830956.42</v>
      </c>
      <c r="Q137" s="25">
        <v>0</v>
      </c>
      <c r="R137" s="25">
        <f t="shared" si="9"/>
        <v>-908571.78416666656</v>
      </c>
      <c r="T137" s="26"/>
      <c r="U137" s="26"/>
      <c r="V137" s="26"/>
      <c r="W137" s="26"/>
      <c r="X137" s="26"/>
      <c r="Y137" s="26"/>
      <c r="Z137" s="26"/>
      <c r="AA137" s="26"/>
      <c r="AB137" s="1"/>
      <c r="AC137" s="27"/>
    </row>
    <row r="138" spans="1:29" ht="13.5" hidden="1" outlineLevel="3" thickBot="1" x14ac:dyDescent="0.25">
      <c r="A138" s="28" t="s">
        <v>304</v>
      </c>
      <c r="B138" s="28" t="s">
        <v>305</v>
      </c>
      <c r="C138" s="24" t="s">
        <v>310</v>
      </c>
      <c r="D138" s="24" t="s">
        <v>311</v>
      </c>
      <c r="E138" s="25">
        <v>0</v>
      </c>
      <c r="F138" s="25">
        <v>-350963.63</v>
      </c>
      <c r="G138" s="25">
        <v>-708918.66</v>
      </c>
      <c r="H138" s="25">
        <v>0</v>
      </c>
      <c r="I138" s="25">
        <v>-328355.3</v>
      </c>
      <c r="J138" s="25">
        <v>-667747.01</v>
      </c>
      <c r="K138" s="25">
        <v>0</v>
      </c>
      <c r="L138" s="25">
        <v>-361698.6</v>
      </c>
      <c r="M138" s="25">
        <v>-697799.68000000005</v>
      </c>
      <c r="N138" s="25">
        <v>0</v>
      </c>
      <c r="O138" s="25">
        <v>-256478.59</v>
      </c>
      <c r="P138" s="25">
        <v>-507532.34</v>
      </c>
      <c r="Q138" s="25">
        <v>0</v>
      </c>
      <c r="R138" s="25">
        <f t="shared" si="9"/>
        <v>-323291.15083333332</v>
      </c>
      <c r="T138" s="26"/>
      <c r="U138" s="26"/>
      <c r="V138" s="26"/>
      <c r="W138" s="26"/>
      <c r="X138" s="26"/>
      <c r="Y138" s="26"/>
      <c r="Z138" s="26"/>
      <c r="AA138" s="26"/>
      <c r="AB138" s="1"/>
      <c r="AC138" s="27"/>
    </row>
    <row r="139" spans="1:29" ht="13.5" hidden="1" outlineLevel="3" thickBot="1" x14ac:dyDescent="0.25">
      <c r="A139" s="28" t="s">
        <v>304</v>
      </c>
      <c r="B139" s="28" t="s">
        <v>305</v>
      </c>
      <c r="C139" s="24" t="s">
        <v>312</v>
      </c>
      <c r="D139" s="24" t="s">
        <v>313</v>
      </c>
      <c r="E139" s="25">
        <v>0</v>
      </c>
      <c r="F139" s="25">
        <v>-231015.37</v>
      </c>
      <c r="G139" s="25">
        <v>-465806.26</v>
      </c>
      <c r="H139" s="25">
        <v>0</v>
      </c>
      <c r="I139" s="25">
        <v>-229812.65</v>
      </c>
      <c r="J139" s="25">
        <v>-443719.77</v>
      </c>
      <c r="K139" s="25">
        <v>0</v>
      </c>
      <c r="L139" s="25">
        <v>-285394.13</v>
      </c>
      <c r="M139" s="25">
        <v>-566600.94999999995</v>
      </c>
      <c r="N139" s="25">
        <v>0</v>
      </c>
      <c r="O139" s="25">
        <v>-295197.57</v>
      </c>
      <c r="P139" s="25">
        <v>-548807.88</v>
      </c>
      <c r="Q139" s="25">
        <v>0</v>
      </c>
      <c r="R139" s="25">
        <f t="shared" si="9"/>
        <v>-255529.54833333331</v>
      </c>
      <c r="T139" s="26"/>
      <c r="U139" s="26"/>
      <c r="V139" s="26"/>
      <c r="W139" s="26"/>
      <c r="X139" s="26"/>
      <c r="Y139" s="26"/>
      <c r="Z139" s="26"/>
      <c r="AA139" s="26"/>
      <c r="AB139" s="1"/>
      <c r="AC139" s="27"/>
    </row>
    <row r="140" spans="1:29" ht="13.5" hidden="1" outlineLevel="3" thickBot="1" x14ac:dyDescent="0.25">
      <c r="A140" s="28" t="s">
        <v>304</v>
      </c>
      <c r="B140" s="28" t="s">
        <v>305</v>
      </c>
      <c r="C140" s="24" t="s">
        <v>314</v>
      </c>
      <c r="D140" s="24" t="s">
        <v>315</v>
      </c>
      <c r="E140" s="25">
        <v>1246262</v>
      </c>
      <c r="F140" s="25">
        <v>1246262</v>
      </c>
      <c r="G140" s="25">
        <v>1246262</v>
      </c>
      <c r="H140" s="25">
        <v>513800</v>
      </c>
      <c r="I140" s="25">
        <v>513800</v>
      </c>
      <c r="J140" s="25">
        <v>513800</v>
      </c>
      <c r="K140" s="25">
        <v>1380426</v>
      </c>
      <c r="L140" s="25">
        <v>1380426</v>
      </c>
      <c r="M140" s="25">
        <v>1380426</v>
      </c>
      <c r="N140" s="25">
        <v>1160613</v>
      </c>
      <c r="O140" s="25">
        <v>1160613</v>
      </c>
      <c r="P140" s="25">
        <v>1160613</v>
      </c>
      <c r="Q140" s="25">
        <v>1238915</v>
      </c>
      <c r="R140" s="25">
        <f t="shared" si="9"/>
        <v>1074969.125</v>
      </c>
      <c r="T140" s="26"/>
      <c r="U140" s="26"/>
      <c r="V140" s="26"/>
      <c r="W140" s="26"/>
      <c r="X140" s="26"/>
      <c r="Y140" s="26"/>
      <c r="Z140" s="26"/>
      <c r="AA140" s="26"/>
      <c r="AB140" s="1"/>
      <c r="AC140" s="27"/>
    </row>
    <row r="141" spans="1:29" ht="13.5" hidden="1" outlineLevel="3" thickBot="1" x14ac:dyDescent="0.25">
      <c r="A141" s="28" t="s">
        <v>304</v>
      </c>
      <c r="B141" s="28" t="s">
        <v>305</v>
      </c>
      <c r="C141" s="24" t="s">
        <v>316</v>
      </c>
      <c r="D141" s="24" t="s">
        <v>317</v>
      </c>
      <c r="E141" s="25">
        <v>620420.65</v>
      </c>
      <c r="F141" s="25">
        <v>585952.82999999996</v>
      </c>
      <c r="G141" s="25">
        <v>551485.01</v>
      </c>
      <c r="H141" s="25">
        <v>517017.19</v>
      </c>
      <c r="I141" s="25">
        <v>482549.37</v>
      </c>
      <c r="J141" s="25">
        <v>448081.55</v>
      </c>
      <c r="K141" s="25">
        <v>413613.73</v>
      </c>
      <c r="L141" s="25">
        <v>379145.91</v>
      </c>
      <c r="M141" s="25">
        <v>344678.09</v>
      </c>
      <c r="N141" s="25">
        <v>310210.27</v>
      </c>
      <c r="O141" s="25">
        <v>275742.45</v>
      </c>
      <c r="P141" s="25">
        <v>241274.63</v>
      </c>
      <c r="Q141" s="25">
        <v>206806.81</v>
      </c>
      <c r="R141" s="25">
        <f t="shared" si="9"/>
        <v>413613.73</v>
      </c>
      <c r="T141" s="26"/>
      <c r="U141" s="26"/>
      <c r="V141" s="26"/>
      <c r="W141" s="26"/>
      <c r="X141" s="26"/>
      <c r="Y141" s="26"/>
      <c r="Z141" s="26"/>
      <c r="AA141" s="26"/>
      <c r="AB141" s="1"/>
      <c r="AC141" s="27"/>
    </row>
    <row r="142" spans="1:29" ht="13.5" hidden="1" outlineLevel="3" thickBot="1" x14ac:dyDescent="0.25">
      <c r="A142" s="28" t="s">
        <v>304</v>
      </c>
      <c r="B142" s="28" t="s">
        <v>305</v>
      </c>
      <c r="C142" s="24" t="s">
        <v>318</v>
      </c>
      <c r="D142" s="24" t="s">
        <v>319</v>
      </c>
      <c r="E142" s="25">
        <v>-268781387.07999998</v>
      </c>
      <c r="F142" s="25">
        <v>-271200154.37</v>
      </c>
      <c r="G142" s="25">
        <v>-273612555.67000002</v>
      </c>
      <c r="H142" s="25">
        <v>-276024809.62</v>
      </c>
      <c r="I142" s="25">
        <v>-278434902.35000002</v>
      </c>
      <c r="J142" s="25">
        <v>-280845643.56</v>
      </c>
      <c r="K142" s="25">
        <v>-283260356.42000002</v>
      </c>
      <c r="L142" s="25">
        <v>-285684348.94999999</v>
      </c>
      <c r="M142" s="25">
        <v>-288112582.12</v>
      </c>
      <c r="N142" s="25">
        <v>-290540072.88</v>
      </c>
      <c r="O142" s="25">
        <v>-290952535.52999997</v>
      </c>
      <c r="P142" s="25">
        <v>-293373814.69</v>
      </c>
      <c r="Q142" s="25">
        <v>-295811868.74000001</v>
      </c>
      <c r="R142" s="25">
        <f t="shared" si="9"/>
        <v>-282861533.67250001</v>
      </c>
      <c r="T142" s="26"/>
      <c r="U142" s="26"/>
      <c r="V142" s="26"/>
      <c r="W142" s="26"/>
      <c r="X142" s="26"/>
      <c r="Y142" s="26"/>
      <c r="Z142" s="26"/>
      <c r="AA142" s="26"/>
      <c r="AB142" s="1"/>
      <c r="AC142" s="27"/>
    </row>
    <row r="143" spans="1:29" ht="13.5" hidden="1" outlineLevel="3" thickBot="1" x14ac:dyDescent="0.25">
      <c r="A143" s="28" t="s">
        <v>304</v>
      </c>
      <c r="B143" s="28" t="s">
        <v>305</v>
      </c>
      <c r="C143" s="24" t="s">
        <v>320</v>
      </c>
      <c r="D143" s="24" t="s">
        <v>321</v>
      </c>
      <c r="E143" s="25">
        <v>4980547.33</v>
      </c>
      <c r="F143" s="25">
        <v>4703850.25</v>
      </c>
      <c r="G143" s="25">
        <v>4427153.17</v>
      </c>
      <c r="H143" s="25">
        <v>4150456.09</v>
      </c>
      <c r="I143" s="25">
        <v>3873759.01</v>
      </c>
      <c r="J143" s="25">
        <v>3597061.93</v>
      </c>
      <c r="K143" s="25">
        <v>3320364.85</v>
      </c>
      <c r="L143" s="25">
        <v>3043667.77</v>
      </c>
      <c r="M143" s="25">
        <v>2766970.69</v>
      </c>
      <c r="N143" s="25">
        <v>2490273.61</v>
      </c>
      <c r="O143" s="25">
        <v>2213576.5299999998</v>
      </c>
      <c r="P143" s="25">
        <v>1936879.45</v>
      </c>
      <c r="Q143" s="25">
        <v>1660182.37</v>
      </c>
      <c r="R143" s="25">
        <f t="shared" si="9"/>
        <v>3320364.85</v>
      </c>
      <c r="T143" s="26"/>
      <c r="U143" s="26"/>
      <c r="V143" s="26"/>
      <c r="W143" s="26"/>
      <c r="X143" s="26"/>
      <c r="Y143" s="26"/>
      <c r="Z143" s="26"/>
      <c r="AA143" s="26"/>
      <c r="AB143" s="1"/>
      <c r="AC143" s="27"/>
    </row>
    <row r="144" spans="1:29" ht="13.5" hidden="1" outlineLevel="3" thickBot="1" x14ac:dyDescent="0.25">
      <c r="A144" s="28" t="s">
        <v>304</v>
      </c>
      <c r="B144" s="28" t="s">
        <v>305</v>
      </c>
      <c r="C144" s="24" t="s">
        <v>322</v>
      </c>
      <c r="D144" s="24" t="s">
        <v>323</v>
      </c>
      <c r="E144" s="25">
        <v>1484043.98</v>
      </c>
      <c r="F144" s="25">
        <v>1401597.09</v>
      </c>
      <c r="G144" s="25">
        <v>1319150.2</v>
      </c>
      <c r="H144" s="25">
        <v>1236703.31</v>
      </c>
      <c r="I144" s="25">
        <v>1154256.42</v>
      </c>
      <c r="J144" s="25">
        <v>1071809.53</v>
      </c>
      <c r="K144" s="25">
        <v>989362.64</v>
      </c>
      <c r="L144" s="25">
        <v>906915.75</v>
      </c>
      <c r="M144" s="25">
        <v>824468.86</v>
      </c>
      <c r="N144" s="25">
        <v>742021.97</v>
      </c>
      <c r="O144" s="25">
        <v>659575.07999999996</v>
      </c>
      <c r="P144" s="25">
        <v>577128.18999999994</v>
      </c>
      <c r="Q144" s="25">
        <v>494681.3</v>
      </c>
      <c r="R144" s="25">
        <f t="shared" si="9"/>
        <v>989362.64</v>
      </c>
      <c r="T144" s="26"/>
      <c r="U144" s="26"/>
      <c r="V144" s="26"/>
      <c r="W144" s="26"/>
      <c r="X144" s="26"/>
      <c r="Y144" s="26"/>
      <c r="Z144" s="26"/>
      <c r="AA144" s="26"/>
      <c r="AB144" s="1"/>
      <c r="AC144" s="27"/>
    </row>
    <row r="145" spans="1:29" ht="13.5" hidden="1" outlineLevel="3" thickBot="1" x14ac:dyDescent="0.25">
      <c r="A145" s="28" t="s">
        <v>304</v>
      </c>
      <c r="B145" s="28" t="s">
        <v>305</v>
      </c>
      <c r="C145" s="24" t="s">
        <v>324</v>
      </c>
      <c r="D145" s="24" t="s">
        <v>325</v>
      </c>
      <c r="E145" s="25">
        <v>-7256264.6699999999</v>
      </c>
      <c r="F145" s="25">
        <v>-7216628</v>
      </c>
      <c r="G145" s="25">
        <v>-7177697.5999999996</v>
      </c>
      <c r="H145" s="25">
        <v>-7138920.7800000003</v>
      </c>
      <c r="I145" s="25">
        <v>-7101519</v>
      </c>
      <c r="J145" s="25">
        <v>-7078280.2300000004</v>
      </c>
      <c r="K145" s="25">
        <v>-7040936.4900000002</v>
      </c>
      <c r="L145" s="25">
        <v>-6981018.3899999997</v>
      </c>
      <c r="M145" s="25">
        <v>-6939468.0300000003</v>
      </c>
      <c r="N145" s="25">
        <v>-6891543.8600000003</v>
      </c>
      <c r="O145" s="25">
        <v>-6861430.6100000003</v>
      </c>
      <c r="P145" s="25">
        <v>-6819400.5899999999</v>
      </c>
      <c r="Q145" s="25">
        <v>-6781305.6799999997</v>
      </c>
      <c r="R145" s="25">
        <f t="shared" si="9"/>
        <v>-7022135.7295833342</v>
      </c>
      <c r="T145" s="26"/>
      <c r="U145" s="26"/>
      <c r="V145" s="26"/>
      <c r="W145" s="26"/>
      <c r="X145" s="26"/>
      <c r="Y145" s="26"/>
      <c r="Z145" s="26"/>
      <c r="AA145" s="26"/>
      <c r="AB145" s="1"/>
      <c r="AC145" s="27"/>
    </row>
    <row r="146" spans="1:29" ht="13.5" hidden="1" outlineLevel="3" thickBot="1" x14ac:dyDescent="0.25">
      <c r="A146" s="28" t="s">
        <v>304</v>
      </c>
      <c r="B146" s="28" t="s">
        <v>305</v>
      </c>
      <c r="C146" s="24" t="s">
        <v>326</v>
      </c>
      <c r="D146" s="24" t="s">
        <v>327</v>
      </c>
      <c r="E146" s="25">
        <v>19188506</v>
      </c>
      <c r="F146" s="25">
        <v>19188506</v>
      </c>
      <c r="G146" s="25">
        <v>19188506</v>
      </c>
      <c r="H146" s="25">
        <v>27318264</v>
      </c>
      <c r="I146" s="25">
        <v>27318264</v>
      </c>
      <c r="J146" s="25">
        <v>27318264</v>
      </c>
      <c r="K146" s="25">
        <v>22661936</v>
      </c>
      <c r="L146" s="25">
        <v>22661936</v>
      </c>
      <c r="M146" s="25">
        <v>22661936</v>
      </c>
      <c r="N146" s="25">
        <v>30055552</v>
      </c>
      <c r="O146" s="25">
        <v>30055552</v>
      </c>
      <c r="P146" s="25">
        <v>30055552</v>
      </c>
      <c r="Q146" s="25">
        <v>25098096</v>
      </c>
      <c r="R146" s="25">
        <f t="shared" si="9"/>
        <v>25052297.416666668</v>
      </c>
      <c r="T146" s="26"/>
      <c r="U146" s="26"/>
      <c r="V146" s="26"/>
      <c r="W146" s="26"/>
      <c r="X146" s="26"/>
      <c r="Y146" s="26"/>
      <c r="Z146" s="26"/>
      <c r="AA146" s="26"/>
      <c r="AB146" s="1"/>
      <c r="AC146" s="27"/>
    </row>
    <row r="147" spans="1:29" ht="13.5" hidden="1" outlineLevel="3" thickBot="1" x14ac:dyDescent="0.25">
      <c r="A147" s="28" t="s">
        <v>304</v>
      </c>
      <c r="B147" s="28" t="s">
        <v>305</v>
      </c>
      <c r="C147" s="24" t="s">
        <v>328</v>
      </c>
      <c r="D147" s="24" t="s">
        <v>329</v>
      </c>
      <c r="E147" s="25">
        <v>-157301.94</v>
      </c>
      <c r="F147" s="25">
        <v>-183518.93</v>
      </c>
      <c r="G147" s="25">
        <v>-209735.92</v>
      </c>
      <c r="H147" s="25">
        <v>-235952.91</v>
      </c>
      <c r="I147" s="25">
        <v>-262169.90000000002</v>
      </c>
      <c r="J147" s="25">
        <v>-288386.89</v>
      </c>
      <c r="K147" s="25">
        <v>-314603.88</v>
      </c>
      <c r="L147" s="25">
        <v>-340820.87</v>
      </c>
      <c r="M147" s="25">
        <v>-367037.86</v>
      </c>
      <c r="N147" s="25">
        <v>-393254.85</v>
      </c>
      <c r="O147" s="25">
        <v>-419471.84</v>
      </c>
      <c r="P147" s="25">
        <v>-445688.83</v>
      </c>
      <c r="Q147" s="25">
        <v>-471905.82</v>
      </c>
      <c r="R147" s="25">
        <f t="shared" si="9"/>
        <v>-314603.88000000006</v>
      </c>
      <c r="T147" s="26"/>
      <c r="U147" s="26"/>
      <c r="V147" s="26"/>
      <c r="W147" s="26"/>
      <c r="X147" s="26"/>
      <c r="Y147" s="26"/>
      <c r="Z147" s="26"/>
      <c r="AA147" s="26"/>
      <c r="AB147" s="1"/>
      <c r="AC147" s="27"/>
    </row>
    <row r="148" spans="1:29" ht="13.5" hidden="1" outlineLevel="3" thickBot="1" x14ac:dyDescent="0.25">
      <c r="A148" s="28" t="s">
        <v>304</v>
      </c>
      <c r="B148" s="28" t="s">
        <v>305</v>
      </c>
      <c r="C148" s="24" t="s">
        <v>330</v>
      </c>
      <c r="D148" s="24" t="s">
        <v>331</v>
      </c>
      <c r="E148" s="25">
        <v>5037104</v>
      </c>
      <c r="F148" s="25">
        <v>5037104</v>
      </c>
      <c r="G148" s="25">
        <v>5037104</v>
      </c>
      <c r="H148" s="25">
        <v>5035101</v>
      </c>
      <c r="I148" s="25">
        <v>5035101</v>
      </c>
      <c r="J148" s="25">
        <v>5035101</v>
      </c>
      <c r="K148" s="25">
        <v>5342423</v>
      </c>
      <c r="L148" s="25">
        <v>5342423</v>
      </c>
      <c r="M148" s="25">
        <v>5342423</v>
      </c>
      <c r="N148" s="25">
        <v>2587057</v>
      </c>
      <c r="O148" s="25">
        <v>2587057</v>
      </c>
      <c r="P148" s="25">
        <v>2587057</v>
      </c>
      <c r="Q148" s="25">
        <v>3228962</v>
      </c>
      <c r="R148" s="25">
        <f t="shared" si="9"/>
        <v>4425082</v>
      </c>
      <c r="T148" s="26"/>
      <c r="U148" s="26"/>
      <c r="V148" s="26"/>
      <c r="W148" s="26"/>
      <c r="X148" s="26"/>
      <c r="Y148" s="26"/>
      <c r="Z148" s="26"/>
      <c r="AA148" s="26"/>
      <c r="AB148" s="1"/>
      <c r="AC148" s="27"/>
    </row>
    <row r="149" spans="1:29" ht="13.5" hidden="1" outlineLevel="3" thickBot="1" x14ac:dyDescent="0.25">
      <c r="A149" s="28" t="s">
        <v>304</v>
      </c>
      <c r="B149" s="28" t="s">
        <v>305</v>
      </c>
      <c r="C149" s="24" t="s">
        <v>332</v>
      </c>
      <c r="D149" s="24" t="s">
        <v>333</v>
      </c>
      <c r="E149" s="25">
        <v>6095445</v>
      </c>
      <c r="F149" s="25">
        <v>6095445</v>
      </c>
      <c r="G149" s="25">
        <v>6095445</v>
      </c>
      <c r="H149" s="25">
        <v>5951237</v>
      </c>
      <c r="I149" s="25">
        <v>5951237</v>
      </c>
      <c r="J149" s="25">
        <v>5951237</v>
      </c>
      <c r="K149" s="25">
        <v>8840821</v>
      </c>
      <c r="L149" s="25">
        <v>8840821</v>
      </c>
      <c r="M149" s="25">
        <v>8840821</v>
      </c>
      <c r="N149" s="25">
        <v>6126715</v>
      </c>
      <c r="O149" s="25">
        <v>6126715</v>
      </c>
      <c r="P149" s="25">
        <v>6126715</v>
      </c>
      <c r="Q149" s="25">
        <v>4241112</v>
      </c>
      <c r="R149" s="25">
        <f t="shared" si="9"/>
        <v>6676290.625</v>
      </c>
      <c r="T149" s="26"/>
      <c r="U149" s="26"/>
      <c r="V149" s="26"/>
      <c r="W149" s="26"/>
      <c r="X149" s="26"/>
      <c r="Y149" s="26"/>
      <c r="Z149" s="26"/>
      <c r="AA149" s="26"/>
      <c r="AB149" s="1"/>
      <c r="AC149" s="27"/>
    </row>
    <row r="150" spans="1:29" ht="13.5" hidden="1" outlineLevel="3" thickBot="1" x14ac:dyDescent="0.25">
      <c r="A150" s="28" t="s">
        <v>304</v>
      </c>
      <c r="B150" s="28" t="s">
        <v>305</v>
      </c>
      <c r="C150" s="24" t="s">
        <v>334</v>
      </c>
      <c r="D150" s="24" t="s">
        <v>335</v>
      </c>
      <c r="E150" s="25">
        <v>0</v>
      </c>
      <c r="F150" s="25">
        <v>0</v>
      </c>
      <c r="G150" s="25">
        <v>0</v>
      </c>
      <c r="H150" s="25">
        <v>0</v>
      </c>
      <c r="I150" s="25">
        <v>0</v>
      </c>
      <c r="J150" s="25">
        <v>3572798.92</v>
      </c>
      <c r="K150" s="25">
        <v>0</v>
      </c>
      <c r="L150" s="25">
        <v>0</v>
      </c>
      <c r="M150" s="25">
        <v>0</v>
      </c>
      <c r="N150" s="25">
        <v>0</v>
      </c>
      <c r="O150" s="25">
        <v>0</v>
      </c>
      <c r="P150" s="25">
        <v>0</v>
      </c>
      <c r="Q150" s="25">
        <v>0</v>
      </c>
      <c r="R150" s="25">
        <f t="shared" si="9"/>
        <v>297733.24333333335</v>
      </c>
      <c r="T150" s="26"/>
      <c r="U150" s="26"/>
      <c r="V150" s="26"/>
      <c r="W150" s="26"/>
      <c r="X150" s="26"/>
      <c r="Y150" s="26"/>
      <c r="Z150" s="26"/>
      <c r="AA150" s="26"/>
      <c r="AB150" s="1"/>
      <c r="AC150" s="27"/>
    </row>
    <row r="151" spans="1:29" ht="13.5" hidden="1" outlineLevel="3" thickBot="1" x14ac:dyDescent="0.25">
      <c r="A151" s="28" t="s">
        <v>304</v>
      </c>
      <c r="B151" s="28" t="s">
        <v>305</v>
      </c>
      <c r="C151" s="24" t="s">
        <v>336</v>
      </c>
      <c r="D151" s="24" t="s">
        <v>337</v>
      </c>
      <c r="E151" s="25">
        <v>-193318296.78</v>
      </c>
      <c r="F151" s="25">
        <v>-192755917.34999999</v>
      </c>
      <c r="G151" s="25">
        <v>-192193537.91999999</v>
      </c>
      <c r="H151" s="25">
        <v>-191631158.49000001</v>
      </c>
      <c r="I151" s="25">
        <v>-191068779.06</v>
      </c>
      <c r="J151" s="25">
        <v>-190506399.63</v>
      </c>
      <c r="K151" s="25">
        <v>-189944020.19999999</v>
      </c>
      <c r="L151" s="25">
        <v>-189381640.77000001</v>
      </c>
      <c r="M151" s="25">
        <v>-188819261.34</v>
      </c>
      <c r="N151" s="25">
        <v>-188256881.91</v>
      </c>
      <c r="O151" s="25">
        <v>-187694502.47999999</v>
      </c>
      <c r="P151" s="25">
        <v>-187132123.05000001</v>
      </c>
      <c r="Q151" s="25">
        <v>-186569743.62</v>
      </c>
      <c r="R151" s="25">
        <f t="shared" si="9"/>
        <v>-189944020.19999996</v>
      </c>
      <c r="T151" s="26"/>
      <c r="U151" s="26"/>
      <c r="V151" s="26"/>
      <c r="W151" s="26"/>
      <c r="X151" s="26"/>
      <c r="Y151" s="26"/>
      <c r="Z151" s="26"/>
      <c r="AA151" s="26"/>
      <c r="AB151" s="1"/>
      <c r="AC151" s="27"/>
    </row>
    <row r="152" spans="1:29" ht="13.5" hidden="1" outlineLevel="3" thickBot="1" x14ac:dyDescent="0.25">
      <c r="A152" s="28" t="s">
        <v>304</v>
      </c>
      <c r="B152" s="28" t="s">
        <v>305</v>
      </c>
      <c r="C152" s="24" t="s">
        <v>338</v>
      </c>
      <c r="D152" s="24" t="s">
        <v>339</v>
      </c>
      <c r="E152" s="25">
        <v>-227784455.63999999</v>
      </c>
      <c r="F152" s="25">
        <v>-224753846.91</v>
      </c>
      <c r="G152" s="25">
        <v>-221723238.18000001</v>
      </c>
      <c r="H152" s="25">
        <v>-218692629.44999999</v>
      </c>
      <c r="I152" s="25">
        <v>-215662020.72</v>
      </c>
      <c r="J152" s="25">
        <v>-212631411.99000001</v>
      </c>
      <c r="K152" s="25">
        <v>-209600803.25999999</v>
      </c>
      <c r="L152" s="25">
        <v>-206570194.53</v>
      </c>
      <c r="M152" s="25">
        <v>-203539585.80000001</v>
      </c>
      <c r="N152" s="25">
        <v>-200508977.06999999</v>
      </c>
      <c r="O152" s="25">
        <v>-197478368.34</v>
      </c>
      <c r="P152" s="25">
        <v>-194447759.61000001</v>
      </c>
      <c r="Q152" s="25">
        <v>-191417150.88</v>
      </c>
      <c r="R152" s="25">
        <f t="shared" si="9"/>
        <v>-209600803.25999999</v>
      </c>
      <c r="T152" s="26"/>
      <c r="U152" s="26"/>
      <c r="V152" s="26"/>
      <c r="W152" s="26"/>
      <c r="X152" s="26"/>
      <c r="Y152" s="26"/>
      <c r="Z152" s="26"/>
      <c r="AA152" s="26"/>
      <c r="AB152" s="1"/>
      <c r="AC152" s="27"/>
    </row>
    <row r="153" spans="1:29" ht="13.5" hidden="1" outlineLevel="3" thickBot="1" x14ac:dyDescent="0.25">
      <c r="A153" s="28" t="s">
        <v>304</v>
      </c>
      <c r="B153" s="28" t="s">
        <v>305</v>
      </c>
      <c r="C153" s="24" t="s">
        <v>340</v>
      </c>
      <c r="D153" s="24" t="s">
        <v>341</v>
      </c>
      <c r="E153" s="25">
        <v>-10119639.74</v>
      </c>
      <c r="F153" s="25">
        <v>-11814222.16</v>
      </c>
      <c r="G153" s="25">
        <v>-13511022.76</v>
      </c>
      <c r="H153" s="25">
        <v>-15207830.18</v>
      </c>
      <c r="I153" s="25">
        <v>-16903828.510000002</v>
      </c>
      <c r="J153" s="25">
        <v>-18601065.77</v>
      </c>
      <c r="K153" s="25">
        <v>-20298738.699999999</v>
      </c>
      <c r="L153" s="25">
        <v>-21999171.940000001</v>
      </c>
      <c r="M153" s="25">
        <v>-23700523.780000001</v>
      </c>
      <c r="N153" s="25">
        <v>-25402288.100000001</v>
      </c>
      <c r="O153" s="25">
        <v>-26580214.469999999</v>
      </c>
      <c r="P153" s="25">
        <v>-28250382.920000002</v>
      </c>
      <c r="Q153" s="25">
        <v>-29924299.73</v>
      </c>
      <c r="R153" s="25">
        <f t="shared" si="9"/>
        <v>-20190938.252083335</v>
      </c>
      <c r="T153" s="26"/>
      <c r="U153" s="26"/>
      <c r="V153" s="26"/>
      <c r="W153" s="26"/>
      <c r="X153" s="26"/>
      <c r="Y153" s="26"/>
      <c r="Z153" s="26"/>
      <c r="AA153" s="26"/>
      <c r="AB153" s="1"/>
      <c r="AC153" s="27"/>
    </row>
    <row r="154" spans="1:29" ht="13.5" hidden="1" outlineLevel="3" thickBot="1" x14ac:dyDescent="0.25">
      <c r="A154" s="24" t="s">
        <v>342</v>
      </c>
      <c r="B154" s="24" t="s">
        <v>343</v>
      </c>
      <c r="C154" s="24" t="s">
        <v>344</v>
      </c>
      <c r="D154" s="24" t="s">
        <v>345</v>
      </c>
      <c r="E154" s="25">
        <v>-518623534.94999999</v>
      </c>
      <c r="F154" s="25">
        <v>-522591729.31999999</v>
      </c>
      <c r="G154" s="25">
        <v>-525077959.64999998</v>
      </c>
      <c r="H154" s="25">
        <v>-525527625.88999999</v>
      </c>
      <c r="I154" s="25">
        <v>-528167448.33999997</v>
      </c>
      <c r="J154" s="25">
        <v>-532031336.11000001</v>
      </c>
      <c r="K154" s="25">
        <v>-526710243.57999998</v>
      </c>
      <c r="L154" s="25">
        <v>-530428460.35000002</v>
      </c>
      <c r="M154" s="25">
        <v>-534297806.85000002</v>
      </c>
      <c r="N154" s="25">
        <v>-538332611.40999997</v>
      </c>
      <c r="O154" s="25">
        <v>-540795880.48000002</v>
      </c>
      <c r="P154" s="25">
        <v>-544916600.61000001</v>
      </c>
      <c r="Q154" s="25">
        <v>-548841402.75</v>
      </c>
      <c r="R154" s="25">
        <f t="shared" si="9"/>
        <v>-531884180.95333332</v>
      </c>
      <c r="T154" s="26"/>
      <c r="U154" s="26"/>
      <c r="V154" s="26"/>
      <c r="W154" s="26"/>
      <c r="X154" s="26"/>
      <c r="Y154" s="26"/>
      <c r="Z154" s="26"/>
      <c r="AA154" s="26"/>
      <c r="AB154" s="1"/>
      <c r="AC154" s="27"/>
    </row>
    <row r="155" spans="1:29" ht="13.5" hidden="1" outlineLevel="3" thickBot="1" x14ac:dyDescent="0.25">
      <c r="A155" s="28" t="s">
        <v>342</v>
      </c>
      <c r="B155" s="28" t="s">
        <v>343</v>
      </c>
      <c r="C155" s="24" t="s">
        <v>346</v>
      </c>
      <c r="D155" s="24" t="s">
        <v>347</v>
      </c>
      <c r="E155" s="25">
        <v>-159951684.56999999</v>
      </c>
      <c r="F155" s="25">
        <v>-160679885.77000001</v>
      </c>
      <c r="G155" s="25">
        <v>-161409410.02000001</v>
      </c>
      <c r="H155" s="25">
        <v>-162138751.31999999</v>
      </c>
      <c r="I155" s="25">
        <v>-162868102.06</v>
      </c>
      <c r="J155" s="25">
        <v>-163596958.28999999</v>
      </c>
      <c r="K155" s="25">
        <v>-164314624.56</v>
      </c>
      <c r="L155" s="25">
        <v>-165031971.33000001</v>
      </c>
      <c r="M155" s="25">
        <v>-165749326.28999999</v>
      </c>
      <c r="N155" s="25">
        <v>-166466713.78</v>
      </c>
      <c r="O155" s="25">
        <v>-167184080.16999999</v>
      </c>
      <c r="P155" s="25">
        <v>-167901400.78</v>
      </c>
      <c r="Q155" s="25">
        <v>-168618722.41999999</v>
      </c>
      <c r="R155" s="25">
        <f t="shared" si="9"/>
        <v>-164302202.32208332</v>
      </c>
      <c r="T155" s="26"/>
      <c r="U155" s="26"/>
      <c r="V155" s="26"/>
      <c r="W155" s="26"/>
      <c r="X155" s="26"/>
      <c r="Y155" s="26"/>
      <c r="Z155" s="26"/>
      <c r="AA155" s="26"/>
      <c r="AB155" s="1"/>
      <c r="AC155" s="27"/>
    </row>
    <row r="156" spans="1:29" ht="13.5" hidden="1" outlineLevel="3" thickBot="1" x14ac:dyDescent="0.25">
      <c r="A156" s="28" t="s">
        <v>342</v>
      </c>
      <c r="B156" s="28" t="s">
        <v>343</v>
      </c>
      <c r="C156" s="24" t="s">
        <v>348</v>
      </c>
      <c r="D156" s="24" t="s">
        <v>349</v>
      </c>
      <c r="E156" s="25">
        <v>-21266988.609999999</v>
      </c>
      <c r="F156" s="25">
        <v>-21377627.359999999</v>
      </c>
      <c r="G156" s="25">
        <v>-21488214.859999999</v>
      </c>
      <c r="H156" s="25">
        <v>-21600935.739999998</v>
      </c>
      <c r="I156" s="25">
        <v>-21711807.780000001</v>
      </c>
      <c r="J156" s="25">
        <v>-21822679.73</v>
      </c>
      <c r="K156" s="25">
        <v>-21934561.239999998</v>
      </c>
      <c r="L156" s="25">
        <v>-22045421.550000001</v>
      </c>
      <c r="M156" s="25">
        <v>-22156173.920000002</v>
      </c>
      <c r="N156" s="25">
        <v>-22266939.559999999</v>
      </c>
      <c r="O156" s="25">
        <v>-22377718.289999999</v>
      </c>
      <c r="P156" s="25">
        <v>-22488497.059999999</v>
      </c>
      <c r="Q156" s="25">
        <v>-22599476.34</v>
      </c>
      <c r="R156" s="25">
        <f t="shared" si="9"/>
        <v>-21933650.797083333</v>
      </c>
      <c r="T156" s="26"/>
      <c r="U156" s="26"/>
      <c r="V156" s="26"/>
      <c r="W156" s="26"/>
      <c r="X156" s="26"/>
      <c r="Y156" s="26"/>
      <c r="Z156" s="26"/>
      <c r="AA156" s="26"/>
      <c r="AB156" s="1"/>
      <c r="AC156" s="27"/>
    </row>
    <row r="157" spans="1:29" ht="13.5" hidden="1" outlineLevel="3" thickBot="1" x14ac:dyDescent="0.25">
      <c r="A157" s="28" t="s">
        <v>342</v>
      </c>
      <c r="B157" s="28" t="s">
        <v>343</v>
      </c>
      <c r="C157" s="24" t="s">
        <v>350</v>
      </c>
      <c r="D157" s="24" t="s">
        <v>351</v>
      </c>
      <c r="E157" s="25">
        <v>-13098578.32</v>
      </c>
      <c r="F157" s="25">
        <v>-13124176</v>
      </c>
      <c r="G157" s="25">
        <v>-13175702.52</v>
      </c>
      <c r="H157" s="25">
        <v>-13217914.08</v>
      </c>
      <c r="I157" s="25">
        <v>-13260997.199999999</v>
      </c>
      <c r="J157" s="25">
        <v>-13299388.880000001</v>
      </c>
      <c r="K157" s="25">
        <v>-13333089.77</v>
      </c>
      <c r="L157" s="25">
        <v>-13366790.59</v>
      </c>
      <c r="M157" s="25">
        <v>-13400491.359999999</v>
      </c>
      <c r="N157" s="25">
        <v>-13434684.380000001</v>
      </c>
      <c r="O157" s="25">
        <v>-13469142.76</v>
      </c>
      <c r="P157" s="25">
        <v>-13503639.1</v>
      </c>
      <c r="Q157" s="25">
        <v>-13538173.4</v>
      </c>
      <c r="R157" s="25">
        <f t="shared" si="9"/>
        <v>-13325366.041666666</v>
      </c>
      <c r="T157" s="26"/>
      <c r="U157" s="26"/>
      <c r="V157" s="26"/>
      <c r="W157" s="26"/>
      <c r="X157" s="26"/>
      <c r="Y157" s="26"/>
      <c r="Z157" s="26"/>
      <c r="AA157" s="26"/>
      <c r="AB157" s="1"/>
      <c r="AC157" s="27"/>
    </row>
    <row r="158" spans="1:29" ht="13.5" hidden="1" outlineLevel="3" thickBot="1" x14ac:dyDescent="0.25">
      <c r="A158" s="24" t="s">
        <v>352</v>
      </c>
      <c r="B158" s="24" t="s">
        <v>353</v>
      </c>
      <c r="C158" s="24" t="s">
        <v>354</v>
      </c>
      <c r="D158" s="24" t="s">
        <v>355</v>
      </c>
      <c r="E158" s="25">
        <v>1181789.53</v>
      </c>
      <c r="F158" s="25">
        <v>1116134.55</v>
      </c>
      <c r="G158" s="25">
        <v>1050479.57</v>
      </c>
      <c r="H158" s="25">
        <v>984824.59</v>
      </c>
      <c r="I158" s="25">
        <v>919169.61</v>
      </c>
      <c r="J158" s="25">
        <v>853514.63</v>
      </c>
      <c r="K158" s="25">
        <v>787859.65</v>
      </c>
      <c r="L158" s="25">
        <v>722204.67</v>
      </c>
      <c r="M158" s="25">
        <v>656549.68999999994</v>
      </c>
      <c r="N158" s="25">
        <v>590894.71</v>
      </c>
      <c r="O158" s="25">
        <v>525239.73</v>
      </c>
      <c r="P158" s="25">
        <v>459584.75</v>
      </c>
      <c r="Q158" s="25">
        <v>393929.77</v>
      </c>
      <c r="R158" s="25">
        <f t="shared" si="9"/>
        <v>787859.65</v>
      </c>
      <c r="T158" s="26"/>
      <c r="U158" s="26"/>
      <c r="V158" s="26"/>
      <c r="W158" s="26"/>
      <c r="X158" s="26"/>
      <c r="Y158" s="26"/>
      <c r="Z158" s="26"/>
      <c r="AA158" s="26"/>
      <c r="AB158" s="1"/>
      <c r="AC158" s="27"/>
    </row>
    <row r="159" spans="1:29" ht="13.5" hidden="1" outlineLevel="3" thickBot="1" x14ac:dyDescent="0.25">
      <c r="A159" s="24" t="s">
        <v>356</v>
      </c>
      <c r="B159" s="24" t="s">
        <v>357</v>
      </c>
      <c r="C159" s="24" t="s">
        <v>358</v>
      </c>
      <c r="D159" s="24" t="s">
        <v>359</v>
      </c>
      <c r="E159" s="25">
        <v>-139878018.61000001</v>
      </c>
      <c r="F159" s="25">
        <v>-140301618.19</v>
      </c>
      <c r="G159" s="25">
        <v>-140725217.75</v>
      </c>
      <c r="H159" s="25">
        <v>-141148817.33000001</v>
      </c>
      <c r="I159" s="25">
        <v>-141572416.91</v>
      </c>
      <c r="J159" s="25">
        <v>-141996016.49000001</v>
      </c>
      <c r="K159" s="25">
        <v>-142419616.06</v>
      </c>
      <c r="L159" s="25">
        <v>-142843215.63</v>
      </c>
      <c r="M159" s="25">
        <v>-143266815.21000001</v>
      </c>
      <c r="N159" s="25">
        <v>-143690414.78</v>
      </c>
      <c r="O159" s="25">
        <v>-144074495.41</v>
      </c>
      <c r="P159" s="25">
        <v>-144105910.97</v>
      </c>
      <c r="Q159" s="25">
        <v>-144137326.53999999</v>
      </c>
      <c r="R159" s="25">
        <f t="shared" si="9"/>
        <v>-142346018.94208333</v>
      </c>
      <c r="T159" s="26"/>
      <c r="U159" s="26"/>
      <c r="V159" s="26"/>
      <c r="W159" s="26"/>
      <c r="X159" s="26"/>
      <c r="Y159" s="26"/>
      <c r="Z159" s="26"/>
      <c r="AA159" s="26"/>
      <c r="AB159" s="1"/>
      <c r="AC159" s="27"/>
    </row>
    <row r="160" spans="1:29" ht="13.5" hidden="1" outlineLevel="3" thickBot="1" x14ac:dyDescent="0.25">
      <c r="A160" s="24" t="s">
        <v>360</v>
      </c>
      <c r="B160" s="24" t="s">
        <v>361</v>
      </c>
      <c r="C160" s="24" t="s">
        <v>362</v>
      </c>
      <c r="D160" s="24" t="s">
        <v>363</v>
      </c>
      <c r="E160" s="25">
        <v>-1714644.36</v>
      </c>
      <c r="F160" s="25">
        <v>-1543179.92</v>
      </c>
      <c r="G160" s="25">
        <v>-1371715.48</v>
      </c>
      <c r="H160" s="25">
        <v>-1200251.04</v>
      </c>
      <c r="I160" s="25">
        <v>-1028786.6</v>
      </c>
      <c r="J160" s="25">
        <v>-857322.16</v>
      </c>
      <c r="K160" s="25">
        <v>-773359.72</v>
      </c>
      <c r="L160" s="25">
        <v>-580019.78</v>
      </c>
      <c r="M160" s="25">
        <v>-386679.84</v>
      </c>
      <c r="N160" s="25">
        <v>-193339.9</v>
      </c>
      <c r="O160" s="25">
        <v>0</v>
      </c>
      <c r="P160" s="25">
        <v>0</v>
      </c>
      <c r="Q160" s="25">
        <v>0</v>
      </c>
      <c r="R160" s="25">
        <f t="shared" si="9"/>
        <v>-732664.71833333338</v>
      </c>
      <c r="T160" s="26"/>
      <c r="U160" s="26"/>
      <c r="V160" s="26"/>
      <c r="W160" s="26"/>
      <c r="X160" s="26"/>
      <c r="Y160" s="26"/>
      <c r="Z160" s="26"/>
      <c r="AA160" s="26"/>
      <c r="AB160" s="1"/>
      <c r="AC160" s="27"/>
    </row>
    <row r="161" spans="1:31" ht="13.5" hidden="1" outlineLevel="2" collapsed="1" thickBot="1" x14ac:dyDescent="0.25">
      <c r="A161" s="29" t="s">
        <v>364</v>
      </c>
      <c r="B161" s="29"/>
      <c r="C161" s="29"/>
      <c r="D161" s="29"/>
      <c r="E161" s="30">
        <f t="shared" ref="E161:R161" si="10">SUBTOTAL(9,E69:E160)</f>
        <v>-11267331521.150003</v>
      </c>
      <c r="F161" s="30">
        <f t="shared" si="10"/>
        <v>-11346921779.020002</v>
      </c>
      <c r="G161" s="30">
        <f t="shared" si="10"/>
        <v>-11423035148.179996</v>
      </c>
      <c r="H161" s="30">
        <f t="shared" si="10"/>
        <v>-11479037339.039997</v>
      </c>
      <c r="I161" s="30">
        <f t="shared" si="10"/>
        <v>-11537223265.39999</v>
      </c>
      <c r="J161" s="30">
        <f t="shared" si="10"/>
        <v>-11622987663.109997</v>
      </c>
      <c r="K161" s="30">
        <f t="shared" si="10"/>
        <v>-11632340709.540001</v>
      </c>
      <c r="L161" s="30">
        <f t="shared" si="10"/>
        <v>-11707629417.840006</v>
      </c>
      <c r="M161" s="30">
        <f t="shared" si="10"/>
        <v>-11785676869.379999</v>
      </c>
      <c r="N161" s="30">
        <f t="shared" si="10"/>
        <v>-11859998995.700003</v>
      </c>
      <c r="O161" s="30">
        <f t="shared" si="10"/>
        <v>-11929844250.509998</v>
      </c>
      <c r="P161" s="30">
        <f t="shared" si="10"/>
        <v>-11994037704.680002</v>
      </c>
      <c r="Q161" s="30">
        <f t="shared" si="10"/>
        <v>-12055611181.91</v>
      </c>
      <c r="R161" s="30">
        <f t="shared" si="10"/>
        <v>-11665017041.160831</v>
      </c>
      <c r="S161" s="4"/>
      <c r="T161" s="30">
        <v>0</v>
      </c>
      <c r="U161" s="30">
        <v>0</v>
      </c>
      <c r="V161" s="30">
        <f>R161</f>
        <v>-11665017041.160831</v>
      </c>
      <c r="W161" s="30">
        <v>0</v>
      </c>
      <c r="X161" s="30"/>
      <c r="Y161" s="30">
        <v>-806033960.93875015</v>
      </c>
      <c r="Z161" s="30">
        <v>-10056476240.742079</v>
      </c>
      <c r="AA161" s="30">
        <v>-802506839.48000526</v>
      </c>
      <c r="AB161" s="30"/>
      <c r="AC161" s="31">
        <f>IF(V161=0,0,Y161/V161)</f>
        <v>6.9098395492660045E-2</v>
      </c>
      <c r="AE161" s="4"/>
    </row>
    <row r="162" spans="1:31" ht="13.5" outlineLevel="1" collapsed="1" thickBot="1" x14ac:dyDescent="0.25">
      <c r="A162" s="32" t="s">
        <v>365</v>
      </c>
      <c r="B162" s="32"/>
      <c r="C162" s="32"/>
      <c r="D162" s="32"/>
      <c r="E162" s="33">
        <f>E68+E161</f>
        <v>21606233943.099991</v>
      </c>
      <c r="F162" s="33">
        <f t="shared" ref="F162:R162" si="11">F68+F161</f>
        <v>21615281960.649986</v>
      </c>
      <c r="G162" s="33">
        <f t="shared" si="11"/>
        <v>21616783322.629993</v>
      </c>
      <c r="H162" s="33">
        <f t="shared" si="11"/>
        <v>21654375058.780003</v>
      </c>
      <c r="I162" s="33">
        <f t="shared" si="11"/>
        <v>21685686809.470005</v>
      </c>
      <c r="J162" s="33">
        <f t="shared" si="11"/>
        <v>21709529153.439999</v>
      </c>
      <c r="K162" s="33">
        <f t="shared" si="11"/>
        <v>21792494942.369999</v>
      </c>
      <c r="L162" s="33">
        <f t="shared" si="11"/>
        <v>21820478998.62999</v>
      </c>
      <c r="M162" s="33">
        <f t="shared" si="11"/>
        <v>21867756836.329994</v>
      </c>
      <c r="N162" s="33">
        <f t="shared" si="11"/>
        <v>21923899963</v>
      </c>
      <c r="O162" s="33">
        <f t="shared" si="11"/>
        <v>22004245887.220013</v>
      </c>
      <c r="P162" s="33">
        <f t="shared" si="11"/>
        <v>22142142501.43</v>
      </c>
      <c r="Q162" s="33">
        <f t="shared" si="11"/>
        <v>22229072061.699997</v>
      </c>
      <c r="R162" s="33">
        <f t="shared" si="11"/>
        <v>21812527369.695816</v>
      </c>
      <c r="S162" s="4"/>
      <c r="T162" s="33">
        <f t="shared" ref="T162:W162" si="12">T68+T161</f>
        <v>0</v>
      </c>
      <c r="U162" s="33">
        <f t="shared" si="12"/>
        <v>0</v>
      </c>
      <c r="V162" s="33">
        <f t="shared" si="12"/>
        <v>21812527369.695816</v>
      </c>
      <c r="W162" s="33">
        <f t="shared" si="12"/>
        <v>0</v>
      </c>
      <c r="X162" s="33"/>
      <c r="Y162" s="33">
        <f t="shared" ref="Y162:AA162" si="13">Y68+Y161</f>
        <v>1353120927.8061838</v>
      </c>
      <c r="Z162" s="33">
        <f t="shared" si="13"/>
        <v>18426441093.865486</v>
      </c>
      <c r="AA162" s="33">
        <f t="shared" si="13"/>
        <v>2032965348.0241566</v>
      </c>
      <c r="AB162" s="32"/>
      <c r="AC162" s="34">
        <f>IF(V162=0,0,Y162/V162)</f>
        <v>6.2034119424697075E-2</v>
      </c>
      <c r="AE162" s="4"/>
    </row>
    <row r="163" spans="1:31" ht="13.5" outlineLevel="1" thickBot="1" x14ac:dyDescent="0.25">
      <c r="A163" s="21" t="s">
        <v>366</v>
      </c>
      <c r="B163" s="22"/>
      <c r="C163" s="22"/>
      <c r="D163" s="23"/>
      <c r="E163" s="13"/>
      <c r="F163" s="13"/>
      <c r="G163" s="13"/>
      <c r="H163" s="13"/>
      <c r="I163" s="13"/>
      <c r="J163" s="13"/>
      <c r="K163" s="13"/>
      <c r="L163" s="13"/>
      <c r="M163" s="13"/>
      <c r="N163" s="13"/>
      <c r="O163" s="13"/>
      <c r="P163" s="13"/>
      <c r="Q163" s="13"/>
      <c r="R163" s="14"/>
    </row>
    <row r="164" spans="1:31" ht="13.5" hidden="1" outlineLevel="3" thickBot="1" x14ac:dyDescent="0.25">
      <c r="A164" s="24" t="s">
        <v>367</v>
      </c>
      <c r="B164" s="24" t="s">
        <v>368</v>
      </c>
      <c r="C164" s="24" t="s">
        <v>369</v>
      </c>
      <c r="D164" s="24" t="s">
        <v>370</v>
      </c>
      <c r="E164" s="25">
        <v>12468511.93</v>
      </c>
      <c r="F164" s="25">
        <v>12468511.93</v>
      </c>
      <c r="G164" s="25">
        <v>12468464.24</v>
      </c>
      <c r="H164" s="25">
        <v>12468464.24</v>
      </c>
      <c r="I164" s="25">
        <v>12439773.98</v>
      </c>
      <c r="J164" s="25">
        <v>12414022.560000001</v>
      </c>
      <c r="K164" s="25">
        <v>21196038.010000002</v>
      </c>
      <c r="L164" s="25">
        <v>21215193.59</v>
      </c>
      <c r="M164" s="25">
        <v>21215193.59</v>
      </c>
      <c r="N164" s="25">
        <v>21227675.280000001</v>
      </c>
      <c r="O164" s="25">
        <v>21224393</v>
      </c>
      <c r="P164" s="25">
        <v>21203634.789999999</v>
      </c>
      <c r="Q164" s="25">
        <v>21203599.829999998</v>
      </c>
      <c r="R164" s="25">
        <f>(E164+2*SUM(F164:P164)+Q164)/24</f>
        <v>17198118.424166668</v>
      </c>
      <c r="T164" s="26"/>
      <c r="U164" s="26"/>
      <c r="V164" s="26"/>
      <c r="W164" s="26"/>
      <c r="X164" s="26"/>
      <c r="Y164" s="26"/>
      <c r="Z164" s="26"/>
      <c r="AA164" s="26"/>
      <c r="AB164" s="1"/>
      <c r="AC164" s="27"/>
    </row>
    <row r="165" spans="1:31" ht="13.5" hidden="1" outlineLevel="3" thickBot="1" x14ac:dyDescent="0.25">
      <c r="A165" s="24" t="s">
        <v>371</v>
      </c>
      <c r="B165" s="24" t="s">
        <v>372</v>
      </c>
      <c r="C165" s="24" t="s">
        <v>369</v>
      </c>
      <c r="D165" s="24" t="s">
        <v>370</v>
      </c>
      <c r="E165" s="25">
        <v>1411.66</v>
      </c>
      <c r="F165" s="25">
        <v>1411.66</v>
      </c>
      <c r="G165" s="25">
        <v>1411.66</v>
      </c>
      <c r="H165" s="25">
        <v>1411.66</v>
      </c>
      <c r="I165" s="25">
        <v>1411.66</v>
      </c>
      <c r="J165" s="25">
        <v>1411.66</v>
      </c>
      <c r="K165" s="25">
        <v>1411.66</v>
      </c>
      <c r="L165" s="25">
        <v>1411.66</v>
      </c>
      <c r="M165" s="25">
        <v>1411.66</v>
      </c>
      <c r="N165" s="25">
        <v>1411.66</v>
      </c>
      <c r="O165" s="25">
        <v>1411.66</v>
      </c>
      <c r="P165" s="25">
        <v>1411.66</v>
      </c>
      <c r="Q165" s="25">
        <v>1411.66</v>
      </c>
      <c r="R165" s="25">
        <f>(E165+2*SUM(F165:P165)+Q165)/24</f>
        <v>1411.66</v>
      </c>
      <c r="T165" s="26"/>
      <c r="U165" s="26"/>
      <c r="V165" s="26"/>
      <c r="W165" s="26"/>
      <c r="X165" s="26"/>
      <c r="Y165" s="26"/>
      <c r="Z165" s="26"/>
      <c r="AA165" s="26"/>
      <c r="AB165" s="1"/>
      <c r="AC165" s="27"/>
    </row>
    <row r="166" spans="1:31" ht="13.5" hidden="1" outlineLevel="2" collapsed="1" thickBot="1" x14ac:dyDescent="0.25">
      <c r="A166" s="29" t="s">
        <v>373</v>
      </c>
      <c r="B166" s="29"/>
      <c r="C166" s="29"/>
      <c r="D166" s="29"/>
      <c r="E166" s="30">
        <f t="shared" ref="E166:R166" si="14">SUBTOTAL(9,E164:E165)</f>
        <v>12469923.59</v>
      </c>
      <c r="F166" s="30">
        <f t="shared" si="14"/>
        <v>12469923.59</v>
      </c>
      <c r="G166" s="30">
        <f t="shared" si="14"/>
        <v>12469875.9</v>
      </c>
      <c r="H166" s="30">
        <f t="shared" si="14"/>
        <v>12469875.9</v>
      </c>
      <c r="I166" s="30">
        <f t="shared" si="14"/>
        <v>12441185.640000001</v>
      </c>
      <c r="J166" s="30">
        <f t="shared" si="14"/>
        <v>12415434.220000001</v>
      </c>
      <c r="K166" s="30">
        <f t="shared" si="14"/>
        <v>21197449.670000002</v>
      </c>
      <c r="L166" s="30">
        <f t="shared" si="14"/>
        <v>21216605.25</v>
      </c>
      <c r="M166" s="30">
        <f t="shared" si="14"/>
        <v>21216605.25</v>
      </c>
      <c r="N166" s="30">
        <f t="shared" si="14"/>
        <v>21229086.940000001</v>
      </c>
      <c r="O166" s="30">
        <f t="shared" si="14"/>
        <v>21225804.66</v>
      </c>
      <c r="P166" s="30">
        <f t="shared" si="14"/>
        <v>21205046.449999999</v>
      </c>
      <c r="Q166" s="30">
        <f t="shared" si="14"/>
        <v>21205011.489999998</v>
      </c>
      <c r="R166" s="30">
        <f t="shared" si="14"/>
        <v>17199530.084166668</v>
      </c>
      <c r="S166" s="4"/>
      <c r="T166" s="30">
        <v>0</v>
      </c>
      <c r="U166" s="30">
        <v>0</v>
      </c>
      <c r="V166" s="30">
        <f>R166</f>
        <v>17199530.084166668</v>
      </c>
      <c r="W166" s="30">
        <v>0</v>
      </c>
      <c r="X166" s="30"/>
      <c r="Y166" s="30">
        <v>0</v>
      </c>
      <c r="Z166" s="30">
        <v>0</v>
      </c>
      <c r="AA166" s="30">
        <f>V166</f>
        <v>17199530.084166668</v>
      </c>
      <c r="AB166" s="30"/>
      <c r="AC166" s="31">
        <f>IF(V166=0,0,Y166/V166)</f>
        <v>0</v>
      </c>
      <c r="AE166" s="4"/>
    </row>
    <row r="167" spans="1:31" ht="13.5" hidden="1" outlineLevel="3" thickBot="1" x14ac:dyDescent="0.25">
      <c r="A167" s="24" t="s">
        <v>374</v>
      </c>
      <c r="B167" s="24" t="s">
        <v>375</v>
      </c>
      <c r="C167" s="24" t="s">
        <v>376</v>
      </c>
      <c r="D167" s="24" t="s">
        <v>377</v>
      </c>
      <c r="E167" s="25">
        <v>-3240384.09</v>
      </c>
      <c r="F167" s="25">
        <v>-3243006.2</v>
      </c>
      <c r="G167" s="25">
        <v>-3245628.23</v>
      </c>
      <c r="H167" s="25">
        <v>-3248250.27</v>
      </c>
      <c r="I167" s="25">
        <v>-3250872.33</v>
      </c>
      <c r="J167" s="25">
        <v>-3253494.4</v>
      </c>
      <c r="K167" s="25">
        <v>-3221890.78</v>
      </c>
      <c r="L167" s="25">
        <v>-3227317.66</v>
      </c>
      <c r="M167" s="25">
        <v>-3229760.63</v>
      </c>
      <c r="N167" s="25">
        <v>-3232203.69</v>
      </c>
      <c r="O167" s="25">
        <v>-3234646.68</v>
      </c>
      <c r="P167" s="25">
        <v>-3237089.72</v>
      </c>
      <c r="Q167" s="25">
        <v>-3239532.72</v>
      </c>
      <c r="R167" s="25">
        <f>(E167+2*SUM(F167:P167)+Q167)/24</f>
        <v>-3238676.5829166672</v>
      </c>
      <c r="T167" s="26"/>
      <c r="U167" s="26"/>
      <c r="V167" s="26"/>
      <c r="W167" s="26"/>
      <c r="X167" s="26"/>
      <c r="Y167" s="26"/>
      <c r="Z167" s="26"/>
      <c r="AA167" s="26"/>
      <c r="AB167" s="1"/>
      <c r="AC167" s="27"/>
    </row>
    <row r="168" spans="1:31" ht="13.5" hidden="1" outlineLevel="2" collapsed="1" thickBot="1" x14ac:dyDescent="0.25">
      <c r="A168" s="29" t="s">
        <v>378</v>
      </c>
      <c r="B168" s="29"/>
      <c r="C168" s="29"/>
      <c r="D168" s="29"/>
      <c r="E168" s="30">
        <f t="shared" ref="E168:R168" si="15">SUBTOTAL(9,E167:E167)</f>
        <v>-3240384.09</v>
      </c>
      <c r="F168" s="30">
        <f t="shared" si="15"/>
        <v>-3243006.2</v>
      </c>
      <c r="G168" s="30">
        <f t="shared" si="15"/>
        <v>-3245628.23</v>
      </c>
      <c r="H168" s="30">
        <f t="shared" si="15"/>
        <v>-3248250.27</v>
      </c>
      <c r="I168" s="30">
        <f t="shared" si="15"/>
        <v>-3250872.33</v>
      </c>
      <c r="J168" s="30">
        <f t="shared" si="15"/>
        <v>-3253494.4</v>
      </c>
      <c r="K168" s="30">
        <f t="shared" si="15"/>
        <v>-3221890.78</v>
      </c>
      <c r="L168" s="30">
        <f t="shared" si="15"/>
        <v>-3227317.66</v>
      </c>
      <c r="M168" s="30">
        <f t="shared" si="15"/>
        <v>-3229760.63</v>
      </c>
      <c r="N168" s="30">
        <f t="shared" si="15"/>
        <v>-3232203.69</v>
      </c>
      <c r="O168" s="30">
        <f t="shared" si="15"/>
        <v>-3234646.68</v>
      </c>
      <c r="P168" s="30">
        <f t="shared" si="15"/>
        <v>-3237089.72</v>
      </c>
      <c r="Q168" s="30">
        <f t="shared" si="15"/>
        <v>-3239532.72</v>
      </c>
      <c r="R168" s="30">
        <f t="shared" si="15"/>
        <v>-3238676.5829166672</v>
      </c>
      <c r="S168" s="4"/>
      <c r="T168" s="30">
        <f>SUBTOTAL(9,T167:T167)</f>
        <v>0</v>
      </c>
      <c r="U168" s="30">
        <f>SUBTOTAL(9,U167:U167)</f>
        <v>0</v>
      </c>
      <c r="V168" s="30">
        <f>R168</f>
        <v>-3238676.5829166672</v>
      </c>
      <c r="W168" s="30">
        <f>SUBTOTAL(9,W167:W167)</f>
        <v>0</v>
      </c>
      <c r="X168" s="30"/>
      <c r="Y168" s="30">
        <v>0</v>
      </c>
      <c r="Z168" s="30">
        <v>0</v>
      </c>
      <c r="AA168" s="30">
        <f>V168</f>
        <v>-3238676.5829166672</v>
      </c>
      <c r="AB168" s="30"/>
      <c r="AC168" s="31">
        <f>IF(V168=0,0,Y168/V168)</f>
        <v>0</v>
      </c>
      <c r="AE168" s="4"/>
    </row>
    <row r="169" spans="1:31" ht="13.5" hidden="1" outlineLevel="3" thickBot="1" x14ac:dyDescent="0.25">
      <c r="A169" s="24" t="s">
        <v>379</v>
      </c>
      <c r="B169" s="24" t="s">
        <v>380</v>
      </c>
      <c r="C169" s="24" t="s">
        <v>381</v>
      </c>
      <c r="D169" s="24" t="s">
        <v>382</v>
      </c>
      <c r="E169" s="25">
        <v>69928.31</v>
      </c>
      <c r="F169" s="25">
        <v>69928.31</v>
      </c>
      <c r="G169" s="25">
        <v>69928.31</v>
      </c>
      <c r="H169" s="25">
        <v>69928.31</v>
      </c>
      <c r="I169" s="25">
        <v>69928.31</v>
      </c>
      <c r="J169" s="25">
        <v>69928.31</v>
      </c>
      <c r="K169" s="25">
        <v>69928.31</v>
      </c>
      <c r="L169" s="25">
        <v>69928.31</v>
      </c>
      <c r="M169" s="25">
        <v>69928.31</v>
      </c>
      <c r="N169" s="25">
        <v>69928.31</v>
      </c>
      <c r="O169" s="25">
        <v>69928.31</v>
      </c>
      <c r="P169" s="25">
        <v>69928.31</v>
      </c>
      <c r="Q169" s="25">
        <v>69928.31</v>
      </c>
      <c r="R169" s="25">
        <f>(E169+2*SUM(F169:P169)+Q169)/24</f>
        <v>69928.310000000012</v>
      </c>
      <c r="T169" s="26"/>
      <c r="U169" s="26"/>
      <c r="V169" s="26"/>
      <c r="W169" s="26"/>
      <c r="X169" s="26"/>
      <c r="Y169" s="26"/>
      <c r="Z169" s="26"/>
      <c r="AA169" s="26"/>
      <c r="AB169" s="1"/>
      <c r="AC169" s="27"/>
    </row>
    <row r="170" spans="1:31" ht="13.5" hidden="1" outlineLevel="2" collapsed="1" thickBot="1" x14ac:dyDescent="0.25">
      <c r="A170" s="29" t="s">
        <v>383</v>
      </c>
      <c r="B170" s="29"/>
      <c r="C170" s="29"/>
      <c r="D170" s="29"/>
      <c r="E170" s="30">
        <f t="shared" ref="E170:R170" si="16">SUBTOTAL(9,E169:E169)</f>
        <v>69928.31</v>
      </c>
      <c r="F170" s="30">
        <f t="shared" si="16"/>
        <v>69928.31</v>
      </c>
      <c r="G170" s="30">
        <f t="shared" si="16"/>
        <v>69928.31</v>
      </c>
      <c r="H170" s="30">
        <f t="shared" si="16"/>
        <v>69928.31</v>
      </c>
      <c r="I170" s="30">
        <f t="shared" si="16"/>
        <v>69928.31</v>
      </c>
      <c r="J170" s="30">
        <f t="shared" si="16"/>
        <v>69928.31</v>
      </c>
      <c r="K170" s="30">
        <f t="shared" si="16"/>
        <v>69928.31</v>
      </c>
      <c r="L170" s="30">
        <f t="shared" si="16"/>
        <v>69928.31</v>
      </c>
      <c r="M170" s="30">
        <f t="shared" si="16"/>
        <v>69928.31</v>
      </c>
      <c r="N170" s="30">
        <f t="shared" si="16"/>
        <v>69928.31</v>
      </c>
      <c r="O170" s="30">
        <f t="shared" si="16"/>
        <v>69928.31</v>
      </c>
      <c r="P170" s="30">
        <f t="shared" si="16"/>
        <v>69928.31</v>
      </c>
      <c r="Q170" s="30">
        <f t="shared" si="16"/>
        <v>69928.31</v>
      </c>
      <c r="R170" s="30">
        <f t="shared" si="16"/>
        <v>69928.310000000012</v>
      </c>
      <c r="S170" s="4"/>
      <c r="T170" s="30">
        <f>SUBTOTAL(9,T169:T169)</f>
        <v>0</v>
      </c>
      <c r="U170" s="30">
        <f>SUBTOTAL(9,U169:U169)</f>
        <v>0</v>
      </c>
      <c r="V170" s="30">
        <f>R170</f>
        <v>69928.310000000012</v>
      </c>
      <c r="W170" s="30">
        <f>SUBTOTAL(9,W169:W169)</f>
        <v>0</v>
      </c>
      <c r="X170" s="30"/>
      <c r="Y170" s="30">
        <v>0</v>
      </c>
      <c r="Z170" s="30">
        <v>0</v>
      </c>
      <c r="AA170" s="30">
        <f>V170</f>
        <v>69928.310000000012</v>
      </c>
      <c r="AB170" s="30"/>
      <c r="AC170" s="31">
        <f>IF(V170=0,0,Y170/V170)</f>
        <v>0</v>
      </c>
      <c r="AE170" s="4"/>
    </row>
    <row r="171" spans="1:31" ht="13.5" hidden="1" outlineLevel="3" thickBot="1" x14ac:dyDescent="0.25">
      <c r="A171" s="24" t="s">
        <v>384</v>
      </c>
      <c r="B171" s="24" t="s">
        <v>385</v>
      </c>
      <c r="C171" s="24" t="s">
        <v>386</v>
      </c>
      <c r="D171" s="24" t="s">
        <v>387</v>
      </c>
      <c r="E171" s="25">
        <v>1000</v>
      </c>
      <c r="F171" s="25">
        <v>1000</v>
      </c>
      <c r="G171" s="25">
        <v>1000</v>
      </c>
      <c r="H171" s="25">
        <v>1000</v>
      </c>
      <c r="I171" s="25">
        <v>1000</v>
      </c>
      <c r="J171" s="25">
        <v>1000</v>
      </c>
      <c r="K171" s="25">
        <v>1000</v>
      </c>
      <c r="L171" s="25">
        <v>1000</v>
      </c>
      <c r="M171" s="25">
        <v>1000</v>
      </c>
      <c r="N171" s="25">
        <v>1000</v>
      </c>
      <c r="O171" s="25">
        <v>1000</v>
      </c>
      <c r="P171" s="25">
        <v>1000</v>
      </c>
      <c r="Q171" s="25">
        <v>1000</v>
      </c>
      <c r="R171" s="25">
        <f t="shared" ref="R171:R176" si="17">(E171+2*SUM(F171:P171)+Q171)/24</f>
        <v>1000</v>
      </c>
      <c r="T171" s="26"/>
      <c r="U171" s="26"/>
      <c r="V171" s="26">
        <f>R171</f>
        <v>1000</v>
      </c>
      <c r="W171" s="26"/>
      <c r="X171" s="26"/>
      <c r="Y171" s="26"/>
      <c r="Z171" s="26"/>
      <c r="AA171" s="26"/>
      <c r="AB171" s="1"/>
      <c r="AC171" s="27"/>
    </row>
    <row r="172" spans="1:31" ht="13.5" hidden="1" outlineLevel="3" thickBot="1" x14ac:dyDescent="0.25">
      <c r="A172" s="28" t="s">
        <v>384</v>
      </c>
      <c r="B172" s="28" t="s">
        <v>385</v>
      </c>
      <c r="C172" s="24" t="s">
        <v>388</v>
      </c>
      <c r="D172" s="24" t="s">
        <v>389</v>
      </c>
      <c r="E172" s="25">
        <v>47960001</v>
      </c>
      <c r="F172" s="25">
        <v>47960001</v>
      </c>
      <c r="G172" s="25">
        <v>47960001</v>
      </c>
      <c r="H172" s="25">
        <v>47960001</v>
      </c>
      <c r="I172" s="25">
        <v>47960001</v>
      </c>
      <c r="J172" s="25">
        <v>47960001</v>
      </c>
      <c r="K172" s="25">
        <v>47960001</v>
      </c>
      <c r="L172" s="25">
        <v>47960001</v>
      </c>
      <c r="M172" s="25">
        <v>47960001</v>
      </c>
      <c r="N172" s="25">
        <v>47960001</v>
      </c>
      <c r="O172" s="25">
        <v>47960001</v>
      </c>
      <c r="P172" s="25">
        <v>47960001</v>
      </c>
      <c r="Q172" s="25">
        <v>47960001</v>
      </c>
      <c r="R172" s="25">
        <f t="shared" si="17"/>
        <v>47960001</v>
      </c>
      <c r="T172" s="26">
        <v>24557008.60320637</v>
      </c>
      <c r="U172" s="26"/>
      <c r="V172" s="26">
        <v>23402992.39679363</v>
      </c>
      <c r="W172" s="26"/>
      <c r="X172" s="26"/>
      <c r="Y172" s="26"/>
      <c r="Z172" s="26"/>
      <c r="AA172" s="26"/>
      <c r="AB172" s="1"/>
      <c r="AC172" s="27"/>
    </row>
    <row r="173" spans="1:31" ht="13.5" hidden="1" outlineLevel="3" thickBot="1" x14ac:dyDescent="0.25">
      <c r="A173" s="28" t="s">
        <v>384</v>
      </c>
      <c r="B173" s="28" t="s">
        <v>385</v>
      </c>
      <c r="C173" s="24" t="s">
        <v>390</v>
      </c>
      <c r="D173" s="24" t="s">
        <v>391</v>
      </c>
      <c r="E173" s="25">
        <v>6038000</v>
      </c>
      <c r="F173" s="25">
        <v>6038000</v>
      </c>
      <c r="G173" s="25">
        <v>6038000</v>
      </c>
      <c r="H173" s="25">
        <v>6038000</v>
      </c>
      <c r="I173" s="25">
        <v>6038000</v>
      </c>
      <c r="J173" s="25">
        <v>6038000</v>
      </c>
      <c r="K173" s="25">
        <v>6038000</v>
      </c>
      <c r="L173" s="25">
        <v>6038000</v>
      </c>
      <c r="M173" s="25">
        <v>6038000</v>
      </c>
      <c r="N173" s="25">
        <v>6038000</v>
      </c>
      <c r="O173" s="25">
        <v>6038000</v>
      </c>
      <c r="P173" s="25">
        <v>6038000</v>
      </c>
      <c r="Q173" s="25">
        <v>6038000</v>
      </c>
      <c r="R173" s="25">
        <f t="shared" si="17"/>
        <v>6038000</v>
      </c>
      <c r="T173" s="26"/>
      <c r="U173" s="26"/>
      <c r="V173" s="26">
        <f>R173</f>
        <v>6038000</v>
      </c>
      <c r="W173" s="26"/>
      <c r="X173" s="26"/>
      <c r="Y173" s="26"/>
      <c r="Z173" s="26"/>
      <c r="AA173" s="26"/>
      <c r="AB173" s="1"/>
      <c r="AC173" s="27"/>
    </row>
    <row r="174" spans="1:31" ht="13.5" hidden="1" outlineLevel="3" thickBot="1" x14ac:dyDescent="0.25">
      <c r="A174" s="24" t="s">
        <v>392</v>
      </c>
      <c r="B174" s="24" t="s">
        <v>393</v>
      </c>
      <c r="C174" s="24" t="s">
        <v>394</v>
      </c>
      <c r="D174" s="24" t="s">
        <v>395</v>
      </c>
      <c r="E174" s="25">
        <v>395844304.68000001</v>
      </c>
      <c r="F174" s="25">
        <v>395000065.12</v>
      </c>
      <c r="G174" s="25">
        <v>399486624.44</v>
      </c>
      <c r="H174" s="25">
        <v>405300053.10000002</v>
      </c>
      <c r="I174" s="25">
        <v>411216358.76999998</v>
      </c>
      <c r="J174" s="25">
        <v>413157144.63999999</v>
      </c>
      <c r="K174" s="25">
        <v>410293265.63</v>
      </c>
      <c r="L174" s="25">
        <v>412300070.07999998</v>
      </c>
      <c r="M174" s="25">
        <v>413953789.51999998</v>
      </c>
      <c r="N174" s="25">
        <v>417521803.35000002</v>
      </c>
      <c r="O174" s="25">
        <v>418946663.31999999</v>
      </c>
      <c r="P174" s="25">
        <v>419844331.08999997</v>
      </c>
      <c r="Q174" s="25">
        <v>425025951.06999999</v>
      </c>
      <c r="R174" s="25">
        <f t="shared" si="17"/>
        <v>410621274.74458331</v>
      </c>
      <c r="T174" s="26"/>
      <c r="U174" s="26"/>
      <c r="V174" s="26">
        <f>R174</f>
        <v>410621274.74458331</v>
      </c>
      <c r="W174" s="26"/>
      <c r="X174" s="26"/>
      <c r="Y174" s="26"/>
      <c r="Z174" s="26"/>
      <c r="AA174" s="26"/>
      <c r="AB174" s="1"/>
      <c r="AC174" s="27"/>
    </row>
    <row r="175" spans="1:31" ht="13.5" hidden="1" outlineLevel="3" thickBot="1" x14ac:dyDescent="0.25">
      <c r="A175" s="28" t="s">
        <v>392</v>
      </c>
      <c r="B175" s="28" t="s">
        <v>393</v>
      </c>
      <c r="C175" s="24" t="s">
        <v>396</v>
      </c>
      <c r="D175" s="24" t="s">
        <v>397</v>
      </c>
      <c r="E175" s="25">
        <v>8188540.1900000004</v>
      </c>
      <c r="F175" s="25">
        <v>7962145.9500000002</v>
      </c>
      <c r="G175" s="25">
        <v>8205405.0999999996</v>
      </c>
      <c r="H175" s="25">
        <v>9199050.2799999993</v>
      </c>
      <c r="I175" s="25">
        <v>9096292.4100000001</v>
      </c>
      <c r="J175" s="25">
        <v>9289303.0700000003</v>
      </c>
      <c r="K175" s="25">
        <v>9158652.5999999996</v>
      </c>
      <c r="L175" s="25">
        <v>8689623.25</v>
      </c>
      <c r="M175" s="25">
        <v>8796075.7200000007</v>
      </c>
      <c r="N175" s="25">
        <v>8540850.0999999996</v>
      </c>
      <c r="O175" s="25">
        <v>7780843.6100000003</v>
      </c>
      <c r="P175" s="25">
        <v>7950920.8399999999</v>
      </c>
      <c r="Q175" s="25">
        <v>7819888.0499999998</v>
      </c>
      <c r="R175" s="25">
        <f t="shared" si="17"/>
        <v>8556114.7541666664</v>
      </c>
      <c r="T175" s="26"/>
      <c r="U175" s="26"/>
      <c r="V175" s="26">
        <f>R175</f>
        <v>8556114.7541666664</v>
      </c>
      <c r="W175" s="26"/>
      <c r="X175" s="26"/>
      <c r="Y175" s="26"/>
      <c r="Z175" s="26"/>
      <c r="AA175" s="26"/>
      <c r="AB175" s="1"/>
      <c r="AC175" s="27"/>
    </row>
    <row r="176" spans="1:31" ht="13.5" hidden="1" outlineLevel="3" thickBot="1" x14ac:dyDescent="0.25">
      <c r="A176" s="24" t="s">
        <v>398</v>
      </c>
      <c r="B176" s="24" t="s">
        <v>399</v>
      </c>
      <c r="C176" s="24" t="s">
        <v>400</v>
      </c>
      <c r="D176" s="24" t="s">
        <v>401</v>
      </c>
      <c r="E176" s="25">
        <v>-317634090</v>
      </c>
      <c r="F176" s="25">
        <v>-317634090</v>
      </c>
      <c r="G176" s="25">
        <v>-317634090</v>
      </c>
      <c r="H176" s="25">
        <v>-317634090</v>
      </c>
      <c r="I176" s="25">
        <v>-317634090</v>
      </c>
      <c r="J176" s="25">
        <v>-317634090</v>
      </c>
      <c r="K176" s="25">
        <v>-357634090</v>
      </c>
      <c r="L176" s="25">
        <v>-357634090</v>
      </c>
      <c r="M176" s="25">
        <v>-357634090</v>
      </c>
      <c r="N176" s="25">
        <v>-357634090</v>
      </c>
      <c r="O176" s="25">
        <v>-357634090</v>
      </c>
      <c r="P176" s="25">
        <v>-357634090</v>
      </c>
      <c r="Q176" s="25">
        <v>-357634090</v>
      </c>
      <c r="R176" s="25">
        <f t="shared" si="17"/>
        <v>-339300756.66666669</v>
      </c>
      <c r="T176" s="26"/>
      <c r="U176" s="26"/>
      <c r="V176" s="26">
        <f>R176</f>
        <v>-339300756.66666669</v>
      </c>
      <c r="W176" s="26"/>
      <c r="X176" s="26"/>
      <c r="Y176" s="26"/>
      <c r="Z176" s="26"/>
      <c r="AA176" s="26"/>
      <c r="AB176" s="1"/>
      <c r="AC176" s="27"/>
    </row>
    <row r="177" spans="1:31" ht="13.5" hidden="1" outlineLevel="2" collapsed="1" thickBot="1" x14ac:dyDescent="0.25">
      <c r="A177" s="29" t="s">
        <v>402</v>
      </c>
      <c r="B177" s="29"/>
      <c r="C177" s="29"/>
      <c r="D177" s="29"/>
      <c r="E177" s="30">
        <f t="shared" ref="E177:R177" si="18">SUBTOTAL(9,E171:E176)</f>
        <v>140397755.87</v>
      </c>
      <c r="F177" s="30">
        <f t="shared" si="18"/>
        <v>139327122.06999999</v>
      </c>
      <c r="G177" s="30">
        <f t="shared" si="18"/>
        <v>144056940.54000002</v>
      </c>
      <c r="H177" s="30">
        <f t="shared" si="18"/>
        <v>150864014.38</v>
      </c>
      <c r="I177" s="30">
        <f t="shared" si="18"/>
        <v>156677562.18000001</v>
      </c>
      <c r="J177" s="30">
        <f t="shared" si="18"/>
        <v>158811358.70999998</v>
      </c>
      <c r="K177" s="30">
        <f t="shared" si="18"/>
        <v>115816829.23000002</v>
      </c>
      <c r="L177" s="30">
        <f t="shared" si="18"/>
        <v>117354604.32999998</v>
      </c>
      <c r="M177" s="30">
        <f t="shared" si="18"/>
        <v>119114776.24000001</v>
      </c>
      <c r="N177" s="30">
        <f t="shared" si="18"/>
        <v>122427564.45000005</v>
      </c>
      <c r="O177" s="30">
        <f t="shared" si="18"/>
        <v>123092417.93000001</v>
      </c>
      <c r="P177" s="30">
        <f t="shared" si="18"/>
        <v>124160162.92999995</v>
      </c>
      <c r="Q177" s="30">
        <f t="shared" si="18"/>
        <v>129210750.12</v>
      </c>
      <c r="R177" s="30">
        <f t="shared" si="18"/>
        <v>133875633.83208328</v>
      </c>
      <c r="S177" s="4"/>
      <c r="T177" s="30">
        <f>SUBTOTAL(9,T171:T176)</f>
        <v>24557008.60320637</v>
      </c>
      <c r="U177" s="30">
        <f>SUBTOTAL(9,U171:U176)</f>
        <v>0</v>
      </c>
      <c r="V177" s="30">
        <f>SUBTOTAL(9,V171:V176)</f>
        <v>109318625.22887689</v>
      </c>
      <c r="W177" s="30">
        <f>SUBTOTAL(9,W171:W176)</f>
        <v>0</v>
      </c>
      <c r="X177" s="30"/>
      <c r="Y177" s="30">
        <v>7351053.7287866194</v>
      </c>
      <c r="Z177" s="30">
        <v>25156527.154291503</v>
      </c>
      <c r="AA177" s="30">
        <v>76811044.34579882</v>
      </c>
      <c r="AB177" s="30"/>
      <c r="AC177" s="31">
        <f t="shared" ref="AC177:AC212" si="19">IF(V177=0,0,Y177/V177)</f>
        <v>6.7244293581226022E-2</v>
      </c>
      <c r="AE177" s="4"/>
    </row>
    <row r="178" spans="1:31" ht="13.5" hidden="1" outlineLevel="3" thickBot="1" x14ac:dyDescent="0.25">
      <c r="A178" s="24" t="s">
        <v>403</v>
      </c>
      <c r="B178" s="24" t="s">
        <v>404</v>
      </c>
      <c r="C178" s="24" t="s">
        <v>405</v>
      </c>
      <c r="D178" s="24" t="s">
        <v>406</v>
      </c>
      <c r="E178" s="25">
        <v>841485.08</v>
      </c>
      <c r="F178" s="25">
        <v>837378.49</v>
      </c>
      <c r="G178" s="25">
        <v>833838.09</v>
      </c>
      <c r="H178" s="25">
        <v>829571.32</v>
      </c>
      <c r="I178" s="25">
        <v>821377.27</v>
      </c>
      <c r="J178" s="25">
        <v>817335.27</v>
      </c>
      <c r="K178" s="25">
        <v>816627.36</v>
      </c>
      <c r="L178" s="25">
        <v>807701.43</v>
      </c>
      <c r="M178" s="25">
        <v>780514.41</v>
      </c>
      <c r="N178" s="25">
        <v>776758.41</v>
      </c>
      <c r="O178" s="25">
        <v>775352.41</v>
      </c>
      <c r="P178" s="25">
        <v>771866.2</v>
      </c>
      <c r="Q178" s="25">
        <v>767335.2</v>
      </c>
      <c r="R178" s="25">
        <f t="shared" ref="R178:R190" si="20">(E178+2*SUM(F178:P178)+Q178)/24</f>
        <v>806060.89999999991</v>
      </c>
      <c r="T178" s="26"/>
      <c r="U178" s="26"/>
      <c r="V178" s="26">
        <f t="shared" ref="V178:V190" si="21">R178</f>
        <v>806060.89999999991</v>
      </c>
      <c r="W178" s="26"/>
      <c r="X178" s="26"/>
      <c r="Y178" s="26"/>
      <c r="Z178" s="26"/>
      <c r="AA178" s="26">
        <f t="shared" ref="AA178:AA190" si="22">V178</f>
        <v>806060.89999999991</v>
      </c>
      <c r="AB178" s="1"/>
      <c r="AC178" s="27">
        <f t="shared" si="19"/>
        <v>0</v>
      </c>
    </row>
    <row r="179" spans="1:31" ht="13.5" hidden="1" outlineLevel="3" thickBot="1" x14ac:dyDescent="0.25">
      <c r="A179" s="24" t="s">
        <v>407</v>
      </c>
      <c r="B179" s="24" t="s">
        <v>408</v>
      </c>
      <c r="C179" s="24" t="s">
        <v>409</v>
      </c>
      <c r="D179" s="24" t="s">
        <v>410</v>
      </c>
      <c r="E179" s="25">
        <v>0</v>
      </c>
      <c r="F179" s="25">
        <v>0</v>
      </c>
      <c r="G179" s="25">
        <v>0</v>
      </c>
      <c r="H179" s="25">
        <v>0</v>
      </c>
      <c r="I179" s="25">
        <v>0</v>
      </c>
      <c r="J179" s="25">
        <v>0</v>
      </c>
      <c r="K179" s="25">
        <v>0</v>
      </c>
      <c r="L179" s="25">
        <v>0</v>
      </c>
      <c r="M179" s="25">
        <v>0</v>
      </c>
      <c r="N179" s="25">
        <v>570.6</v>
      </c>
      <c r="O179" s="25">
        <v>570.6</v>
      </c>
      <c r="P179" s="25">
        <v>570.6</v>
      </c>
      <c r="Q179" s="25">
        <v>570.6</v>
      </c>
      <c r="R179" s="25">
        <f t="shared" si="20"/>
        <v>166.42500000000001</v>
      </c>
      <c r="T179" s="26"/>
      <c r="U179" s="26"/>
      <c r="V179" s="26">
        <f t="shared" si="21"/>
        <v>166.42500000000001</v>
      </c>
      <c r="W179" s="26"/>
      <c r="X179" s="26"/>
      <c r="Y179" s="26"/>
      <c r="Z179" s="26"/>
      <c r="AA179" s="26">
        <f t="shared" si="22"/>
        <v>166.42500000000001</v>
      </c>
      <c r="AB179" s="1"/>
      <c r="AC179" s="27">
        <f t="shared" si="19"/>
        <v>0</v>
      </c>
    </row>
    <row r="180" spans="1:31" ht="13.5" hidden="1" outlineLevel="3" thickBot="1" x14ac:dyDescent="0.25">
      <c r="A180" s="24" t="s">
        <v>411</v>
      </c>
      <c r="B180" s="24" t="s">
        <v>412</v>
      </c>
      <c r="C180" s="24" t="s">
        <v>413</v>
      </c>
      <c r="D180" s="24" t="s">
        <v>414</v>
      </c>
      <c r="E180" s="25">
        <v>-212000.28</v>
      </c>
      <c r="F180" s="25">
        <v>-212000.28</v>
      </c>
      <c r="G180" s="25">
        <v>-212000.28</v>
      </c>
      <c r="H180" s="25">
        <v>-213116.84</v>
      </c>
      <c r="I180" s="25">
        <v>-213116.84</v>
      </c>
      <c r="J180" s="25">
        <v>-213116.84</v>
      </c>
      <c r="K180" s="25">
        <v>-196641.38</v>
      </c>
      <c r="L180" s="25">
        <v>-196641.38</v>
      </c>
      <c r="M180" s="25">
        <v>-196641.38</v>
      </c>
      <c r="N180" s="25">
        <v>-186662.76</v>
      </c>
      <c r="O180" s="25">
        <v>-186662.76</v>
      </c>
      <c r="P180" s="25">
        <v>-186662.76</v>
      </c>
      <c r="Q180" s="25">
        <v>-205061.93</v>
      </c>
      <c r="R180" s="25">
        <f t="shared" si="20"/>
        <v>-201816.21708333332</v>
      </c>
      <c r="T180" s="26"/>
      <c r="U180" s="26"/>
      <c r="V180" s="26">
        <f t="shared" si="21"/>
        <v>-201816.21708333332</v>
      </c>
      <c r="W180" s="26"/>
      <c r="X180" s="26"/>
      <c r="Y180" s="26"/>
      <c r="Z180" s="26"/>
      <c r="AA180" s="26">
        <f t="shared" si="22"/>
        <v>-201816.21708333332</v>
      </c>
      <c r="AB180" s="1"/>
      <c r="AC180" s="27">
        <f t="shared" si="19"/>
        <v>0</v>
      </c>
    </row>
    <row r="181" spans="1:31" ht="13.5" hidden="1" outlineLevel="3" thickBot="1" x14ac:dyDescent="0.25">
      <c r="A181" s="24" t="s">
        <v>415</v>
      </c>
      <c r="B181" s="24" t="s">
        <v>416</v>
      </c>
      <c r="C181" s="24" t="s">
        <v>417</v>
      </c>
      <c r="D181" s="24" t="s">
        <v>418</v>
      </c>
      <c r="E181" s="25">
        <v>7340662.5599999996</v>
      </c>
      <c r="F181" s="25">
        <v>6808081.5700000003</v>
      </c>
      <c r="G181" s="25">
        <v>6722873.5099999998</v>
      </c>
      <c r="H181" s="25">
        <v>6711835.0899999999</v>
      </c>
      <c r="I181" s="25">
        <v>6709866.96</v>
      </c>
      <c r="J181" s="25">
        <v>6700628.1100000003</v>
      </c>
      <c r="K181" s="25">
        <v>6692655.6699999999</v>
      </c>
      <c r="L181" s="25">
        <v>4700686.1900000004</v>
      </c>
      <c r="M181" s="25">
        <v>4388325.42</v>
      </c>
      <c r="N181" s="25">
        <v>4380874.76</v>
      </c>
      <c r="O181" s="25">
        <v>4381467.1100000003</v>
      </c>
      <c r="P181" s="25">
        <v>3980980.18</v>
      </c>
      <c r="Q181" s="25">
        <v>3974513.91</v>
      </c>
      <c r="R181" s="25">
        <f t="shared" si="20"/>
        <v>5652988.5670833336</v>
      </c>
      <c r="T181" s="26"/>
      <c r="U181" s="26"/>
      <c r="V181" s="26">
        <f t="shared" si="21"/>
        <v>5652988.5670833336</v>
      </c>
      <c r="W181" s="26"/>
      <c r="X181" s="26"/>
      <c r="Y181" s="26"/>
      <c r="Z181" s="26"/>
      <c r="AA181" s="26">
        <f t="shared" si="22"/>
        <v>5652988.5670833336</v>
      </c>
      <c r="AB181" s="1"/>
      <c r="AC181" s="27">
        <f t="shared" si="19"/>
        <v>0</v>
      </c>
    </row>
    <row r="182" spans="1:31" ht="13.5" hidden="1" outlineLevel="3" thickBot="1" x14ac:dyDescent="0.25">
      <c r="A182" s="28" t="s">
        <v>415</v>
      </c>
      <c r="B182" s="28" t="s">
        <v>416</v>
      </c>
      <c r="C182" s="24" t="s">
        <v>419</v>
      </c>
      <c r="D182" s="24" t="s">
        <v>420</v>
      </c>
      <c r="E182" s="25">
        <v>-1979756.76</v>
      </c>
      <c r="F182" s="25">
        <v>-1442625.05</v>
      </c>
      <c r="G182" s="25">
        <v>-1365230.83</v>
      </c>
      <c r="H182" s="25">
        <v>-1360758.49</v>
      </c>
      <c r="I182" s="25">
        <v>-1360758.49</v>
      </c>
      <c r="J182" s="25">
        <v>-1360758.49</v>
      </c>
      <c r="K182" s="25">
        <v>-1361714.12</v>
      </c>
      <c r="L182" s="25">
        <v>-1361714.12</v>
      </c>
      <c r="M182" s="25">
        <v>-1361714.12</v>
      </c>
      <c r="N182" s="25">
        <v>-1368019.76</v>
      </c>
      <c r="O182" s="25">
        <v>-1368019.76</v>
      </c>
      <c r="P182" s="25">
        <v>-1368019.76</v>
      </c>
      <c r="Q182" s="25">
        <v>-1385941.51</v>
      </c>
      <c r="R182" s="25">
        <f t="shared" si="20"/>
        <v>-1396848.5104166667</v>
      </c>
      <c r="T182" s="26"/>
      <c r="U182" s="26"/>
      <c r="V182" s="26">
        <f t="shared" si="21"/>
        <v>-1396848.5104166667</v>
      </c>
      <c r="W182" s="26"/>
      <c r="X182" s="26"/>
      <c r="Y182" s="26"/>
      <c r="Z182" s="26"/>
      <c r="AA182" s="26">
        <f t="shared" si="22"/>
        <v>-1396848.5104166667</v>
      </c>
      <c r="AB182" s="1"/>
      <c r="AC182" s="27">
        <f t="shared" si="19"/>
        <v>0</v>
      </c>
    </row>
    <row r="183" spans="1:31" ht="13.5" hidden="1" outlineLevel="3" thickBot="1" x14ac:dyDescent="0.25">
      <c r="A183" s="28" t="s">
        <v>415</v>
      </c>
      <c r="B183" s="28" t="s">
        <v>416</v>
      </c>
      <c r="C183" s="24" t="s">
        <v>421</v>
      </c>
      <c r="D183" s="24" t="s">
        <v>422</v>
      </c>
      <c r="E183" s="25">
        <v>65917407.969999999</v>
      </c>
      <c r="F183" s="25">
        <v>66500876.950000003</v>
      </c>
      <c r="G183" s="25">
        <v>67365950.900000006</v>
      </c>
      <c r="H183" s="25">
        <v>66143088.119999997</v>
      </c>
      <c r="I183" s="25">
        <v>68006091.230000004</v>
      </c>
      <c r="J183" s="25">
        <v>67791064.709999993</v>
      </c>
      <c r="K183" s="25">
        <v>69906715.310000002</v>
      </c>
      <c r="L183" s="25">
        <v>68473505.140000001</v>
      </c>
      <c r="M183" s="25">
        <v>67699797.560000002</v>
      </c>
      <c r="N183" s="25">
        <v>68681013.430000007</v>
      </c>
      <c r="O183" s="25">
        <v>66500573.280000001</v>
      </c>
      <c r="P183" s="25">
        <v>66432175.659999996</v>
      </c>
      <c r="Q183" s="25">
        <v>60519363.189999998</v>
      </c>
      <c r="R183" s="25">
        <f t="shared" si="20"/>
        <v>67226603.155833319</v>
      </c>
      <c r="T183" s="26"/>
      <c r="U183" s="26"/>
      <c r="V183" s="26">
        <f t="shared" si="21"/>
        <v>67226603.155833319</v>
      </c>
      <c r="W183" s="26"/>
      <c r="X183" s="26"/>
      <c r="Y183" s="26"/>
      <c r="Z183" s="26"/>
      <c r="AA183" s="26">
        <f t="shared" si="22"/>
        <v>67226603.155833319</v>
      </c>
      <c r="AB183" s="1"/>
      <c r="AC183" s="27">
        <f t="shared" si="19"/>
        <v>0</v>
      </c>
    </row>
    <row r="184" spans="1:31" ht="13.5" hidden="1" outlineLevel="3" thickBot="1" x14ac:dyDescent="0.25">
      <c r="A184" s="28" t="s">
        <v>415</v>
      </c>
      <c r="B184" s="28" t="s">
        <v>416</v>
      </c>
      <c r="C184" s="24" t="s">
        <v>423</v>
      </c>
      <c r="D184" s="24" t="s">
        <v>424</v>
      </c>
      <c r="E184" s="25">
        <v>-941235.44</v>
      </c>
      <c r="F184" s="25">
        <v>-943777.89</v>
      </c>
      <c r="G184" s="25">
        <v>-946320.31</v>
      </c>
      <c r="H184" s="25">
        <v>-948780.63</v>
      </c>
      <c r="I184" s="25">
        <v>-951333.73</v>
      </c>
      <c r="J184" s="25">
        <v>-953874.04</v>
      </c>
      <c r="K184" s="25">
        <v>-956499.07</v>
      </c>
      <c r="L184" s="25">
        <v>-959124.12</v>
      </c>
      <c r="M184" s="25">
        <v>-961495.07</v>
      </c>
      <c r="N184" s="25">
        <v>-964120.18</v>
      </c>
      <c r="O184" s="25">
        <v>-966660.49</v>
      </c>
      <c r="P184" s="25">
        <v>-969285.52</v>
      </c>
      <c r="Q184" s="25">
        <v>-971825.83</v>
      </c>
      <c r="R184" s="25">
        <f t="shared" si="20"/>
        <v>-956483.47375</v>
      </c>
      <c r="T184" s="26"/>
      <c r="U184" s="26"/>
      <c r="V184" s="26">
        <f t="shared" si="21"/>
        <v>-956483.47375</v>
      </c>
      <c r="W184" s="26"/>
      <c r="X184" s="26"/>
      <c r="Y184" s="26"/>
      <c r="Z184" s="26"/>
      <c r="AA184" s="26">
        <f t="shared" si="22"/>
        <v>-956483.47375</v>
      </c>
      <c r="AB184" s="1"/>
      <c r="AC184" s="27">
        <f t="shared" si="19"/>
        <v>0</v>
      </c>
    </row>
    <row r="185" spans="1:31" ht="13.5" hidden="1" outlineLevel="3" thickBot="1" x14ac:dyDescent="0.25">
      <c r="A185" s="28" t="s">
        <v>415</v>
      </c>
      <c r="B185" s="28" t="s">
        <v>416</v>
      </c>
      <c r="C185" s="24" t="s">
        <v>425</v>
      </c>
      <c r="D185" s="24" t="s">
        <v>426</v>
      </c>
      <c r="E185" s="25">
        <v>2110867.2799999998</v>
      </c>
      <c r="F185" s="25">
        <v>2149723.91</v>
      </c>
      <c r="G185" s="25">
        <v>2279178.58</v>
      </c>
      <c r="H185" s="25">
        <v>2030110.57</v>
      </c>
      <c r="I185" s="25">
        <v>2313839.15</v>
      </c>
      <c r="J185" s="25">
        <v>2186598.0099999998</v>
      </c>
      <c r="K185" s="25">
        <v>2369017.7400000002</v>
      </c>
      <c r="L185" s="25">
        <v>2064079.2</v>
      </c>
      <c r="M185" s="25">
        <v>1941896.78</v>
      </c>
      <c r="N185" s="25">
        <v>1568483.04</v>
      </c>
      <c r="O185" s="25">
        <v>1200430.6599999999</v>
      </c>
      <c r="P185" s="25">
        <v>1201390.1100000001</v>
      </c>
      <c r="Q185" s="25">
        <v>883502.95</v>
      </c>
      <c r="R185" s="25">
        <f t="shared" si="20"/>
        <v>1900161.0720833335</v>
      </c>
      <c r="T185" s="26"/>
      <c r="U185" s="26"/>
      <c r="V185" s="26">
        <f t="shared" si="21"/>
        <v>1900161.0720833335</v>
      </c>
      <c r="W185" s="26"/>
      <c r="X185" s="26"/>
      <c r="Y185" s="26"/>
      <c r="Z185" s="26"/>
      <c r="AA185" s="26">
        <f t="shared" si="22"/>
        <v>1900161.0720833335</v>
      </c>
      <c r="AB185" s="1"/>
      <c r="AC185" s="27">
        <f t="shared" si="19"/>
        <v>0</v>
      </c>
    </row>
    <row r="186" spans="1:31" ht="13.5" hidden="1" outlineLevel="3" thickBot="1" x14ac:dyDescent="0.25">
      <c r="A186" s="28" t="s">
        <v>415</v>
      </c>
      <c r="B186" s="28" t="s">
        <v>416</v>
      </c>
      <c r="C186" s="24" t="s">
        <v>427</v>
      </c>
      <c r="D186" s="24" t="s">
        <v>428</v>
      </c>
      <c r="E186" s="25">
        <v>5639330.6100000003</v>
      </c>
      <c r="F186" s="25">
        <v>5655534.3200000003</v>
      </c>
      <c r="G186" s="25">
        <v>5655778.6799999997</v>
      </c>
      <c r="H186" s="25">
        <v>5692452.0700000003</v>
      </c>
      <c r="I186" s="25">
        <v>5709669.7999999998</v>
      </c>
      <c r="J186" s="25">
        <v>5717768.04</v>
      </c>
      <c r="K186" s="25">
        <v>6171534.0499999998</v>
      </c>
      <c r="L186" s="25">
        <v>6186694.3099999996</v>
      </c>
      <c r="M186" s="25">
        <v>6213255.2699999996</v>
      </c>
      <c r="N186" s="25">
        <v>5149889.07</v>
      </c>
      <c r="O186" s="25">
        <v>5165735.0199999996</v>
      </c>
      <c r="P186" s="25">
        <v>5182859.2300000004</v>
      </c>
      <c r="Q186" s="25">
        <v>5223506.93</v>
      </c>
      <c r="R186" s="25">
        <f t="shared" si="20"/>
        <v>5661049.0525000012</v>
      </c>
      <c r="T186" s="26"/>
      <c r="U186" s="26"/>
      <c r="V186" s="26">
        <f t="shared" si="21"/>
        <v>5661049.0525000012</v>
      </c>
      <c r="W186" s="26"/>
      <c r="X186" s="26"/>
      <c r="Y186" s="26"/>
      <c r="Z186" s="26"/>
      <c r="AA186" s="26">
        <f t="shared" si="22"/>
        <v>5661049.0525000012</v>
      </c>
      <c r="AB186" s="1"/>
      <c r="AC186" s="27">
        <f t="shared" si="19"/>
        <v>0</v>
      </c>
    </row>
    <row r="187" spans="1:31" ht="13.5" hidden="1" outlineLevel="3" thickBot="1" x14ac:dyDescent="0.25">
      <c r="A187" s="28" t="s">
        <v>415</v>
      </c>
      <c r="B187" s="28" t="s">
        <v>416</v>
      </c>
      <c r="C187" s="24" t="s">
        <v>429</v>
      </c>
      <c r="D187" s="24" t="s">
        <v>430</v>
      </c>
      <c r="E187" s="25">
        <v>19553000.829999998</v>
      </c>
      <c r="F187" s="25">
        <v>19559879.960000001</v>
      </c>
      <c r="G187" s="25">
        <v>19566632.989999998</v>
      </c>
      <c r="H187" s="25">
        <v>19606154.77</v>
      </c>
      <c r="I187" s="25">
        <v>19612828.18</v>
      </c>
      <c r="J187" s="25">
        <v>19369379.989999998</v>
      </c>
      <c r="K187" s="25">
        <v>20000301.309999999</v>
      </c>
      <c r="L187" s="25">
        <v>20485646.579999998</v>
      </c>
      <c r="M187" s="25">
        <v>17989769.219999999</v>
      </c>
      <c r="N187" s="25">
        <v>18026112.399999999</v>
      </c>
      <c r="O187" s="25">
        <v>18032384.32</v>
      </c>
      <c r="P187" s="25">
        <v>18040618.280000001</v>
      </c>
      <c r="Q187" s="25">
        <v>18091373.34</v>
      </c>
      <c r="R187" s="25">
        <f t="shared" si="20"/>
        <v>19092657.923749998</v>
      </c>
      <c r="T187" s="26"/>
      <c r="U187" s="26"/>
      <c r="V187" s="26">
        <f t="shared" si="21"/>
        <v>19092657.923749998</v>
      </c>
      <c r="W187" s="26"/>
      <c r="X187" s="26"/>
      <c r="Y187" s="26"/>
      <c r="Z187" s="26"/>
      <c r="AA187" s="26">
        <f t="shared" si="22"/>
        <v>19092657.923749998</v>
      </c>
      <c r="AB187" s="1"/>
      <c r="AC187" s="27">
        <f t="shared" si="19"/>
        <v>0</v>
      </c>
    </row>
    <row r="188" spans="1:31" ht="13.5" hidden="1" outlineLevel="3" thickBot="1" x14ac:dyDescent="0.25">
      <c r="A188" s="28" t="s">
        <v>415</v>
      </c>
      <c r="B188" s="28" t="s">
        <v>416</v>
      </c>
      <c r="C188" s="24" t="s">
        <v>431</v>
      </c>
      <c r="D188" s="24" t="s">
        <v>432</v>
      </c>
      <c r="E188" s="25">
        <v>3881653.2</v>
      </c>
      <c r="F188" s="25">
        <v>4033649</v>
      </c>
      <c r="G188" s="25">
        <v>4288603.3099999996</v>
      </c>
      <c r="H188" s="25">
        <v>3755401.59</v>
      </c>
      <c r="I188" s="25">
        <v>4339774.0999999996</v>
      </c>
      <c r="J188" s="25">
        <v>4127116.42</v>
      </c>
      <c r="K188" s="25">
        <v>3889317.77</v>
      </c>
      <c r="L188" s="25">
        <v>3382219.9</v>
      </c>
      <c r="M188" s="25">
        <v>3118838.12</v>
      </c>
      <c r="N188" s="25">
        <v>3280505.7</v>
      </c>
      <c r="O188" s="25">
        <v>2354474.9700000002</v>
      </c>
      <c r="P188" s="25">
        <v>2390170.66</v>
      </c>
      <c r="Q188" s="25">
        <v>1534236.06</v>
      </c>
      <c r="R188" s="25">
        <f t="shared" si="20"/>
        <v>3472334.6808333327</v>
      </c>
      <c r="T188" s="26"/>
      <c r="U188" s="26"/>
      <c r="V188" s="26">
        <f t="shared" si="21"/>
        <v>3472334.6808333327</v>
      </c>
      <c r="W188" s="26"/>
      <c r="X188" s="26"/>
      <c r="Y188" s="26"/>
      <c r="Z188" s="26"/>
      <c r="AA188" s="26">
        <f t="shared" si="22"/>
        <v>3472334.6808333327</v>
      </c>
      <c r="AB188" s="1"/>
      <c r="AC188" s="27">
        <f t="shared" si="19"/>
        <v>0</v>
      </c>
    </row>
    <row r="189" spans="1:31" ht="13.5" hidden="1" outlineLevel="3" thickBot="1" x14ac:dyDescent="0.25">
      <c r="A189" s="28" t="s">
        <v>415</v>
      </c>
      <c r="B189" s="28" t="s">
        <v>416</v>
      </c>
      <c r="C189" s="24" t="s">
        <v>433</v>
      </c>
      <c r="D189" s="24" t="s">
        <v>434</v>
      </c>
      <c r="E189" s="25">
        <v>63039819.68</v>
      </c>
      <c r="F189" s="25">
        <v>63252774.149999999</v>
      </c>
      <c r="G189" s="25">
        <v>63428560.579999998</v>
      </c>
      <c r="H189" s="25">
        <v>63604347.009999998</v>
      </c>
      <c r="I189" s="25">
        <v>63839181.030000001</v>
      </c>
      <c r="J189" s="25">
        <v>62521884.210000001</v>
      </c>
      <c r="K189" s="25">
        <v>62712432.539999999</v>
      </c>
      <c r="L189" s="25">
        <v>62902980.869999997</v>
      </c>
      <c r="M189" s="25">
        <v>60894060.630000003</v>
      </c>
      <c r="N189" s="25">
        <v>60573763.979999997</v>
      </c>
      <c r="O189" s="25">
        <v>60748306.280000001</v>
      </c>
      <c r="P189" s="25">
        <v>60800606.850000001</v>
      </c>
      <c r="Q189" s="25">
        <v>60383550.119999997</v>
      </c>
      <c r="R189" s="25">
        <f t="shared" si="20"/>
        <v>62249215.252499998</v>
      </c>
      <c r="T189" s="26"/>
      <c r="U189" s="26"/>
      <c r="V189" s="26">
        <f t="shared" si="21"/>
        <v>62249215.252499998</v>
      </c>
      <c r="W189" s="26"/>
      <c r="X189" s="26"/>
      <c r="Y189" s="26"/>
      <c r="Z189" s="26"/>
      <c r="AA189" s="26">
        <f t="shared" si="22"/>
        <v>62249215.252499998</v>
      </c>
      <c r="AB189" s="1"/>
      <c r="AC189" s="27">
        <f t="shared" si="19"/>
        <v>0</v>
      </c>
    </row>
    <row r="190" spans="1:31" ht="13.5" hidden="1" outlineLevel="3" thickBot="1" x14ac:dyDescent="0.25">
      <c r="A190" s="28" t="s">
        <v>415</v>
      </c>
      <c r="B190" s="28" t="s">
        <v>416</v>
      </c>
      <c r="C190" s="24" t="s">
        <v>435</v>
      </c>
      <c r="D190" s="24" t="s">
        <v>436</v>
      </c>
      <c r="E190" s="25">
        <v>-50785362.350000001</v>
      </c>
      <c r="F190" s="25">
        <v>-50782482.380000003</v>
      </c>
      <c r="G190" s="25">
        <v>-50782482.380000003</v>
      </c>
      <c r="H190" s="25">
        <v>-50782482.380000003</v>
      </c>
      <c r="I190" s="25">
        <v>-50782482.200000003</v>
      </c>
      <c r="J190" s="25">
        <v>-49605326.759999998</v>
      </c>
      <c r="K190" s="25">
        <v>-52001579</v>
      </c>
      <c r="L190" s="25">
        <v>-52000779.689999998</v>
      </c>
      <c r="M190" s="25">
        <v>-49818132.689999998</v>
      </c>
      <c r="N190" s="25">
        <v>-49429082.219999999</v>
      </c>
      <c r="O190" s="25">
        <v>-49416162.359999999</v>
      </c>
      <c r="P190" s="25">
        <v>-49322480.200000003</v>
      </c>
      <c r="Q190" s="25">
        <v>-48875581.420000002</v>
      </c>
      <c r="R190" s="25">
        <f t="shared" si="20"/>
        <v>-50379495.345416673</v>
      </c>
      <c r="T190" s="26"/>
      <c r="U190" s="26"/>
      <c r="V190" s="26">
        <f t="shared" si="21"/>
        <v>-50379495.345416673</v>
      </c>
      <c r="W190" s="26"/>
      <c r="X190" s="26"/>
      <c r="Y190" s="26"/>
      <c r="Z190" s="26"/>
      <c r="AA190" s="26">
        <f t="shared" si="22"/>
        <v>-50379495.345416673</v>
      </c>
      <c r="AB190" s="1"/>
      <c r="AC190" s="27">
        <f t="shared" si="19"/>
        <v>0</v>
      </c>
    </row>
    <row r="191" spans="1:31" ht="13.5" hidden="1" outlineLevel="2" collapsed="1" thickBot="1" x14ac:dyDescent="0.25">
      <c r="A191" s="29" t="s">
        <v>437</v>
      </c>
      <c r="B191" s="29"/>
      <c r="C191" s="29"/>
      <c r="D191" s="29"/>
      <c r="E191" s="30">
        <f t="shared" ref="E191:R191" si="23">SUBTOTAL(9,E178:E190)</f>
        <v>114405872.38</v>
      </c>
      <c r="F191" s="30">
        <f t="shared" si="23"/>
        <v>115417012.75000003</v>
      </c>
      <c r="G191" s="30">
        <f t="shared" si="23"/>
        <v>116835382.84</v>
      </c>
      <c r="H191" s="30">
        <f t="shared" si="23"/>
        <v>115067822.20000002</v>
      </c>
      <c r="I191" s="30">
        <f t="shared" si="23"/>
        <v>118044936.45999999</v>
      </c>
      <c r="J191" s="30">
        <f t="shared" si="23"/>
        <v>117098698.63</v>
      </c>
      <c r="K191" s="30">
        <f t="shared" si="23"/>
        <v>118042168.18000001</v>
      </c>
      <c r="L191" s="30">
        <f t="shared" si="23"/>
        <v>114485254.31</v>
      </c>
      <c r="M191" s="30">
        <f t="shared" si="23"/>
        <v>110688474.15000001</v>
      </c>
      <c r="N191" s="30">
        <f t="shared" si="23"/>
        <v>110490086.47000003</v>
      </c>
      <c r="O191" s="30">
        <f t="shared" si="23"/>
        <v>107221789.27999999</v>
      </c>
      <c r="P191" s="30">
        <f t="shared" si="23"/>
        <v>106954789.52999999</v>
      </c>
      <c r="Q191" s="30">
        <f t="shared" si="23"/>
        <v>99939541.609999999</v>
      </c>
      <c r="R191" s="30">
        <f t="shared" si="23"/>
        <v>113126593.48291665</v>
      </c>
      <c r="S191" s="4"/>
      <c r="T191" s="30">
        <f>SUBTOTAL(9,T178:T190)</f>
        <v>0</v>
      </c>
      <c r="U191" s="30">
        <f>SUBTOTAL(9,U178:U190)</f>
        <v>0</v>
      </c>
      <c r="V191" s="30">
        <f>SUBTOTAL(9,V178:V190)</f>
        <v>113126593.48291665</v>
      </c>
      <c r="W191" s="30">
        <f>SUBTOTAL(9,W178:W190)</f>
        <v>0</v>
      </c>
      <c r="X191" s="30"/>
      <c r="Y191" s="30">
        <f>SUBTOTAL(9,Y178:Y190)</f>
        <v>0</v>
      </c>
      <c r="Z191" s="30">
        <f>SUBTOTAL(9,Z178:Z190)</f>
        <v>0</v>
      </c>
      <c r="AA191" s="30">
        <f>SUBTOTAL(9,AA178:AA190)</f>
        <v>113126593.48291665</v>
      </c>
      <c r="AB191" s="30"/>
      <c r="AC191" s="31">
        <f t="shared" si="19"/>
        <v>0</v>
      </c>
      <c r="AE191" s="4"/>
    </row>
    <row r="192" spans="1:31" ht="13.5" hidden="1" outlineLevel="3" thickBot="1" x14ac:dyDescent="0.25">
      <c r="A192" s="24" t="s">
        <v>438</v>
      </c>
      <c r="B192" s="24" t="s">
        <v>439</v>
      </c>
      <c r="C192" s="24" t="s">
        <v>440</v>
      </c>
      <c r="D192" s="24" t="s">
        <v>441</v>
      </c>
      <c r="E192" s="25">
        <v>189453.65</v>
      </c>
      <c r="F192" s="25">
        <v>68849</v>
      </c>
      <c r="G192" s="25">
        <v>66526.31</v>
      </c>
      <c r="H192" s="25">
        <v>66526.62</v>
      </c>
      <c r="I192" s="25">
        <v>66526.92</v>
      </c>
      <c r="J192" s="25">
        <v>63152.73</v>
      </c>
      <c r="K192" s="25">
        <v>63153.03</v>
      </c>
      <c r="L192" s="25">
        <v>215351.7</v>
      </c>
      <c r="M192" s="25">
        <v>214259.29</v>
      </c>
      <c r="N192" s="25">
        <v>214260.41</v>
      </c>
      <c r="O192" s="25">
        <v>214269.61</v>
      </c>
      <c r="P192" s="25">
        <v>214306.26</v>
      </c>
      <c r="Q192" s="25">
        <v>213040.25</v>
      </c>
      <c r="R192" s="25">
        <f t="shared" ref="R192:R208" si="24">(E192+2*SUM(F192:P192)+Q192)/24</f>
        <v>139035.73583333334</v>
      </c>
      <c r="T192" s="26"/>
      <c r="U192" s="26"/>
      <c r="V192" s="26">
        <f t="shared" ref="V192:V206" si="25">R192</f>
        <v>139035.73583333334</v>
      </c>
      <c r="W192" s="26"/>
      <c r="X192" s="26"/>
      <c r="Y192" s="26"/>
      <c r="Z192" s="26"/>
      <c r="AA192" s="26">
        <f t="shared" ref="AA192:AA206" si="26">V192</f>
        <v>139035.73583333334</v>
      </c>
      <c r="AB192" s="1"/>
      <c r="AC192" s="27">
        <f t="shared" si="19"/>
        <v>0</v>
      </c>
    </row>
    <row r="193" spans="1:29" ht="13.5" hidden="1" outlineLevel="3" thickBot="1" x14ac:dyDescent="0.25">
      <c r="A193" s="28" t="s">
        <v>438</v>
      </c>
      <c r="B193" s="28" t="s">
        <v>439</v>
      </c>
      <c r="C193" s="24" t="s">
        <v>442</v>
      </c>
      <c r="D193" s="24" t="s">
        <v>443</v>
      </c>
      <c r="E193" s="25">
        <v>-120606</v>
      </c>
      <c r="F193" s="25">
        <v>0</v>
      </c>
      <c r="G193" s="25">
        <v>0</v>
      </c>
      <c r="H193" s="25">
        <v>0</v>
      </c>
      <c r="I193" s="25">
        <v>0</v>
      </c>
      <c r="J193" s="25">
        <v>0</v>
      </c>
      <c r="K193" s="25">
        <v>0</v>
      </c>
      <c r="L193" s="25">
        <v>0</v>
      </c>
      <c r="M193" s="25">
        <v>0</v>
      </c>
      <c r="N193" s="25">
        <v>0</v>
      </c>
      <c r="O193" s="25">
        <v>0</v>
      </c>
      <c r="P193" s="25">
        <v>0</v>
      </c>
      <c r="Q193" s="25">
        <v>0</v>
      </c>
      <c r="R193" s="25">
        <f t="shared" si="24"/>
        <v>-5025.25</v>
      </c>
      <c r="T193" s="26"/>
      <c r="U193" s="26"/>
      <c r="V193" s="26">
        <f t="shared" si="25"/>
        <v>-5025.25</v>
      </c>
      <c r="W193" s="26"/>
      <c r="X193" s="26"/>
      <c r="Y193" s="26"/>
      <c r="Z193" s="26"/>
      <c r="AA193" s="26">
        <f t="shared" si="26"/>
        <v>-5025.25</v>
      </c>
      <c r="AB193" s="1"/>
      <c r="AC193" s="27">
        <f t="shared" si="19"/>
        <v>0</v>
      </c>
    </row>
    <row r="194" spans="1:29" ht="13.5" hidden="1" outlineLevel="3" thickBot="1" x14ac:dyDescent="0.25">
      <c r="A194" s="28" t="s">
        <v>438</v>
      </c>
      <c r="B194" s="28" t="s">
        <v>439</v>
      </c>
      <c r="C194" s="24" t="s">
        <v>444</v>
      </c>
      <c r="D194" s="24" t="s">
        <v>445</v>
      </c>
      <c r="E194" s="25">
        <v>93</v>
      </c>
      <c r="F194" s="25">
        <v>0</v>
      </c>
      <c r="G194" s="25">
        <v>0</v>
      </c>
      <c r="H194" s="25">
        <v>0</v>
      </c>
      <c r="I194" s="25">
        <v>0</v>
      </c>
      <c r="J194" s="25">
        <v>0</v>
      </c>
      <c r="K194" s="25">
        <v>0</v>
      </c>
      <c r="L194" s="25">
        <v>0</v>
      </c>
      <c r="M194" s="25">
        <v>0</v>
      </c>
      <c r="N194" s="25">
        <v>0</v>
      </c>
      <c r="O194" s="25">
        <v>0</v>
      </c>
      <c r="P194" s="25">
        <v>0</v>
      </c>
      <c r="Q194" s="25">
        <v>0</v>
      </c>
      <c r="R194" s="25">
        <f t="shared" si="24"/>
        <v>3.875</v>
      </c>
      <c r="T194" s="26"/>
      <c r="U194" s="26"/>
      <c r="V194" s="26">
        <f t="shared" si="25"/>
        <v>3.875</v>
      </c>
      <c r="W194" s="26"/>
      <c r="X194" s="26"/>
      <c r="Y194" s="26"/>
      <c r="Z194" s="26"/>
      <c r="AA194" s="26">
        <f t="shared" si="26"/>
        <v>3.875</v>
      </c>
      <c r="AB194" s="1"/>
      <c r="AC194" s="27">
        <f t="shared" si="19"/>
        <v>0</v>
      </c>
    </row>
    <row r="195" spans="1:29" ht="13.5" hidden="1" outlineLevel="3" thickBot="1" x14ac:dyDescent="0.25">
      <c r="A195" s="28" t="s">
        <v>438</v>
      </c>
      <c r="B195" s="28" t="s">
        <v>439</v>
      </c>
      <c r="C195" s="24" t="s">
        <v>446</v>
      </c>
      <c r="D195" s="24" t="s">
        <v>441</v>
      </c>
      <c r="E195" s="25">
        <v>730642.88</v>
      </c>
      <c r="F195" s="25">
        <v>722060.2</v>
      </c>
      <c r="G195" s="25">
        <v>702303.92</v>
      </c>
      <c r="H195" s="25">
        <v>702307.64</v>
      </c>
      <c r="I195" s="25">
        <v>702311.24</v>
      </c>
      <c r="J195" s="25">
        <v>702314.96</v>
      </c>
      <c r="K195" s="25">
        <v>702318.56</v>
      </c>
      <c r="L195" s="25">
        <v>702322.28</v>
      </c>
      <c r="M195" s="25">
        <v>702326</v>
      </c>
      <c r="N195" s="25">
        <v>702329.36</v>
      </c>
      <c r="O195" s="25">
        <v>702359.2</v>
      </c>
      <c r="P195" s="25">
        <v>702479.41</v>
      </c>
      <c r="Q195" s="25">
        <v>684447.36</v>
      </c>
      <c r="R195" s="25">
        <f t="shared" si="24"/>
        <v>704414.82416666672</v>
      </c>
      <c r="T195" s="26"/>
      <c r="U195" s="26"/>
      <c r="V195" s="26">
        <f t="shared" si="25"/>
        <v>704414.82416666672</v>
      </c>
      <c r="W195" s="26"/>
      <c r="X195" s="26"/>
      <c r="Y195" s="26"/>
      <c r="Z195" s="26"/>
      <c r="AA195" s="26">
        <f t="shared" si="26"/>
        <v>704414.82416666672</v>
      </c>
      <c r="AB195" s="1"/>
      <c r="AC195" s="27">
        <f t="shared" si="19"/>
        <v>0</v>
      </c>
    </row>
    <row r="196" spans="1:29" ht="13.5" hidden="1" outlineLevel="3" thickBot="1" x14ac:dyDescent="0.25">
      <c r="A196" s="28" t="s">
        <v>438</v>
      </c>
      <c r="B196" s="28" t="s">
        <v>439</v>
      </c>
      <c r="C196" s="24" t="s">
        <v>447</v>
      </c>
      <c r="D196" s="24" t="s">
        <v>445</v>
      </c>
      <c r="E196" s="25">
        <v>3.72</v>
      </c>
      <c r="F196" s="25">
        <v>0</v>
      </c>
      <c r="G196" s="25">
        <v>0</v>
      </c>
      <c r="H196" s="25">
        <v>0</v>
      </c>
      <c r="I196" s="25">
        <v>0</v>
      </c>
      <c r="J196" s="25">
        <v>0</v>
      </c>
      <c r="K196" s="25">
        <v>0</v>
      </c>
      <c r="L196" s="25">
        <v>0</v>
      </c>
      <c r="M196" s="25">
        <v>0</v>
      </c>
      <c r="N196" s="25">
        <v>0</v>
      </c>
      <c r="O196" s="25">
        <v>0</v>
      </c>
      <c r="P196" s="25">
        <v>0</v>
      </c>
      <c r="Q196" s="25">
        <v>0</v>
      </c>
      <c r="R196" s="25">
        <f t="shared" si="24"/>
        <v>0.155</v>
      </c>
      <c r="T196" s="26"/>
      <c r="U196" s="26"/>
      <c r="V196" s="26">
        <f t="shared" si="25"/>
        <v>0.155</v>
      </c>
      <c r="W196" s="26"/>
      <c r="X196" s="26"/>
      <c r="Y196" s="26"/>
      <c r="Z196" s="26"/>
      <c r="AA196" s="26">
        <f t="shared" si="26"/>
        <v>0.155</v>
      </c>
      <c r="AB196" s="1"/>
      <c r="AC196" s="27">
        <f t="shared" si="19"/>
        <v>0</v>
      </c>
    </row>
    <row r="197" spans="1:29" ht="13.5" hidden="1" outlineLevel="3" thickBot="1" x14ac:dyDescent="0.25">
      <c r="A197" s="28" t="s">
        <v>438</v>
      </c>
      <c r="B197" s="28" t="s">
        <v>439</v>
      </c>
      <c r="C197" s="24" t="s">
        <v>448</v>
      </c>
      <c r="D197" s="24" t="s">
        <v>449</v>
      </c>
      <c r="E197" s="25">
        <v>100000</v>
      </c>
      <c r="F197" s="25">
        <v>100000</v>
      </c>
      <c r="G197" s="25">
        <v>100000</v>
      </c>
      <c r="H197" s="25">
        <v>100000</v>
      </c>
      <c r="I197" s="25">
        <v>100000</v>
      </c>
      <c r="J197" s="25">
        <v>100000</v>
      </c>
      <c r="K197" s="25">
        <v>100000</v>
      </c>
      <c r="L197" s="25">
        <v>100000</v>
      </c>
      <c r="M197" s="25">
        <v>100000</v>
      </c>
      <c r="N197" s="25">
        <v>130290.37</v>
      </c>
      <c r="O197" s="25">
        <v>100000</v>
      </c>
      <c r="P197" s="25">
        <v>100000</v>
      </c>
      <c r="Q197" s="25">
        <v>100000</v>
      </c>
      <c r="R197" s="25">
        <f t="shared" si="24"/>
        <v>102524.19750000001</v>
      </c>
      <c r="T197" s="26"/>
      <c r="U197" s="26"/>
      <c r="V197" s="26">
        <f t="shared" si="25"/>
        <v>102524.19750000001</v>
      </c>
      <c r="W197" s="26"/>
      <c r="X197" s="26"/>
      <c r="Y197" s="26"/>
      <c r="Z197" s="26"/>
      <c r="AA197" s="26">
        <f t="shared" si="26"/>
        <v>102524.19750000001</v>
      </c>
      <c r="AB197" s="1"/>
      <c r="AC197" s="27">
        <f t="shared" si="19"/>
        <v>0</v>
      </c>
    </row>
    <row r="198" spans="1:29" ht="13.5" hidden="1" outlineLevel="3" thickBot="1" x14ac:dyDescent="0.25">
      <c r="A198" s="28" t="s">
        <v>438</v>
      </c>
      <c r="B198" s="28" t="s">
        <v>439</v>
      </c>
      <c r="C198" s="24" t="s">
        <v>450</v>
      </c>
      <c r="D198" s="24" t="s">
        <v>451</v>
      </c>
      <c r="E198" s="25">
        <v>2497482.02</v>
      </c>
      <c r="F198" s="25">
        <v>2504775.4</v>
      </c>
      <c r="G198" s="25">
        <v>2596024.86</v>
      </c>
      <c r="H198" s="25">
        <v>2900125.8</v>
      </c>
      <c r="I198" s="25">
        <v>2513076.4300000002</v>
      </c>
      <c r="J198" s="25">
        <v>2683385.15</v>
      </c>
      <c r="K198" s="25">
        <v>3049863.79</v>
      </c>
      <c r="L198" s="25">
        <v>2918621.08</v>
      </c>
      <c r="M198" s="25">
        <v>2938456.74</v>
      </c>
      <c r="N198" s="25">
        <v>2938704.1</v>
      </c>
      <c r="O198" s="25">
        <v>3088316</v>
      </c>
      <c r="P198" s="25">
        <v>5160498.5</v>
      </c>
      <c r="Q198" s="25">
        <v>5875658.4900000002</v>
      </c>
      <c r="R198" s="25">
        <f t="shared" si="24"/>
        <v>3123201.5087499996</v>
      </c>
      <c r="T198" s="26"/>
      <c r="U198" s="26"/>
      <c r="V198" s="26">
        <f t="shared" si="25"/>
        <v>3123201.5087499996</v>
      </c>
      <c r="W198" s="26"/>
      <c r="X198" s="26"/>
      <c r="Y198" s="26"/>
      <c r="Z198" s="26"/>
      <c r="AA198" s="26">
        <f t="shared" si="26"/>
        <v>3123201.5087499996</v>
      </c>
      <c r="AB198" s="1"/>
      <c r="AC198" s="27">
        <f t="shared" si="19"/>
        <v>0</v>
      </c>
    </row>
    <row r="199" spans="1:29" ht="13.5" hidden="1" outlineLevel="3" thickBot="1" x14ac:dyDescent="0.25">
      <c r="A199" s="28" t="s">
        <v>438</v>
      </c>
      <c r="B199" s="28" t="s">
        <v>439</v>
      </c>
      <c r="C199" s="24" t="s">
        <v>452</v>
      </c>
      <c r="D199" s="24" t="s">
        <v>453</v>
      </c>
      <c r="E199" s="25">
        <v>10898848.76</v>
      </c>
      <c r="F199" s="25">
        <v>10960259.58</v>
      </c>
      <c r="G199" s="25">
        <v>11062129.130000001</v>
      </c>
      <c r="H199" s="25">
        <v>10868004.52</v>
      </c>
      <c r="I199" s="25">
        <v>11093945.27</v>
      </c>
      <c r="J199" s="25">
        <v>11093945.27</v>
      </c>
      <c r="K199" s="25">
        <v>17172053.379999999</v>
      </c>
      <c r="L199" s="25">
        <v>12421088.220000001</v>
      </c>
      <c r="M199" s="25">
        <v>12421088.220000001</v>
      </c>
      <c r="N199" s="25">
        <v>12255589.720000001</v>
      </c>
      <c r="O199" s="25">
        <v>12255589.720000001</v>
      </c>
      <c r="P199" s="25">
        <v>12255589.720000001</v>
      </c>
      <c r="Q199" s="25">
        <v>11335193.52</v>
      </c>
      <c r="R199" s="25">
        <f t="shared" si="24"/>
        <v>12081358.657499999</v>
      </c>
      <c r="T199" s="26"/>
      <c r="U199" s="26"/>
      <c r="V199" s="26">
        <f t="shared" si="25"/>
        <v>12081358.657499999</v>
      </c>
      <c r="W199" s="26"/>
      <c r="X199" s="26"/>
      <c r="Y199" s="26"/>
      <c r="Z199" s="26"/>
      <c r="AA199" s="26">
        <f t="shared" si="26"/>
        <v>12081358.657499999</v>
      </c>
      <c r="AB199" s="1"/>
      <c r="AC199" s="27">
        <f t="shared" si="19"/>
        <v>0</v>
      </c>
    </row>
    <row r="200" spans="1:29" ht="13.5" hidden="1" outlineLevel="3" thickBot="1" x14ac:dyDescent="0.25">
      <c r="A200" s="28" t="s">
        <v>438</v>
      </c>
      <c r="B200" s="28" t="s">
        <v>439</v>
      </c>
      <c r="C200" s="24" t="s">
        <v>454</v>
      </c>
      <c r="D200" s="24" t="s">
        <v>455</v>
      </c>
      <c r="E200" s="25">
        <v>992000</v>
      </c>
      <c r="F200" s="25">
        <v>992000</v>
      </c>
      <c r="G200" s="25">
        <v>992000</v>
      </c>
      <c r="H200" s="25">
        <v>992000</v>
      </c>
      <c r="I200" s="25">
        <v>992000</v>
      </c>
      <c r="J200" s="25">
        <v>992000</v>
      </c>
      <c r="K200" s="25">
        <v>992000</v>
      </c>
      <c r="L200" s="25">
        <v>1800000</v>
      </c>
      <c r="M200" s="25">
        <v>1800000</v>
      </c>
      <c r="N200" s="25">
        <v>1800000</v>
      </c>
      <c r="O200" s="25">
        <v>1800000</v>
      </c>
      <c r="P200" s="25">
        <v>1800000</v>
      </c>
      <c r="Q200" s="25">
        <v>1800000</v>
      </c>
      <c r="R200" s="25">
        <f t="shared" si="24"/>
        <v>1362333.3333333333</v>
      </c>
      <c r="T200" s="26"/>
      <c r="U200" s="26"/>
      <c r="V200" s="26">
        <f t="shared" si="25"/>
        <v>1362333.3333333333</v>
      </c>
      <c r="W200" s="26"/>
      <c r="X200" s="26"/>
      <c r="Y200" s="26"/>
      <c r="Z200" s="26"/>
      <c r="AA200" s="26">
        <f t="shared" si="26"/>
        <v>1362333.3333333333</v>
      </c>
      <c r="AB200" s="1"/>
      <c r="AC200" s="27">
        <f t="shared" si="19"/>
        <v>0</v>
      </c>
    </row>
    <row r="201" spans="1:29" ht="13.5" hidden="1" outlineLevel="3" thickBot="1" x14ac:dyDescent="0.25">
      <c r="A201" s="28" t="s">
        <v>438</v>
      </c>
      <c r="B201" s="28" t="s">
        <v>439</v>
      </c>
      <c r="C201" s="24" t="s">
        <v>456</v>
      </c>
      <c r="D201" s="24" t="s">
        <v>457</v>
      </c>
      <c r="E201" s="25">
        <v>67362.34</v>
      </c>
      <c r="F201" s="25">
        <v>0</v>
      </c>
      <c r="G201" s="25">
        <v>0</v>
      </c>
      <c r="H201" s="25">
        <v>90242.43</v>
      </c>
      <c r="I201" s="25">
        <v>0</v>
      </c>
      <c r="J201" s="25">
        <v>0</v>
      </c>
      <c r="K201" s="25">
        <v>22006.959999999999</v>
      </c>
      <c r="L201" s="25">
        <v>0</v>
      </c>
      <c r="M201" s="25">
        <v>0</v>
      </c>
      <c r="N201" s="25">
        <v>82898.320000000007</v>
      </c>
      <c r="O201" s="25">
        <v>0</v>
      </c>
      <c r="P201" s="25">
        <v>0</v>
      </c>
      <c r="Q201" s="25">
        <v>72485.919999999998</v>
      </c>
      <c r="R201" s="25">
        <f t="shared" si="24"/>
        <v>22089.320000000003</v>
      </c>
      <c r="T201" s="26"/>
      <c r="U201" s="26"/>
      <c r="V201" s="26">
        <f t="shared" si="25"/>
        <v>22089.320000000003</v>
      </c>
      <c r="W201" s="26"/>
      <c r="X201" s="26"/>
      <c r="Y201" s="26"/>
      <c r="Z201" s="26"/>
      <c r="AA201" s="26">
        <f t="shared" si="26"/>
        <v>22089.320000000003</v>
      </c>
      <c r="AB201" s="1"/>
      <c r="AC201" s="27">
        <f t="shared" si="19"/>
        <v>0</v>
      </c>
    </row>
    <row r="202" spans="1:29" ht="13.5" hidden="1" outlineLevel="3" thickBot="1" x14ac:dyDescent="0.25">
      <c r="A202" s="28" t="s">
        <v>438</v>
      </c>
      <c r="B202" s="28" t="s">
        <v>439</v>
      </c>
      <c r="C202" s="24" t="s">
        <v>458</v>
      </c>
      <c r="D202" s="24" t="s">
        <v>459</v>
      </c>
      <c r="E202" s="25">
        <v>1896721.72</v>
      </c>
      <c r="F202" s="25">
        <v>1896764.07</v>
      </c>
      <c r="G202" s="25">
        <v>1865218.22</v>
      </c>
      <c r="H202" s="25">
        <v>1837985.37</v>
      </c>
      <c r="I202" s="25">
        <v>1806434.3</v>
      </c>
      <c r="J202" s="25">
        <v>1803865.18</v>
      </c>
      <c r="K202" s="25">
        <v>1943909.6</v>
      </c>
      <c r="L202" s="25">
        <v>1906000.26</v>
      </c>
      <c r="M202" s="25">
        <v>1882570.5</v>
      </c>
      <c r="N202" s="25">
        <v>1865655.05</v>
      </c>
      <c r="O202" s="25">
        <v>1865813.13</v>
      </c>
      <c r="P202" s="25">
        <v>1827461.03</v>
      </c>
      <c r="Q202" s="25">
        <v>1828427.55</v>
      </c>
      <c r="R202" s="25">
        <f t="shared" si="24"/>
        <v>1863687.6120833333</v>
      </c>
      <c r="T202" s="26"/>
      <c r="U202" s="26"/>
      <c r="V202" s="26">
        <f t="shared" si="25"/>
        <v>1863687.6120833333</v>
      </c>
      <c r="W202" s="26"/>
      <c r="X202" s="26"/>
      <c r="Y202" s="26"/>
      <c r="Z202" s="26"/>
      <c r="AA202" s="26">
        <f t="shared" si="26"/>
        <v>1863687.6120833333</v>
      </c>
      <c r="AB202" s="1"/>
      <c r="AC202" s="27">
        <f t="shared" si="19"/>
        <v>0</v>
      </c>
    </row>
    <row r="203" spans="1:29" ht="13.5" hidden="1" outlineLevel="3" thickBot="1" x14ac:dyDescent="0.25">
      <c r="A203" s="28" t="s">
        <v>438</v>
      </c>
      <c r="B203" s="28" t="s">
        <v>439</v>
      </c>
      <c r="C203" s="24" t="s">
        <v>460</v>
      </c>
      <c r="D203" s="24" t="s">
        <v>461</v>
      </c>
      <c r="E203" s="25">
        <v>425879.26</v>
      </c>
      <c r="F203" s="25">
        <v>381475.49</v>
      </c>
      <c r="G203" s="25">
        <v>320936.28999999998</v>
      </c>
      <c r="H203" s="25">
        <v>284301.3</v>
      </c>
      <c r="I203" s="25">
        <v>251878.44</v>
      </c>
      <c r="J203" s="25">
        <v>380410.06</v>
      </c>
      <c r="K203" s="25">
        <v>359483.15</v>
      </c>
      <c r="L203" s="25">
        <v>329265.17</v>
      </c>
      <c r="M203" s="25">
        <v>298703.49</v>
      </c>
      <c r="N203" s="25">
        <v>293296.05</v>
      </c>
      <c r="O203" s="25">
        <v>279490.52</v>
      </c>
      <c r="P203" s="25">
        <v>274464.59000000003</v>
      </c>
      <c r="Q203" s="25">
        <v>222544.23</v>
      </c>
      <c r="R203" s="25">
        <f t="shared" si="24"/>
        <v>314826.3579166666</v>
      </c>
      <c r="T203" s="26"/>
      <c r="U203" s="26"/>
      <c r="V203" s="26">
        <f t="shared" si="25"/>
        <v>314826.3579166666</v>
      </c>
      <c r="W203" s="26"/>
      <c r="X203" s="26"/>
      <c r="Y203" s="26"/>
      <c r="Z203" s="26"/>
      <c r="AA203" s="26">
        <f t="shared" si="26"/>
        <v>314826.3579166666</v>
      </c>
      <c r="AB203" s="1"/>
      <c r="AC203" s="27">
        <f t="shared" si="19"/>
        <v>0</v>
      </c>
    </row>
    <row r="204" spans="1:29" ht="13.5" hidden="1" outlineLevel="3" thickBot="1" x14ac:dyDescent="0.25">
      <c r="A204" s="28" t="s">
        <v>438</v>
      </c>
      <c r="B204" s="28" t="s">
        <v>439</v>
      </c>
      <c r="C204" s="24" t="s">
        <v>462</v>
      </c>
      <c r="D204" s="24" t="s">
        <v>463</v>
      </c>
      <c r="E204" s="25">
        <v>-10898848.76</v>
      </c>
      <c r="F204" s="25">
        <v>-10960259.58</v>
      </c>
      <c r="G204" s="25">
        <v>-11062129.130000001</v>
      </c>
      <c r="H204" s="25">
        <v>-10868004.52</v>
      </c>
      <c r="I204" s="25">
        <v>-11093945.27</v>
      </c>
      <c r="J204" s="25">
        <v>-11093945.27</v>
      </c>
      <c r="K204" s="25">
        <v>-17172053.379999999</v>
      </c>
      <c r="L204" s="25">
        <v>-12421088.220000001</v>
      </c>
      <c r="M204" s="25">
        <v>-12421088.220000001</v>
      </c>
      <c r="N204" s="25">
        <v>-12255589.720000001</v>
      </c>
      <c r="O204" s="25">
        <v>-12255589.720000001</v>
      </c>
      <c r="P204" s="25">
        <v>-12255589.720000001</v>
      </c>
      <c r="Q204" s="25">
        <v>-11335193.52</v>
      </c>
      <c r="R204" s="25">
        <f t="shared" si="24"/>
        <v>-12081358.657499999</v>
      </c>
      <c r="T204" s="26"/>
      <c r="U204" s="26"/>
      <c r="V204" s="26">
        <f t="shared" si="25"/>
        <v>-12081358.657499999</v>
      </c>
      <c r="W204" s="26"/>
      <c r="X204" s="26"/>
      <c r="Y204" s="26"/>
      <c r="Z204" s="26"/>
      <c r="AA204" s="26">
        <f t="shared" si="26"/>
        <v>-12081358.657499999</v>
      </c>
      <c r="AB204" s="1"/>
      <c r="AC204" s="27">
        <f t="shared" si="19"/>
        <v>0</v>
      </c>
    </row>
    <row r="205" spans="1:29" ht="13.5" hidden="1" outlineLevel="3" thickBot="1" x14ac:dyDescent="0.25">
      <c r="A205" s="28" t="s">
        <v>438</v>
      </c>
      <c r="B205" s="28" t="s">
        <v>439</v>
      </c>
      <c r="C205" s="24" t="s">
        <v>464</v>
      </c>
      <c r="D205" s="24" t="s">
        <v>465</v>
      </c>
      <c r="E205" s="25">
        <v>-992000</v>
      </c>
      <c r="F205" s="25">
        <v>-992000</v>
      </c>
      <c r="G205" s="25">
        <v>-992000</v>
      </c>
      <c r="H205" s="25">
        <v>-992000</v>
      </c>
      <c r="I205" s="25">
        <v>-992000</v>
      </c>
      <c r="J205" s="25">
        <v>-992000</v>
      </c>
      <c r="K205" s="25">
        <v>-992000</v>
      </c>
      <c r="L205" s="25">
        <v>-1800000</v>
      </c>
      <c r="M205" s="25">
        <v>-1800000</v>
      </c>
      <c r="N205" s="25">
        <v>-1800000</v>
      </c>
      <c r="O205" s="25">
        <v>-1800000</v>
      </c>
      <c r="P205" s="25">
        <v>-1800000</v>
      </c>
      <c r="Q205" s="25">
        <v>-1800000</v>
      </c>
      <c r="R205" s="25">
        <f t="shared" si="24"/>
        <v>-1362333.3333333333</v>
      </c>
      <c r="T205" s="26"/>
      <c r="U205" s="26"/>
      <c r="V205" s="26">
        <f t="shared" si="25"/>
        <v>-1362333.3333333333</v>
      </c>
      <c r="W205" s="26"/>
      <c r="X205" s="26"/>
      <c r="Y205" s="26"/>
      <c r="Z205" s="26"/>
      <c r="AA205" s="26">
        <f t="shared" si="26"/>
        <v>-1362333.3333333333</v>
      </c>
      <c r="AB205" s="1"/>
      <c r="AC205" s="27">
        <f t="shared" si="19"/>
        <v>0</v>
      </c>
    </row>
    <row r="206" spans="1:29" ht="13.5" hidden="1" outlineLevel="3" thickBot="1" x14ac:dyDescent="0.25">
      <c r="A206" s="28" t="s">
        <v>438</v>
      </c>
      <c r="B206" s="28" t="s">
        <v>439</v>
      </c>
      <c r="C206" s="24" t="s">
        <v>466</v>
      </c>
      <c r="D206" s="24" t="s">
        <v>467</v>
      </c>
      <c r="E206" s="25">
        <v>357733.05</v>
      </c>
      <c r="F206" s="25">
        <v>370933.77</v>
      </c>
      <c r="G206" s="25">
        <v>385786.49</v>
      </c>
      <c r="H206" s="25">
        <v>399209.21</v>
      </c>
      <c r="I206" s="25">
        <v>423354.93</v>
      </c>
      <c r="J206" s="25">
        <v>439271.65</v>
      </c>
      <c r="K206" s="25">
        <v>463490.37</v>
      </c>
      <c r="L206" s="25">
        <v>550586.81000000006</v>
      </c>
      <c r="M206" s="25">
        <v>459230.81</v>
      </c>
      <c r="N206" s="25">
        <v>489500.03</v>
      </c>
      <c r="O206" s="25">
        <v>499029.25</v>
      </c>
      <c r="P206" s="25">
        <v>526187.47</v>
      </c>
      <c r="Q206" s="25">
        <v>532605.68999999994</v>
      </c>
      <c r="R206" s="25">
        <f t="shared" si="24"/>
        <v>454312.51333333337</v>
      </c>
      <c r="T206" s="26"/>
      <c r="U206" s="26"/>
      <c r="V206" s="26">
        <f t="shared" si="25"/>
        <v>454312.51333333337</v>
      </c>
      <c r="W206" s="26"/>
      <c r="X206" s="26"/>
      <c r="Y206" s="26"/>
      <c r="Z206" s="26"/>
      <c r="AA206" s="26">
        <f t="shared" si="26"/>
        <v>454312.51333333337</v>
      </c>
      <c r="AB206" s="1"/>
      <c r="AC206" s="27">
        <f t="shared" si="19"/>
        <v>0</v>
      </c>
    </row>
    <row r="207" spans="1:29" ht="13.5" hidden="1" outlineLevel="3" thickBot="1" x14ac:dyDescent="0.25">
      <c r="A207" s="24" t="s">
        <v>468</v>
      </c>
      <c r="B207" s="24" t="s">
        <v>469</v>
      </c>
      <c r="C207" s="24" t="s">
        <v>470</v>
      </c>
      <c r="D207" s="24" t="s">
        <v>471</v>
      </c>
      <c r="E207" s="25">
        <v>8318990</v>
      </c>
      <c r="F207" s="25">
        <v>8318990</v>
      </c>
      <c r="G207" s="25">
        <v>21615144.719999999</v>
      </c>
      <c r="H207" s="25">
        <v>22979158.050000001</v>
      </c>
      <c r="I207" s="25">
        <v>24343171.379999999</v>
      </c>
      <c r="J207" s="25">
        <v>25707184.710000001</v>
      </c>
      <c r="K207" s="25">
        <v>63223047</v>
      </c>
      <c r="L207" s="25">
        <v>64470829.25</v>
      </c>
      <c r="M207" s="25">
        <v>65718611.5</v>
      </c>
      <c r="N207" s="25">
        <v>66966393.75</v>
      </c>
      <c r="O207" s="25">
        <v>68214176</v>
      </c>
      <c r="P207" s="25">
        <v>69461958.25</v>
      </c>
      <c r="Q207" s="25">
        <v>70709740.5</v>
      </c>
      <c r="R207" s="25">
        <f t="shared" si="24"/>
        <v>45044419.155000001</v>
      </c>
      <c r="T207" s="26">
        <f>R207</f>
        <v>45044419.155000001</v>
      </c>
      <c r="U207" s="26"/>
      <c r="V207" s="26"/>
      <c r="W207" s="26"/>
      <c r="X207" s="26"/>
      <c r="Y207" s="26"/>
      <c r="Z207" s="26"/>
      <c r="AA207" s="26"/>
      <c r="AB207" s="1"/>
      <c r="AC207" s="27">
        <f t="shared" si="19"/>
        <v>0</v>
      </c>
    </row>
    <row r="208" spans="1:29" ht="13.5" hidden="1" outlineLevel="3" thickBot="1" x14ac:dyDescent="0.25">
      <c r="A208" s="28" t="s">
        <v>468</v>
      </c>
      <c r="B208" s="28" t="s">
        <v>469</v>
      </c>
      <c r="C208" s="24" t="s">
        <v>472</v>
      </c>
      <c r="D208" s="24" t="s">
        <v>473</v>
      </c>
      <c r="E208" s="25">
        <v>20337872.300000001</v>
      </c>
      <c r="F208" s="25">
        <v>20309403.09</v>
      </c>
      <c r="G208" s="25">
        <v>20280246.420000002</v>
      </c>
      <c r="H208" s="25">
        <v>20247759.649999999</v>
      </c>
      <c r="I208" s="25">
        <v>20217658.940000001</v>
      </c>
      <c r="J208" s="25">
        <v>20192679.91</v>
      </c>
      <c r="K208" s="25">
        <v>36074276</v>
      </c>
      <c r="L208" s="25">
        <v>36053548.43</v>
      </c>
      <c r="M208" s="25">
        <v>36255365.869999997</v>
      </c>
      <c r="N208" s="25">
        <v>36323827.810000002</v>
      </c>
      <c r="O208" s="25">
        <v>36406338.350000001</v>
      </c>
      <c r="P208" s="25">
        <v>36504859.039999999</v>
      </c>
      <c r="Q208" s="25">
        <v>36573145.530000001</v>
      </c>
      <c r="R208" s="25">
        <f t="shared" si="24"/>
        <v>28943456.035416666</v>
      </c>
      <c r="T208" s="26">
        <f>R208</f>
        <v>28943456.035416666</v>
      </c>
      <c r="U208" s="26"/>
      <c r="V208" s="26"/>
      <c r="W208" s="26"/>
      <c r="X208" s="26"/>
      <c r="Y208" s="26"/>
      <c r="Z208" s="26"/>
      <c r="AA208" s="26"/>
      <c r="AB208" s="1"/>
      <c r="AC208" s="27">
        <f t="shared" si="19"/>
        <v>0</v>
      </c>
    </row>
    <row r="209" spans="1:31" ht="13.5" hidden="1" outlineLevel="2" collapsed="1" thickBot="1" x14ac:dyDescent="0.25">
      <c r="A209" s="29" t="s">
        <v>474</v>
      </c>
      <c r="B209" s="29"/>
      <c r="C209" s="29"/>
      <c r="D209" s="29"/>
      <c r="E209" s="30">
        <f t="shared" ref="E209:R209" si="27">SUBTOTAL(9,E192:E208)</f>
        <v>34801627.939999998</v>
      </c>
      <c r="F209" s="30">
        <f t="shared" si="27"/>
        <v>34673251.019999996</v>
      </c>
      <c r="G209" s="30">
        <f t="shared" si="27"/>
        <v>47932187.230000004</v>
      </c>
      <c r="H209" s="30">
        <f t="shared" si="27"/>
        <v>49607616.07</v>
      </c>
      <c r="I209" s="30">
        <f t="shared" si="27"/>
        <v>50424412.579999998</v>
      </c>
      <c r="J209" s="30">
        <f t="shared" si="27"/>
        <v>52072264.349999994</v>
      </c>
      <c r="K209" s="30">
        <f t="shared" si="27"/>
        <v>106001548.45999999</v>
      </c>
      <c r="L209" s="30">
        <f t="shared" si="27"/>
        <v>107246524.98000002</v>
      </c>
      <c r="M209" s="30">
        <f t="shared" si="27"/>
        <v>108569524.19999999</v>
      </c>
      <c r="N209" s="30">
        <f t="shared" si="27"/>
        <v>110007155.25</v>
      </c>
      <c r="O209" s="30">
        <f t="shared" si="27"/>
        <v>111369792.06</v>
      </c>
      <c r="P209" s="30">
        <f t="shared" si="27"/>
        <v>114772214.55000001</v>
      </c>
      <c r="Q209" s="30">
        <f t="shared" si="27"/>
        <v>116812095.52000001</v>
      </c>
      <c r="R209" s="30">
        <f t="shared" si="27"/>
        <v>80706946.040000007</v>
      </c>
      <c r="S209" s="4"/>
      <c r="T209" s="30">
        <f>SUBTOTAL(9,T192:T208)</f>
        <v>73987875.190416664</v>
      </c>
      <c r="U209" s="30">
        <f>SUBTOTAL(9,U192:U208)</f>
        <v>0</v>
      </c>
      <c r="V209" s="30">
        <f>SUBTOTAL(9,V192:V208)</f>
        <v>6719070.8495833362</v>
      </c>
      <c r="W209" s="30">
        <f>SUBTOTAL(9,W192:W208)</f>
        <v>0</v>
      </c>
      <c r="X209" s="30"/>
      <c r="Y209" s="30">
        <f>SUBTOTAL(9,Y192:Y208)</f>
        <v>0</v>
      </c>
      <c r="Z209" s="30">
        <f>SUBTOTAL(9,Z192:Z208)</f>
        <v>0</v>
      </c>
      <c r="AA209" s="30">
        <f>SUBTOTAL(9,AA192:AA208)</f>
        <v>6719070.8495833362</v>
      </c>
      <c r="AB209" s="30"/>
      <c r="AC209" s="31">
        <f t="shared" si="19"/>
        <v>0</v>
      </c>
      <c r="AE209" s="4"/>
    </row>
    <row r="210" spans="1:31" ht="13.5" hidden="1" outlineLevel="3" thickBot="1" x14ac:dyDescent="0.25">
      <c r="A210" s="24" t="s">
        <v>475</v>
      </c>
      <c r="B210" s="24" t="s">
        <v>476</v>
      </c>
      <c r="C210" s="24" t="s">
        <v>477</v>
      </c>
      <c r="D210" s="24" t="s">
        <v>478</v>
      </c>
      <c r="E210" s="25">
        <v>21522833</v>
      </c>
      <c r="F210" s="25">
        <v>30034556</v>
      </c>
      <c r="G210" s="25">
        <v>28639773</v>
      </c>
      <c r="H210" s="25">
        <v>40128693</v>
      </c>
      <c r="I210" s="25">
        <v>36440829</v>
      </c>
      <c r="J210" s="25">
        <v>30071879</v>
      </c>
      <c r="K210" s="25">
        <v>19559679</v>
      </c>
      <c r="L210" s="25">
        <v>28298007</v>
      </c>
      <c r="M210" s="25">
        <v>20020457</v>
      </c>
      <c r="N210" s="25">
        <v>36414326</v>
      </c>
      <c r="O210" s="25">
        <v>59972829</v>
      </c>
      <c r="P210" s="25">
        <v>87407768</v>
      </c>
      <c r="Q210" s="25">
        <v>78721647</v>
      </c>
      <c r="R210" s="25">
        <f>(E210+2*SUM(F210:P210)+Q210)/24</f>
        <v>38925919.666666664</v>
      </c>
      <c r="T210" s="26"/>
      <c r="U210" s="26"/>
      <c r="V210" s="26">
        <f>R210</f>
        <v>38925919.666666664</v>
      </c>
      <c r="W210" s="26"/>
      <c r="X210" s="26"/>
      <c r="Y210" s="26"/>
      <c r="Z210" s="26"/>
      <c r="AA210" s="26">
        <f>V210</f>
        <v>38925919.666666664</v>
      </c>
      <c r="AB210" s="1"/>
      <c r="AC210" s="27">
        <f t="shared" si="19"/>
        <v>0</v>
      </c>
    </row>
    <row r="211" spans="1:31" ht="13.5" hidden="1" outlineLevel="3" thickBot="1" x14ac:dyDescent="0.25">
      <c r="A211" s="28" t="s">
        <v>475</v>
      </c>
      <c r="B211" s="28" t="s">
        <v>476</v>
      </c>
      <c r="C211" s="24" t="s">
        <v>479</v>
      </c>
      <c r="D211" s="24" t="s">
        <v>480</v>
      </c>
      <c r="E211" s="25">
        <v>0</v>
      </c>
      <c r="F211" s="25">
        <v>0</v>
      </c>
      <c r="G211" s="25">
        <v>0</v>
      </c>
      <c r="H211" s="25">
        <v>0</v>
      </c>
      <c r="I211" s="25">
        <v>0</v>
      </c>
      <c r="J211" s="25">
        <v>0</v>
      </c>
      <c r="K211" s="25">
        <v>0</v>
      </c>
      <c r="L211" s="25">
        <v>0</v>
      </c>
      <c r="M211" s="25">
        <v>0</v>
      </c>
      <c r="N211" s="25">
        <v>0</v>
      </c>
      <c r="O211" s="25">
        <v>0</v>
      </c>
      <c r="P211" s="25">
        <v>-16868372</v>
      </c>
      <c r="Q211" s="25">
        <v>-8779813</v>
      </c>
      <c r="R211" s="25">
        <f>(E211+2*SUM(F211:P211)+Q211)/24</f>
        <v>-1771523.2083333333</v>
      </c>
      <c r="T211" s="26"/>
      <c r="U211" s="26"/>
      <c r="V211" s="26">
        <f>R211</f>
        <v>-1771523.2083333333</v>
      </c>
      <c r="W211" s="26"/>
      <c r="X211" s="26"/>
      <c r="Y211" s="26"/>
      <c r="Z211" s="26"/>
      <c r="AA211" s="26">
        <f>V211</f>
        <v>-1771523.2083333333</v>
      </c>
      <c r="AB211" s="1"/>
      <c r="AC211" s="27">
        <f t="shared" si="19"/>
        <v>0</v>
      </c>
    </row>
    <row r="212" spans="1:31" ht="13.5" hidden="1" outlineLevel="2" collapsed="1" thickBot="1" x14ac:dyDescent="0.25">
      <c r="A212" s="29" t="s">
        <v>481</v>
      </c>
      <c r="B212" s="29"/>
      <c r="C212" s="29"/>
      <c r="D212" s="29"/>
      <c r="E212" s="30">
        <f t="shared" ref="E212:R212" si="28">SUBTOTAL(9,E210:E211)</f>
        <v>21522833</v>
      </c>
      <c r="F212" s="30">
        <f t="shared" si="28"/>
        <v>30034556</v>
      </c>
      <c r="G212" s="30">
        <f t="shared" si="28"/>
        <v>28639773</v>
      </c>
      <c r="H212" s="30">
        <f t="shared" si="28"/>
        <v>40128693</v>
      </c>
      <c r="I212" s="30">
        <f t="shared" si="28"/>
        <v>36440829</v>
      </c>
      <c r="J212" s="30">
        <f t="shared" si="28"/>
        <v>30071879</v>
      </c>
      <c r="K212" s="30">
        <f t="shared" si="28"/>
        <v>19559679</v>
      </c>
      <c r="L212" s="30">
        <f t="shared" si="28"/>
        <v>28298007</v>
      </c>
      <c r="M212" s="30">
        <f t="shared" si="28"/>
        <v>20020457</v>
      </c>
      <c r="N212" s="30">
        <f t="shared" si="28"/>
        <v>36414326</v>
      </c>
      <c r="O212" s="30">
        <f t="shared" si="28"/>
        <v>59972829</v>
      </c>
      <c r="P212" s="30">
        <f t="shared" si="28"/>
        <v>70539396</v>
      </c>
      <c r="Q212" s="30">
        <f t="shared" si="28"/>
        <v>69941834</v>
      </c>
      <c r="R212" s="30">
        <f t="shared" si="28"/>
        <v>37154396.458333328</v>
      </c>
      <c r="S212" s="4"/>
      <c r="T212" s="30">
        <f>SUBTOTAL(9,T210:T211)</f>
        <v>0</v>
      </c>
      <c r="U212" s="30">
        <f>SUBTOTAL(9,U210:U211)</f>
        <v>0</v>
      </c>
      <c r="V212" s="30">
        <f>SUBTOTAL(9,V210:V211)</f>
        <v>37154396.458333328</v>
      </c>
      <c r="W212" s="30">
        <f>SUBTOTAL(9,W210:W211)</f>
        <v>0</v>
      </c>
      <c r="X212" s="30"/>
      <c r="Y212" s="30">
        <f>SUBTOTAL(9,Y210:Y211)</f>
        <v>0</v>
      </c>
      <c r="Z212" s="30">
        <f>SUBTOTAL(9,Z210:Z211)</f>
        <v>0</v>
      </c>
      <c r="AA212" s="30">
        <f>SUBTOTAL(9,AA210:AA211)</f>
        <v>37154396.458333328</v>
      </c>
      <c r="AB212" s="30"/>
      <c r="AC212" s="31">
        <f t="shared" si="19"/>
        <v>0</v>
      </c>
      <c r="AE212" s="4"/>
    </row>
    <row r="213" spans="1:31" ht="13.5" outlineLevel="1" collapsed="1" thickBot="1" x14ac:dyDescent="0.25">
      <c r="A213" s="32" t="s">
        <v>482</v>
      </c>
      <c r="B213" s="32"/>
      <c r="C213" s="32"/>
      <c r="D213" s="32"/>
      <c r="E213" s="33">
        <f>E166+E168+E170+E177+E191+E209+E212</f>
        <v>320427557</v>
      </c>
      <c r="F213" s="33">
        <f t="shared" ref="F213:R213" si="29">F166+F168+F170+F177+F191+F209+F212</f>
        <v>328748787.54000002</v>
      </c>
      <c r="G213" s="33">
        <f t="shared" si="29"/>
        <v>346758459.59000003</v>
      </c>
      <c r="H213" s="33">
        <f t="shared" si="29"/>
        <v>364959699.58999997</v>
      </c>
      <c r="I213" s="33">
        <f t="shared" si="29"/>
        <v>370847981.83999997</v>
      </c>
      <c r="J213" s="33">
        <f t="shared" si="29"/>
        <v>367286068.81999993</v>
      </c>
      <c r="K213" s="33">
        <f t="shared" si="29"/>
        <v>377465712.06999999</v>
      </c>
      <c r="L213" s="33">
        <f t="shared" si="29"/>
        <v>385443606.51999998</v>
      </c>
      <c r="M213" s="33">
        <f t="shared" si="29"/>
        <v>376450004.51999998</v>
      </c>
      <c r="N213" s="33">
        <f t="shared" si="29"/>
        <v>397405943.73000008</v>
      </c>
      <c r="O213" s="33">
        <f t="shared" si="29"/>
        <v>419717914.56</v>
      </c>
      <c r="P213" s="33">
        <f t="shared" si="29"/>
        <v>434464448.04999995</v>
      </c>
      <c r="Q213" s="33">
        <f t="shared" si="29"/>
        <v>433939628.33000004</v>
      </c>
      <c r="R213" s="33">
        <f t="shared" si="29"/>
        <v>378894351.62458324</v>
      </c>
      <c r="S213" s="4"/>
      <c r="T213" s="33">
        <f t="shared" ref="T213:W213" si="30">T166+T168+T170+T177+T191+T209+T212</f>
        <v>98544883.79362303</v>
      </c>
      <c r="U213" s="33">
        <f t="shared" si="30"/>
        <v>0</v>
      </c>
      <c r="V213" s="33">
        <f t="shared" si="30"/>
        <v>280349467.83096021</v>
      </c>
      <c r="W213" s="33">
        <f t="shared" si="30"/>
        <v>0</v>
      </c>
      <c r="X213" s="33"/>
      <c r="Y213" s="33">
        <f t="shared" ref="Y213:AA213" si="31">Y166+Y168+Y170+Y177+Y191+Y209+Y212</f>
        <v>7351053.7287866194</v>
      </c>
      <c r="Z213" s="33">
        <f t="shared" si="31"/>
        <v>25156527.154291503</v>
      </c>
      <c r="AA213" s="33">
        <f t="shared" si="31"/>
        <v>247841886.94788212</v>
      </c>
      <c r="AB213" s="32"/>
      <c r="AC213" s="34">
        <f>IF(V213=0,0,Y213/V213)</f>
        <v>2.6221036856824063E-2</v>
      </c>
      <c r="AE213" s="4"/>
    </row>
    <row r="214" spans="1:31" ht="13.5" outlineLevel="1" thickBot="1" x14ac:dyDescent="0.25">
      <c r="A214" s="21" t="s">
        <v>483</v>
      </c>
      <c r="B214" s="22"/>
      <c r="C214" s="22"/>
      <c r="D214" s="23"/>
      <c r="E214" s="13"/>
      <c r="F214" s="13"/>
      <c r="G214" s="13"/>
      <c r="H214" s="13"/>
      <c r="I214" s="13"/>
      <c r="J214" s="13"/>
      <c r="K214" s="13"/>
      <c r="L214" s="13"/>
      <c r="M214" s="13"/>
      <c r="N214" s="13"/>
      <c r="O214" s="13"/>
      <c r="P214" s="13"/>
      <c r="Q214" s="13"/>
      <c r="R214" s="14"/>
    </row>
    <row r="215" spans="1:31" ht="15.75" hidden="1" outlineLevel="3" thickBot="1" x14ac:dyDescent="0.3">
      <c r="A215" s="24" t="s">
        <v>484</v>
      </c>
      <c r="B215" s="24" t="s">
        <v>485</v>
      </c>
      <c r="C215" s="24" t="s">
        <v>486</v>
      </c>
      <c r="D215" s="24" t="s">
        <v>487</v>
      </c>
      <c r="E215" s="25">
        <v>4360503.5600000005</v>
      </c>
      <c r="F215" s="25">
        <v>1806716.1300000001</v>
      </c>
      <c r="G215" s="25">
        <v>5194864.29</v>
      </c>
      <c r="H215" s="25">
        <v>2966522.52</v>
      </c>
      <c r="I215" s="25">
        <v>1961331.0899999999</v>
      </c>
      <c r="J215" s="25">
        <v>2647755.83</v>
      </c>
      <c r="K215" s="25">
        <v>1021386.87</v>
      </c>
      <c r="L215" s="25">
        <v>3126047.38</v>
      </c>
      <c r="M215" s="25">
        <v>-15056683.520000001</v>
      </c>
      <c r="N215" s="25">
        <v>12058269.979999999</v>
      </c>
      <c r="O215" s="25">
        <v>9759244.9699999988</v>
      </c>
      <c r="P215" s="25">
        <v>-18408326.700000003</v>
      </c>
      <c r="Q215" s="25">
        <v>-14754331.810000001</v>
      </c>
      <c r="R215" s="25">
        <f t="shared" ref="R215:R238" si="32">(E215+2*SUM(F215:P215)+Q215)/24</f>
        <v>156684.55958333277</v>
      </c>
      <c r="T215" s="26"/>
      <c r="U215" s="26"/>
      <c r="V215" s="26"/>
      <c r="W215" s="26"/>
      <c r="X215" s="26"/>
      <c r="Y215" s="26"/>
      <c r="Z215" s="26"/>
      <c r="AA215" s="26"/>
      <c r="AB215" s="1"/>
      <c r="AC215" s="27"/>
      <c r="AD215" s="15"/>
    </row>
    <row r="216" spans="1:31" ht="13.5" hidden="1" outlineLevel="3" thickBot="1" x14ac:dyDescent="0.25">
      <c r="A216" s="28" t="s">
        <v>484</v>
      </c>
      <c r="B216" s="28" t="s">
        <v>485</v>
      </c>
      <c r="C216" s="24" t="s">
        <v>488</v>
      </c>
      <c r="D216" s="24" t="s">
        <v>489</v>
      </c>
      <c r="E216" s="25">
        <v>99999</v>
      </c>
      <c r="F216" s="25">
        <v>-255</v>
      </c>
      <c r="G216" s="25">
        <v>-100.52</v>
      </c>
      <c r="H216" s="25">
        <v>-681.82</v>
      </c>
      <c r="I216" s="25">
        <v>-1480.86</v>
      </c>
      <c r="J216" s="25">
        <v>71959.070000000007</v>
      </c>
      <c r="K216" s="25">
        <v>-8558.11</v>
      </c>
      <c r="L216" s="25">
        <v>9589.4699999999993</v>
      </c>
      <c r="M216" s="25">
        <v>0</v>
      </c>
      <c r="N216" s="25">
        <v>7883.42</v>
      </c>
      <c r="O216" s="25">
        <v>619020.11</v>
      </c>
      <c r="P216" s="25">
        <v>661828.06000000006</v>
      </c>
      <c r="Q216" s="25">
        <v>624899.03</v>
      </c>
      <c r="R216" s="25">
        <f t="shared" si="32"/>
        <v>143471.06958333333</v>
      </c>
      <c r="S216" s="4"/>
      <c r="T216" s="26"/>
      <c r="U216" s="26"/>
      <c r="V216" s="26"/>
      <c r="W216" s="26"/>
      <c r="X216" s="26"/>
      <c r="Y216" s="26"/>
      <c r="Z216" s="26"/>
      <c r="AA216" s="26"/>
      <c r="AB216" s="1"/>
      <c r="AC216" s="27"/>
    </row>
    <row r="217" spans="1:31" ht="15.75" hidden="1" outlineLevel="3" thickBot="1" x14ac:dyDescent="0.3">
      <c r="A217" s="28" t="s">
        <v>484</v>
      </c>
      <c r="B217" s="28" t="s">
        <v>485</v>
      </c>
      <c r="C217" s="24" t="s">
        <v>490</v>
      </c>
      <c r="D217" s="24" t="s">
        <v>491</v>
      </c>
      <c r="E217" s="25">
        <v>0</v>
      </c>
      <c r="F217" s="25">
        <v>0</v>
      </c>
      <c r="G217" s="25">
        <v>0</v>
      </c>
      <c r="H217" s="25">
        <v>0</v>
      </c>
      <c r="I217" s="25">
        <v>0</v>
      </c>
      <c r="J217" s="25">
        <v>0</v>
      </c>
      <c r="K217" s="25">
        <v>0</v>
      </c>
      <c r="L217" s="25">
        <v>0</v>
      </c>
      <c r="M217" s="25">
        <v>0</v>
      </c>
      <c r="N217" s="25">
        <v>0</v>
      </c>
      <c r="O217" s="25">
        <v>-9860</v>
      </c>
      <c r="P217" s="25">
        <v>-9860</v>
      </c>
      <c r="Q217" s="25">
        <v>-10000</v>
      </c>
      <c r="R217" s="25">
        <f t="shared" si="32"/>
        <v>-2060</v>
      </c>
      <c r="T217" s="26"/>
      <c r="U217" s="26"/>
      <c r="V217" s="26"/>
      <c r="W217" s="26"/>
      <c r="X217" s="26"/>
      <c r="Y217" s="26"/>
      <c r="Z217" s="26"/>
      <c r="AA217" s="26"/>
      <c r="AB217" s="1"/>
      <c r="AC217" s="27"/>
      <c r="AD217" s="15"/>
    </row>
    <row r="218" spans="1:31" ht="13.5" hidden="1" outlineLevel="3" thickBot="1" x14ac:dyDescent="0.25">
      <c r="A218" s="28" t="s">
        <v>484</v>
      </c>
      <c r="B218" s="28" t="s">
        <v>485</v>
      </c>
      <c r="C218" s="24" t="s">
        <v>492</v>
      </c>
      <c r="D218" s="24" t="s">
        <v>493</v>
      </c>
      <c r="E218" s="25">
        <v>-100000</v>
      </c>
      <c r="F218" s="25">
        <v>0</v>
      </c>
      <c r="G218" s="25">
        <v>0</v>
      </c>
      <c r="H218" s="25">
        <v>0</v>
      </c>
      <c r="I218" s="25">
        <v>0</v>
      </c>
      <c r="J218" s="25">
        <v>0</v>
      </c>
      <c r="K218" s="25">
        <v>-210617.36</v>
      </c>
      <c r="L218" s="25">
        <v>0</v>
      </c>
      <c r="M218" s="25">
        <v>0</v>
      </c>
      <c r="N218" s="25">
        <v>0</v>
      </c>
      <c r="O218" s="25">
        <v>0</v>
      </c>
      <c r="P218" s="25">
        <v>0</v>
      </c>
      <c r="Q218" s="25">
        <v>0</v>
      </c>
      <c r="R218" s="25">
        <f t="shared" si="32"/>
        <v>-21718.113333333331</v>
      </c>
      <c r="S218" s="4"/>
      <c r="T218" s="26"/>
      <c r="U218" s="26"/>
      <c r="V218" s="26"/>
      <c r="W218" s="26"/>
      <c r="X218" s="26"/>
      <c r="Y218" s="26"/>
      <c r="Z218" s="26"/>
      <c r="AA218" s="26"/>
      <c r="AB218" s="1"/>
      <c r="AC218" s="27"/>
    </row>
    <row r="219" spans="1:31" ht="13.5" hidden="1" outlineLevel="3" thickBot="1" x14ac:dyDescent="0.25">
      <c r="A219" s="28" t="s">
        <v>484</v>
      </c>
      <c r="B219" s="28" t="s">
        <v>485</v>
      </c>
      <c r="C219" s="24" t="s">
        <v>494</v>
      </c>
      <c r="D219" s="24" t="s">
        <v>495</v>
      </c>
      <c r="E219" s="25">
        <v>0</v>
      </c>
      <c r="F219" s="25">
        <v>0</v>
      </c>
      <c r="G219" s="25">
        <v>0</v>
      </c>
      <c r="H219" s="25">
        <v>0</v>
      </c>
      <c r="I219" s="25">
        <v>0</v>
      </c>
      <c r="J219" s="25">
        <v>0</v>
      </c>
      <c r="K219" s="25">
        <v>208650</v>
      </c>
      <c r="L219" s="25">
        <v>0</v>
      </c>
      <c r="M219" s="25">
        <v>0</v>
      </c>
      <c r="N219" s="25">
        <v>0</v>
      </c>
      <c r="O219" s="25">
        <v>0</v>
      </c>
      <c r="P219" s="25">
        <v>0</v>
      </c>
      <c r="Q219" s="25">
        <v>0</v>
      </c>
      <c r="R219" s="25">
        <f t="shared" si="32"/>
        <v>17387.5</v>
      </c>
      <c r="S219" s="4"/>
      <c r="T219" s="26"/>
      <c r="U219" s="26"/>
      <c r="V219" s="26"/>
      <c r="W219" s="26"/>
      <c r="X219" s="26"/>
      <c r="Y219" s="26"/>
      <c r="Z219" s="26"/>
      <c r="AA219" s="26"/>
      <c r="AB219" s="1"/>
      <c r="AC219" s="27"/>
    </row>
    <row r="220" spans="1:31" ht="13.5" hidden="1" outlineLevel="3" thickBot="1" x14ac:dyDescent="0.25">
      <c r="A220" s="28" t="s">
        <v>484</v>
      </c>
      <c r="B220" s="28" t="s">
        <v>485</v>
      </c>
      <c r="C220" s="24" t="s">
        <v>496</v>
      </c>
      <c r="D220" s="24" t="s">
        <v>497</v>
      </c>
      <c r="E220" s="25">
        <v>3373.97</v>
      </c>
      <c r="F220" s="25">
        <v>1166319.29</v>
      </c>
      <c r="G220" s="25">
        <v>0</v>
      </c>
      <c r="H220" s="25">
        <v>0</v>
      </c>
      <c r="I220" s="25">
        <v>0</v>
      </c>
      <c r="J220" s="25">
        <v>1019284.47</v>
      </c>
      <c r="K220" s="25">
        <v>-16860.689999999999</v>
      </c>
      <c r="L220" s="25">
        <v>1029048.92</v>
      </c>
      <c r="M220" s="25">
        <v>0</v>
      </c>
      <c r="N220" s="25">
        <v>1278907.45</v>
      </c>
      <c r="O220" s="25">
        <v>2217676.0499999998</v>
      </c>
      <c r="P220" s="25">
        <v>27988043.5</v>
      </c>
      <c r="Q220" s="25">
        <v>24825442.949999999</v>
      </c>
      <c r="R220" s="25">
        <f t="shared" si="32"/>
        <v>3924735.6208333336</v>
      </c>
      <c r="S220" s="4"/>
      <c r="T220" s="26"/>
      <c r="U220" s="26"/>
      <c r="V220" s="26"/>
      <c r="W220" s="26"/>
      <c r="X220" s="26"/>
      <c r="Y220" s="26"/>
      <c r="Z220" s="26"/>
      <c r="AA220" s="26"/>
      <c r="AB220" s="1"/>
      <c r="AC220" s="27"/>
    </row>
    <row r="221" spans="1:31" ht="13.5" hidden="1" outlineLevel="3" thickBot="1" x14ac:dyDescent="0.25">
      <c r="A221" s="28" t="s">
        <v>484</v>
      </c>
      <c r="B221" s="28" t="s">
        <v>485</v>
      </c>
      <c r="C221" s="24" t="s">
        <v>498</v>
      </c>
      <c r="D221" s="24" t="s">
        <v>499</v>
      </c>
      <c r="E221" s="25">
        <v>62432.05</v>
      </c>
      <c r="F221" s="25">
        <v>60857.78</v>
      </c>
      <c r="G221" s="25">
        <v>61735.77</v>
      </c>
      <c r="H221" s="25">
        <v>49862.05</v>
      </c>
      <c r="I221" s="25">
        <v>49862.05</v>
      </c>
      <c r="J221" s="25">
        <v>49862.05</v>
      </c>
      <c r="K221" s="25">
        <v>49861.56</v>
      </c>
      <c r="L221" s="25">
        <v>49861.56</v>
      </c>
      <c r="M221" s="25">
        <v>49999.51</v>
      </c>
      <c r="N221" s="25">
        <v>49999.51</v>
      </c>
      <c r="O221" s="25">
        <v>49999.51</v>
      </c>
      <c r="P221" s="25">
        <v>38218.18</v>
      </c>
      <c r="Q221" s="25">
        <v>48991.360000000001</v>
      </c>
      <c r="R221" s="25">
        <f t="shared" si="32"/>
        <v>51319.269583333342</v>
      </c>
      <c r="S221" s="4"/>
      <c r="T221" s="26"/>
      <c r="U221" s="26"/>
      <c r="V221" s="26"/>
      <c r="W221" s="26"/>
      <c r="X221" s="26"/>
      <c r="Y221" s="26"/>
      <c r="Z221" s="26"/>
      <c r="AA221" s="26"/>
      <c r="AB221" s="1"/>
      <c r="AC221" s="27"/>
    </row>
    <row r="222" spans="1:31" ht="13.5" hidden="1" outlineLevel="3" thickBot="1" x14ac:dyDescent="0.25">
      <c r="A222" s="28" t="s">
        <v>484</v>
      </c>
      <c r="B222" s="28" t="s">
        <v>485</v>
      </c>
      <c r="C222" s="24" t="s">
        <v>500</v>
      </c>
      <c r="D222" s="24" t="s">
        <v>501</v>
      </c>
      <c r="E222" s="25">
        <v>-34481398.5</v>
      </c>
      <c r="F222" s="25">
        <v>-23324559.640000001</v>
      </c>
      <c r="G222" s="25">
        <v>-28717701.25</v>
      </c>
      <c r="H222" s="25">
        <v>-21974306</v>
      </c>
      <c r="I222" s="25">
        <v>-28635427.59</v>
      </c>
      <c r="J222" s="25">
        <v>-91117030.650000006</v>
      </c>
      <c r="K222" s="25">
        <v>-32461242.82</v>
      </c>
      <c r="L222" s="25">
        <v>-43106415.859999999</v>
      </c>
      <c r="M222" s="25">
        <v>-30357001.859999999</v>
      </c>
      <c r="N222" s="25">
        <v>-29127728.84</v>
      </c>
      <c r="O222" s="25">
        <v>-32934040.559999999</v>
      </c>
      <c r="P222" s="25">
        <v>-32262353.93</v>
      </c>
      <c r="Q222" s="25">
        <v>-34590158.240000002</v>
      </c>
      <c r="R222" s="25">
        <f t="shared" si="32"/>
        <v>-35712798.947499998</v>
      </c>
      <c r="S222" s="4"/>
      <c r="T222" s="26"/>
      <c r="U222" s="26"/>
      <c r="V222" s="26"/>
      <c r="W222" s="26"/>
      <c r="X222" s="26"/>
      <c r="Y222" s="26"/>
      <c r="Z222" s="26"/>
      <c r="AA222" s="26"/>
      <c r="AB222" s="1"/>
      <c r="AC222" s="27"/>
    </row>
    <row r="223" spans="1:31" ht="13.5" hidden="1" outlineLevel="3" thickBot="1" x14ac:dyDescent="0.25">
      <c r="A223" s="28" t="s">
        <v>484</v>
      </c>
      <c r="B223" s="28" t="s">
        <v>485</v>
      </c>
      <c r="C223" s="24" t="s">
        <v>502</v>
      </c>
      <c r="D223" s="24" t="s">
        <v>503</v>
      </c>
      <c r="E223" s="25">
        <v>-4686911.25</v>
      </c>
      <c r="F223" s="25">
        <v>-17551556.350000001</v>
      </c>
      <c r="G223" s="25">
        <v>-5253372.47</v>
      </c>
      <c r="H223" s="25">
        <v>-37059691.130000003</v>
      </c>
      <c r="I223" s="25">
        <v>-16375739.710000001</v>
      </c>
      <c r="J223" s="25">
        <v>-3255258.64</v>
      </c>
      <c r="K223" s="25">
        <v>-156.53</v>
      </c>
      <c r="L223" s="25">
        <v>-1998349.73</v>
      </c>
      <c r="M223" s="25">
        <v>-45407642.630000003</v>
      </c>
      <c r="N223" s="25">
        <v>-23031533.190000001</v>
      </c>
      <c r="O223" s="25">
        <v>-17151750.530000001</v>
      </c>
      <c r="P223" s="25">
        <v>-3622284.13</v>
      </c>
      <c r="Q223" s="25">
        <v>-26960772.52</v>
      </c>
      <c r="R223" s="25">
        <f t="shared" si="32"/>
        <v>-15544264.743749999</v>
      </c>
      <c r="S223" s="4"/>
      <c r="T223" s="26"/>
      <c r="U223" s="26"/>
      <c r="V223" s="26"/>
      <c r="W223" s="26"/>
      <c r="X223" s="26"/>
      <c r="Y223" s="26"/>
      <c r="Z223" s="26"/>
      <c r="AA223" s="26"/>
      <c r="AB223" s="1"/>
      <c r="AC223" s="27"/>
    </row>
    <row r="224" spans="1:31" ht="13.5" hidden="1" outlineLevel="3" thickBot="1" x14ac:dyDescent="0.25">
      <c r="A224" s="28" t="s">
        <v>484</v>
      </c>
      <c r="B224" s="28" t="s">
        <v>485</v>
      </c>
      <c r="C224" s="24" t="s">
        <v>504</v>
      </c>
      <c r="D224" s="24" t="s">
        <v>499</v>
      </c>
      <c r="E224" s="25">
        <v>494025.26</v>
      </c>
      <c r="F224" s="25">
        <v>283311.59999999998</v>
      </c>
      <c r="G224" s="25">
        <v>325813.40000000002</v>
      </c>
      <c r="H224" s="25">
        <v>288304.59000000003</v>
      </c>
      <c r="I224" s="25">
        <v>411053.86</v>
      </c>
      <c r="J224" s="25">
        <v>264228.38</v>
      </c>
      <c r="K224" s="25">
        <v>621665.55000000005</v>
      </c>
      <c r="L224" s="25">
        <v>494707.96</v>
      </c>
      <c r="M224" s="25">
        <v>1311014.4099999999</v>
      </c>
      <c r="N224" s="25">
        <v>491512.53</v>
      </c>
      <c r="O224" s="25">
        <v>303087.03999999998</v>
      </c>
      <c r="P224" s="25">
        <v>1092492.9099999999</v>
      </c>
      <c r="Q224" s="25">
        <v>1015110.36</v>
      </c>
      <c r="R224" s="25">
        <f t="shared" si="32"/>
        <v>553480.0033333333</v>
      </c>
      <c r="S224" s="4"/>
      <c r="T224" s="26"/>
      <c r="U224" s="26"/>
      <c r="V224" s="26"/>
      <c r="W224" s="26"/>
      <c r="X224" s="26"/>
      <c r="Y224" s="26"/>
      <c r="Z224" s="26"/>
      <c r="AA224" s="26"/>
      <c r="AB224" s="1"/>
      <c r="AC224" s="27"/>
    </row>
    <row r="225" spans="1:31" ht="13.5" hidden="1" outlineLevel="3" thickBot="1" x14ac:dyDescent="0.25">
      <c r="A225" s="28" t="s">
        <v>484</v>
      </c>
      <c r="B225" s="28" t="s">
        <v>485</v>
      </c>
      <c r="C225" s="24" t="s">
        <v>505</v>
      </c>
      <c r="D225" s="24" t="s">
        <v>506</v>
      </c>
      <c r="E225" s="25">
        <v>-198882.76</v>
      </c>
      <c r="F225" s="25">
        <v>-156559.85999999999</v>
      </c>
      <c r="G225" s="25">
        <v>-223794.14</v>
      </c>
      <c r="H225" s="25">
        <v>-222110.04</v>
      </c>
      <c r="I225" s="25">
        <v>-146660.82</v>
      </c>
      <c r="J225" s="25">
        <v>-193678.26</v>
      </c>
      <c r="K225" s="25">
        <v>-552692.52</v>
      </c>
      <c r="L225" s="25">
        <v>-279126.48</v>
      </c>
      <c r="M225" s="25">
        <v>-264476.49</v>
      </c>
      <c r="N225" s="25">
        <v>-292908.63</v>
      </c>
      <c r="O225" s="25">
        <v>-256366.31</v>
      </c>
      <c r="P225" s="25">
        <v>-256817.44</v>
      </c>
      <c r="Q225" s="25">
        <v>-193871.15</v>
      </c>
      <c r="R225" s="25">
        <f t="shared" si="32"/>
        <v>-253463.9954166667</v>
      </c>
      <c r="S225" s="4"/>
      <c r="T225" s="26"/>
      <c r="U225" s="26"/>
      <c r="V225" s="26"/>
      <c r="W225" s="26"/>
      <c r="X225" s="26"/>
      <c r="Y225" s="26"/>
      <c r="Z225" s="26"/>
      <c r="AA225" s="26"/>
      <c r="AB225" s="1"/>
      <c r="AC225" s="27"/>
    </row>
    <row r="226" spans="1:31" ht="15.75" hidden="1" outlineLevel="3" thickBot="1" x14ac:dyDescent="0.3">
      <c r="A226" s="28" t="s">
        <v>484</v>
      </c>
      <c r="B226" s="28" t="s">
        <v>485</v>
      </c>
      <c r="C226" s="24" t="s">
        <v>507</v>
      </c>
      <c r="D226" s="24" t="s">
        <v>508</v>
      </c>
      <c r="E226" s="25">
        <v>0</v>
      </c>
      <c r="F226" s="25">
        <v>0</v>
      </c>
      <c r="G226" s="25">
        <v>118915.59</v>
      </c>
      <c r="H226" s="25">
        <v>257451.72000000003</v>
      </c>
      <c r="I226" s="25">
        <v>0</v>
      </c>
      <c r="J226" s="25">
        <v>1702.63</v>
      </c>
      <c r="K226" s="25">
        <v>0.01</v>
      </c>
      <c r="L226" s="25">
        <v>854229.92</v>
      </c>
      <c r="M226" s="25">
        <v>0</v>
      </c>
      <c r="N226" s="25">
        <v>0</v>
      </c>
      <c r="O226" s="25">
        <v>-68833.539999999994</v>
      </c>
      <c r="P226" s="25">
        <v>0</v>
      </c>
      <c r="Q226" s="25">
        <v>0</v>
      </c>
      <c r="R226" s="25">
        <f t="shared" si="32"/>
        <v>96955.527500000011</v>
      </c>
      <c r="T226" s="26"/>
      <c r="U226" s="26"/>
      <c r="V226" s="26"/>
      <c r="W226" s="26"/>
      <c r="X226" s="26"/>
      <c r="Y226" s="26"/>
      <c r="Z226" s="26"/>
      <c r="AA226" s="26"/>
      <c r="AB226" s="1"/>
      <c r="AC226" s="27"/>
      <c r="AD226" s="15"/>
    </row>
    <row r="227" spans="1:31" ht="13.5" hidden="1" outlineLevel="3" thickBot="1" x14ac:dyDescent="0.25">
      <c r="A227" s="28" t="s">
        <v>484</v>
      </c>
      <c r="B227" s="28" t="s">
        <v>485</v>
      </c>
      <c r="C227" s="24" t="s">
        <v>509</v>
      </c>
      <c r="D227" s="24" t="s">
        <v>508</v>
      </c>
      <c r="E227" s="25">
        <v>0</v>
      </c>
      <c r="F227" s="25">
        <v>0</v>
      </c>
      <c r="G227" s="25">
        <v>0</v>
      </c>
      <c r="H227" s="25">
        <v>0</v>
      </c>
      <c r="I227" s="25">
        <v>0</v>
      </c>
      <c r="J227" s="25">
        <v>0</v>
      </c>
      <c r="K227" s="25">
        <v>0</v>
      </c>
      <c r="L227" s="25">
        <v>-37390.18</v>
      </c>
      <c r="M227" s="25">
        <v>-38461.550000000003</v>
      </c>
      <c r="N227" s="25">
        <v>-38274.9</v>
      </c>
      <c r="O227" s="25">
        <v>-38747.1</v>
      </c>
      <c r="P227" s="25">
        <v>0</v>
      </c>
      <c r="Q227" s="25">
        <v>0</v>
      </c>
      <c r="R227" s="25">
        <f t="shared" si="32"/>
        <v>-12739.477500000001</v>
      </c>
      <c r="S227" s="4"/>
      <c r="T227" s="26"/>
      <c r="U227" s="26"/>
      <c r="V227" s="26"/>
      <c r="W227" s="26"/>
      <c r="X227" s="26"/>
      <c r="Y227" s="26"/>
      <c r="Z227" s="26"/>
      <c r="AA227" s="26"/>
      <c r="AB227" s="1"/>
      <c r="AC227" s="27"/>
    </row>
    <row r="228" spans="1:31" ht="13.5" hidden="1" outlineLevel="3" thickBot="1" x14ac:dyDescent="0.25">
      <c r="A228" s="28" t="s">
        <v>484</v>
      </c>
      <c r="B228" s="28" t="s">
        <v>485</v>
      </c>
      <c r="C228" s="24" t="s">
        <v>510</v>
      </c>
      <c r="D228" s="24" t="s">
        <v>511</v>
      </c>
      <c r="E228" s="25">
        <v>62633.86</v>
      </c>
      <c r="F228" s="25">
        <v>13859679.859999999</v>
      </c>
      <c r="G228" s="25">
        <v>22655</v>
      </c>
      <c r="H228" s="25">
        <v>-151328.42000000001</v>
      </c>
      <c r="I228" s="25">
        <v>62397.07</v>
      </c>
      <c r="J228" s="25">
        <v>21094296.52</v>
      </c>
      <c r="K228" s="25">
        <v>167197.32</v>
      </c>
      <c r="L228" s="25">
        <v>12113942.720000001</v>
      </c>
      <c r="M228" s="25">
        <v>9142253.6699999999</v>
      </c>
      <c r="N228" s="25">
        <v>5816905.3099999996</v>
      </c>
      <c r="O228" s="25">
        <v>7856253.6100000003</v>
      </c>
      <c r="P228" s="25">
        <v>14694375.5</v>
      </c>
      <c r="Q228" s="25">
        <v>727627.16</v>
      </c>
      <c r="R228" s="25">
        <f t="shared" si="32"/>
        <v>7089479.8891666681</v>
      </c>
      <c r="S228" s="4"/>
      <c r="T228" s="26"/>
      <c r="U228" s="26"/>
      <c r="V228" s="26"/>
      <c r="W228" s="26"/>
      <c r="X228" s="26"/>
      <c r="Y228" s="26"/>
      <c r="Z228" s="26"/>
      <c r="AA228" s="26"/>
      <c r="AB228" s="1"/>
      <c r="AC228" s="27"/>
    </row>
    <row r="229" spans="1:31" ht="13.5" hidden="1" outlineLevel="3" thickBot="1" x14ac:dyDescent="0.25">
      <c r="A229" s="28" t="s">
        <v>484</v>
      </c>
      <c r="B229" s="28" t="s">
        <v>485</v>
      </c>
      <c r="C229" s="24" t="s">
        <v>512</v>
      </c>
      <c r="D229" s="24" t="s">
        <v>513</v>
      </c>
      <c r="E229" s="25">
        <v>550309.06999999995</v>
      </c>
      <c r="F229" s="25">
        <v>22222.959999999999</v>
      </c>
      <c r="G229" s="25">
        <v>262272.07</v>
      </c>
      <c r="H229" s="25">
        <v>689939.93</v>
      </c>
      <c r="I229" s="25">
        <v>2242214.0499999998</v>
      </c>
      <c r="J229" s="25">
        <v>1674.17</v>
      </c>
      <c r="K229" s="25">
        <v>1854.17</v>
      </c>
      <c r="L229" s="25">
        <v>54876.72</v>
      </c>
      <c r="M229" s="25">
        <v>19972894.120000001</v>
      </c>
      <c r="N229" s="25">
        <v>-94866.22</v>
      </c>
      <c r="O229" s="25">
        <v>202918.78</v>
      </c>
      <c r="P229" s="25">
        <v>-55654.09</v>
      </c>
      <c r="Q229" s="25">
        <v>112082.88</v>
      </c>
      <c r="R229" s="25">
        <f t="shared" si="32"/>
        <v>1969295.2195833337</v>
      </c>
      <c r="S229" s="4"/>
      <c r="T229" s="26"/>
      <c r="U229" s="26"/>
      <c r="V229" s="26"/>
      <c r="W229" s="26"/>
      <c r="X229" s="26"/>
      <c r="Y229" s="26"/>
      <c r="Z229" s="26"/>
      <c r="AA229" s="26"/>
      <c r="AB229" s="1"/>
      <c r="AC229" s="27"/>
    </row>
    <row r="230" spans="1:31" ht="13.5" hidden="1" outlineLevel="3" thickBot="1" x14ac:dyDescent="0.25">
      <c r="A230" s="28" t="s">
        <v>484</v>
      </c>
      <c r="B230" s="28" t="s">
        <v>485</v>
      </c>
      <c r="C230" s="24" t="s">
        <v>514</v>
      </c>
      <c r="D230" s="24" t="s">
        <v>515</v>
      </c>
      <c r="E230" s="25">
        <v>-9415.51</v>
      </c>
      <c r="F230" s="25">
        <v>-4041.44</v>
      </c>
      <c r="G230" s="25">
        <v>-366.35</v>
      </c>
      <c r="H230" s="25">
        <v>-1586.17</v>
      </c>
      <c r="I230" s="25">
        <v>-617.30999999999995</v>
      </c>
      <c r="J230" s="25">
        <v>-5800.14</v>
      </c>
      <c r="K230" s="25">
        <v>-7096.63</v>
      </c>
      <c r="L230" s="25">
        <v>-9538.24</v>
      </c>
      <c r="M230" s="25">
        <v>-10969.52</v>
      </c>
      <c r="N230" s="25">
        <v>-287160.67</v>
      </c>
      <c r="O230" s="25">
        <v>-25730.720000000001</v>
      </c>
      <c r="P230" s="25">
        <v>-52502.79</v>
      </c>
      <c r="Q230" s="25">
        <v>-253877.1</v>
      </c>
      <c r="R230" s="25">
        <f t="shared" si="32"/>
        <v>-44754.690416666657</v>
      </c>
      <c r="S230" s="4"/>
      <c r="T230" s="26"/>
      <c r="U230" s="26"/>
      <c r="V230" s="26"/>
      <c r="W230" s="26"/>
      <c r="X230" s="26"/>
      <c r="Y230" s="26"/>
      <c r="Z230" s="26"/>
      <c r="AA230" s="26"/>
      <c r="AB230" s="1"/>
      <c r="AC230" s="27"/>
    </row>
    <row r="231" spans="1:31" ht="13.5" hidden="1" outlineLevel="3" thickBot="1" x14ac:dyDescent="0.25">
      <c r="A231" s="28" t="s">
        <v>484</v>
      </c>
      <c r="B231" s="28" t="s">
        <v>485</v>
      </c>
      <c r="C231" s="24" t="s">
        <v>516</v>
      </c>
      <c r="D231" s="24" t="s">
        <v>517</v>
      </c>
      <c r="E231" s="25">
        <v>-4944098.79</v>
      </c>
      <c r="F231" s="25">
        <v>76</v>
      </c>
      <c r="G231" s="25">
        <v>-13422966.369999999</v>
      </c>
      <c r="H231" s="25">
        <v>-5980003.9000000004</v>
      </c>
      <c r="I231" s="25">
        <v>-9955888.0500000007</v>
      </c>
      <c r="J231" s="25">
        <v>0</v>
      </c>
      <c r="K231" s="25">
        <v>26681.73</v>
      </c>
      <c r="L231" s="25">
        <v>0</v>
      </c>
      <c r="M231" s="25">
        <v>0</v>
      </c>
      <c r="N231" s="25">
        <v>0</v>
      </c>
      <c r="O231" s="25">
        <v>0</v>
      </c>
      <c r="P231" s="25">
        <v>0</v>
      </c>
      <c r="Q231" s="25">
        <v>-5569148.5300000003</v>
      </c>
      <c r="R231" s="25">
        <f t="shared" si="32"/>
        <v>-2882393.6875</v>
      </c>
      <c r="S231" s="4"/>
      <c r="T231" s="26"/>
      <c r="U231" s="26"/>
      <c r="V231" s="26"/>
      <c r="W231" s="26"/>
      <c r="X231" s="26"/>
      <c r="Y231" s="26"/>
      <c r="Z231" s="26"/>
      <c r="AA231" s="26"/>
      <c r="AB231" s="1"/>
      <c r="AC231" s="27"/>
    </row>
    <row r="232" spans="1:31" ht="13.5" hidden="1" outlineLevel="3" thickBot="1" x14ac:dyDescent="0.25">
      <c r="A232" s="28" t="s">
        <v>484</v>
      </c>
      <c r="B232" s="28" t="s">
        <v>485</v>
      </c>
      <c r="C232" s="24" t="s">
        <v>518</v>
      </c>
      <c r="D232" s="24" t="s">
        <v>519</v>
      </c>
      <c r="E232" s="25">
        <v>2985.58</v>
      </c>
      <c r="F232" s="25">
        <v>-81407.539999999994</v>
      </c>
      <c r="G232" s="25">
        <v>726.17</v>
      </c>
      <c r="H232" s="25">
        <v>82.8</v>
      </c>
      <c r="I232" s="25">
        <v>0</v>
      </c>
      <c r="J232" s="25">
        <v>276.70999999999998</v>
      </c>
      <c r="K232" s="25">
        <v>158.78</v>
      </c>
      <c r="L232" s="25">
        <v>0</v>
      </c>
      <c r="M232" s="25">
        <v>164841.73000000001</v>
      </c>
      <c r="N232" s="25">
        <v>-108825.71</v>
      </c>
      <c r="O232" s="25">
        <v>-48656.959999999999</v>
      </c>
      <c r="P232" s="25">
        <v>-46030.11</v>
      </c>
      <c r="Q232" s="25">
        <v>375</v>
      </c>
      <c r="R232" s="25">
        <f t="shared" si="32"/>
        <v>-9762.82</v>
      </c>
      <c r="S232" s="4"/>
      <c r="T232" s="26"/>
      <c r="U232" s="26"/>
      <c r="V232" s="26"/>
      <c r="W232" s="26"/>
      <c r="X232" s="26"/>
      <c r="Y232" s="26"/>
      <c r="Z232" s="26"/>
      <c r="AA232" s="26"/>
      <c r="AB232" s="1"/>
      <c r="AC232" s="27"/>
    </row>
    <row r="233" spans="1:31" ht="13.5" hidden="1" outlineLevel="3" thickBot="1" x14ac:dyDescent="0.25">
      <c r="A233" s="28" t="s">
        <v>484</v>
      </c>
      <c r="B233" s="28" t="s">
        <v>485</v>
      </c>
      <c r="C233" s="24" t="s">
        <v>520</v>
      </c>
      <c r="D233" s="24" t="s">
        <v>521</v>
      </c>
      <c r="E233" s="25">
        <v>-2804591.71</v>
      </c>
      <c r="F233" s="25">
        <v>5113.6899999999996</v>
      </c>
      <c r="G233" s="25">
        <v>-4831199.2300000004</v>
      </c>
      <c r="H233" s="25">
        <v>-8031325.46</v>
      </c>
      <c r="I233" s="25">
        <v>-3609116.6</v>
      </c>
      <c r="J233" s="25">
        <v>4671.21</v>
      </c>
      <c r="K233" s="25">
        <v>10915.51</v>
      </c>
      <c r="L233" s="25">
        <v>8432.0400000000009</v>
      </c>
      <c r="M233" s="25">
        <v>7810.5</v>
      </c>
      <c r="N233" s="25">
        <v>67223.38</v>
      </c>
      <c r="O233" s="25">
        <v>9379.2800000000007</v>
      </c>
      <c r="P233" s="25">
        <v>-5677116.4000000004</v>
      </c>
      <c r="Q233" s="25">
        <v>-3980250.56</v>
      </c>
      <c r="R233" s="25">
        <f t="shared" si="32"/>
        <v>-2118969.4345833333</v>
      </c>
      <c r="S233" s="4"/>
      <c r="T233" s="26"/>
      <c r="U233" s="26"/>
      <c r="V233" s="26"/>
      <c r="W233" s="26"/>
      <c r="X233" s="26"/>
      <c r="Y233" s="26"/>
      <c r="Z233" s="26"/>
      <c r="AA233" s="26"/>
      <c r="AB233" s="1"/>
      <c r="AC233" s="27"/>
    </row>
    <row r="234" spans="1:31" ht="13.5" hidden="1" outlineLevel="3" thickBot="1" x14ac:dyDescent="0.25">
      <c r="A234" s="28" t="s">
        <v>484</v>
      </c>
      <c r="B234" s="28" t="s">
        <v>485</v>
      </c>
      <c r="C234" s="24" t="s">
        <v>522</v>
      </c>
      <c r="D234" s="24" t="s">
        <v>523</v>
      </c>
      <c r="E234" s="25">
        <v>143972.53</v>
      </c>
      <c r="F234" s="25">
        <v>299526.2</v>
      </c>
      <c r="G234" s="25">
        <v>309451.40999999997</v>
      </c>
      <c r="H234" s="25">
        <v>134721.70000000001</v>
      </c>
      <c r="I234" s="25">
        <v>137757.31</v>
      </c>
      <c r="J234" s="25">
        <v>204940.02</v>
      </c>
      <c r="K234" s="25">
        <v>-34245.68</v>
      </c>
      <c r="L234" s="25">
        <v>4512872.8099999996</v>
      </c>
      <c r="M234" s="25">
        <v>11803261.039999999</v>
      </c>
      <c r="N234" s="25">
        <v>295463.99</v>
      </c>
      <c r="O234" s="25">
        <v>266041.62</v>
      </c>
      <c r="P234" s="25">
        <v>438798.23</v>
      </c>
      <c r="Q234" s="25">
        <v>129135.51</v>
      </c>
      <c r="R234" s="25">
        <f t="shared" si="32"/>
        <v>1542095.2224999999</v>
      </c>
      <c r="S234" s="4"/>
      <c r="T234" s="26"/>
      <c r="U234" s="26"/>
      <c r="V234" s="26"/>
      <c r="W234" s="26"/>
      <c r="X234" s="26"/>
      <c r="Y234" s="26"/>
      <c r="Z234" s="26"/>
      <c r="AA234" s="26"/>
      <c r="AB234" s="1"/>
      <c r="AC234" s="27"/>
    </row>
    <row r="235" spans="1:31" ht="13.5" hidden="1" outlineLevel="3" thickBot="1" x14ac:dyDescent="0.25">
      <c r="A235" s="28" t="s">
        <v>484</v>
      </c>
      <c r="B235" s="28" t="s">
        <v>485</v>
      </c>
      <c r="C235" s="24" t="s">
        <v>524</v>
      </c>
      <c r="D235" s="24" t="s">
        <v>525</v>
      </c>
      <c r="E235" s="25">
        <v>-20721.21</v>
      </c>
      <c r="F235" s="25">
        <v>-22750.34</v>
      </c>
      <c r="G235" s="25">
        <v>-21437.48</v>
      </c>
      <c r="H235" s="25">
        <v>-26463.02</v>
      </c>
      <c r="I235" s="25">
        <v>-28420.16</v>
      </c>
      <c r="J235" s="25">
        <v>-18491.580000000002</v>
      </c>
      <c r="K235" s="25">
        <v>-26459.27</v>
      </c>
      <c r="L235" s="25">
        <v>-17342.59</v>
      </c>
      <c r="M235" s="25">
        <v>-19140.98</v>
      </c>
      <c r="N235" s="25">
        <v>-82495.62</v>
      </c>
      <c r="O235" s="25">
        <v>-30604.7</v>
      </c>
      <c r="P235" s="25">
        <v>-23010.400000000001</v>
      </c>
      <c r="Q235" s="25">
        <v>-54478.99</v>
      </c>
      <c r="R235" s="25">
        <f t="shared" si="32"/>
        <v>-29518.020000000004</v>
      </c>
      <c r="S235" s="4"/>
      <c r="T235" s="26"/>
      <c r="U235" s="26"/>
      <c r="V235" s="26"/>
      <c r="W235" s="26"/>
      <c r="X235" s="26"/>
      <c r="Y235" s="26"/>
      <c r="Z235" s="26"/>
      <c r="AA235" s="26"/>
      <c r="AB235" s="1"/>
      <c r="AC235" s="27"/>
    </row>
    <row r="236" spans="1:31" ht="13.5" hidden="1" outlineLevel="3" thickBot="1" x14ac:dyDescent="0.25">
      <c r="A236" s="28" t="s">
        <v>484</v>
      </c>
      <c r="B236" s="28" t="s">
        <v>485</v>
      </c>
      <c r="C236" s="24" t="s">
        <v>526</v>
      </c>
      <c r="D236" s="24" t="s">
        <v>527</v>
      </c>
      <c r="E236" s="25">
        <v>1627154.31</v>
      </c>
      <c r="F236" s="25">
        <v>548770.1</v>
      </c>
      <c r="G236" s="25">
        <v>16717854.189999999</v>
      </c>
      <c r="H236" s="25">
        <v>325452.84000000003</v>
      </c>
      <c r="I236" s="25">
        <v>299507.53000000003</v>
      </c>
      <c r="J236" s="25">
        <v>669074.89</v>
      </c>
      <c r="K236" s="25">
        <v>269427.31</v>
      </c>
      <c r="L236" s="25">
        <v>14392340.52</v>
      </c>
      <c r="M236" s="25">
        <v>15944460.289999999</v>
      </c>
      <c r="N236" s="25">
        <v>859931.68</v>
      </c>
      <c r="O236" s="25">
        <v>0</v>
      </c>
      <c r="P236" s="25">
        <v>10310079.26</v>
      </c>
      <c r="Q236" s="25">
        <v>744102.51</v>
      </c>
      <c r="R236" s="25">
        <f t="shared" si="32"/>
        <v>5126877.2516666669</v>
      </c>
      <c r="S236" s="4"/>
      <c r="T236" s="26"/>
      <c r="U236" s="26"/>
      <c r="V236" s="26"/>
      <c r="W236" s="26"/>
      <c r="X236" s="26"/>
      <c r="Y236" s="26"/>
      <c r="Z236" s="26"/>
      <c r="AA236" s="26"/>
      <c r="AB236" s="1"/>
      <c r="AC236" s="27"/>
    </row>
    <row r="237" spans="1:31" ht="13.5" hidden="1" outlineLevel="3" thickBot="1" x14ac:dyDescent="0.25">
      <c r="A237" s="28" t="s">
        <v>484</v>
      </c>
      <c r="B237" s="28" t="s">
        <v>485</v>
      </c>
      <c r="C237" s="24" t="s">
        <v>528</v>
      </c>
      <c r="D237" s="24" t="s">
        <v>529</v>
      </c>
      <c r="E237" s="25">
        <v>30018007.239999998</v>
      </c>
      <c r="F237" s="25">
        <v>40078895.75</v>
      </c>
      <c r="G237" s="25">
        <v>47110643.299999997</v>
      </c>
      <c r="H237" s="25">
        <v>67880786.049999997</v>
      </c>
      <c r="I237" s="25">
        <v>54900251.119999997</v>
      </c>
      <c r="J237" s="25">
        <v>94249897.780000001</v>
      </c>
      <c r="K237" s="25">
        <v>32315724.239999998</v>
      </c>
      <c r="L237" s="25">
        <v>44022482.810000002</v>
      </c>
      <c r="M237" s="25">
        <v>76410510.930000007</v>
      </c>
      <c r="N237" s="25">
        <v>52057759.229999997</v>
      </c>
      <c r="O237" s="25">
        <v>50145308.450000003</v>
      </c>
      <c r="P237" s="25">
        <v>35056774.520000003</v>
      </c>
      <c r="Q237" s="25">
        <v>66249473.719999999</v>
      </c>
      <c r="R237" s="25">
        <f t="shared" si="32"/>
        <v>53530231.221666671</v>
      </c>
      <c r="S237" s="4"/>
      <c r="T237" s="26"/>
      <c r="U237" s="26"/>
      <c r="V237" s="26"/>
      <c r="W237" s="26"/>
      <c r="X237" s="26"/>
      <c r="Y237" s="26"/>
      <c r="Z237" s="26"/>
      <c r="AA237" s="26"/>
      <c r="AB237" s="1"/>
      <c r="AC237" s="27"/>
    </row>
    <row r="238" spans="1:31" ht="13.5" hidden="1" outlineLevel="3" thickBot="1" x14ac:dyDescent="0.25">
      <c r="A238" s="28" t="s">
        <v>484</v>
      </c>
      <c r="B238" s="28" t="s">
        <v>485</v>
      </c>
      <c r="C238" s="24" t="s">
        <v>530</v>
      </c>
      <c r="D238" s="24" t="s">
        <v>531</v>
      </c>
      <c r="E238" s="25">
        <v>21259782.59</v>
      </c>
      <c r="F238" s="25">
        <v>-2338.06</v>
      </c>
      <c r="G238" s="25">
        <v>31716154.850000001</v>
      </c>
      <c r="H238" s="25">
        <v>20713004.510000002</v>
      </c>
      <c r="I238" s="25">
        <v>19229352.460000001</v>
      </c>
      <c r="J238" s="25">
        <v>-5076.79</v>
      </c>
      <c r="K238" s="25">
        <v>95201.27</v>
      </c>
      <c r="L238" s="25">
        <v>-1642.61</v>
      </c>
      <c r="M238" s="25">
        <v>0</v>
      </c>
      <c r="N238" s="25">
        <v>-1676.88</v>
      </c>
      <c r="O238" s="25">
        <v>0</v>
      </c>
      <c r="P238" s="25">
        <v>-1475.67</v>
      </c>
      <c r="Q238" s="25">
        <v>14975739.199999999</v>
      </c>
      <c r="R238" s="25">
        <f t="shared" si="32"/>
        <v>7488271.9979166659</v>
      </c>
      <c r="S238" s="4"/>
      <c r="T238" s="26"/>
      <c r="U238" s="26"/>
      <c r="V238" s="26"/>
      <c r="W238" s="26"/>
      <c r="X238" s="26"/>
      <c r="Y238" s="26"/>
      <c r="Z238" s="26"/>
      <c r="AA238" s="26"/>
      <c r="AB238" s="1"/>
      <c r="AC238" s="27"/>
    </row>
    <row r="239" spans="1:31" ht="15.75" hidden="1" outlineLevel="2" collapsed="1" thickBot="1" x14ac:dyDescent="0.3">
      <c r="A239" s="29" t="s">
        <v>532</v>
      </c>
      <c r="B239" s="29"/>
      <c r="C239" s="29"/>
      <c r="D239" s="29"/>
      <c r="E239" s="30">
        <f t="shared" ref="E239:R239" si="33">SUBTOTAL(9,E215:E238)</f>
        <v>11439159.289999999</v>
      </c>
      <c r="F239" s="30">
        <f t="shared" si="33"/>
        <v>16988021.129999999</v>
      </c>
      <c r="G239" s="30">
        <f t="shared" si="33"/>
        <v>49370148.229999989</v>
      </c>
      <c r="H239" s="30">
        <f t="shared" si="33"/>
        <v>19858632.750000011</v>
      </c>
      <c r="I239" s="30">
        <f t="shared" si="33"/>
        <v>20540375.440000005</v>
      </c>
      <c r="J239" s="30">
        <f t="shared" si="33"/>
        <v>25684287.669999965</v>
      </c>
      <c r="K239" s="30">
        <f t="shared" si="33"/>
        <v>1470794.7100000051</v>
      </c>
      <c r="L239" s="30">
        <f t="shared" si="33"/>
        <v>35218627.140000008</v>
      </c>
      <c r="M239" s="30">
        <f t="shared" si="33"/>
        <v>43652669.650000013</v>
      </c>
      <c r="N239" s="30">
        <f t="shared" si="33"/>
        <v>19918385.819999989</v>
      </c>
      <c r="O239" s="30">
        <f t="shared" si="33"/>
        <v>20864339</v>
      </c>
      <c r="P239" s="30">
        <f t="shared" si="33"/>
        <v>29865178.5</v>
      </c>
      <c r="Q239" s="30">
        <f t="shared" si="33"/>
        <v>23086090.779999983</v>
      </c>
      <c r="R239" s="30">
        <f t="shared" si="33"/>
        <v>25057840.422916669</v>
      </c>
      <c r="S239" s="4"/>
      <c r="T239" s="30">
        <f>R239</f>
        <v>25057840.422916669</v>
      </c>
      <c r="U239" s="30">
        <f>SUBTOTAL(9,U215:U238)</f>
        <v>0</v>
      </c>
      <c r="V239" s="30">
        <f>SUBTOTAL(9,V215:V238)</f>
        <v>0</v>
      </c>
      <c r="W239" s="30">
        <f>SUBTOTAL(9,W215:W238)</f>
        <v>0</v>
      </c>
      <c r="X239" s="30"/>
      <c r="Y239" s="30">
        <v>0</v>
      </c>
      <c r="Z239" s="30">
        <v>0</v>
      </c>
      <c r="AA239" s="30">
        <v>0</v>
      </c>
      <c r="AB239" s="30"/>
      <c r="AC239" s="31">
        <f>IF(V239=0,0,Y239/V239)</f>
        <v>0</v>
      </c>
      <c r="AD239" s="15"/>
      <c r="AE239" s="4"/>
    </row>
    <row r="240" spans="1:31" ht="13.5" hidden="1" outlineLevel="3" thickBot="1" x14ac:dyDescent="0.25">
      <c r="A240" s="24" t="s">
        <v>533</v>
      </c>
      <c r="B240" s="24" t="s">
        <v>534</v>
      </c>
      <c r="C240" s="24" t="s">
        <v>535</v>
      </c>
      <c r="D240" s="24" t="s">
        <v>536</v>
      </c>
      <c r="E240" s="25">
        <v>36893.5</v>
      </c>
      <c r="F240" s="25">
        <v>73787</v>
      </c>
      <c r="G240" s="25">
        <v>73787</v>
      </c>
      <c r="H240" s="25">
        <v>73787</v>
      </c>
      <c r="I240" s="25">
        <v>73787</v>
      </c>
      <c r="J240" s="25">
        <v>73787</v>
      </c>
      <c r="K240" s="25">
        <v>0</v>
      </c>
      <c r="L240" s="25">
        <v>40945.5</v>
      </c>
      <c r="M240" s="25">
        <v>40945.5</v>
      </c>
      <c r="N240" s="25">
        <v>40945.5</v>
      </c>
      <c r="O240" s="25">
        <v>40945.5</v>
      </c>
      <c r="P240" s="25">
        <v>40945.5</v>
      </c>
      <c r="Q240" s="25">
        <v>40945.5</v>
      </c>
      <c r="R240" s="25">
        <f>(E240+2*SUM(F240:P240)+Q240)/24</f>
        <v>51048.5</v>
      </c>
      <c r="T240" s="26"/>
      <c r="U240" s="26"/>
      <c r="V240" s="26">
        <f>R240</f>
        <v>51048.5</v>
      </c>
      <c r="W240" s="26"/>
      <c r="X240" s="26"/>
      <c r="Y240" s="26"/>
      <c r="Z240" s="26"/>
      <c r="AA240" s="26">
        <f>V240</f>
        <v>51048.5</v>
      </c>
      <c r="AB240" s="1"/>
      <c r="AC240" s="26"/>
    </row>
    <row r="241" spans="1:31" ht="13.5" hidden="1" outlineLevel="3" thickBot="1" x14ac:dyDescent="0.25">
      <c r="A241" s="28" t="s">
        <v>533</v>
      </c>
      <c r="B241" s="28" t="s">
        <v>534</v>
      </c>
      <c r="C241" s="24" t="s">
        <v>537</v>
      </c>
      <c r="D241" s="24" t="s">
        <v>538</v>
      </c>
      <c r="E241" s="25">
        <v>4600000</v>
      </c>
      <c r="F241" s="25">
        <v>1400000</v>
      </c>
      <c r="G241" s="25">
        <v>0</v>
      </c>
      <c r="H241" s="25">
        <v>11000000</v>
      </c>
      <c r="I241" s="25">
        <v>5000000</v>
      </c>
      <c r="J241" s="25">
        <v>5000000</v>
      </c>
      <c r="K241" s="25">
        <v>5000000</v>
      </c>
      <c r="L241" s="25">
        <v>5000000</v>
      </c>
      <c r="M241" s="25">
        <v>0</v>
      </c>
      <c r="N241" s="25">
        <v>0</v>
      </c>
      <c r="O241" s="25">
        <v>0</v>
      </c>
      <c r="P241" s="25">
        <v>0</v>
      </c>
      <c r="Q241" s="25">
        <v>0</v>
      </c>
      <c r="R241" s="25">
        <f>(E241+2*SUM(F241:P241)+Q241)/24</f>
        <v>2891666.6666666665</v>
      </c>
      <c r="T241" s="26"/>
      <c r="U241" s="26"/>
      <c r="V241" s="26">
        <f>R241</f>
        <v>2891666.6666666665</v>
      </c>
      <c r="W241" s="26"/>
      <c r="X241" s="26"/>
      <c r="Y241" s="26"/>
      <c r="Z241" s="26"/>
      <c r="AA241" s="26">
        <f>V241</f>
        <v>2891666.6666666665</v>
      </c>
      <c r="AB241" s="1"/>
      <c r="AC241" s="27"/>
    </row>
    <row r="242" spans="1:31" ht="13.5" hidden="1" outlineLevel="3" thickBot="1" x14ac:dyDescent="0.25">
      <c r="A242" s="28" t="s">
        <v>533</v>
      </c>
      <c r="B242" s="28" t="s">
        <v>534</v>
      </c>
      <c r="C242" s="24" t="s">
        <v>539</v>
      </c>
      <c r="D242" s="24" t="s">
        <v>540</v>
      </c>
      <c r="E242" s="25">
        <v>-4600000</v>
      </c>
      <c r="F242" s="25">
        <v>-1400000</v>
      </c>
      <c r="G242" s="25">
        <v>0</v>
      </c>
      <c r="H242" s="25">
        <v>-11000000</v>
      </c>
      <c r="I242" s="25">
        <v>-5000000</v>
      </c>
      <c r="J242" s="25">
        <v>-5000000</v>
      </c>
      <c r="K242" s="25">
        <v>-5000000</v>
      </c>
      <c r="L242" s="25">
        <v>-5000000</v>
      </c>
      <c r="M242" s="25">
        <v>0</v>
      </c>
      <c r="N242" s="25">
        <v>0</v>
      </c>
      <c r="O242" s="25">
        <v>0</v>
      </c>
      <c r="P242" s="25">
        <v>0</v>
      </c>
      <c r="Q242" s="25">
        <v>0</v>
      </c>
      <c r="R242" s="25">
        <f>(E242+2*SUM(F242:P242)+Q242)/24</f>
        <v>-2891666.6666666665</v>
      </c>
      <c r="T242" s="26"/>
      <c r="U242" s="26"/>
      <c r="V242" s="26">
        <f>R242</f>
        <v>-2891666.6666666665</v>
      </c>
      <c r="W242" s="26"/>
      <c r="X242" s="26"/>
      <c r="Y242" s="26"/>
      <c r="Z242" s="26"/>
      <c r="AA242" s="26">
        <f>V242</f>
        <v>-2891666.6666666665</v>
      </c>
      <c r="AB242" s="1"/>
      <c r="AC242" s="27"/>
    </row>
    <row r="243" spans="1:31" ht="13.5" hidden="1" outlineLevel="2" collapsed="1" thickBot="1" x14ac:dyDescent="0.25">
      <c r="A243" s="29" t="s">
        <v>541</v>
      </c>
      <c r="B243" s="29"/>
      <c r="C243" s="29"/>
      <c r="D243" s="29"/>
      <c r="E243" s="30">
        <f t="shared" ref="E243:R243" si="34">SUBTOTAL(9,E240:E242)</f>
        <v>36893.5</v>
      </c>
      <c r="F243" s="30">
        <f t="shared" si="34"/>
        <v>73787</v>
      </c>
      <c r="G243" s="30">
        <f t="shared" si="34"/>
        <v>73787</v>
      </c>
      <c r="H243" s="30">
        <f t="shared" si="34"/>
        <v>73787</v>
      </c>
      <c r="I243" s="30">
        <f t="shared" si="34"/>
        <v>73787</v>
      </c>
      <c r="J243" s="30">
        <f t="shared" si="34"/>
        <v>73787</v>
      </c>
      <c r="K243" s="30">
        <f t="shared" si="34"/>
        <v>0</v>
      </c>
      <c r="L243" s="30">
        <f t="shared" si="34"/>
        <v>40945.5</v>
      </c>
      <c r="M243" s="30">
        <f t="shared" si="34"/>
        <v>40945.5</v>
      </c>
      <c r="N243" s="30">
        <f t="shared" si="34"/>
        <v>40945.5</v>
      </c>
      <c r="O243" s="30">
        <f t="shared" si="34"/>
        <v>40945.5</v>
      </c>
      <c r="P243" s="30">
        <f t="shared" si="34"/>
        <v>40945.5</v>
      </c>
      <c r="Q243" s="30">
        <f t="shared" si="34"/>
        <v>40945.5</v>
      </c>
      <c r="R243" s="30">
        <f t="shared" si="34"/>
        <v>51048.5</v>
      </c>
      <c r="S243" s="4"/>
      <c r="T243" s="30">
        <f>SUBTOTAL(9,T240:T242)</f>
        <v>0</v>
      </c>
      <c r="U243" s="30">
        <f>SUBTOTAL(9,U240:U242)</f>
        <v>0</v>
      </c>
      <c r="V243" s="30">
        <f>SUBTOTAL(9,V240:V242)</f>
        <v>51048.5</v>
      </c>
      <c r="W243" s="30">
        <f>SUBTOTAL(9,W240:W242)</f>
        <v>0</v>
      </c>
      <c r="X243" s="30"/>
      <c r="Y243" s="30">
        <f t="shared" ref="Y243:Z243" si="35">SUBTOTAL(9,Y240:Y242)</f>
        <v>0</v>
      </c>
      <c r="Z243" s="30">
        <f t="shared" si="35"/>
        <v>0</v>
      </c>
      <c r="AA243" s="30">
        <f>SUBTOTAL(9,AA240:AA242)</f>
        <v>51048.5</v>
      </c>
      <c r="AB243" s="30"/>
      <c r="AC243" s="31">
        <f>IF(V243=0,0,Y243/V243)</f>
        <v>0</v>
      </c>
      <c r="AE243" s="4"/>
    </row>
    <row r="244" spans="1:31" ht="15.75" hidden="1" outlineLevel="3" thickBot="1" x14ac:dyDescent="0.3">
      <c r="A244" s="24" t="s">
        <v>542</v>
      </c>
      <c r="B244" s="24" t="s">
        <v>543</v>
      </c>
      <c r="C244" s="24" t="s">
        <v>544</v>
      </c>
      <c r="D244" s="24" t="s">
        <v>545</v>
      </c>
      <c r="E244" s="25">
        <v>6.58</v>
      </c>
      <c r="F244" s="25">
        <v>290002155.56</v>
      </c>
      <c r="G244" s="25">
        <v>339005149.84999996</v>
      </c>
      <c r="H244" s="25">
        <v>397008409.12</v>
      </c>
      <c r="I244" s="25">
        <v>449012223.27000004</v>
      </c>
      <c r="J244" s="25">
        <v>101013947.38</v>
      </c>
      <c r="K244" s="25">
        <v>56015914.18</v>
      </c>
      <c r="L244" s="25">
        <v>155017260.75</v>
      </c>
      <c r="M244" s="25">
        <v>182018960.22999999</v>
      </c>
      <c r="N244" s="25">
        <v>277037792.88</v>
      </c>
      <c r="O244" s="25">
        <v>424093119.14999998</v>
      </c>
      <c r="P244" s="25">
        <v>552362392.05999994</v>
      </c>
      <c r="Q244" s="25">
        <v>320747043.19999999</v>
      </c>
      <c r="R244" s="25">
        <f>(E244+2*SUM(F244:P244)+Q244)/24</f>
        <v>281913404.10999995</v>
      </c>
      <c r="T244" s="26"/>
      <c r="U244" s="26"/>
      <c r="V244" s="26">
        <f>R244</f>
        <v>281913404.10999995</v>
      </c>
      <c r="W244" s="26"/>
      <c r="X244" s="26"/>
      <c r="Y244" s="26"/>
      <c r="Z244" s="26"/>
      <c r="AA244" s="26">
        <f>V244</f>
        <v>281913404.10999995</v>
      </c>
      <c r="AB244" s="1"/>
      <c r="AC244" s="27"/>
      <c r="AD244" s="15"/>
    </row>
    <row r="245" spans="1:31" ht="15.75" hidden="1" outlineLevel="3" thickBot="1" x14ac:dyDescent="0.3">
      <c r="A245" s="28" t="s">
        <v>542</v>
      </c>
      <c r="B245" s="28" t="s">
        <v>543</v>
      </c>
      <c r="C245" s="24" t="s">
        <v>546</v>
      </c>
      <c r="D245" s="24" t="s">
        <v>547</v>
      </c>
      <c r="E245" s="25">
        <v>0</v>
      </c>
      <c r="F245" s="25">
        <v>368000000</v>
      </c>
      <c r="G245" s="25">
        <v>387004638.26999998</v>
      </c>
      <c r="H245" s="25">
        <v>423011110.90999997</v>
      </c>
      <c r="I245" s="25">
        <v>451017784.64000005</v>
      </c>
      <c r="J245" s="25">
        <v>139025165.94999999</v>
      </c>
      <c r="K245" s="25">
        <v>95028925.859999999</v>
      </c>
      <c r="L245" s="25">
        <v>0</v>
      </c>
      <c r="M245" s="25">
        <v>0</v>
      </c>
      <c r="N245" s="25">
        <v>0</v>
      </c>
      <c r="O245" s="25">
        <v>0</v>
      </c>
      <c r="P245" s="25">
        <v>0</v>
      </c>
      <c r="Q245" s="25">
        <v>0</v>
      </c>
      <c r="R245" s="25">
        <f>(E245+2*SUM(F245:P245)+Q245)/24</f>
        <v>155257302.13583332</v>
      </c>
      <c r="T245" s="26"/>
      <c r="U245" s="26"/>
      <c r="V245" s="26">
        <f>R245</f>
        <v>155257302.13583332</v>
      </c>
      <c r="W245" s="26"/>
      <c r="X245" s="26"/>
      <c r="Y245" s="26"/>
      <c r="Z245" s="26"/>
      <c r="AA245" s="26">
        <f>V245</f>
        <v>155257302.13583332</v>
      </c>
      <c r="AB245" s="1"/>
      <c r="AC245" s="27"/>
      <c r="AD245" s="15"/>
    </row>
    <row r="246" spans="1:31" ht="15.75" hidden="1" outlineLevel="3" thickBot="1" x14ac:dyDescent="0.3">
      <c r="A246" s="28" t="s">
        <v>542</v>
      </c>
      <c r="B246" s="28" t="s">
        <v>543</v>
      </c>
      <c r="C246" s="24" t="s">
        <v>548</v>
      </c>
      <c r="D246" s="24" t="s">
        <v>549</v>
      </c>
      <c r="E246" s="25">
        <v>52503.259999999995</v>
      </c>
      <c r="F246" s="25">
        <v>52504.399999999994</v>
      </c>
      <c r="G246" s="25">
        <v>52505.69</v>
      </c>
      <c r="H246" s="25">
        <v>52506.97</v>
      </c>
      <c r="I246" s="25">
        <v>52508.21</v>
      </c>
      <c r="J246" s="25">
        <v>52509.5</v>
      </c>
      <c r="K246" s="25">
        <v>52510.75</v>
      </c>
      <c r="L246" s="25">
        <v>52512.030000000006</v>
      </c>
      <c r="M246" s="25">
        <v>52513.32</v>
      </c>
      <c r="N246" s="25">
        <v>52514.479999999996</v>
      </c>
      <c r="O246" s="25">
        <v>52518.87</v>
      </c>
      <c r="P246" s="25">
        <v>52528.770000000004</v>
      </c>
      <c r="Q246" s="25">
        <v>52556.66</v>
      </c>
      <c r="R246" s="25">
        <f>(E246+2*SUM(F246:P246)+Q246)/24</f>
        <v>52513.57916666667</v>
      </c>
      <c r="T246" s="26"/>
      <c r="U246" s="26"/>
      <c r="V246" s="26">
        <f>R246</f>
        <v>52513.57916666667</v>
      </c>
      <c r="W246" s="26"/>
      <c r="X246" s="26"/>
      <c r="Y246" s="26"/>
      <c r="Z246" s="26"/>
      <c r="AA246" s="26">
        <f>V246</f>
        <v>52513.57916666667</v>
      </c>
      <c r="AB246" s="1"/>
      <c r="AC246" s="27"/>
      <c r="AD246" s="15"/>
    </row>
    <row r="247" spans="1:31" ht="15.75" hidden="1" outlineLevel="2" collapsed="1" thickBot="1" x14ac:dyDescent="0.3">
      <c r="A247" s="29" t="s">
        <v>550</v>
      </c>
      <c r="B247" s="29"/>
      <c r="C247" s="29"/>
      <c r="D247" s="29"/>
      <c r="E247" s="30">
        <f t="shared" ref="E247:R247" si="36">SUBTOTAL(9,E244:E246)</f>
        <v>52509.84</v>
      </c>
      <c r="F247" s="30">
        <f t="shared" si="36"/>
        <v>658054659.95999992</v>
      </c>
      <c r="G247" s="30">
        <f t="shared" si="36"/>
        <v>726062293.80999994</v>
      </c>
      <c r="H247" s="30">
        <f t="shared" si="36"/>
        <v>820072027</v>
      </c>
      <c r="I247" s="30">
        <f t="shared" si="36"/>
        <v>900082516.12000012</v>
      </c>
      <c r="J247" s="30">
        <f t="shared" si="36"/>
        <v>240091622.82999998</v>
      </c>
      <c r="K247" s="30">
        <f t="shared" si="36"/>
        <v>151097350.78999999</v>
      </c>
      <c r="L247" s="30">
        <f t="shared" si="36"/>
        <v>155069772.78</v>
      </c>
      <c r="M247" s="30">
        <f t="shared" si="36"/>
        <v>182071473.54999998</v>
      </c>
      <c r="N247" s="30">
        <f t="shared" si="36"/>
        <v>277090307.36000001</v>
      </c>
      <c r="O247" s="30">
        <f t="shared" si="36"/>
        <v>424145638.01999998</v>
      </c>
      <c r="P247" s="30">
        <f t="shared" si="36"/>
        <v>552414920.82999992</v>
      </c>
      <c r="Q247" s="30">
        <f t="shared" si="36"/>
        <v>320799599.86000001</v>
      </c>
      <c r="R247" s="30">
        <f t="shared" si="36"/>
        <v>437223219.82499993</v>
      </c>
      <c r="S247" s="4"/>
      <c r="T247" s="30">
        <f>SUBTOTAL(9,T244:T246)</f>
        <v>0</v>
      </c>
      <c r="U247" s="30">
        <f>SUBTOTAL(9,U244:U246)</f>
        <v>0</v>
      </c>
      <c r="V247" s="30">
        <f>SUBTOTAL(9,V244:V246)</f>
        <v>437223219.82499993</v>
      </c>
      <c r="W247" s="30">
        <f>SUBTOTAL(9,W244:W246)</f>
        <v>0</v>
      </c>
      <c r="X247" s="30"/>
      <c r="Y247" s="30">
        <v>0</v>
      </c>
      <c r="Z247" s="30">
        <v>0</v>
      </c>
      <c r="AA247" s="30">
        <f>SUBTOTAL(9,AA244:AA246)</f>
        <v>437223219.82499993</v>
      </c>
      <c r="AB247" s="30"/>
      <c r="AC247" s="31">
        <f>IF(V247=0,0,Y247/V247)</f>
        <v>0</v>
      </c>
      <c r="AD247" s="15"/>
      <c r="AE247" s="4"/>
    </row>
    <row r="248" spans="1:31" ht="13.5" hidden="1" outlineLevel="3" thickBot="1" x14ac:dyDescent="0.25">
      <c r="A248" s="24" t="s">
        <v>551</v>
      </c>
      <c r="B248" s="24" t="s">
        <v>552</v>
      </c>
      <c r="C248" s="24" t="s">
        <v>553</v>
      </c>
      <c r="D248" s="24" t="s">
        <v>554</v>
      </c>
      <c r="E248" s="25">
        <v>1979756.76</v>
      </c>
      <c r="F248" s="25">
        <v>1442625.05</v>
      </c>
      <c r="G248" s="25">
        <v>1365230.83</v>
      </c>
      <c r="H248" s="25">
        <v>1360758.49</v>
      </c>
      <c r="I248" s="25">
        <v>1360758.49</v>
      </c>
      <c r="J248" s="25">
        <v>1360758.49</v>
      </c>
      <c r="K248" s="25">
        <v>1361714.12</v>
      </c>
      <c r="L248" s="25">
        <v>1361714.12</v>
      </c>
      <c r="M248" s="25">
        <v>1361714.12</v>
      </c>
      <c r="N248" s="25">
        <v>1368019.76</v>
      </c>
      <c r="O248" s="25">
        <v>1368019.76</v>
      </c>
      <c r="P248" s="25">
        <v>1368019.76</v>
      </c>
      <c r="Q248" s="25">
        <v>1385941.51</v>
      </c>
      <c r="R248" s="25">
        <f>(E248+2*SUM(F248:P248)+Q248)/24</f>
        <v>1396848.5104166667</v>
      </c>
      <c r="T248" s="26"/>
      <c r="U248" s="26"/>
      <c r="V248" s="26">
        <f>R248</f>
        <v>1396848.5104166667</v>
      </c>
      <c r="W248" s="26"/>
      <c r="X248" s="26"/>
      <c r="Y248" s="26"/>
      <c r="Z248" s="26"/>
      <c r="AA248" s="26">
        <f>V248</f>
        <v>1396848.5104166667</v>
      </c>
      <c r="AB248" s="1"/>
      <c r="AC248" s="27"/>
    </row>
    <row r="249" spans="1:31" ht="13.5" hidden="1" outlineLevel="2" collapsed="1" thickBot="1" x14ac:dyDescent="0.25">
      <c r="A249" s="29" t="s">
        <v>555</v>
      </c>
      <c r="B249" s="29"/>
      <c r="C249" s="29"/>
      <c r="D249" s="29"/>
      <c r="E249" s="30">
        <f t="shared" ref="E249:R249" si="37">SUBTOTAL(9,E248:E248)</f>
        <v>1979756.76</v>
      </c>
      <c r="F249" s="30">
        <f t="shared" si="37"/>
        <v>1442625.05</v>
      </c>
      <c r="G249" s="30">
        <f t="shared" si="37"/>
        <v>1365230.83</v>
      </c>
      <c r="H249" s="30">
        <f t="shared" si="37"/>
        <v>1360758.49</v>
      </c>
      <c r="I249" s="30">
        <f t="shared" si="37"/>
        <v>1360758.49</v>
      </c>
      <c r="J249" s="30">
        <f t="shared" si="37"/>
        <v>1360758.49</v>
      </c>
      <c r="K249" s="30">
        <f t="shared" si="37"/>
        <v>1361714.12</v>
      </c>
      <c r="L249" s="30">
        <f t="shared" si="37"/>
        <v>1361714.12</v>
      </c>
      <c r="M249" s="30">
        <f t="shared" si="37"/>
        <v>1361714.12</v>
      </c>
      <c r="N249" s="30">
        <f t="shared" si="37"/>
        <v>1368019.76</v>
      </c>
      <c r="O249" s="30">
        <f t="shared" si="37"/>
        <v>1368019.76</v>
      </c>
      <c r="P249" s="30">
        <f t="shared" si="37"/>
        <v>1368019.76</v>
      </c>
      <c r="Q249" s="30">
        <f t="shared" si="37"/>
        <v>1385941.51</v>
      </c>
      <c r="R249" s="30">
        <f t="shared" si="37"/>
        <v>1396848.5104166667</v>
      </c>
      <c r="S249" s="4"/>
      <c r="T249" s="30">
        <f>SUBTOTAL(9,T248:T248)</f>
        <v>0</v>
      </c>
      <c r="U249" s="30">
        <f>SUBTOTAL(9,U248:U248)</f>
        <v>0</v>
      </c>
      <c r="V249" s="30">
        <f>SUBTOTAL(9,V248:V248)</f>
        <v>1396848.5104166667</v>
      </c>
      <c r="W249" s="30">
        <f>SUBTOTAL(9,W248:W248)</f>
        <v>0</v>
      </c>
      <c r="X249" s="30"/>
      <c r="Y249" s="30">
        <v>0</v>
      </c>
      <c r="Z249" s="30">
        <v>0</v>
      </c>
      <c r="AA249" s="30">
        <f>SUBTOTAL(9,AA248:AA248)</f>
        <v>1396848.5104166667</v>
      </c>
      <c r="AB249" s="30"/>
      <c r="AC249" s="31">
        <f>IF(V249=0,0,Y249/V249)</f>
        <v>0</v>
      </c>
      <c r="AE249" s="4"/>
    </row>
    <row r="250" spans="1:31" ht="13.5" hidden="1" outlineLevel="3" thickBot="1" x14ac:dyDescent="0.25">
      <c r="A250" s="24" t="s">
        <v>556</v>
      </c>
      <c r="B250" s="24" t="s">
        <v>557</v>
      </c>
      <c r="C250" s="24" t="s">
        <v>558</v>
      </c>
      <c r="D250" s="24" t="s">
        <v>559</v>
      </c>
      <c r="E250" s="25">
        <v>367121971.45999998</v>
      </c>
      <c r="F250" s="25">
        <v>455563357.38999999</v>
      </c>
      <c r="G250" s="25">
        <v>429136945.97000003</v>
      </c>
      <c r="H250" s="25">
        <v>410830646.04000002</v>
      </c>
      <c r="I250" s="25">
        <v>358490211.04000002</v>
      </c>
      <c r="J250" s="25">
        <v>373640004.88999999</v>
      </c>
      <c r="K250" s="25">
        <v>414202855.51999998</v>
      </c>
      <c r="L250" s="25">
        <v>440576359.33999997</v>
      </c>
      <c r="M250" s="25">
        <v>445741238.82999998</v>
      </c>
      <c r="N250" s="25">
        <v>386172465.22000003</v>
      </c>
      <c r="O250" s="25">
        <v>367761630.50999999</v>
      </c>
      <c r="P250" s="25">
        <v>362298658.62</v>
      </c>
      <c r="Q250" s="25">
        <v>365863810.44999999</v>
      </c>
      <c r="R250" s="25">
        <f t="shared" ref="R250:R271" si="38">(E250+2*SUM(F250:P250)+Q250)/24</f>
        <v>400908938.69374996</v>
      </c>
      <c r="T250" s="26"/>
      <c r="U250" s="26"/>
      <c r="V250" s="26"/>
      <c r="W250" s="26"/>
      <c r="X250" s="26"/>
      <c r="Y250" s="26"/>
      <c r="Z250" s="26"/>
      <c r="AA250" s="26"/>
      <c r="AB250" s="1"/>
      <c r="AC250" s="27"/>
    </row>
    <row r="251" spans="1:31" ht="13.5" hidden="1" outlineLevel="3" thickBot="1" x14ac:dyDescent="0.25">
      <c r="A251" s="28" t="s">
        <v>556</v>
      </c>
      <c r="B251" s="28" t="s">
        <v>557</v>
      </c>
      <c r="C251" s="24" t="s">
        <v>560</v>
      </c>
      <c r="D251" s="24" t="s">
        <v>561</v>
      </c>
      <c r="E251" s="25">
        <v>0</v>
      </c>
      <c r="F251" s="25">
        <v>0</v>
      </c>
      <c r="G251" s="25">
        <v>0</v>
      </c>
      <c r="H251" s="25">
        <v>0</v>
      </c>
      <c r="I251" s="25">
        <v>0</v>
      </c>
      <c r="J251" s="25">
        <v>0</v>
      </c>
      <c r="K251" s="25">
        <v>0</v>
      </c>
      <c r="L251" s="25">
        <v>0</v>
      </c>
      <c r="M251" s="25">
        <v>-354283.16</v>
      </c>
      <c r="N251" s="25">
        <v>0</v>
      </c>
      <c r="O251" s="25">
        <v>0</v>
      </c>
      <c r="P251" s="25">
        <v>0</v>
      </c>
      <c r="Q251" s="25">
        <v>0</v>
      </c>
      <c r="R251" s="25">
        <f t="shared" si="38"/>
        <v>-29523.596666666665</v>
      </c>
      <c r="T251" s="26"/>
      <c r="U251" s="26"/>
      <c r="V251" s="26"/>
      <c r="W251" s="26"/>
      <c r="X251" s="26"/>
      <c r="Y251" s="26"/>
      <c r="Z251" s="26"/>
      <c r="AA251" s="26"/>
      <c r="AB251" s="1"/>
      <c r="AC251" s="27"/>
    </row>
    <row r="252" spans="1:31" ht="13.5" hidden="1" outlineLevel="3" thickBot="1" x14ac:dyDescent="0.25">
      <c r="A252" s="28" t="s">
        <v>556</v>
      </c>
      <c r="B252" s="28" t="s">
        <v>557</v>
      </c>
      <c r="C252" s="24" t="s">
        <v>562</v>
      </c>
      <c r="D252" s="24" t="s">
        <v>563</v>
      </c>
      <c r="E252" s="25">
        <v>0</v>
      </c>
      <c r="F252" s="25">
        <v>0</v>
      </c>
      <c r="G252" s="25">
        <v>0</v>
      </c>
      <c r="H252" s="25">
        <v>0</v>
      </c>
      <c r="I252" s="25">
        <v>0</v>
      </c>
      <c r="J252" s="25">
        <v>0</v>
      </c>
      <c r="K252" s="25">
        <v>0</v>
      </c>
      <c r="L252" s="25">
        <v>0</v>
      </c>
      <c r="M252" s="25">
        <v>-198249.95</v>
      </c>
      <c r="N252" s="25">
        <v>0</v>
      </c>
      <c r="O252" s="25">
        <v>0</v>
      </c>
      <c r="P252" s="25">
        <v>0</v>
      </c>
      <c r="Q252" s="25">
        <v>0</v>
      </c>
      <c r="R252" s="25">
        <f t="shared" si="38"/>
        <v>-16520.829166666666</v>
      </c>
      <c r="T252" s="26"/>
      <c r="U252" s="26"/>
      <c r="V252" s="26"/>
      <c r="W252" s="26"/>
      <c r="X252" s="26"/>
      <c r="Y252" s="26"/>
      <c r="Z252" s="26"/>
      <c r="AA252" s="26"/>
      <c r="AB252" s="1"/>
      <c r="AC252" s="27"/>
    </row>
    <row r="253" spans="1:31" ht="13.5" hidden="1" outlineLevel="3" thickBot="1" x14ac:dyDescent="0.25">
      <c r="A253" s="28" t="s">
        <v>556</v>
      </c>
      <c r="B253" s="28" t="s">
        <v>557</v>
      </c>
      <c r="C253" s="24" t="s">
        <v>564</v>
      </c>
      <c r="D253" s="24" t="s">
        <v>565</v>
      </c>
      <c r="E253" s="25">
        <v>338323.25</v>
      </c>
      <c r="F253" s="25">
        <v>334598.82</v>
      </c>
      <c r="G253" s="25">
        <v>354534.98</v>
      </c>
      <c r="H253" s="25">
        <v>352637.14</v>
      </c>
      <c r="I253" s="25">
        <v>360533.13</v>
      </c>
      <c r="J253" s="25">
        <v>342719.36</v>
      </c>
      <c r="K253" s="25">
        <v>355672.63</v>
      </c>
      <c r="L253" s="25">
        <v>485026.51</v>
      </c>
      <c r="M253" s="25">
        <v>545382.07999999996</v>
      </c>
      <c r="N253" s="25">
        <v>553883.68000000005</v>
      </c>
      <c r="O253" s="25">
        <v>562680.24</v>
      </c>
      <c r="P253" s="25">
        <v>562623.9</v>
      </c>
      <c r="Q253" s="25">
        <v>588015.99</v>
      </c>
      <c r="R253" s="25">
        <f t="shared" si="38"/>
        <v>439455.17416666675</v>
      </c>
      <c r="T253" s="26"/>
      <c r="U253" s="26"/>
      <c r="V253" s="26"/>
      <c r="W253" s="26"/>
      <c r="X253" s="26"/>
      <c r="Y253" s="26"/>
      <c r="Z253" s="26"/>
      <c r="AA253" s="26"/>
      <c r="AB253" s="1"/>
      <c r="AC253" s="27"/>
    </row>
    <row r="254" spans="1:31" ht="13.5" hidden="1" outlineLevel="3" thickBot="1" x14ac:dyDescent="0.25">
      <c r="A254" s="28" t="s">
        <v>556</v>
      </c>
      <c r="B254" s="28" t="s">
        <v>557</v>
      </c>
      <c r="C254" s="24" t="s">
        <v>566</v>
      </c>
      <c r="D254" s="24" t="s">
        <v>567</v>
      </c>
      <c r="E254" s="25">
        <v>-12386.25</v>
      </c>
      <c r="F254" s="25">
        <v>-7967.11</v>
      </c>
      <c r="G254" s="25">
        <v>-64484.32</v>
      </c>
      <c r="H254" s="25">
        <v>-1452457.17</v>
      </c>
      <c r="I254" s="25">
        <v>-15056.37</v>
      </c>
      <c r="J254" s="25">
        <v>-27576.89</v>
      </c>
      <c r="K254" s="25">
        <v>-8978.2800000000007</v>
      </c>
      <c r="L254" s="25">
        <v>-20049.02</v>
      </c>
      <c r="M254" s="25">
        <v>-14077.85</v>
      </c>
      <c r="N254" s="25">
        <v>-66899.850000000006</v>
      </c>
      <c r="O254" s="25">
        <v>-70862.509999999995</v>
      </c>
      <c r="P254" s="25">
        <v>-156114.67000000001</v>
      </c>
      <c r="Q254" s="25">
        <v>-47808.59</v>
      </c>
      <c r="R254" s="25">
        <f t="shared" si="38"/>
        <v>-161218.45499999999</v>
      </c>
      <c r="T254" s="26"/>
      <c r="U254" s="26"/>
      <c r="V254" s="26"/>
      <c r="W254" s="26"/>
      <c r="X254" s="26"/>
      <c r="Y254" s="26"/>
      <c r="Z254" s="26"/>
      <c r="AA254" s="26"/>
      <c r="AB254" s="1"/>
      <c r="AC254" s="27"/>
    </row>
    <row r="255" spans="1:31" ht="13.5" hidden="1" outlineLevel="3" thickBot="1" x14ac:dyDescent="0.25">
      <c r="A255" s="28" t="s">
        <v>556</v>
      </c>
      <c r="B255" s="28" t="s">
        <v>557</v>
      </c>
      <c r="C255" s="24" t="s">
        <v>568</v>
      </c>
      <c r="D255" s="24" t="s">
        <v>569</v>
      </c>
      <c r="E255" s="25">
        <v>57426.55</v>
      </c>
      <c r="F255" s="25">
        <v>52125.39</v>
      </c>
      <c r="G255" s="25">
        <v>40943.61</v>
      </c>
      <c r="H255" s="25">
        <v>47677.279999999999</v>
      </c>
      <c r="I255" s="25">
        <v>57808.44</v>
      </c>
      <c r="J255" s="25">
        <v>61678.92</v>
      </c>
      <c r="K255" s="25">
        <v>52412.54</v>
      </c>
      <c r="L255" s="25">
        <v>48323.31</v>
      </c>
      <c r="M255" s="25">
        <v>49969.96</v>
      </c>
      <c r="N255" s="25">
        <v>50818.99</v>
      </c>
      <c r="O255" s="25">
        <v>48101.22</v>
      </c>
      <c r="P255" s="25">
        <v>49092.04</v>
      </c>
      <c r="Q255" s="25">
        <v>53018.22</v>
      </c>
      <c r="R255" s="25">
        <f t="shared" si="38"/>
        <v>51181.173750000009</v>
      </c>
      <c r="T255" s="26"/>
      <c r="U255" s="26"/>
      <c r="V255" s="26"/>
      <c r="W255" s="26"/>
      <c r="X255" s="26"/>
      <c r="Y255" s="26"/>
      <c r="Z255" s="26"/>
      <c r="AA255" s="26"/>
      <c r="AB255" s="1"/>
      <c r="AC255" s="27"/>
    </row>
    <row r="256" spans="1:31" ht="13.5" hidden="1" outlineLevel="3" thickBot="1" x14ac:dyDescent="0.25">
      <c r="A256" s="28" t="s">
        <v>556</v>
      </c>
      <c r="B256" s="28" t="s">
        <v>557</v>
      </c>
      <c r="C256" s="24" t="s">
        <v>570</v>
      </c>
      <c r="D256" s="24" t="s">
        <v>571</v>
      </c>
      <c r="E256" s="25">
        <v>242</v>
      </c>
      <c r="F256" s="25">
        <v>242</v>
      </c>
      <c r="G256" s="25">
        <v>242</v>
      </c>
      <c r="H256" s="25">
        <v>90</v>
      </c>
      <c r="I256" s="25">
        <v>270</v>
      </c>
      <c r="J256" s="25">
        <v>270</v>
      </c>
      <c r="K256" s="25">
        <v>90</v>
      </c>
      <c r="L256" s="25">
        <v>90</v>
      </c>
      <c r="M256" s="25">
        <v>90</v>
      </c>
      <c r="N256" s="25">
        <v>382</v>
      </c>
      <c r="O256" s="25">
        <v>90</v>
      </c>
      <c r="P256" s="25">
        <v>90</v>
      </c>
      <c r="Q256" s="25">
        <v>90</v>
      </c>
      <c r="R256" s="25">
        <f t="shared" si="38"/>
        <v>176</v>
      </c>
      <c r="T256" s="26"/>
      <c r="U256" s="26"/>
      <c r="V256" s="26"/>
      <c r="W256" s="26"/>
      <c r="X256" s="26"/>
      <c r="Y256" s="26"/>
      <c r="Z256" s="26"/>
      <c r="AA256" s="26"/>
      <c r="AB256" s="1"/>
      <c r="AC256" s="27"/>
    </row>
    <row r="257" spans="1:31" ht="13.5" hidden="1" outlineLevel="3" thickBot="1" x14ac:dyDescent="0.25">
      <c r="A257" s="28" t="s">
        <v>556</v>
      </c>
      <c r="B257" s="28" t="s">
        <v>557</v>
      </c>
      <c r="C257" s="24" t="s">
        <v>572</v>
      </c>
      <c r="D257" s="24" t="s">
        <v>573</v>
      </c>
      <c r="E257" s="25">
        <v>0</v>
      </c>
      <c r="F257" s="25">
        <v>0</v>
      </c>
      <c r="G257" s="25">
        <v>0</v>
      </c>
      <c r="H257" s="25">
        <v>0</v>
      </c>
      <c r="I257" s="25">
        <v>0</v>
      </c>
      <c r="J257" s="25">
        <v>0</v>
      </c>
      <c r="K257" s="25">
        <v>0</v>
      </c>
      <c r="L257" s="25">
        <v>0</v>
      </c>
      <c r="M257" s="25">
        <v>1576</v>
      </c>
      <c r="N257" s="25">
        <v>0</v>
      </c>
      <c r="O257" s="25">
        <v>0</v>
      </c>
      <c r="P257" s="25">
        <v>0</v>
      </c>
      <c r="Q257" s="25">
        <v>0</v>
      </c>
      <c r="R257" s="25">
        <f t="shared" si="38"/>
        <v>131.33333333333334</v>
      </c>
      <c r="T257" s="26"/>
      <c r="U257" s="26"/>
      <c r="V257" s="26"/>
      <c r="W257" s="26"/>
      <c r="X257" s="26"/>
      <c r="Y257" s="26"/>
      <c r="Z257" s="26"/>
      <c r="AA257" s="26"/>
      <c r="AB257" s="1"/>
      <c r="AC257" s="27"/>
    </row>
    <row r="258" spans="1:31" ht="13.5" hidden="1" outlineLevel="3" thickBot="1" x14ac:dyDescent="0.25">
      <c r="A258" s="28" t="s">
        <v>556</v>
      </c>
      <c r="B258" s="28" t="s">
        <v>557</v>
      </c>
      <c r="C258" s="24" t="s">
        <v>574</v>
      </c>
      <c r="D258" s="24" t="s">
        <v>575</v>
      </c>
      <c r="E258" s="25">
        <v>37059.18</v>
      </c>
      <c r="F258" s="25">
        <v>37593.93</v>
      </c>
      <c r="G258" s="25">
        <v>39451.25</v>
      </c>
      <c r="H258" s="25">
        <v>41554.43</v>
      </c>
      <c r="I258" s="25">
        <v>42341.48</v>
      </c>
      <c r="J258" s="25">
        <v>39111.300000000003</v>
      </c>
      <c r="K258" s="25">
        <v>38068.71</v>
      </c>
      <c r="L258" s="25">
        <v>41767.82</v>
      </c>
      <c r="M258" s="25">
        <v>42626.720000000001</v>
      </c>
      <c r="N258" s="25">
        <v>46432.17</v>
      </c>
      <c r="O258" s="25">
        <v>42875.99</v>
      </c>
      <c r="P258" s="25">
        <v>44422.76</v>
      </c>
      <c r="Q258" s="25">
        <v>43304.92</v>
      </c>
      <c r="R258" s="25">
        <f t="shared" si="38"/>
        <v>41369.050833333335</v>
      </c>
      <c r="T258" s="26"/>
      <c r="U258" s="26"/>
      <c r="V258" s="26"/>
      <c r="W258" s="26"/>
      <c r="X258" s="26"/>
      <c r="Y258" s="26"/>
      <c r="Z258" s="26"/>
      <c r="AA258" s="26"/>
      <c r="AB258" s="1"/>
      <c r="AC258" s="27"/>
    </row>
    <row r="259" spans="1:31" ht="13.5" hidden="1" outlineLevel="3" thickBot="1" x14ac:dyDescent="0.25">
      <c r="A259" s="28" t="s">
        <v>556</v>
      </c>
      <c r="B259" s="28" t="s">
        <v>557</v>
      </c>
      <c r="C259" s="24" t="s">
        <v>576</v>
      </c>
      <c r="D259" s="24" t="s">
        <v>577</v>
      </c>
      <c r="E259" s="25">
        <v>40297630.920000002</v>
      </c>
      <c r="F259" s="25">
        <v>38251234.520000003</v>
      </c>
      <c r="G259" s="25">
        <v>36188421</v>
      </c>
      <c r="H259" s="25">
        <v>37035419.270000003</v>
      </c>
      <c r="I259" s="25">
        <v>38240062.950000003</v>
      </c>
      <c r="J259" s="25">
        <v>43015950.799999997</v>
      </c>
      <c r="K259" s="25">
        <v>43009974.439999998</v>
      </c>
      <c r="L259" s="25">
        <v>45258566.899999999</v>
      </c>
      <c r="M259" s="25">
        <v>46147926.399999999</v>
      </c>
      <c r="N259" s="25">
        <v>46435545.280000001</v>
      </c>
      <c r="O259" s="25">
        <v>48423785.479999997</v>
      </c>
      <c r="P259" s="25">
        <v>48236331.229999997</v>
      </c>
      <c r="Q259" s="25">
        <v>47579242.159999996</v>
      </c>
      <c r="R259" s="25">
        <f t="shared" si="38"/>
        <v>42848471.234166659</v>
      </c>
      <c r="T259" s="26"/>
      <c r="U259" s="26"/>
      <c r="V259" s="26"/>
      <c r="W259" s="26"/>
      <c r="X259" s="26"/>
      <c r="Y259" s="26"/>
      <c r="Z259" s="26"/>
      <c r="AA259" s="26"/>
      <c r="AB259" s="1"/>
      <c r="AC259" s="27"/>
    </row>
    <row r="260" spans="1:31" ht="13.5" hidden="1" outlineLevel="3" thickBot="1" x14ac:dyDescent="0.25">
      <c r="A260" s="28" t="s">
        <v>556</v>
      </c>
      <c r="B260" s="28" t="s">
        <v>557</v>
      </c>
      <c r="C260" s="24" t="s">
        <v>578</v>
      </c>
      <c r="D260" s="24" t="s">
        <v>579</v>
      </c>
      <c r="E260" s="25">
        <v>16540126</v>
      </c>
      <c r="F260" s="25">
        <v>31041866.510000002</v>
      </c>
      <c r="G260" s="25">
        <v>32717680.579999998</v>
      </c>
      <c r="H260" s="25">
        <v>32757118.219999999</v>
      </c>
      <c r="I260" s="25">
        <v>28279252.289999999</v>
      </c>
      <c r="J260" s="25">
        <v>26035374.280000001</v>
      </c>
      <c r="K260" s="25">
        <v>22325572.399999999</v>
      </c>
      <c r="L260" s="25">
        <v>24967521.440000001</v>
      </c>
      <c r="M260" s="25">
        <v>22140486.98</v>
      </c>
      <c r="N260" s="25">
        <v>31754900.800000001</v>
      </c>
      <c r="O260" s="25">
        <v>32279855.460000001</v>
      </c>
      <c r="P260" s="25">
        <v>36192309.630000003</v>
      </c>
      <c r="Q260" s="25">
        <v>26961885.48</v>
      </c>
      <c r="R260" s="25">
        <f t="shared" si="38"/>
        <v>28520245.360833332</v>
      </c>
      <c r="T260" s="26"/>
      <c r="U260" s="26"/>
      <c r="V260" s="26"/>
      <c r="W260" s="26"/>
      <c r="X260" s="26"/>
      <c r="Y260" s="26"/>
      <c r="Z260" s="26"/>
      <c r="AA260" s="26"/>
      <c r="AB260" s="1"/>
      <c r="AC260" s="27"/>
    </row>
    <row r="261" spans="1:31" ht="13.5" hidden="1" outlineLevel="3" thickBot="1" x14ac:dyDescent="0.25">
      <c r="A261" s="28" t="s">
        <v>556</v>
      </c>
      <c r="B261" s="28" t="s">
        <v>557</v>
      </c>
      <c r="C261" s="24" t="s">
        <v>580</v>
      </c>
      <c r="D261" s="24" t="s">
        <v>581</v>
      </c>
      <c r="E261" s="25">
        <v>-194062.89</v>
      </c>
      <c r="F261" s="25">
        <v>-194062.89</v>
      </c>
      <c r="G261" s="25">
        <v>-194062.89</v>
      </c>
      <c r="H261" s="25">
        <v>0</v>
      </c>
      <c r="I261" s="25">
        <v>0</v>
      </c>
      <c r="J261" s="25">
        <v>0</v>
      </c>
      <c r="K261" s="25">
        <v>0</v>
      </c>
      <c r="L261" s="25">
        <v>0</v>
      </c>
      <c r="M261" s="25">
        <v>0</v>
      </c>
      <c r="N261" s="25">
        <v>-3077169.33</v>
      </c>
      <c r="O261" s="25">
        <v>-3077169.33</v>
      </c>
      <c r="P261" s="25">
        <v>-3077169.33</v>
      </c>
      <c r="Q261" s="25">
        <v>0</v>
      </c>
      <c r="R261" s="25">
        <f t="shared" si="38"/>
        <v>-809722.10124999995</v>
      </c>
      <c r="T261" s="26"/>
      <c r="U261" s="26"/>
      <c r="V261" s="26"/>
      <c r="W261" s="26"/>
      <c r="X261" s="26"/>
      <c r="Y261" s="26"/>
      <c r="Z261" s="26"/>
      <c r="AA261" s="26"/>
      <c r="AB261" s="1"/>
      <c r="AC261" s="27"/>
    </row>
    <row r="262" spans="1:31" ht="13.5" hidden="1" outlineLevel="3" thickBot="1" x14ac:dyDescent="0.25">
      <c r="A262" s="28" t="s">
        <v>556</v>
      </c>
      <c r="B262" s="28" t="s">
        <v>557</v>
      </c>
      <c r="C262" s="24" t="s">
        <v>582</v>
      </c>
      <c r="D262" s="24" t="s">
        <v>583</v>
      </c>
      <c r="E262" s="25">
        <v>306759.59999999998</v>
      </c>
      <c r="F262" s="25">
        <v>313646.08000000002</v>
      </c>
      <c r="G262" s="25">
        <v>315470.58</v>
      </c>
      <c r="H262" s="25">
        <v>327373.81</v>
      </c>
      <c r="I262" s="25">
        <v>369417.05</v>
      </c>
      <c r="J262" s="25">
        <v>376546.11</v>
      </c>
      <c r="K262" s="25">
        <v>438701.44</v>
      </c>
      <c r="L262" s="25">
        <v>463014.16</v>
      </c>
      <c r="M262" s="25">
        <v>474765.03</v>
      </c>
      <c r="N262" s="25">
        <v>481242.6</v>
      </c>
      <c r="O262" s="25">
        <v>482642.27</v>
      </c>
      <c r="P262" s="25">
        <v>501663.62</v>
      </c>
      <c r="Q262" s="25">
        <v>501663.62</v>
      </c>
      <c r="R262" s="25">
        <f t="shared" si="38"/>
        <v>412391.1966666666</v>
      </c>
      <c r="T262" s="26"/>
      <c r="U262" s="26"/>
      <c r="V262" s="26"/>
      <c r="W262" s="26"/>
      <c r="X262" s="26"/>
      <c r="Y262" s="26"/>
      <c r="Z262" s="26"/>
      <c r="AA262" s="26"/>
      <c r="AB262" s="1"/>
      <c r="AC262" s="27"/>
    </row>
    <row r="263" spans="1:31" ht="13.5" hidden="1" outlineLevel="3" thickBot="1" x14ac:dyDescent="0.25">
      <c r="A263" s="28" t="s">
        <v>556</v>
      </c>
      <c r="B263" s="28" t="s">
        <v>557</v>
      </c>
      <c r="C263" s="24" t="s">
        <v>584</v>
      </c>
      <c r="D263" s="24" t="s">
        <v>585</v>
      </c>
      <c r="E263" s="25">
        <v>-306759.59999999998</v>
      </c>
      <c r="F263" s="25">
        <v>-313646.08000000002</v>
      </c>
      <c r="G263" s="25">
        <v>-315470.58</v>
      </c>
      <c r="H263" s="25">
        <v>-327373.81</v>
      </c>
      <c r="I263" s="25">
        <v>-369417.05</v>
      </c>
      <c r="J263" s="25">
        <v>-376546.11</v>
      </c>
      <c r="K263" s="25">
        <v>-438701.44</v>
      </c>
      <c r="L263" s="25">
        <v>-463014.16</v>
      </c>
      <c r="M263" s="25">
        <v>-474765.03</v>
      </c>
      <c r="N263" s="25">
        <v>-481242.6</v>
      </c>
      <c r="O263" s="25">
        <v>-482642.27</v>
      </c>
      <c r="P263" s="25">
        <v>-501663.62</v>
      </c>
      <c r="Q263" s="25">
        <v>-501663.62</v>
      </c>
      <c r="R263" s="25">
        <f t="shared" si="38"/>
        <v>-412391.1966666666</v>
      </c>
      <c r="T263" s="26"/>
      <c r="U263" s="26"/>
      <c r="V263" s="26"/>
      <c r="W263" s="26"/>
      <c r="X263" s="26"/>
      <c r="Y263" s="26"/>
      <c r="Z263" s="26"/>
      <c r="AA263" s="26"/>
      <c r="AB263" s="1"/>
      <c r="AC263" s="27"/>
    </row>
    <row r="264" spans="1:31" ht="13.5" hidden="1" outlineLevel="3" thickBot="1" x14ac:dyDescent="0.25">
      <c r="A264" s="28" t="s">
        <v>556</v>
      </c>
      <c r="B264" s="28" t="s">
        <v>557</v>
      </c>
      <c r="C264" s="24" t="s">
        <v>586</v>
      </c>
      <c r="D264" s="24" t="s">
        <v>587</v>
      </c>
      <c r="E264" s="25">
        <v>4599872.28</v>
      </c>
      <c r="F264" s="25">
        <v>4599872.28</v>
      </c>
      <c r="G264" s="25">
        <v>4599872.28</v>
      </c>
      <c r="H264" s="25">
        <v>4599872.28</v>
      </c>
      <c r="I264" s="25">
        <v>4599872.28</v>
      </c>
      <c r="J264" s="25">
        <v>4599872.28</v>
      </c>
      <c r="K264" s="25">
        <v>4599872.28</v>
      </c>
      <c r="L264" s="25">
        <v>4599872.28</v>
      </c>
      <c r="M264" s="25">
        <v>4599872.28</v>
      </c>
      <c r="N264" s="25">
        <v>4599872.28</v>
      </c>
      <c r="O264" s="25">
        <v>4599872.28</v>
      </c>
      <c r="P264" s="25">
        <v>4599872.29</v>
      </c>
      <c r="Q264" s="25">
        <v>4599872.29</v>
      </c>
      <c r="R264" s="25">
        <f t="shared" si="38"/>
        <v>4599872.2812500009</v>
      </c>
      <c r="T264" s="26"/>
      <c r="U264" s="26"/>
      <c r="V264" s="26"/>
      <c r="W264" s="26"/>
      <c r="X264" s="26"/>
      <c r="Y264" s="26"/>
      <c r="Z264" s="26"/>
      <c r="AA264" s="26"/>
      <c r="AB264" s="1"/>
      <c r="AC264" s="27"/>
    </row>
    <row r="265" spans="1:31" ht="13.5" hidden="1" outlineLevel="3" thickBot="1" x14ac:dyDescent="0.25">
      <c r="A265" s="28" t="s">
        <v>556</v>
      </c>
      <c r="B265" s="28" t="s">
        <v>557</v>
      </c>
      <c r="C265" s="24" t="s">
        <v>588</v>
      </c>
      <c r="D265" s="24" t="s">
        <v>589</v>
      </c>
      <c r="E265" s="25">
        <v>-1634463.96</v>
      </c>
      <c r="F265" s="25">
        <v>-1359280.79</v>
      </c>
      <c r="G265" s="25">
        <v>-2821467.61</v>
      </c>
      <c r="H265" s="25">
        <v>-4070205.32</v>
      </c>
      <c r="I265" s="25">
        <v>-2811282.98</v>
      </c>
      <c r="J265" s="25">
        <v>-2209058.39</v>
      </c>
      <c r="K265" s="25">
        <v>-2557844.92</v>
      </c>
      <c r="L265" s="25">
        <v>-2849832.38</v>
      </c>
      <c r="M265" s="25">
        <v>-1799100.38</v>
      </c>
      <c r="N265" s="25">
        <v>-114212.13</v>
      </c>
      <c r="O265" s="25">
        <v>-114212.13</v>
      </c>
      <c r="P265" s="25">
        <v>-114212.13</v>
      </c>
      <c r="Q265" s="25">
        <v>0</v>
      </c>
      <c r="R265" s="25">
        <f t="shared" si="38"/>
        <v>-1803161.7616666665</v>
      </c>
      <c r="T265" s="26"/>
      <c r="U265" s="26"/>
      <c r="V265" s="26"/>
      <c r="W265" s="26"/>
      <c r="X265" s="26"/>
      <c r="Y265" s="26"/>
      <c r="Z265" s="26"/>
      <c r="AA265" s="26"/>
      <c r="AB265" s="1"/>
      <c r="AC265" s="27"/>
    </row>
    <row r="266" spans="1:31" ht="13.5" hidden="1" outlineLevel="3" thickBot="1" x14ac:dyDescent="0.25">
      <c r="A266" s="28" t="s">
        <v>556</v>
      </c>
      <c r="B266" s="28" t="s">
        <v>557</v>
      </c>
      <c r="C266" s="24" t="s">
        <v>590</v>
      </c>
      <c r="D266" s="24" t="s">
        <v>591</v>
      </c>
      <c r="E266" s="25">
        <v>7509.53</v>
      </c>
      <c r="F266" s="25">
        <v>10350.24</v>
      </c>
      <c r="G266" s="25">
        <v>4668.82</v>
      </c>
      <c r="H266" s="25">
        <v>4668.82</v>
      </c>
      <c r="I266" s="25">
        <v>4668.82</v>
      </c>
      <c r="J266" s="25">
        <v>4668.82</v>
      </c>
      <c r="K266" s="25">
        <v>4668.82</v>
      </c>
      <c r="L266" s="25">
        <v>7651.56</v>
      </c>
      <c r="M266" s="25">
        <v>7651.56</v>
      </c>
      <c r="N266" s="25">
        <v>7678.48</v>
      </c>
      <c r="O266" s="25">
        <v>7678.48</v>
      </c>
      <c r="P266" s="25">
        <v>10538.81</v>
      </c>
      <c r="Q266" s="25">
        <v>10538.81</v>
      </c>
      <c r="R266" s="25">
        <f t="shared" si="38"/>
        <v>6993.116666666665</v>
      </c>
      <c r="T266" s="26"/>
      <c r="U266" s="26"/>
      <c r="V266" s="26"/>
      <c r="W266" s="26"/>
      <c r="X266" s="26"/>
      <c r="Y266" s="26"/>
      <c r="Z266" s="26"/>
      <c r="AA266" s="26"/>
      <c r="AB266" s="1"/>
      <c r="AC266" s="27"/>
    </row>
    <row r="267" spans="1:31" ht="13.5" hidden="1" outlineLevel="3" thickBot="1" x14ac:dyDescent="0.25">
      <c r="A267" s="28" t="s">
        <v>556</v>
      </c>
      <c r="B267" s="28" t="s">
        <v>557</v>
      </c>
      <c r="C267" s="24" t="s">
        <v>592</v>
      </c>
      <c r="D267" s="24" t="s">
        <v>593</v>
      </c>
      <c r="E267" s="25">
        <v>11170203</v>
      </c>
      <c r="F267" s="25">
        <v>11170203</v>
      </c>
      <c r="G267" s="25">
        <v>11170203</v>
      </c>
      <c r="H267" s="25">
        <v>0</v>
      </c>
      <c r="I267" s="25">
        <v>0</v>
      </c>
      <c r="J267" s="25">
        <v>0</v>
      </c>
      <c r="K267" s="25">
        <v>10344506.609999999</v>
      </c>
      <c r="L267" s="25">
        <v>10344506.609999999</v>
      </c>
      <c r="M267" s="25">
        <v>10344506.609999999</v>
      </c>
      <c r="N267" s="25">
        <v>13681812.050000001</v>
      </c>
      <c r="O267" s="25">
        <v>13681812.050000001</v>
      </c>
      <c r="P267" s="25">
        <v>13681812.050000001</v>
      </c>
      <c r="Q267" s="25">
        <v>7465463.6100000003</v>
      </c>
      <c r="R267" s="25">
        <f t="shared" si="38"/>
        <v>8644766.2737499997</v>
      </c>
      <c r="T267" s="26"/>
      <c r="U267" s="26"/>
      <c r="V267" s="26"/>
      <c r="W267" s="26"/>
      <c r="X267" s="26"/>
      <c r="Y267" s="26"/>
      <c r="Z267" s="26"/>
      <c r="AA267" s="26"/>
      <c r="AB267" s="1"/>
      <c r="AC267" s="27"/>
    </row>
    <row r="268" spans="1:31" ht="13.5" hidden="1" outlineLevel="3" thickBot="1" x14ac:dyDescent="0.25">
      <c r="A268" s="28" t="s">
        <v>556</v>
      </c>
      <c r="B268" s="28" t="s">
        <v>557</v>
      </c>
      <c r="C268" s="24" t="s">
        <v>594</v>
      </c>
      <c r="D268" s="24" t="s">
        <v>593</v>
      </c>
      <c r="E268" s="25">
        <v>-11170203</v>
      </c>
      <c r="F268" s="25">
        <v>-11170203</v>
      </c>
      <c r="G268" s="25">
        <v>-11170203</v>
      </c>
      <c r="H268" s="25">
        <v>0</v>
      </c>
      <c r="I268" s="25">
        <v>0</v>
      </c>
      <c r="J268" s="25">
        <v>0</v>
      </c>
      <c r="K268" s="25">
        <v>-10344506.609999999</v>
      </c>
      <c r="L268" s="25">
        <v>-10344506.609999999</v>
      </c>
      <c r="M268" s="25">
        <v>-10344506.609999999</v>
      </c>
      <c r="N268" s="25">
        <v>-13681812.050000001</v>
      </c>
      <c r="O268" s="25">
        <v>-13681812.050000001</v>
      </c>
      <c r="P268" s="25">
        <v>-13681812.050000001</v>
      </c>
      <c r="Q268" s="25">
        <v>-7465463.6100000003</v>
      </c>
      <c r="R268" s="25">
        <f t="shared" si="38"/>
        <v>-8644766.2737499997</v>
      </c>
      <c r="T268" s="26"/>
      <c r="U268" s="26"/>
      <c r="V268" s="26"/>
      <c r="W268" s="26"/>
      <c r="X268" s="26"/>
      <c r="Y268" s="26"/>
      <c r="Z268" s="26"/>
      <c r="AA268" s="26"/>
      <c r="AB268" s="1"/>
      <c r="AC268" s="27"/>
    </row>
    <row r="269" spans="1:31" ht="13.5" hidden="1" outlineLevel="3" thickBot="1" x14ac:dyDescent="0.25">
      <c r="A269" s="28" t="s">
        <v>556</v>
      </c>
      <c r="B269" s="28" t="s">
        <v>557</v>
      </c>
      <c r="C269" s="24" t="s">
        <v>595</v>
      </c>
      <c r="D269" s="24" t="s">
        <v>596</v>
      </c>
      <c r="E269" s="25">
        <v>-47745347.390000001</v>
      </c>
      <c r="F269" s="25">
        <v>-48400020.149999999</v>
      </c>
      <c r="G269" s="25">
        <v>-43996135.600000001</v>
      </c>
      <c r="H269" s="25">
        <v>-42426546.829999998</v>
      </c>
      <c r="I269" s="25">
        <v>-41058112.920000002</v>
      </c>
      <c r="J269" s="25">
        <v>-40360019.579999998</v>
      </c>
      <c r="K269" s="25">
        <v>-40280476.68</v>
      </c>
      <c r="L269" s="25">
        <v>-40745660.560000002</v>
      </c>
      <c r="M269" s="25">
        <v>-42183105.490000002</v>
      </c>
      <c r="N269" s="25">
        <v>-46589543.109999999</v>
      </c>
      <c r="O269" s="25">
        <v>-55384809.009999998</v>
      </c>
      <c r="P269" s="25">
        <v>-48235506.68</v>
      </c>
      <c r="Q269" s="25">
        <v>-43847732.939999998</v>
      </c>
      <c r="R269" s="25">
        <f t="shared" si="38"/>
        <v>-44621373.064583331</v>
      </c>
      <c r="T269" s="26"/>
      <c r="U269" s="26"/>
      <c r="V269" s="26"/>
      <c r="W269" s="26"/>
      <c r="X269" s="26"/>
      <c r="Y269" s="26"/>
      <c r="Z269" s="26"/>
      <c r="AA269" s="26"/>
      <c r="AB269" s="1"/>
      <c r="AC269" s="27"/>
    </row>
    <row r="270" spans="1:31" ht="13.5" hidden="1" outlineLevel="3" thickBot="1" x14ac:dyDescent="0.25">
      <c r="A270" s="28" t="s">
        <v>556</v>
      </c>
      <c r="B270" s="28" t="s">
        <v>557</v>
      </c>
      <c r="C270" s="24" t="s">
        <v>597</v>
      </c>
      <c r="D270" s="24" t="s">
        <v>598</v>
      </c>
      <c r="E270" s="25">
        <v>22335051.82</v>
      </c>
      <c r="F270" s="25">
        <v>24405651.010000002</v>
      </c>
      <c r="G270" s="25">
        <v>24165756.949999999</v>
      </c>
      <c r="H270" s="25">
        <v>18053831.66</v>
      </c>
      <c r="I270" s="25">
        <v>16858066.300000001</v>
      </c>
      <c r="J270" s="25">
        <v>14010096.77</v>
      </c>
      <c r="K270" s="25">
        <v>14957766.779999999</v>
      </c>
      <c r="L270" s="25">
        <v>16219498.449999999</v>
      </c>
      <c r="M270" s="25">
        <v>16512774.17</v>
      </c>
      <c r="N270" s="25">
        <v>17884817.359999999</v>
      </c>
      <c r="O270" s="25">
        <v>17864967.850000001</v>
      </c>
      <c r="P270" s="25">
        <v>18526963.710000001</v>
      </c>
      <c r="Q270" s="25">
        <v>21967103.600000001</v>
      </c>
      <c r="R270" s="25">
        <f t="shared" si="38"/>
        <v>18467605.726666667</v>
      </c>
      <c r="T270" s="26"/>
      <c r="U270" s="26"/>
      <c r="V270" s="26"/>
      <c r="W270" s="26"/>
      <c r="X270" s="26"/>
      <c r="Y270" s="26"/>
      <c r="Z270" s="26"/>
      <c r="AA270" s="26"/>
      <c r="AB270" s="1"/>
      <c r="AC270" s="27"/>
    </row>
    <row r="271" spans="1:31" ht="13.5" hidden="1" outlineLevel="3" thickBot="1" x14ac:dyDescent="0.25">
      <c r="A271" s="28" t="s">
        <v>556</v>
      </c>
      <c r="B271" s="28" t="s">
        <v>557</v>
      </c>
      <c r="C271" s="24" t="s">
        <v>599</v>
      </c>
      <c r="D271" s="24" t="s">
        <v>600</v>
      </c>
      <c r="E271" s="25">
        <v>16622557.93</v>
      </c>
      <c r="F271" s="25">
        <v>15809813.210000001</v>
      </c>
      <c r="G271" s="25">
        <v>20688380.75</v>
      </c>
      <c r="H271" s="25">
        <v>38384869.5</v>
      </c>
      <c r="I271" s="25">
        <v>24586835.309999999</v>
      </c>
      <c r="J271" s="25">
        <v>30584916.460000001</v>
      </c>
      <c r="K271" s="25">
        <v>22805821.030000001</v>
      </c>
      <c r="L271" s="25">
        <v>24717952.879999999</v>
      </c>
      <c r="M271" s="25">
        <v>25057688.09</v>
      </c>
      <c r="N271" s="25">
        <v>29903519.829999998</v>
      </c>
      <c r="O271" s="25">
        <v>31153819.949999999</v>
      </c>
      <c r="P271" s="25">
        <v>12005815.630000001</v>
      </c>
      <c r="Q271" s="25">
        <v>31494665.34</v>
      </c>
      <c r="R271" s="25">
        <f t="shared" si="38"/>
        <v>24979837.022916663</v>
      </c>
      <c r="T271" s="26"/>
      <c r="U271" s="26"/>
      <c r="V271" s="26"/>
      <c r="W271" s="26"/>
      <c r="X271" s="26"/>
      <c r="Y271" s="26"/>
      <c r="Z271" s="26"/>
      <c r="AA271" s="26"/>
      <c r="AB271" s="1"/>
      <c r="AC271" s="27"/>
    </row>
    <row r="272" spans="1:31" ht="13.5" hidden="1" outlineLevel="2" collapsed="1" thickBot="1" x14ac:dyDescent="0.25">
      <c r="A272" s="29" t="s">
        <v>601</v>
      </c>
      <c r="B272" s="29"/>
      <c r="C272" s="29"/>
      <c r="D272" s="29"/>
      <c r="E272" s="30">
        <f t="shared" ref="E272:R272" si="39">SUBTOTAL(9,E250:E271)</f>
        <v>418371510.43000001</v>
      </c>
      <c r="F272" s="30">
        <f t="shared" si="39"/>
        <v>520145374.35999995</v>
      </c>
      <c r="G272" s="30">
        <f t="shared" si="39"/>
        <v>500860747.76999998</v>
      </c>
      <c r="H272" s="30">
        <f t="shared" si="39"/>
        <v>494159175.31999993</v>
      </c>
      <c r="I272" s="30">
        <f t="shared" si="39"/>
        <v>427635469.76999998</v>
      </c>
      <c r="J272" s="30">
        <f t="shared" si="39"/>
        <v>449738009.02000004</v>
      </c>
      <c r="K272" s="30">
        <f t="shared" si="39"/>
        <v>479505475.26999986</v>
      </c>
      <c r="L272" s="30">
        <f t="shared" si="39"/>
        <v>513307088.52999991</v>
      </c>
      <c r="M272" s="30">
        <f t="shared" si="39"/>
        <v>516298466.23999989</v>
      </c>
      <c r="N272" s="30">
        <f t="shared" si="39"/>
        <v>467562491.67000002</v>
      </c>
      <c r="O272" s="30">
        <f t="shared" si="39"/>
        <v>444098304.48000008</v>
      </c>
      <c r="P272" s="30">
        <f t="shared" si="39"/>
        <v>430943715.81</v>
      </c>
      <c r="Q272" s="30">
        <f t="shared" si="39"/>
        <v>455266005.73000014</v>
      </c>
      <c r="R272" s="30">
        <f t="shared" si="39"/>
        <v>473422756.36000001</v>
      </c>
      <c r="S272" s="4"/>
      <c r="T272" s="30">
        <f>R272</f>
        <v>473422756.36000001</v>
      </c>
      <c r="U272" s="30">
        <f>SUBTOTAL(9,U250:U271)</f>
        <v>0</v>
      </c>
      <c r="V272" s="30">
        <f>SUBTOTAL(9,V250:V271)</f>
        <v>0</v>
      </c>
      <c r="W272" s="30">
        <f>SUBTOTAL(9,W250:W271)</f>
        <v>0</v>
      </c>
      <c r="X272" s="30"/>
      <c r="Y272" s="30">
        <v>0</v>
      </c>
      <c r="Z272" s="30">
        <v>0</v>
      </c>
      <c r="AA272" s="30">
        <v>0</v>
      </c>
      <c r="AB272" s="30"/>
      <c r="AC272" s="31">
        <f>IF(V272=0,0,Y272/V272)</f>
        <v>0</v>
      </c>
      <c r="AE272" s="4"/>
    </row>
    <row r="273" spans="1:30" ht="13.5" hidden="1" outlineLevel="3" thickBot="1" x14ac:dyDescent="0.25">
      <c r="A273" s="24" t="s">
        <v>602</v>
      </c>
      <c r="B273" s="24" t="s">
        <v>603</v>
      </c>
      <c r="C273" s="24" t="s">
        <v>604</v>
      </c>
      <c r="D273" s="24" t="s">
        <v>605</v>
      </c>
      <c r="E273" s="25">
        <v>2827.19</v>
      </c>
      <c r="F273" s="25">
        <v>2827.19</v>
      </c>
      <c r="G273" s="25">
        <v>2827.19</v>
      </c>
      <c r="H273" s="25">
        <v>2827.19</v>
      </c>
      <c r="I273" s="25">
        <v>2822.99</v>
      </c>
      <c r="J273" s="25">
        <v>2820.03</v>
      </c>
      <c r="K273" s="25">
        <v>2819.48</v>
      </c>
      <c r="L273" s="25">
        <v>2819.48</v>
      </c>
      <c r="M273" s="25">
        <v>2819.48</v>
      </c>
      <c r="N273" s="25">
        <v>2819.48</v>
      </c>
      <c r="O273" s="25">
        <v>2818.5</v>
      </c>
      <c r="P273" s="25">
        <v>2818.5</v>
      </c>
      <c r="Q273" s="25">
        <v>2821.46</v>
      </c>
      <c r="R273" s="25">
        <f t="shared" ref="R273:R292" si="40">(E273+2*SUM(F273:P273)+Q273)/24</f>
        <v>2821.9862499999999</v>
      </c>
      <c r="T273" s="26"/>
      <c r="U273" s="26"/>
      <c r="V273" s="26"/>
      <c r="W273" s="26"/>
      <c r="X273" s="26"/>
      <c r="Y273" s="26"/>
      <c r="Z273" s="26"/>
      <c r="AA273" s="26"/>
      <c r="AB273" s="1"/>
      <c r="AC273" s="27"/>
    </row>
    <row r="274" spans="1:30" ht="15.75" hidden="1" outlineLevel="3" thickBot="1" x14ac:dyDescent="0.3">
      <c r="A274" s="24" t="s">
        <v>606</v>
      </c>
      <c r="B274" s="24" t="s">
        <v>607</v>
      </c>
      <c r="C274" s="24" t="s">
        <v>608</v>
      </c>
      <c r="D274" s="24" t="s">
        <v>609</v>
      </c>
      <c r="E274" s="25">
        <v>7248.12</v>
      </c>
      <c r="F274" s="25">
        <v>6670.26</v>
      </c>
      <c r="G274" s="25">
        <v>6786.5599999999995</v>
      </c>
      <c r="H274" s="25">
        <v>5598.68</v>
      </c>
      <c r="I274" s="25">
        <v>5198.62</v>
      </c>
      <c r="J274" s="25">
        <v>9531.9</v>
      </c>
      <c r="K274" s="25">
        <v>8731.83</v>
      </c>
      <c r="L274" s="25">
        <v>8465.14</v>
      </c>
      <c r="M274" s="25">
        <v>7931.7599999999993</v>
      </c>
      <c r="N274" s="25">
        <v>7398.38</v>
      </c>
      <c r="O274" s="25">
        <v>6865</v>
      </c>
      <c r="P274" s="25">
        <v>6365.4400000000005</v>
      </c>
      <c r="Q274" s="25">
        <v>5898.74</v>
      </c>
      <c r="R274" s="25">
        <f t="shared" si="40"/>
        <v>7176.416666666667</v>
      </c>
      <c r="T274" s="26"/>
      <c r="U274" s="26"/>
      <c r="V274" s="26"/>
      <c r="W274" s="26"/>
      <c r="X274" s="26"/>
      <c r="Y274" s="26"/>
      <c r="Z274" s="26"/>
      <c r="AA274" s="26"/>
      <c r="AB274" s="1"/>
      <c r="AC274" s="27"/>
      <c r="AD274" s="15"/>
    </row>
    <row r="275" spans="1:30" ht="15.75" hidden="1" outlineLevel="3" thickBot="1" x14ac:dyDescent="0.3">
      <c r="A275" s="28" t="s">
        <v>606</v>
      </c>
      <c r="B275" s="28" t="s">
        <v>607</v>
      </c>
      <c r="C275" s="24" t="s">
        <v>610</v>
      </c>
      <c r="D275" s="24" t="s">
        <v>611</v>
      </c>
      <c r="E275" s="25">
        <v>0</v>
      </c>
      <c r="F275" s="25">
        <v>0</v>
      </c>
      <c r="G275" s="25">
        <v>0</v>
      </c>
      <c r="H275" s="25">
        <v>0</v>
      </c>
      <c r="I275" s="25">
        <v>0</v>
      </c>
      <c r="J275" s="25">
        <v>0</v>
      </c>
      <c r="K275" s="25">
        <v>-8563.5999999999985</v>
      </c>
      <c r="L275" s="25">
        <v>-10446.880000000001</v>
      </c>
      <c r="M275" s="25">
        <v>-8563.5999999999985</v>
      </c>
      <c r="N275" s="25">
        <v>-5578.14</v>
      </c>
      <c r="O275" s="25">
        <v>17044.23</v>
      </c>
      <c r="P275" s="25">
        <v>23584.18</v>
      </c>
      <c r="Q275" s="25">
        <v>19926.27</v>
      </c>
      <c r="R275" s="25">
        <f t="shared" si="40"/>
        <v>1453.2770833333332</v>
      </c>
      <c r="T275" s="26"/>
      <c r="U275" s="26"/>
      <c r="V275" s="26"/>
      <c r="W275" s="26"/>
      <c r="X275" s="26"/>
      <c r="Y275" s="26"/>
      <c r="Z275" s="26"/>
      <c r="AA275" s="26"/>
      <c r="AB275" s="1"/>
      <c r="AC275" s="27"/>
      <c r="AD275" s="15"/>
    </row>
    <row r="276" spans="1:30" ht="13.5" hidden="1" outlineLevel="3" thickBot="1" x14ac:dyDescent="0.25">
      <c r="A276" s="28" t="s">
        <v>606</v>
      </c>
      <c r="B276" s="28" t="s">
        <v>607</v>
      </c>
      <c r="C276" s="24" t="s">
        <v>612</v>
      </c>
      <c r="D276" s="24" t="s">
        <v>613</v>
      </c>
      <c r="E276" s="25">
        <v>139768</v>
      </c>
      <c r="F276" s="25">
        <v>139768</v>
      </c>
      <c r="G276" s="25">
        <v>139768</v>
      </c>
      <c r="H276" s="25">
        <v>139768</v>
      </c>
      <c r="I276" s="25">
        <v>139768</v>
      </c>
      <c r="J276" s="25">
        <v>139768</v>
      </c>
      <c r="K276" s="25">
        <v>139768</v>
      </c>
      <c r="L276" s="25">
        <v>139768</v>
      </c>
      <c r="M276" s="25">
        <v>129768</v>
      </c>
      <c r="N276" s="25">
        <v>129768</v>
      </c>
      <c r="O276" s="25">
        <v>129768</v>
      </c>
      <c r="P276" s="25">
        <v>129768</v>
      </c>
      <c r="Q276" s="25">
        <v>129768</v>
      </c>
      <c r="R276" s="25">
        <f t="shared" si="40"/>
        <v>136018</v>
      </c>
      <c r="T276" s="26"/>
      <c r="U276" s="26"/>
      <c r="V276" s="26"/>
      <c r="W276" s="26"/>
      <c r="X276" s="26"/>
      <c r="Y276" s="26"/>
      <c r="Z276" s="26"/>
      <c r="AA276" s="26"/>
      <c r="AB276" s="1"/>
      <c r="AC276" s="27"/>
    </row>
    <row r="277" spans="1:30" ht="13.5" hidden="1" outlineLevel="3" thickBot="1" x14ac:dyDescent="0.25">
      <c r="A277" s="24" t="s">
        <v>614</v>
      </c>
      <c r="B277" s="24" t="s">
        <v>615</v>
      </c>
      <c r="C277" s="24" t="s">
        <v>616</v>
      </c>
      <c r="D277" s="24" t="s">
        <v>617</v>
      </c>
      <c r="E277" s="25">
        <v>94182.46</v>
      </c>
      <c r="F277" s="25">
        <v>94182.46</v>
      </c>
      <c r="G277" s="25">
        <v>94182.46</v>
      </c>
      <c r="H277" s="25">
        <v>0</v>
      </c>
      <c r="I277" s="25">
        <v>0</v>
      </c>
      <c r="J277" s="25">
        <v>0</v>
      </c>
      <c r="K277" s="25">
        <v>14601.23</v>
      </c>
      <c r="L277" s="25">
        <v>14601.23</v>
      </c>
      <c r="M277" s="25">
        <v>14601.23</v>
      </c>
      <c r="N277" s="25">
        <v>34259.56</v>
      </c>
      <c r="O277" s="25">
        <v>34259.56</v>
      </c>
      <c r="P277" s="25">
        <v>34259.56</v>
      </c>
      <c r="Q277" s="25">
        <v>103039.78</v>
      </c>
      <c r="R277" s="25">
        <f t="shared" si="40"/>
        <v>36129.8675</v>
      </c>
      <c r="T277" s="26"/>
      <c r="U277" s="26"/>
      <c r="V277" s="26"/>
      <c r="W277" s="26"/>
      <c r="X277" s="26"/>
      <c r="Y277" s="26"/>
      <c r="Z277" s="26"/>
      <c r="AA277" s="26"/>
      <c r="AB277" s="1"/>
      <c r="AC277" s="27"/>
    </row>
    <row r="278" spans="1:30" ht="13.5" hidden="1" outlineLevel="3" thickBot="1" x14ac:dyDescent="0.25">
      <c r="A278" s="28" t="s">
        <v>614</v>
      </c>
      <c r="B278" s="28" t="s">
        <v>615</v>
      </c>
      <c r="C278" s="24" t="s">
        <v>618</v>
      </c>
      <c r="D278" s="24" t="s">
        <v>617</v>
      </c>
      <c r="E278" s="25">
        <v>167141.12</v>
      </c>
      <c r="F278" s="25">
        <v>167141.12</v>
      </c>
      <c r="G278" s="25">
        <v>167141.12</v>
      </c>
      <c r="H278" s="25">
        <v>0</v>
      </c>
      <c r="I278" s="25">
        <v>0</v>
      </c>
      <c r="J278" s="25">
        <v>0</v>
      </c>
      <c r="K278" s="25">
        <v>118173.39</v>
      </c>
      <c r="L278" s="25">
        <v>118173.39</v>
      </c>
      <c r="M278" s="25">
        <v>118173.39</v>
      </c>
      <c r="N278" s="25">
        <v>118173.39</v>
      </c>
      <c r="O278" s="25">
        <v>118173.39</v>
      </c>
      <c r="P278" s="25">
        <v>118173.39</v>
      </c>
      <c r="Q278" s="25">
        <v>118570.91</v>
      </c>
      <c r="R278" s="25">
        <f t="shared" si="40"/>
        <v>98848.216250000012</v>
      </c>
      <c r="T278" s="26"/>
      <c r="U278" s="26"/>
      <c r="V278" s="26"/>
      <c r="W278" s="26"/>
      <c r="X278" s="26"/>
      <c r="Y278" s="26"/>
      <c r="Z278" s="26"/>
      <c r="AA278" s="26"/>
      <c r="AB278" s="1"/>
      <c r="AC278" s="27"/>
    </row>
    <row r="279" spans="1:30" ht="13.5" hidden="1" outlineLevel="3" thickBot="1" x14ac:dyDescent="0.25">
      <c r="A279" s="28" t="s">
        <v>614</v>
      </c>
      <c r="B279" s="28" t="s">
        <v>615</v>
      </c>
      <c r="C279" s="24" t="s">
        <v>619</v>
      </c>
      <c r="D279" s="24" t="s">
        <v>620</v>
      </c>
      <c r="E279" s="25">
        <v>0</v>
      </c>
      <c r="F279" s="25">
        <v>0</v>
      </c>
      <c r="G279" s="25">
        <v>0</v>
      </c>
      <c r="H279" s="25">
        <v>112614.25</v>
      </c>
      <c r="I279" s="25">
        <v>112614.25</v>
      </c>
      <c r="J279" s="25">
        <v>112614.25</v>
      </c>
      <c r="K279" s="25">
        <v>0</v>
      </c>
      <c r="L279" s="25">
        <v>0</v>
      </c>
      <c r="M279" s="25">
        <v>0</v>
      </c>
      <c r="N279" s="25">
        <v>0</v>
      </c>
      <c r="O279" s="25">
        <v>0</v>
      </c>
      <c r="P279" s="25">
        <v>0</v>
      </c>
      <c r="Q279" s="25">
        <v>0</v>
      </c>
      <c r="R279" s="25">
        <f t="shared" si="40"/>
        <v>28153.5625</v>
      </c>
      <c r="T279" s="26"/>
      <c r="U279" s="26"/>
      <c r="V279" s="26"/>
      <c r="W279" s="26"/>
      <c r="X279" s="26"/>
      <c r="Y279" s="26"/>
      <c r="Z279" s="26"/>
      <c r="AA279" s="26"/>
      <c r="AB279" s="1"/>
      <c r="AC279" s="27"/>
    </row>
    <row r="280" spans="1:30" ht="13.5" hidden="1" outlineLevel="3" thickBot="1" x14ac:dyDescent="0.25">
      <c r="A280" s="28" t="s">
        <v>614</v>
      </c>
      <c r="B280" s="28" t="s">
        <v>615</v>
      </c>
      <c r="C280" s="24" t="s">
        <v>621</v>
      </c>
      <c r="D280" s="24" t="s">
        <v>620</v>
      </c>
      <c r="E280" s="25">
        <v>0</v>
      </c>
      <c r="F280" s="25">
        <v>0</v>
      </c>
      <c r="G280" s="25">
        <v>0</v>
      </c>
      <c r="H280" s="25">
        <v>129780.57</v>
      </c>
      <c r="I280" s="25">
        <v>129780.57</v>
      </c>
      <c r="J280" s="25">
        <v>129780.57</v>
      </c>
      <c r="K280" s="25">
        <v>0</v>
      </c>
      <c r="L280" s="25">
        <v>0</v>
      </c>
      <c r="M280" s="25">
        <v>0</v>
      </c>
      <c r="N280" s="25">
        <v>0</v>
      </c>
      <c r="O280" s="25">
        <v>0</v>
      </c>
      <c r="P280" s="25">
        <v>0</v>
      </c>
      <c r="Q280" s="25">
        <v>0</v>
      </c>
      <c r="R280" s="25">
        <f t="shared" si="40"/>
        <v>32445.142500000002</v>
      </c>
      <c r="T280" s="26"/>
      <c r="U280" s="26"/>
      <c r="V280" s="26"/>
      <c r="W280" s="26"/>
      <c r="X280" s="26"/>
      <c r="Y280" s="26"/>
      <c r="Z280" s="26"/>
      <c r="AA280" s="26"/>
      <c r="AB280" s="1"/>
      <c r="AC280" s="27"/>
    </row>
    <row r="281" spans="1:30" ht="13.5" hidden="1" outlineLevel="3" thickBot="1" x14ac:dyDescent="0.25">
      <c r="A281" s="24" t="s">
        <v>622</v>
      </c>
      <c r="B281" s="24" t="s">
        <v>623</v>
      </c>
      <c r="C281" s="24" t="s">
        <v>624</v>
      </c>
      <c r="D281" s="24" t="s">
        <v>625</v>
      </c>
      <c r="E281" s="25">
        <v>304673.64</v>
      </c>
      <c r="F281" s="25">
        <v>292722.06</v>
      </c>
      <c r="G281" s="25">
        <v>283543.05</v>
      </c>
      <c r="H281" s="25">
        <v>270150.32</v>
      </c>
      <c r="I281" s="25">
        <v>257569.36</v>
      </c>
      <c r="J281" s="25">
        <v>245269.61</v>
      </c>
      <c r="K281" s="25">
        <v>233461.89</v>
      </c>
      <c r="L281" s="25">
        <v>220663.38</v>
      </c>
      <c r="M281" s="25">
        <v>209243.57</v>
      </c>
      <c r="N281" s="25">
        <v>198491.13</v>
      </c>
      <c r="O281" s="25">
        <v>187291.26</v>
      </c>
      <c r="P281" s="25">
        <v>185269.09</v>
      </c>
      <c r="Q281" s="25">
        <v>183305.24</v>
      </c>
      <c r="R281" s="25">
        <f t="shared" si="40"/>
        <v>235638.67999999996</v>
      </c>
      <c r="T281" s="26"/>
      <c r="U281" s="26"/>
      <c r="V281" s="26"/>
      <c r="W281" s="26"/>
      <c r="X281" s="26"/>
      <c r="Y281" s="26"/>
      <c r="Z281" s="26"/>
      <c r="AA281" s="26"/>
      <c r="AB281" s="1"/>
      <c r="AC281" s="27"/>
    </row>
    <row r="282" spans="1:30" ht="13.5" hidden="1" outlineLevel="3" thickBot="1" x14ac:dyDescent="0.25">
      <c r="A282" s="28" t="s">
        <v>622</v>
      </c>
      <c r="B282" s="28" t="s">
        <v>623</v>
      </c>
      <c r="C282" s="24" t="s">
        <v>626</v>
      </c>
      <c r="D282" s="24" t="s">
        <v>627</v>
      </c>
      <c r="E282" s="25">
        <v>-304673.64</v>
      </c>
      <c r="F282" s="25">
        <v>-292722.06</v>
      </c>
      <c r="G282" s="25">
        <v>-283543.05</v>
      </c>
      <c r="H282" s="25">
        <v>-270150.32</v>
      </c>
      <c r="I282" s="25">
        <v>-257569.36</v>
      </c>
      <c r="J282" s="25">
        <v>-245269.61</v>
      </c>
      <c r="K282" s="25">
        <v>-233461.89</v>
      </c>
      <c r="L282" s="25">
        <v>-220663.38</v>
      </c>
      <c r="M282" s="25">
        <v>-209243.57</v>
      </c>
      <c r="N282" s="25">
        <v>-198491.13</v>
      </c>
      <c r="O282" s="25">
        <v>-187291.26</v>
      </c>
      <c r="P282" s="25">
        <v>-185269.09</v>
      </c>
      <c r="Q282" s="25">
        <v>-183305.24</v>
      </c>
      <c r="R282" s="25">
        <f t="shared" si="40"/>
        <v>-235638.67999999996</v>
      </c>
      <c r="T282" s="26"/>
      <c r="U282" s="26"/>
      <c r="V282" s="26"/>
      <c r="W282" s="26"/>
      <c r="X282" s="26"/>
      <c r="Y282" s="26"/>
      <c r="Z282" s="26"/>
      <c r="AA282" s="26"/>
      <c r="AB282" s="1"/>
      <c r="AC282" s="27"/>
    </row>
    <row r="283" spans="1:30" ht="13.5" hidden="1" outlineLevel="3" thickBot="1" x14ac:dyDescent="0.25">
      <c r="A283" s="28" t="s">
        <v>622</v>
      </c>
      <c r="B283" s="28" t="s">
        <v>623</v>
      </c>
      <c r="C283" s="24" t="s">
        <v>628</v>
      </c>
      <c r="D283" s="24" t="s">
        <v>629</v>
      </c>
      <c r="E283" s="25">
        <v>2011473.88</v>
      </c>
      <c r="F283" s="25">
        <v>360784.12</v>
      </c>
      <c r="G283" s="25">
        <v>343175.13</v>
      </c>
      <c r="H283" s="25">
        <v>562236.68999999994</v>
      </c>
      <c r="I283" s="25">
        <v>756026.81</v>
      </c>
      <c r="J283" s="25">
        <v>1960736.55</v>
      </c>
      <c r="K283" s="25">
        <v>2163974.08</v>
      </c>
      <c r="L283" s="25">
        <v>3421519.82</v>
      </c>
      <c r="M283" s="25">
        <v>4042733.94</v>
      </c>
      <c r="N283" s="25">
        <v>5784090.5599999996</v>
      </c>
      <c r="O283" s="25">
        <v>3118115.03</v>
      </c>
      <c r="P283" s="25">
        <v>4972318.07</v>
      </c>
      <c r="Q283" s="25">
        <v>6200736.96</v>
      </c>
      <c r="R283" s="25">
        <f t="shared" si="40"/>
        <v>2632651.351666667</v>
      </c>
      <c r="T283" s="26"/>
      <c r="U283" s="26"/>
      <c r="V283" s="26"/>
      <c r="W283" s="26"/>
      <c r="X283" s="26"/>
      <c r="Y283" s="26"/>
      <c r="Z283" s="26"/>
      <c r="AA283" s="26"/>
      <c r="AB283" s="1"/>
      <c r="AC283" s="27"/>
    </row>
    <row r="284" spans="1:30" ht="13.5" hidden="1" outlineLevel="3" thickBot="1" x14ac:dyDescent="0.25">
      <c r="A284" s="28" t="s">
        <v>622</v>
      </c>
      <c r="B284" s="28" t="s">
        <v>623</v>
      </c>
      <c r="C284" s="24" t="s">
        <v>630</v>
      </c>
      <c r="D284" s="24" t="s">
        <v>631</v>
      </c>
      <c r="E284" s="25">
        <v>4752558.6500000004</v>
      </c>
      <c r="F284" s="25">
        <v>4752558.6500000004</v>
      </c>
      <c r="G284" s="25">
        <v>4752558.6500000004</v>
      </c>
      <c r="H284" s="25">
        <v>4752558.6500000004</v>
      </c>
      <c r="I284" s="25">
        <v>4752558.6500000004</v>
      </c>
      <c r="J284" s="25">
        <v>4752558.6500000004</v>
      </c>
      <c r="K284" s="25">
        <v>4752558.6500000004</v>
      </c>
      <c r="L284" s="25">
        <v>4752558.6500000004</v>
      </c>
      <c r="M284" s="25">
        <v>4752558.6500000004</v>
      </c>
      <c r="N284" s="25">
        <v>4752558.6500000004</v>
      </c>
      <c r="O284" s="25">
        <v>4752558.6500000004</v>
      </c>
      <c r="P284" s="25">
        <v>4752558.6500000004</v>
      </c>
      <c r="Q284" s="25">
        <v>4752558.6500000004</v>
      </c>
      <c r="R284" s="25">
        <f t="shared" si="40"/>
        <v>4752558.6499999994</v>
      </c>
      <c r="T284" s="26"/>
      <c r="U284" s="26"/>
      <c r="V284" s="26"/>
      <c r="W284" s="26"/>
      <c r="X284" s="26"/>
      <c r="Y284" s="26"/>
      <c r="Z284" s="26"/>
      <c r="AA284" s="26"/>
      <c r="AB284" s="1"/>
      <c r="AC284" s="27"/>
    </row>
    <row r="285" spans="1:30" ht="13.5" hidden="1" outlineLevel="3" thickBot="1" x14ac:dyDescent="0.25">
      <c r="A285" s="24" t="s">
        <v>632</v>
      </c>
      <c r="B285" s="24" t="s">
        <v>633</v>
      </c>
      <c r="C285" s="24" t="s">
        <v>634</v>
      </c>
      <c r="D285" s="24" t="s">
        <v>635</v>
      </c>
      <c r="E285" s="25">
        <v>-8527.1299999999992</v>
      </c>
      <c r="F285" s="25">
        <v>-9098.99</v>
      </c>
      <c r="G285" s="25">
        <v>23359.599999999999</v>
      </c>
      <c r="H285" s="25">
        <v>-11367.54</v>
      </c>
      <c r="I285" s="25">
        <v>-13047.52</v>
      </c>
      <c r="J285" s="25">
        <v>-203782.5</v>
      </c>
      <c r="K285" s="25">
        <v>-15155.87</v>
      </c>
      <c r="L285" s="25">
        <v>-16667.060000000001</v>
      </c>
      <c r="M285" s="25">
        <v>-9973.6200000000008</v>
      </c>
      <c r="N285" s="25">
        <v>-12584.28</v>
      </c>
      <c r="O285" s="25">
        <v>-16179.18</v>
      </c>
      <c r="P285" s="25">
        <v>-20349.79</v>
      </c>
      <c r="Q285" s="25">
        <v>-21662.3</v>
      </c>
      <c r="R285" s="25">
        <f t="shared" si="40"/>
        <v>-26661.788750000003</v>
      </c>
      <c r="T285" s="26"/>
      <c r="U285" s="26"/>
      <c r="V285" s="26"/>
      <c r="W285" s="26"/>
      <c r="X285" s="26"/>
      <c r="Y285" s="26"/>
      <c r="Z285" s="26"/>
      <c r="AA285" s="26"/>
      <c r="AB285" s="1"/>
      <c r="AC285" s="27"/>
    </row>
    <row r="286" spans="1:30" ht="13.5" hidden="1" outlineLevel="3" thickBot="1" x14ac:dyDescent="0.25">
      <c r="A286" s="24" t="s">
        <v>636</v>
      </c>
      <c r="B286" s="24" t="s">
        <v>637</v>
      </c>
      <c r="C286" s="24" t="s">
        <v>638</v>
      </c>
      <c r="D286" s="24" t="s">
        <v>639</v>
      </c>
      <c r="E286" s="25">
        <v>-23.47</v>
      </c>
      <c r="F286" s="25">
        <v>0</v>
      </c>
      <c r="G286" s="25">
        <v>-9224.9599999999991</v>
      </c>
      <c r="H286" s="25">
        <v>-9224.9599999999991</v>
      </c>
      <c r="I286" s="25">
        <v>-9224.9599999999991</v>
      </c>
      <c r="J286" s="25">
        <v>0</v>
      </c>
      <c r="K286" s="25">
        <v>0</v>
      </c>
      <c r="L286" s="25">
        <v>0</v>
      </c>
      <c r="M286" s="25">
        <v>0</v>
      </c>
      <c r="N286" s="25">
        <v>0</v>
      </c>
      <c r="O286" s="25">
        <v>0</v>
      </c>
      <c r="P286" s="25">
        <v>0</v>
      </c>
      <c r="Q286" s="25">
        <v>0</v>
      </c>
      <c r="R286" s="25">
        <f t="shared" si="40"/>
        <v>-2307.2179166666665</v>
      </c>
      <c r="T286" s="26"/>
      <c r="U286" s="26"/>
      <c r="V286" s="26"/>
      <c r="W286" s="26"/>
      <c r="X286" s="26"/>
      <c r="Y286" s="26"/>
      <c r="Z286" s="26"/>
      <c r="AA286" s="26"/>
      <c r="AB286" s="1"/>
      <c r="AC286" s="27"/>
    </row>
    <row r="287" spans="1:30" ht="13.5" hidden="1" outlineLevel="3" thickBot="1" x14ac:dyDescent="0.25">
      <c r="A287" s="24" t="s">
        <v>640</v>
      </c>
      <c r="B287" s="24" t="s">
        <v>641</v>
      </c>
      <c r="C287" s="24" t="s">
        <v>642</v>
      </c>
      <c r="D287" s="24" t="s">
        <v>643</v>
      </c>
      <c r="E287" s="25">
        <v>0</v>
      </c>
      <c r="F287" s="25">
        <v>0</v>
      </c>
      <c r="G287" s="25">
        <v>0</v>
      </c>
      <c r="H287" s="25">
        <v>0</v>
      </c>
      <c r="I287" s="25">
        <v>1902.27</v>
      </c>
      <c r="J287" s="25">
        <v>3514.62</v>
      </c>
      <c r="K287" s="25">
        <v>740.5</v>
      </c>
      <c r="L287" s="25">
        <v>740.5</v>
      </c>
      <c r="M287" s="25">
        <v>1648.18</v>
      </c>
      <c r="N287" s="25">
        <v>1646.99</v>
      </c>
      <c r="O287" s="25">
        <v>1552.64</v>
      </c>
      <c r="P287" s="25">
        <v>1601.66</v>
      </c>
      <c r="Q287" s="25">
        <v>1601.66</v>
      </c>
      <c r="R287" s="25">
        <f t="shared" si="40"/>
        <v>1179.0158333333331</v>
      </c>
      <c r="T287" s="26"/>
      <c r="U287" s="26"/>
      <c r="V287" s="26"/>
      <c r="W287" s="26"/>
      <c r="X287" s="26"/>
      <c r="Y287" s="26"/>
      <c r="Z287" s="26"/>
      <c r="AA287" s="26"/>
      <c r="AB287" s="1"/>
      <c r="AC287" s="27"/>
    </row>
    <row r="288" spans="1:30" ht="13.5" hidden="1" outlineLevel="3" thickBot="1" x14ac:dyDescent="0.25">
      <c r="A288" s="24" t="s">
        <v>640</v>
      </c>
      <c r="B288" s="24" t="s">
        <v>641</v>
      </c>
      <c r="C288" s="24" t="s">
        <v>644</v>
      </c>
      <c r="D288" s="24" t="s">
        <v>645</v>
      </c>
      <c r="E288" s="25">
        <v>4397193.88</v>
      </c>
      <c r="F288" s="25">
        <v>5134259.2699999996</v>
      </c>
      <c r="G288" s="25">
        <v>5594180.2300000004</v>
      </c>
      <c r="H288" s="25">
        <v>4809648.03</v>
      </c>
      <c r="I288" s="25">
        <v>5624535.46</v>
      </c>
      <c r="J288" s="25">
        <v>6954220.0300000003</v>
      </c>
      <c r="K288" s="25">
        <v>9336954.1400000006</v>
      </c>
      <c r="L288" s="25">
        <v>9132363.8599999994</v>
      </c>
      <c r="M288" s="25">
        <v>8445469.6799999997</v>
      </c>
      <c r="N288" s="25">
        <v>8039451.5300000003</v>
      </c>
      <c r="O288" s="25">
        <v>6538977.3899999997</v>
      </c>
      <c r="P288" s="25">
        <v>5493170.8600000003</v>
      </c>
      <c r="Q288" s="25">
        <v>5980490.1299999999</v>
      </c>
      <c r="R288" s="25">
        <f t="shared" si="40"/>
        <v>6691006.0404166663</v>
      </c>
      <c r="T288" s="26"/>
      <c r="U288" s="26"/>
      <c r="V288" s="26"/>
      <c r="W288" s="26"/>
      <c r="X288" s="26"/>
      <c r="Y288" s="26"/>
      <c r="Z288" s="26"/>
      <c r="AA288" s="26"/>
      <c r="AB288" s="1"/>
      <c r="AC288" s="27"/>
    </row>
    <row r="289" spans="1:31" ht="13.5" hidden="1" outlineLevel="3" thickBot="1" x14ac:dyDescent="0.25">
      <c r="A289" s="28" t="s">
        <v>640</v>
      </c>
      <c r="B289" s="28" t="s">
        <v>641</v>
      </c>
      <c r="C289" s="24" t="s">
        <v>646</v>
      </c>
      <c r="D289" s="24" t="s">
        <v>647</v>
      </c>
      <c r="E289" s="25">
        <v>0</v>
      </c>
      <c r="F289" s="25">
        <v>1203122.1000000001</v>
      </c>
      <c r="G289" s="25">
        <v>1067752.23</v>
      </c>
      <c r="H289" s="25">
        <v>683280</v>
      </c>
      <c r="I289" s="25">
        <v>1146577.9099999999</v>
      </c>
      <c r="J289" s="25">
        <v>697107.3</v>
      </c>
      <c r="K289" s="25">
        <v>387484.81</v>
      </c>
      <c r="L289" s="25">
        <v>269442.90999999997</v>
      </c>
      <c r="M289" s="25">
        <v>381051.19</v>
      </c>
      <c r="N289" s="25">
        <v>459510.64</v>
      </c>
      <c r="O289" s="25">
        <v>506980.02</v>
      </c>
      <c r="P289" s="25">
        <v>611098.31999999995</v>
      </c>
      <c r="Q289" s="25">
        <v>740599.26</v>
      </c>
      <c r="R289" s="25">
        <f t="shared" si="40"/>
        <v>648642.255</v>
      </c>
      <c r="T289" s="26"/>
      <c r="U289" s="26"/>
      <c r="V289" s="26"/>
      <c r="W289" s="26"/>
      <c r="X289" s="26"/>
      <c r="Y289" s="26"/>
      <c r="Z289" s="26"/>
      <c r="AA289" s="26"/>
      <c r="AB289" s="1"/>
      <c r="AC289" s="27"/>
    </row>
    <row r="290" spans="1:31" ht="13.5" hidden="1" outlineLevel="3" thickBot="1" x14ac:dyDescent="0.25">
      <c r="A290" s="28" t="s">
        <v>640</v>
      </c>
      <c r="B290" s="28" t="s">
        <v>641</v>
      </c>
      <c r="C290" s="24" t="s">
        <v>648</v>
      </c>
      <c r="D290" s="24" t="s">
        <v>649</v>
      </c>
      <c r="E290" s="25">
        <v>27258430.879999999</v>
      </c>
      <c r="F290" s="25">
        <v>23931223.82</v>
      </c>
      <c r="G290" s="25">
        <v>26539482.59</v>
      </c>
      <c r="H290" s="25">
        <v>37101294.700000003</v>
      </c>
      <c r="I290" s="25">
        <v>37681635.829999998</v>
      </c>
      <c r="J290" s="25">
        <v>30229843.32</v>
      </c>
      <c r="K290" s="25">
        <v>33022474.649999999</v>
      </c>
      <c r="L290" s="25">
        <v>34566317.479999997</v>
      </c>
      <c r="M290" s="25">
        <v>23675391.48</v>
      </c>
      <c r="N290" s="25">
        <v>18452836.5</v>
      </c>
      <c r="O290" s="25">
        <v>16267181.869999999</v>
      </c>
      <c r="P290" s="25">
        <v>21225604.52</v>
      </c>
      <c r="Q290" s="25">
        <v>25973188.710000001</v>
      </c>
      <c r="R290" s="25">
        <f t="shared" si="40"/>
        <v>27442424.712916661</v>
      </c>
      <c r="T290" s="26"/>
      <c r="U290" s="26"/>
      <c r="V290" s="26"/>
      <c r="W290" s="26"/>
      <c r="X290" s="26"/>
      <c r="Y290" s="26"/>
      <c r="Z290" s="26"/>
      <c r="AA290" s="26"/>
      <c r="AB290" s="1"/>
      <c r="AC290" s="27"/>
    </row>
    <row r="291" spans="1:31" ht="13.5" hidden="1" outlineLevel="3" thickBot="1" x14ac:dyDescent="0.25">
      <c r="A291" s="24" t="s">
        <v>650</v>
      </c>
      <c r="B291" s="24" t="s">
        <v>651</v>
      </c>
      <c r="C291" s="24" t="s">
        <v>652</v>
      </c>
      <c r="D291" s="24" t="s">
        <v>653</v>
      </c>
      <c r="E291" s="25">
        <v>7778648.7699999996</v>
      </c>
      <c r="F291" s="25">
        <v>7444201.8899999997</v>
      </c>
      <c r="G291" s="25">
        <v>8048493.1399999997</v>
      </c>
      <c r="H291" s="25">
        <v>7708956.9400000004</v>
      </c>
      <c r="I291" s="25">
        <v>7226472</v>
      </c>
      <c r="J291" s="25">
        <v>7593117.5700000003</v>
      </c>
      <c r="K291" s="25">
        <v>7339786.1699999999</v>
      </c>
      <c r="L291" s="25">
        <v>7919548.8600000003</v>
      </c>
      <c r="M291" s="25">
        <v>7884634.9000000004</v>
      </c>
      <c r="N291" s="25">
        <v>8498963.8000000007</v>
      </c>
      <c r="O291" s="25">
        <v>8556116.1099999994</v>
      </c>
      <c r="P291" s="25">
        <v>7838384.8499999996</v>
      </c>
      <c r="Q291" s="25">
        <v>8415433.3900000006</v>
      </c>
      <c r="R291" s="25">
        <f t="shared" si="40"/>
        <v>7846309.7758333338</v>
      </c>
      <c r="T291" s="26"/>
      <c r="U291" s="26"/>
      <c r="V291" s="26"/>
      <c r="W291" s="26"/>
      <c r="X291" s="26"/>
      <c r="Y291" s="26"/>
      <c r="Z291" s="26"/>
      <c r="AA291" s="26"/>
      <c r="AB291" s="1"/>
      <c r="AC291" s="27"/>
    </row>
    <row r="292" spans="1:31" ht="13.5" hidden="1" outlineLevel="3" thickBot="1" x14ac:dyDescent="0.25">
      <c r="A292" s="24" t="s">
        <v>654</v>
      </c>
      <c r="B292" s="24" t="s">
        <v>655</v>
      </c>
      <c r="C292" s="24" t="s">
        <v>656</v>
      </c>
      <c r="D292" s="24" t="s">
        <v>657</v>
      </c>
      <c r="E292" s="25">
        <v>-1203025.3600000001</v>
      </c>
      <c r="F292" s="25">
        <v>-980634.15</v>
      </c>
      <c r="G292" s="25">
        <v>-2237699.11</v>
      </c>
      <c r="H292" s="25">
        <v>-12215918.15</v>
      </c>
      <c r="I292" s="25">
        <v>-14142960.630000001</v>
      </c>
      <c r="J292" s="25">
        <v>-3953126.27</v>
      </c>
      <c r="K292" s="25">
        <v>-7710178.1600000001</v>
      </c>
      <c r="L292" s="25">
        <v>-8162046.1600000001</v>
      </c>
      <c r="M292" s="25">
        <v>-5312940.3099999996</v>
      </c>
      <c r="N292" s="25">
        <v>-3795371.15</v>
      </c>
      <c r="O292" s="25">
        <v>-1159365.1499999999</v>
      </c>
      <c r="P292" s="25">
        <v>-6441052.1500000004</v>
      </c>
      <c r="Q292" s="25">
        <v>-6276196.1500000004</v>
      </c>
      <c r="R292" s="25">
        <f t="shared" si="40"/>
        <v>-5820908.512083333</v>
      </c>
      <c r="T292" s="26"/>
      <c r="U292" s="26"/>
      <c r="V292" s="26"/>
      <c r="W292" s="26"/>
      <c r="X292" s="26"/>
      <c r="Y292" s="26"/>
      <c r="Z292" s="26"/>
      <c r="AA292" s="26"/>
      <c r="AB292" s="1"/>
      <c r="AC292" s="27"/>
    </row>
    <row r="293" spans="1:31" ht="15.75" hidden="1" outlineLevel="2" collapsed="1" thickBot="1" x14ac:dyDescent="0.3">
      <c r="A293" s="29" t="s">
        <v>658</v>
      </c>
      <c r="B293" s="29"/>
      <c r="C293" s="29"/>
      <c r="D293" s="29"/>
      <c r="E293" s="30">
        <f t="shared" ref="E293:R293" si="41">SUBTOTAL(9,E273:E292)</f>
        <v>45397896.989999995</v>
      </c>
      <c r="F293" s="30">
        <f t="shared" si="41"/>
        <v>42247005.740000002</v>
      </c>
      <c r="G293" s="30">
        <f t="shared" si="41"/>
        <v>44532782.829999998</v>
      </c>
      <c r="H293" s="30">
        <f t="shared" si="41"/>
        <v>43772053.050000004</v>
      </c>
      <c r="I293" s="30">
        <f t="shared" si="41"/>
        <v>43414660.249999993</v>
      </c>
      <c r="J293" s="30">
        <f t="shared" si="41"/>
        <v>48428704.019999996</v>
      </c>
      <c r="K293" s="30">
        <f t="shared" si="41"/>
        <v>49554169.299999997</v>
      </c>
      <c r="L293" s="30">
        <f t="shared" si="41"/>
        <v>52157159.219999999</v>
      </c>
      <c r="M293" s="30">
        <f t="shared" si="41"/>
        <v>44125304.350000001</v>
      </c>
      <c r="N293" s="30">
        <f t="shared" si="41"/>
        <v>42467943.910000004</v>
      </c>
      <c r="O293" s="30">
        <f t="shared" si="41"/>
        <v>38874866.060000002</v>
      </c>
      <c r="P293" s="30">
        <f t="shared" si="41"/>
        <v>38748304.060000002</v>
      </c>
      <c r="Q293" s="30">
        <f t="shared" si="41"/>
        <v>46146775.470000006</v>
      </c>
      <c r="R293" s="30">
        <f t="shared" si="41"/>
        <v>44507940.751666665</v>
      </c>
      <c r="S293" s="4"/>
      <c r="T293" s="30">
        <f>R293</f>
        <v>44507940.751666665</v>
      </c>
      <c r="U293" s="30">
        <f>SUBTOTAL(9,U273:U292)</f>
        <v>0</v>
      </c>
      <c r="V293" s="30">
        <f>SUBTOTAL(9,V273:V292)</f>
        <v>0</v>
      </c>
      <c r="W293" s="30">
        <f>SUBTOTAL(9,W273:W292)</f>
        <v>0</v>
      </c>
      <c r="X293" s="30"/>
      <c r="Y293" s="30">
        <v>0</v>
      </c>
      <c r="Z293" s="30">
        <v>0</v>
      </c>
      <c r="AA293" s="30">
        <v>0</v>
      </c>
      <c r="AB293" s="30"/>
      <c r="AC293" s="31">
        <f>IF(V293=0,0,Y293/V293)</f>
        <v>0</v>
      </c>
      <c r="AD293" s="15"/>
      <c r="AE293" s="4"/>
    </row>
    <row r="294" spans="1:31" ht="13.5" hidden="1" outlineLevel="3" thickBot="1" x14ac:dyDescent="0.25">
      <c r="A294" s="24" t="s">
        <v>659</v>
      </c>
      <c r="B294" s="24" t="s">
        <v>660</v>
      </c>
      <c r="C294" s="24" t="s">
        <v>661</v>
      </c>
      <c r="D294" s="24" t="s">
        <v>662</v>
      </c>
      <c r="E294" s="25">
        <v>-15244725</v>
      </c>
      <c r="F294" s="25">
        <v>-15788561</v>
      </c>
      <c r="G294" s="25">
        <v>-16132199</v>
      </c>
      <c r="H294" s="25">
        <v>-16683961</v>
      </c>
      <c r="I294" s="25">
        <v>-16456473</v>
      </c>
      <c r="J294" s="25">
        <v>-16839530</v>
      </c>
      <c r="K294" s="25">
        <v>-16225443</v>
      </c>
      <c r="L294" s="25">
        <v>-16225443</v>
      </c>
      <c r="M294" s="25">
        <v>-17353933.710000001</v>
      </c>
      <c r="N294" s="25">
        <v>-16984665</v>
      </c>
      <c r="O294" s="25">
        <v>-17052555</v>
      </c>
      <c r="P294" s="25">
        <v>-17178232</v>
      </c>
      <c r="Q294" s="25">
        <v>-17503409</v>
      </c>
      <c r="R294" s="25">
        <f>(E294+2*SUM(F294:P294)+Q294)/24</f>
        <v>-16607921.8925</v>
      </c>
      <c r="T294" s="26"/>
      <c r="U294" s="26"/>
      <c r="V294" s="26"/>
      <c r="W294" s="26"/>
      <c r="X294" s="26"/>
      <c r="Y294" s="26"/>
      <c r="Z294" s="26"/>
      <c r="AA294" s="26"/>
      <c r="AB294" s="1"/>
      <c r="AC294" s="27"/>
    </row>
    <row r="295" spans="1:31" ht="13.5" hidden="1" outlineLevel="3" thickBot="1" x14ac:dyDescent="0.25">
      <c r="A295" s="28" t="s">
        <v>659</v>
      </c>
      <c r="B295" s="28" t="s">
        <v>660</v>
      </c>
      <c r="C295" s="24" t="s">
        <v>663</v>
      </c>
      <c r="D295" s="24" t="s">
        <v>664</v>
      </c>
      <c r="E295" s="25">
        <v>-17343.73</v>
      </c>
      <c r="F295" s="25">
        <v>-19186.73</v>
      </c>
      <c r="G295" s="25">
        <v>-3870.73</v>
      </c>
      <c r="H295" s="25">
        <v>-16342.73</v>
      </c>
      <c r="I295" s="25">
        <v>-104996.73</v>
      </c>
      <c r="J295" s="25">
        <v>-103311.73</v>
      </c>
      <c r="K295" s="25">
        <v>-121000.73</v>
      </c>
      <c r="L295" s="25">
        <v>-121000.73</v>
      </c>
      <c r="M295" s="25">
        <v>-121000.73</v>
      </c>
      <c r="N295" s="25">
        <v>-102441.73</v>
      </c>
      <c r="O295" s="25">
        <v>-110886.73</v>
      </c>
      <c r="P295" s="25">
        <v>-114754.73</v>
      </c>
      <c r="Q295" s="25">
        <v>-112303.73</v>
      </c>
      <c r="R295" s="25">
        <f>(E295+2*SUM(F295:P295)+Q295)/24</f>
        <v>-83634.813333333324</v>
      </c>
      <c r="T295" s="26"/>
      <c r="U295" s="26"/>
      <c r="V295" s="26"/>
      <c r="W295" s="26"/>
      <c r="X295" s="26"/>
      <c r="Y295" s="26"/>
      <c r="Z295" s="26"/>
      <c r="AA295" s="26"/>
      <c r="AB295" s="1"/>
      <c r="AC295" s="27"/>
    </row>
    <row r="296" spans="1:31" ht="13.5" hidden="1" outlineLevel="3" thickBot="1" x14ac:dyDescent="0.25">
      <c r="A296" s="28" t="s">
        <v>659</v>
      </c>
      <c r="B296" s="28" t="s">
        <v>660</v>
      </c>
      <c r="C296" s="24" t="s">
        <v>665</v>
      </c>
      <c r="D296" s="24" t="s">
        <v>666</v>
      </c>
      <c r="E296" s="25">
        <v>-79268.639999999999</v>
      </c>
      <c r="F296" s="25">
        <v>-82675.13</v>
      </c>
      <c r="G296" s="25">
        <v>-61157.71</v>
      </c>
      <c r="H296" s="25">
        <v>-64904.25</v>
      </c>
      <c r="I296" s="25">
        <v>-49292.66</v>
      </c>
      <c r="J296" s="25">
        <v>-49292.66</v>
      </c>
      <c r="K296" s="25">
        <v>-107560.27</v>
      </c>
      <c r="L296" s="25">
        <v>-107560.27</v>
      </c>
      <c r="M296" s="25">
        <v>-107560.27</v>
      </c>
      <c r="N296" s="25">
        <v>-169377.97</v>
      </c>
      <c r="O296" s="25">
        <v>-169377.97</v>
      </c>
      <c r="P296" s="25">
        <v>-169377.97</v>
      </c>
      <c r="Q296" s="25">
        <v>-116713.29</v>
      </c>
      <c r="R296" s="25">
        <f>(E296+2*SUM(F296:P296)+Q296)/24</f>
        <v>-103010.67458333336</v>
      </c>
      <c r="T296" s="26"/>
      <c r="U296" s="26"/>
      <c r="V296" s="26"/>
      <c r="W296" s="26"/>
      <c r="X296" s="26"/>
      <c r="Y296" s="26"/>
      <c r="Z296" s="26"/>
      <c r="AA296" s="26"/>
      <c r="AB296" s="1"/>
      <c r="AC296" s="27"/>
    </row>
    <row r="297" spans="1:31" ht="13.5" hidden="1" outlineLevel="3" thickBot="1" x14ac:dyDescent="0.25">
      <c r="A297" s="28" t="s">
        <v>659</v>
      </c>
      <c r="B297" s="28" t="s">
        <v>660</v>
      </c>
      <c r="C297" s="24" t="s">
        <v>667</v>
      </c>
      <c r="D297" s="24" t="s">
        <v>668</v>
      </c>
      <c r="E297" s="25">
        <v>-804325.25</v>
      </c>
      <c r="F297" s="25">
        <v>-804325.25</v>
      </c>
      <c r="G297" s="25">
        <v>-804325.25</v>
      </c>
      <c r="H297" s="25">
        <v>-832901.76</v>
      </c>
      <c r="I297" s="25">
        <v>-832901.76</v>
      </c>
      <c r="J297" s="25">
        <v>-832901.76</v>
      </c>
      <c r="K297" s="25">
        <v>-244356.91</v>
      </c>
      <c r="L297" s="25">
        <v>-244356.91</v>
      </c>
      <c r="M297" s="25">
        <v>-244356.91</v>
      </c>
      <c r="N297" s="25">
        <v>-244356.91</v>
      </c>
      <c r="O297" s="25">
        <v>-244356.91</v>
      </c>
      <c r="P297" s="25">
        <v>-244356.91</v>
      </c>
      <c r="Q297" s="25">
        <v>-244356.91</v>
      </c>
      <c r="R297" s="25">
        <f>(E297+2*SUM(F297:P297)+Q297)/24</f>
        <v>-508153.19333333336</v>
      </c>
      <c r="T297" s="26"/>
      <c r="U297" s="26"/>
      <c r="V297" s="26"/>
      <c r="W297" s="26"/>
      <c r="X297" s="26"/>
      <c r="Y297" s="26"/>
      <c r="Z297" s="26"/>
      <c r="AA297" s="26"/>
      <c r="AB297" s="1"/>
      <c r="AC297" s="27"/>
    </row>
    <row r="298" spans="1:31" ht="13.5" hidden="1" outlineLevel="3" thickBot="1" x14ac:dyDescent="0.25">
      <c r="A298" s="28" t="s">
        <v>659</v>
      </c>
      <c r="B298" s="28" t="s">
        <v>660</v>
      </c>
      <c r="C298" s="24" t="s">
        <v>669</v>
      </c>
      <c r="D298" s="24" t="s">
        <v>670</v>
      </c>
      <c r="E298" s="25">
        <v>-1002802.83</v>
      </c>
      <c r="F298" s="25">
        <v>-1002802.83</v>
      </c>
      <c r="G298" s="25">
        <v>-1002802.83</v>
      </c>
      <c r="H298" s="25">
        <v>-1002802.83</v>
      </c>
      <c r="I298" s="25">
        <v>-1002802.83</v>
      </c>
      <c r="J298" s="25">
        <v>-1002802.83</v>
      </c>
      <c r="K298" s="25">
        <v>-1002802.83</v>
      </c>
      <c r="L298" s="25">
        <v>-1002802.83</v>
      </c>
      <c r="M298" s="25">
        <v>-1002802.83</v>
      </c>
      <c r="N298" s="25">
        <v>-1002802.83</v>
      </c>
      <c r="O298" s="25">
        <v>-1002802.83</v>
      </c>
      <c r="P298" s="25">
        <v>-1002802.83</v>
      </c>
      <c r="Q298" s="25">
        <v>-1002802.83</v>
      </c>
      <c r="R298" s="25">
        <f>(E298+2*SUM(F298:P298)+Q298)/24</f>
        <v>-1002802.8299999997</v>
      </c>
      <c r="T298" s="26"/>
      <c r="U298" s="26"/>
      <c r="V298" s="26"/>
      <c r="W298" s="26"/>
      <c r="X298" s="26"/>
      <c r="Y298" s="26"/>
      <c r="Z298" s="26"/>
      <c r="AA298" s="26"/>
      <c r="AB298" s="1"/>
      <c r="AC298" s="27"/>
    </row>
    <row r="299" spans="1:31" ht="13.5" hidden="1" outlineLevel="2" collapsed="1" thickBot="1" x14ac:dyDescent="0.25">
      <c r="A299" s="29" t="s">
        <v>671</v>
      </c>
      <c r="B299" s="29"/>
      <c r="C299" s="29"/>
      <c r="D299" s="29"/>
      <c r="E299" s="30">
        <f t="shared" ref="E299:R299" si="42">SUBTOTAL(9,E294:E298)</f>
        <v>-17148465.449999999</v>
      </c>
      <c r="F299" s="30">
        <f t="shared" si="42"/>
        <v>-17697550.940000001</v>
      </c>
      <c r="G299" s="30">
        <f t="shared" si="42"/>
        <v>-18004355.52</v>
      </c>
      <c r="H299" s="30">
        <f t="shared" si="42"/>
        <v>-18600912.57</v>
      </c>
      <c r="I299" s="30">
        <f t="shared" si="42"/>
        <v>-18446466.98</v>
      </c>
      <c r="J299" s="30">
        <f t="shared" si="42"/>
        <v>-18827838.98</v>
      </c>
      <c r="K299" s="30">
        <f t="shared" si="42"/>
        <v>-17701163.739999998</v>
      </c>
      <c r="L299" s="30">
        <f t="shared" si="42"/>
        <v>-17701163.739999998</v>
      </c>
      <c r="M299" s="30">
        <f t="shared" si="42"/>
        <v>-18829654.449999999</v>
      </c>
      <c r="N299" s="30">
        <f t="shared" si="42"/>
        <v>-18503644.439999998</v>
      </c>
      <c r="O299" s="30">
        <f t="shared" si="42"/>
        <v>-18579979.439999998</v>
      </c>
      <c r="P299" s="30">
        <f t="shared" si="42"/>
        <v>-18709524.439999998</v>
      </c>
      <c r="Q299" s="30">
        <f t="shared" si="42"/>
        <v>-18979585.759999998</v>
      </c>
      <c r="R299" s="30">
        <f t="shared" si="42"/>
        <v>-18305523.403749995</v>
      </c>
      <c r="S299" s="4"/>
      <c r="T299" s="30">
        <f>R299</f>
        <v>-18305523.403749995</v>
      </c>
      <c r="U299" s="30">
        <f>SUBTOTAL(9,U294:U298)</f>
        <v>0</v>
      </c>
      <c r="V299" s="30">
        <f>SUBTOTAL(9,V294:V298)</f>
        <v>0</v>
      </c>
      <c r="W299" s="30">
        <f>SUBTOTAL(9,W294:W298)</f>
        <v>0</v>
      </c>
      <c r="X299" s="30"/>
      <c r="Y299" s="30">
        <v>0</v>
      </c>
      <c r="Z299" s="30">
        <v>0</v>
      </c>
      <c r="AA299" s="30">
        <v>0</v>
      </c>
      <c r="AB299" s="30"/>
      <c r="AC299" s="31">
        <f>IF(V299=0,0,Y299/V299)</f>
        <v>0</v>
      </c>
      <c r="AE299" s="4"/>
    </row>
    <row r="300" spans="1:31" ht="15.75" hidden="1" outlineLevel="3" thickBot="1" x14ac:dyDescent="0.3">
      <c r="A300" s="24" t="s">
        <v>672</v>
      </c>
      <c r="B300" s="24" t="s">
        <v>673</v>
      </c>
      <c r="C300" s="37" t="s">
        <v>674</v>
      </c>
      <c r="D300" s="24" t="s">
        <v>675</v>
      </c>
      <c r="E300" s="25">
        <v>-1000</v>
      </c>
      <c r="F300" s="25">
        <v>-1000</v>
      </c>
      <c r="G300" s="25">
        <v>-308978.48</v>
      </c>
      <c r="H300" s="25">
        <v>-1000</v>
      </c>
      <c r="I300" s="25">
        <v>-1000</v>
      </c>
      <c r="J300" s="25">
        <v>-1000</v>
      </c>
      <c r="K300" s="25">
        <v>-1000</v>
      </c>
      <c r="L300" s="25">
        <v>-1000</v>
      </c>
      <c r="M300" s="25">
        <v>-1000</v>
      </c>
      <c r="N300" s="25">
        <v>-1000</v>
      </c>
      <c r="O300" s="25">
        <v>-1000</v>
      </c>
      <c r="P300" s="25">
        <v>-1000</v>
      </c>
      <c r="Q300" s="25">
        <v>-1000</v>
      </c>
      <c r="R300" s="25">
        <f t="shared" ref="R300:R345" si="43">(E300+2*SUM(F300:P300)+Q300)/24</f>
        <v>-26664.873333333333</v>
      </c>
      <c r="T300" s="26"/>
      <c r="U300" s="26"/>
      <c r="V300" s="26"/>
      <c r="W300" s="26"/>
      <c r="X300" s="26"/>
      <c r="Y300" s="26"/>
      <c r="Z300" s="26"/>
      <c r="AA300" s="26"/>
      <c r="AB300" s="1"/>
      <c r="AC300" s="27"/>
      <c r="AD300" s="15"/>
    </row>
    <row r="301" spans="1:31" ht="15.75" hidden="1" outlineLevel="3" thickBot="1" x14ac:dyDescent="0.3">
      <c r="A301" s="24" t="s">
        <v>672</v>
      </c>
      <c r="B301" s="24" t="s">
        <v>673</v>
      </c>
      <c r="C301" s="24" t="s">
        <v>676</v>
      </c>
      <c r="D301" s="24" t="s">
        <v>677</v>
      </c>
      <c r="E301" s="25">
        <v>81121.339999999851</v>
      </c>
      <c r="F301" s="25">
        <v>61057.939999999478</v>
      </c>
      <c r="G301" s="25">
        <v>128728.13999999966</v>
      </c>
      <c r="H301" s="25">
        <v>109864.63000000035</v>
      </c>
      <c r="I301" s="25">
        <v>229683.81000000006</v>
      </c>
      <c r="J301" s="25">
        <v>336432.69999999972</v>
      </c>
      <c r="K301" s="25">
        <v>93271.669999999925</v>
      </c>
      <c r="L301" s="25">
        <v>86760.000000000233</v>
      </c>
      <c r="M301" s="25">
        <v>155004.5</v>
      </c>
      <c r="N301" s="25">
        <v>171948.48999999976</v>
      </c>
      <c r="O301" s="25">
        <v>480739.12999999989</v>
      </c>
      <c r="P301" s="25">
        <v>67212.649999999907</v>
      </c>
      <c r="Q301" s="25">
        <v>71737.520000000019</v>
      </c>
      <c r="R301" s="25">
        <f t="shared" si="43"/>
        <v>166427.75749999992</v>
      </c>
      <c r="T301" s="26"/>
      <c r="U301" s="26"/>
      <c r="V301" s="26"/>
      <c r="W301" s="26"/>
      <c r="X301" s="26"/>
      <c r="Y301" s="26"/>
      <c r="Z301" s="26"/>
      <c r="AA301" s="26"/>
      <c r="AB301" s="1"/>
      <c r="AC301" s="27"/>
      <c r="AD301" s="15"/>
    </row>
    <row r="302" spans="1:31" ht="13.5" hidden="1" outlineLevel="3" thickBot="1" x14ac:dyDescent="0.25">
      <c r="A302" s="28" t="s">
        <v>672</v>
      </c>
      <c r="B302" s="28" t="s">
        <v>673</v>
      </c>
      <c r="C302" s="24" t="s">
        <v>678</v>
      </c>
      <c r="D302" s="24" t="s">
        <v>679</v>
      </c>
      <c r="E302" s="25">
        <v>12517.36</v>
      </c>
      <c r="F302" s="25">
        <v>-9129.2900000000009</v>
      </c>
      <c r="G302" s="25">
        <v>-4342.0600000000004</v>
      </c>
      <c r="H302" s="25">
        <v>7123.71</v>
      </c>
      <c r="I302" s="25">
        <v>8122.6</v>
      </c>
      <c r="J302" s="25">
        <v>14312.61</v>
      </c>
      <c r="K302" s="25">
        <v>14009.19</v>
      </c>
      <c r="L302" s="25">
        <v>11361.88</v>
      </c>
      <c r="M302" s="25">
        <v>23083.43</v>
      </c>
      <c r="N302" s="25">
        <v>12606.78</v>
      </c>
      <c r="O302" s="25">
        <v>12041.94</v>
      </c>
      <c r="P302" s="25">
        <v>11781.95</v>
      </c>
      <c r="Q302" s="25">
        <v>12447.21</v>
      </c>
      <c r="R302" s="25">
        <f t="shared" si="43"/>
        <v>9454.5854166666668</v>
      </c>
      <c r="T302" s="26"/>
      <c r="U302" s="26"/>
      <c r="V302" s="26"/>
      <c r="W302" s="26"/>
      <c r="X302" s="26"/>
      <c r="Y302" s="26"/>
      <c r="Z302" s="26"/>
      <c r="AA302" s="26"/>
      <c r="AB302" s="1"/>
      <c r="AC302" s="27"/>
    </row>
    <row r="303" spans="1:31" ht="13.5" hidden="1" outlineLevel="3" thickBot="1" x14ac:dyDescent="0.25">
      <c r="A303" s="28" t="s">
        <v>672</v>
      </c>
      <c r="B303" s="28" t="s">
        <v>673</v>
      </c>
      <c r="C303" s="24" t="s">
        <v>680</v>
      </c>
      <c r="D303" s="24" t="s">
        <v>681</v>
      </c>
      <c r="E303" s="25">
        <v>10053.950000000001</v>
      </c>
      <c r="F303" s="25">
        <v>5682.73</v>
      </c>
      <c r="G303" s="25">
        <v>8057.41</v>
      </c>
      <c r="H303" s="25">
        <v>11492.35</v>
      </c>
      <c r="I303" s="25">
        <v>10757.94</v>
      </c>
      <c r="J303" s="25">
        <v>10109.07</v>
      </c>
      <c r="K303" s="25">
        <v>9720.08</v>
      </c>
      <c r="L303" s="25">
        <v>12823.83</v>
      </c>
      <c r="M303" s="25">
        <v>13299.94</v>
      </c>
      <c r="N303" s="25">
        <v>14943.11</v>
      </c>
      <c r="O303" s="25">
        <v>10292.57</v>
      </c>
      <c r="P303" s="25">
        <v>11191.89</v>
      </c>
      <c r="Q303" s="25">
        <v>13688.47</v>
      </c>
      <c r="R303" s="25">
        <f t="shared" si="43"/>
        <v>10853.510833333334</v>
      </c>
      <c r="T303" s="26"/>
      <c r="U303" s="26"/>
      <c r="V303" s="26"/>
      <c r="W303" s="26"/>
      <c r="X303" s="26"/>
      <c r="Y303" s="26"/>
      <c r="Z303" s="26"/>
      <c r="AA303" s="26"/>
      <c r="AB303" s="1"/>
      <c r="AC303" s="27"/>
    </row>
    <row r="304" spans="1:31" ht="13.5" hidden="1" outlineLevel="3" thickBot="1" x14ac:dyDescent="0.25">
      <c r="A304" s="28" t="s">
        <v>672</v>
      </c>
      <c r="B304" s="28" t="s">
        <v>673</v>
      </c>
      <c r="C304" s="24" t="s">
        <v>682</v>
      </c>
      <c r="D304" s="24" t="s">
        <v>683</v>
      </c>
      <c r="E304" s="25">
        <v>20794.29</v>
      </c>
      <c r="F304" s="25">
        <v>15405.75</v>
      </c>
      <c r="G304" s="25">
        <v>34273.54</v>
      </c>
      <c r="H304" s="25">
        <v>43633.68</v>
      </c>
      <c r="I304" s="25">
        <v>53237.38</v>
      </c>
      <c r="J304" s="25">
        <v>61273.13</v>
      </c>
      <c r="K304" s="25">
        <v>43823.96</v>
      </c>
      <c r="L304" s="25">
        <v>27788.59</v>
      </c>
      <c r="M304" s="25">
        <v>52749.65</v>
      </c>
      <c r="N304" s="25">
        <v>41953.46</v>
      </c>
      <c r="O304" s="25">
        <v>69849.460000000006</v>
      </c>
      <c r="P304" s="25">
        <v>57646.76</v>
      </c>
      <c r="Q304" s="25">
        <v>61854.71</v>
      </c>
      <c r="R304" s="25">
        <f t="shared" si="43"/>
        <v>45246.655000000006</v>
      </c>
      <c r="T304" s="26"/>
      <c r="U304" s="26"/>
      <c r="V304" s="26"/>
      <c r="W304" s="26"/>
      <c r="X304" s="26"/>
      <c r="Y304" s="26"/>
      <c r="Z304" s="26"/>
      <c r="AA304" s="26"/>
      <c r="AB304" s="1"/>
      <c r="AC304" s="27"/>
    </row>
    <row r="305" spans="1:29" ht="13.5" hidden="1" outlineLevel="3" thickBot="1" x14ac:dyDescent="0.25">
      <c r="A305" s="28" t="s">
        <v>672</v>
      </c>
      <c r="B305" s="28" t="s">
        <v>673</v>
      </c>
      <c r="C305" s="24" t="s">
        <v>684</v>
      </c>
      <c r="D305" s="24" t="s">
        <v>685</v>
      </c>
      <c r="E305" s="25">
        <v>12555.16</v>
      </c>
      <c r="F305" s="25">
        <v>9325.51</v>
      </c>
      <c r="G305" s="25">
        <v>20725.86</v>
      </c>
      <c r="H305" s="25">
        <v>26392.85</v>
      </c>
      <c r="I305" s="25">
        <v>32225.43</v>
      </c>
      <c r="J305" s="25">
        <v>37125.339999999997</v>
      </c>
      <c r="K305" s="25">
        <v>26583.42</v>
      </c>
      <c r="L305" s="25">
        <v>16837.05</v>
      </c>
      <c r="M305" s="25">
        <v>32201.8</v>
      </c>
      <c r="N305" s="25">
        <v>25626.44</v>
      </c>
      <c r="O305" s="25">
        <v>42656.86</v>
      </c>
      <c r="P305" s="25">
        <v>35199.199999999997</v>
      </c>
      <c r="Q305" s="25">
        <v>37690.79</v>
      </c>
      <c r="R305" s="25">
        <f t="shared" si="43"/>
        <v>27501.894583333331</v>
      </c>
      <c r="T305" s="26"/>
      <c r="U305" s="26"/>
      <c r="V305" s="26"/>
      <c r="W305" s="26"/>
      <c r="X305" s="26"/>
      <c r="Y305" s="26"/>
      <c r="Z305" s="26"/>
      <c r="AA305" s="26"/>
      <c r="AB305" s="1"/>
      <c r="AC305" s="27"/>
    </row>
    <row r="306" spans="1:29" ht="13.5" hidden="1" outlineLevel="3" thickBot="1" x14ac:dyDescent="0.25">
      <c r="A306" s="28" t="s">
        <v>672</v>
      </c>
      <c r="B306" s="28" t="s">
        <v>673</v>
      </c>
      <c r="C306" s="24" t="s">
        <v>686</v>
      </c>
      <c r="D306" s="24" t="s">
        <v>687</v>
      </c>
      <c r="E306" s="25">
        <v>330114.33</v>
      </c>
      <c r="F306" s="25">
        <v>311506.43</v>
      </c>
      <c r="G306" s="25">
        <v>457904.91</v>
      </c>
      <c r="H306" s="25">
        <v>430636.34</v>
      </c>
      <c r="I306" s="25">
        <v>597494.85</v>
      </c>
      <c r="J306" s="25">
        <v>714204.56</v>
      </c>
      <c r="K306" s="25">
        <v>624357.92000000004</v>
      </c>
      <c r="L306" s="25">
        <v>4959833.4800000004</v>
      </c>
      <c r="M306" s="25">
        <v>787052.42</v>
      </c>
      <c r="N306" s="25">
        <v>850200.7</v>
      </c>
      <c r="O306" s="25">
        <v>719383.18</v>
      </c>
      <c r="P306" s="25">
        <v>814900.93</v>
      </c>
      <c r="Q306" s="25">
        <v>815065.51</v>
      </c>
      <c r="R306" s="25">
        <f t="shared" si="43"/>
        <v>986672.1366666666</v>
      </c>
      <c r="T306" s="26"/>
      <c r="U306" s="26"/>
      <c r="V306" s="26"/>
      <c r="W306" s="26"/>
      <c r="X306" s="26"/>
      <c r="Y306" s="26"/>
      <c r="Z306" s="26"/>
      <c r="AA306" s="26"/>
      <c r="AB306" s="1"/>
      <c r="AC306" s="27"/>
    </row>
    <row r="307" spans="1:29" ht="13.5" hidden="1" outlineLevel="3" thickBot="1" x14ac:dyDescent="0.25">
      <c r="A307" s="28" t="s">
        <v>672</v>
      </c>
      <c r="B307" s="28" t="s">
        <v>673</v>
      </c>
      <c r="C307" s="24" t="s">
        <v>688</v>
      </c>
      <c r="D307" s="24" t="s">
        <v>689</v>
      </c>
      <c r="E307" s="25">
        <v>153196.6</v>
      </c>
      <c r="F307" s="25">
        <v>0</v>
      </c>
      <c r="G307" s="25">
        <v>-126555.78</v>
      </c>
      <c r="H307" s="25">
        <v>0</v>
      </c>
      <c r="I307" s="25">
        <v>73305.990000000005</v>
      </c>
      <c r="J307" s="25">
        <v>94042.36</v>
      </c>
      <c r="K307" s="25">
        <v>37410.339999999997</v>
      </c>
      <c r="L307" s="25">
        <v>69332.95</v>
      </c>
      <c r="M307" s="25">
        <v>138334.26</v>
      </c>
      <c r="N307" s="25">
        <v>135941.12</v>
      </c>
      <c r="O307" s="25">
        <v>102682.99</v>
      </c>
      <c r="P307" s="25">
        <v>124204.53</v>
      </c>
      <c r="Q307" s="25">
        <v>151702.04999999999</v>
      </c>
      <c r="R307" s="25">
        <f t="shared" si="43"/>
        <v>66762.340416666673</v>
      </c>
      <c r="T307" s="26"/>
      <c r="U307" s="26"/>
      <c r="V307" s="26"/>
      <c r="W307" s="26"/>
      <c r="X307" s="26"/>
      <c r="Y307" s="26"/>
      <c r="Z307" s="26"/>
      <c r="AA307" s="26"/>
      <c r="AB307" s="1"/>
      <c r="AC307" s="27"/>
    </row>
    <row r="308" spans="1:29" ht="13.5" hidden="1" outlineLevel="3" thickBot="1" x14ac:dyDescent="0.25">
      <c r="A308" s="28" t="s">
        <v>672</v>
      </c>
      <c r="B308" s="28" t="s">
        <v>673</v>
      </c>
      <c r="C308" s="24" t="s">
        <v>690</v>
      </c>
      <c r="D308" s="24" t="s">
        <v>691</v>
      </c>
      <c r="E308" s="25">
        <v>9962.4699999999993</v>
      </c>
      <c r="F308" s="25">
        <v>59469.52</v>
      </c>
      <c r="G308" s="25">
        <v>88467.36</v>
      </c>
      <c r="H308" s="25">
        <v>45161.72</v>
      </c>
      <c r="I308" s="25">
        <v>56118.31</v>
      </c>
      <c r="J308" s="25">
        <v>83167.44</v>
      </c>
      <c r="K308" s="25">
        <v>37941.39</v>
      </c>
      <c r="L308" s="25">
        <v>29141.83</v>
      </c>
      <c r="M308" s="25">
        <v>126736.16</v>
      </c>
      <c r="N308" s="25">
        <v>87715.66</v>
      </c>
      <c r="O308" s="25">
        <v>181831.16</v>
      </c>
      <c r="P308" s="25">
        <v>192968.43</v>
      </c>
      <c r="Q308" s="25">
        <v>208838.98</v>
      </c>
      <c r="R308" s="25">
        <f t="shared" si="43"/>
        <v>91509.975416666668</v>
      </c>
      <c r="T308" s="26"/>
      <c r="U308" s="26"/>
      <c r="V308" s="26"/>
      <c r="W308" s="26"/>
      <c r="X308" s="26"/>
      <c r="Y308" s="26"/>
      <c r="Z308" s="26"/>
      <c r="AA308" s="26"/>
      <c r="AB308" s="1"/>
      <c r="AC308" s="27"/>
    </row>
    <row r="309" spans="1:29" ht="13.5" hidden="1" outlineLevel="3" thickBot="1" x14ac:dyDescent="0.25">
      <c r="A309" s="28" t="s">
        <v>672</v>
      </c>
      <c r="B309" s="28" t="s">
        <v>673</v>
      </c>
      <c r="C309" s="24" t="s">
        <v>692</v>
      </c>
      <c r="D309" s="24" t="s">
        <v>693</v>
      </c>
      <c r="E309" s="25">
        <v>11.89</v>
      </c>
      <c r="F309" s="25">
        <v>220.55</v>
      </c>
      <c r="G309" s="25">
        <v>5.22</v>
      </c>
      <c r="H309" s="25">
        <v>5777.22</v>
      </c>
      <c r="I309" s="25">
        <v>1930.61</v>
      </c>
      <c r="J309" s="25">
        <v>1157.57</v>
      </c>
      <c r="K309" s="25">
        <v>2701.73</v>
      </c>
      <c r="L309" s="25">
        <v>3091.54</v>
      </c>
      <c r="M309" s="25">
        <v>378977.98</v>
      </c>
      <c r="N309" s="25">
        <v>1325.06</v>
      </c>
      <c r="O309" s="25">
        <v>1826.18</v>
      </c>
      <c r="P309" s="25">
        <v>1357.36</v>
      </c>
      <c r="Q309" s="25">
        <v>902.18</v>
      </c>
      <c r="R309" s="25">
        <f t="shared" si="43"/>
        <v>33235.671249999999</v>
      </c>
      <c r="T309" s="26"/>
      <c r="U309" s="26"/>
      <c r="V309" s="26"/>
      <c r="W309" s="26"/>
      <c r="X309" s="26"/>
      <c r="Y309" s="26"/>
      <c r="Z309" s="26"/>
      <c r="AA309" s="26"/>
      <c r="AB309" s="1"/>
      <c r="AC309" s="27"/>
    </row>
    <row r="310" spans="1:29" ht="13.5" hidden="1" outlineLevel="3" thickBot="1" x14ac:dyDescent="0.25">
      <c r="A310" s="28" t="s">
        <v>672</v>
      </c>
      <c r="B310" s="28" t="s">
        <v>673</v>
      </c>
      <c r="C310" s="24" t="s">
        <v>694</v>
      </c>
      <c r="D310" s="24" t="s">
        <v>695</v>
      </c>
      <c r="E310" s="25">
        <v>1016.55</v>
      </c>
      <c r="F310" s="25">
        <v>775.32</v>
      </c>
      <c r="G310" s="25">
        <v>930.21</v>
      </c>
      <c r="H310" s="25">
        <v>1205.7</v>
      </c>
      <c r="I310" s="25">
        <v>1374.53</v>
      </c>
      <c r="J310" s="25">
        <v>1581.28</v>
      </c>
      <c r="K310" s="25">
        <v>2090.38</v>
      </c>
      <c r="L310" s="25">
        <v>1347.74</v>
      </c>
      <c r="M310" s="25">
        <v>2442.5300000000002</v>
      </c>
      <c r="N310" s="25">
        <v>2587.31</v>
      </c>
      <c r="O310" s="25">
        <v>1959.05</v>
      </c>
      <c r="P310" s="25">
        <v>2044.03</v>
      </c>
      <c r="Q310" s="25">
        <v>2379.67</v>
      </c>
      <c r="R310" s="25">
        <f t="shared" si="43"/>
        <v>1669.6824999999999</v>
      </c>
      <c r="T310" s="26"/>
      <c r="U310" s="26"/>
      <c r="V310" s="26"/>
      <c r="W310" s="26"/>
      <c r="X310" s="26"/>
      <c r="Y310" s="26"/>
      <c r="Z310" s="26"/>
      <c r="AA310" s="26"/>
      <c r="AB310" s="1"/>
      <c r="AC310" s="27"/>
    </row>
    <row r="311" spans="1:29" ht="13.5" hidden="1" outlineLevel="3" thickBot="1" x14ac:dyDescent="0.25">
      <c r="A311" s="28" t="s">
        <v>672</v>
      </c>
      <c r="B311" s="28" t="s">
        <v>673</v>
      </c>
      <c r="C311" s="24" t="s">
        <v>696</v>
      </c>
      <c r="D311" s="24" t="s">
        <v>697</v>
      </c>
      <c r="E311" s="25">
        <v>247361.87</v>
      </c>
      <c r="F311" s="25">
        <v>4650.45</v>
      </c>
      <c r="G311" s="25">
        <v>5460.78</v>
      </c>
      <c r="H311" s="25">
        <v>13352.44</v>
      </c>
      <c r="I311" s="25">
        <v>7015.9</v>
      </c>
      <c r="J311" s="25">
        <v>7939.04</v>
      </c>
      <c r="K311" s="25">
        <v>9778.8700000000008</v>
      </c>
      <c r="L311" s="25">
        <v>30780.98</v>
      </c>
      <c r="M311" s="25">
        <v>27139.63</v>
      </c>
      <c r="N311" s="25">
        <v>25490.49</v>
      </c>
      <c r="O311" s="25">
        <v>22653.66</v>
      </c>
      <c r="P311" s="25">
        <v>23274.07</v>
      </c>
      <c r="Q311" s="25">
        <v>11706.98</v>
      </c>
      <c r="R311" s="25">
        <f t="shared" si="43"/>
        <v>25589.227916666667</v>
      </c>
      <c r="T311" s="26"/>
      <c r="U311" s="26"/>
      <c r="V311" s="26"/>
      <c r="W311" s="26"/>
      <c r="X311" s="26"/>
      <c r="Y311" s="26"/>
      <c r="Z311" s="26"/>
      <c r="AA311" s="26"/>
      <c r="AB311" s="1"/>
      <c r="AC311" s="27"/>
    </row>
    <row r="312" spans="1:29" ht="13.5" hidden="1" outlineLevel="3" thickBot="1" x14ac:dyDescent="0.25">
      <c r="A312" s="28" t="s">
        <v>672</v>
      </c>
      <c r="B312" s="28" t="s">
        <v>673</v>
      </c>
      <c r="C312" s="24" t="s">
        <v>698</v>
      </c>
      <c r="D312" s="24" t="s">
        <v>699</v>
      </c>
      <c r="E312" s="25">
        <v>14631.47</v>
      </c>
      <c r="F312" s="25">
        <v>11099.57</v>
      </c>
      <c r="G312" s="25">
        <v>14054.08</v>
      </c>
      <c r="H312" s="25">
        <v>16763.439999999999</v>
      </c>
      <c r="I312" s="25">
        <v>23225.48</v>
      </c>
      <c r="J312" s="25">
        <v>29013.46</v>
      </c>
      <c r="K312" s="25">
        <v>31804.41</v>
      </c>
      <c r="L312" s="25">
        <v>54940.86</v>
      </c>
      <c r="M312" s="25">
        <v>87712.67</v>
      </c>
      <c r="N312" s="25">
        <v>91074.4</v>
      </c>
      <c r="O312" s="25">
        <v>81436.77</v>
      </c>
      <c r="P312" s="25">
        <v>27771.16</v>
      </c>
      <c r="Q312" s="25">
        <v>33307.74</v>
      </c>
      <c r="R312" s="25">
        <f t="shared" si="43"/>
        <v>41072.158749999995</v>
      </c>
      <c r="T312" s="26"/>
      <c r="U312" s="26"/>
      <c r="V312" s="26"/>
      <c r="W312" s="26"/>
      <c r="X312" s="26"/>
      <c r="Y312" s="26"/>
      <c r="Z312" s="26"/>
      <c r="AA312" s="26"/>
      <c r="AB312" s="1"/>
      <c r="AC312" s="27"/>
    </row>
    <row r="313" spans="1:29" ht="13.5" hidden="1" outlineLevel="3" thickBot="1" x14ac:dyDescent="0.25">
      <c r="A313" s="28" t="s">
        <v>672</v>
      </c>
      <c r="B313" s="28" t="s">
        <v>673</v>
      </c>
      <c r="C313" s="24" t="s">
        <v>700</v>
      </c>
      <c r="D313" s="24" t="s">
        <v>701</v>
      </c>
      <c r="E313" s="25">
        <v>10774.86</v>
      </c>
      <c r="F313" s="25">
        <v>4939.17</v>
      </c>
      <c r="G313" s="25">
        <v>11376.98</v>
      </c>
      <c r="H313" s="25">
        <v>11714.06</v>
      </c>
      <c r="I313" s="25">
        <v>9453.32</v>
      </c>
      <c r="J313" s="25">
        <v>5707.59</v>
      </c>
      <c r="K313" s="25">
        <v>6927.32</v>
      </c>
      <c r="L313" s="25">
        <v>6743.61</v>
      </c>
      <c r="M313" s="25">
        <v>9131.2999999999993</v>
      </c>
      <c r="N313" s="25">
        <v>12021.54</v>
      </c>
      <c r="O313" s="25">
        <v>21125.599999999999</v>
      </c>
      <c r="P313" s="25">
        <v>20908.830000000002</v>
      </c>
      <c r="Q313" s="25">
        <v>19480.689999999999</v>
      </c>
      <c r="R313" s="25">
        <f t="shared" si="43"/>
        <v>11264.757916666667</v>
      </c>
      <c r="T313" s="26"/>
      <c r="U313" s="26"/>
      <c r="V313" s="26"/>
      <c r="W313" s="26"/>
      <c r="X313" s="26"/>
      <c r="Y313" s="26"/>
      <c r="Z313" s="26"/>
      <c r="AA313" s="26"/>
      <c r="AB313" s="1"/>
      <c r="AC313" s="27"/>
    </row>
    <row r="314" spans="1:29" ht="13.5" hidden="1" outlineLevel="3" thickBot="1" x14ac:dyDescent="0.25">
      <c r="A314" s="28" t="s">
        <v>672</v>
      </c>
      <c r="B314" s="28" t="s">
        <v>673</v>
      </c>
      <c r="C314" s="24" t="s">
        <v>702</v>
      </c>
      <c r="D314" s="24" t="s">
        <v>703</v>
      </c>
      <c r="E314" s="25">
        <v>17.66</v>
      </c>
      <c r="F314" s="25">
        <v>14.09</v>
      </c>
      <c r="G314" s="25">
        <v>16.28</v>
      </c>
      <c r="H314" s="25">
        <v>23.15</v>
      </c>
      <c r="I314" s="25">
        <v>26.27</v>
      </c>
      <c r="J314" s="25">
        <v>32.39</v>
      </c>
      <c r="K314" s="25">
        <v>42.73</v>
      </c>
      <c r="L314" s="25">
        <v>27.15</v>
      </c>
      <c r="M314" s="25">
        <v>-5.34</v>
      </c>
      <c r="N314" s="25">
        <v>17.13</v>
      </c>
      <c r="O314" s="25">
        <v>15.03</v>
      </c>
      <c r="P314" s="25">
        <v>15.34</v>
      </c>
      <c r="Q314" s="25">
        <v>14.12</v>
      </c>
      <c r="R314" s="25">
        <f t="shared" si="43"/>
        <v>20.009166666666669</v>
      </c>
      <c r="T314" s="26"/>
      <c r="U314" s="26"/>
      <c r="V314" s="26"/>
      <c r="W314" s="26"/>
      <c r="X314" s="26"/>
      <c r="Y314" s="26"/>
      <c r="Z314" s="26"/>
      <c r="AA314" s="26"/>
      <c r="AB314" s="1"/>
      <c r="AC314" s="27"/>
    </row>
    <row r="315" spans="1:29" ht="13.5" hidden="1" outlineLevel="3" thickBot="1" x14ac:dyDescent="0.25">
      <c r="A315" s="28" t="s">
        <v>672</v>
      </c>
      <c r="B315" s="28" t="s">
        <v>673</v>
      </c>
      <c r="C315" s="24" t="s">
        <v>704</v>
      </c>
      <c r="D315" s="24" t="s">
        <v>705</v>
      </c>
      <c r="E315" s="25">
        <v>16177.58</v>
      </c>
      <c r="F315" s="25">
        <v>9339.14</v>
      </c>
      <c r="G315" s="25">
        <v>13358.62</v>
      </c>
      <c r="H315" s="25">
        <v>16054.09</v>
      </c>
      <c r="I315" s="25">
        <v>18634.98</v>
      </c>
      <c r="J315" s="25">
        <v>16604.990000000002</v>
      </c>
      <c r="K315" s="25">
        <v>15398.55</v>
      </c>
      <c r="L315" s="25">
        <v>18165.84</v>
      </c>
      <c r="M315" s="25">
        <v>27748.45</v>
      </c>
      <c r="N315" s="25">
        <v>28640.11</v>
      </c>
      <c r="O315" s="25">
        <v>20875.93</v>
      </c>
      <c r="P315" s="25">
        <v>22634.240000000002</v>
      </c>
      <c r="Q315" s="25">
        <v>25461.93</v>
      </c>
      <c r="R315" s="25">
        <f t="shared" si="43"/>
        <v>19022.891250000001</v>
      </c>
      <c r="T315" s="26"/>
      <c r="U315" s="26"/>
      <c r="V315" s="26"/>
      <c r="W315" s="26"/>
      <c r="X315" s="26"/>
      <c r="Y315" s="26"/>
      <c r="Z315" s="26"/>
      <c r="AA315" s="26"/>
      <c r="AB315" s="1"/>
      <c r="AC315" s="27"/>
    </row>
    <row r="316" spans="1:29" ht="13.5" hidden="1" outlineLevel="3" thickBot="1" x14ac:dyDescent="0.25">
      <c r="A316" s="28" t="s">
        <v>672</v>
      </c>
      <c r="B316" s="28" t="s">
        <v>673</v>
      </c>
      <c r="C316" s="24" t="s">
        <v>706</v>
      </c>
      <c r="D316" s="24" t="s">
        <v>707</v>
      </c>
      <c r="E316" s="25">
        <v>74.790000000000006</v>
      </c>
      <c r="F316" s="25">
        <v>34.4</v>
      </c>
      <c r="G316" s="25">
        <v>59.13</v>
      </c>
      <c r="H316" s="25">
        <v>53</v>
      </c>
      <c r="I316" s="25">
        <v>64.17</v>
      </c>
      <c r="J316" s="25">
        <v>38.380000000000003</v>
      </c>
      <c r="K316" s="25">
        <v>47.17</v>
      </c>
      <c r="L316" s="25">
        <v>46.43</v>
      </c>
      <c r="M316" s="25">
        <v>-45.05</v>
      </c>
      <c r="N316" s="25">
        <v>0</v>
      </c>
      <c r="O316" s="25">
        <v>0</v>
      </c>
      <c r="P316" s="25">
        <v>0</v>
      </c>
      <c r="Q316" s="25">
        <v>0</v>
      </c>
      <c r="R316" s="25">
        <f t="shared" si="43"/>
        <v>27.918749999999999</v>
      </c>
      <c r="T316" s="26"/>
      <c r="U316" s="26"/>
      <c r="V316" s="26"/>
      <c r="W316" s="26"/>
      <c r="X316" s="26"/>
      <c r="Y316" s="26"/>
      <c r="Z316" s="26"/>
      <c r="AA316" s="26"/>
      <c r="AB316" s="1"/>
      <c r="AC316" s="27"/>
    </row>
    <row r="317" spans="1:29" ht="13.5" hidden="1" outlineLevel="3" thickBot="1" x14ac:dyDescent="0.25">
      <c r="A317" s="28" t="s">
        <v>672</v>
      </c>
      <c r="B317" s="28" t="s">
        <v>673</v>
      </c>
      <c r="C317" s="24" t="s">
        <v>708</v>
      </c>
      <c r="D317" s="24" t="s">
        <v>709</v>
      </c>
      <c r="E317" s="25">
        <v>854.39</v>
      </c>
      <c r="F317" s="25">
        <v>625.14</v>
      </c>
      <c r="G317" s="25">
        <v>772.48</v>
      </c>
      <c r="H317" s="25">
        <v>529.01</v>
      </c>
      <c r="I317" s="25">
        <v>1152</v>
      </c>
      <c r="J317" s="25">
        <v>1312.48</v>
      </c>
      <c r="K317" s="25">
        <v>1749.05</v>
      </c>
      <c r="L317" s="25">
        <v>88102.84</v>
      </c>
      <c r="M317" s="25">
        <v>954.46</v>
      </c>
      <c r="N317" s="25">
        <v>1615.3</v>
      </c>
      <c r="O317" s="25">
        <v>1092.43</v>
      </c>
      <c r="P317" s="25">
        <v>1161.0899999999999</v>
      </c>
      <c r="Q317" s="25">
        <v>1292.22</v>
      </c>
      <c r="R317" s="25">
        <f t="shared" si="43"/>
        <v>8344.9654166666678</v>
      </c>
      <c r="T317" s="26"/>
      <c r="U317" s="26"/>
      <c r="V317" s="26"/>
      <c r="W317" s="26"/>
      <c r="X317" s="26"/>
      <c r="Y317" s="26"/>
      <c r="Z317" s="26"/>
      <c r="AA317" s="26"/>
      <c r="AB317" s="1"/>
      <c r="AC317" s="27"/>
    </row>
    <row r="318" spans="1:29" ht="13.5" hidden="1" outlineLevel="3" thickBot="1" x14ac:dyDescent="0.25">
      <c r="A318" s="28" t="s">
        <v>672</v>
      </c>
      <c r="B318" s="28" t="s">
        <v>673</v>
      </c>
      <c r="C318" s="24" t="s">
        <v>710</v>
      </c>
      <c r="D318" s="24" t="s">
        <v>711</v>
      </c>
      <c r="E318" s="25">
        <v>2329.83</v>
      </c>
      <c r="F318" s="25">
        <v>70.47</v>
      </c>
      <c r="G318" s="25">
        <v>-1376</v>
      </c>
      <c r="H318" s="25">
        <v>0</v>
      </c>
      <c r="I318" s="25">
        <v>1553.22</v>
      </c>
      <c r="J318" s="25">
        <v>46.98</v>
      </c>
      <c r="K318" s="25">
        <v>1033.8599999999999</v>
      </c>
      <c r="L318" s="25">
        <v>2.61</v>
      </c>
      <c r="M318" s="25">
        <v>89</v>
      </c>
      <c r="N318" s="25">
        <v>219.61</v>
      </c>
      <c r="O318" s="25">
        <v>209.22</v>
      </c>
      <c r="P318" s="25">
        <v>5.22</v>
      </c>
      <c r="Q318" s="25">
        <v>0</v>
      </c>
      <c r="R318" s="25">
        <f t="shared" si="43"/>
        <v>251.59208333333333</v>
      </c>
      <c r="T318" s="26"/>
      <c r="U318" s="26"/>
      <c r="V318" s="26"/>
      <c r="W318" s="26"/>
      <c r="X318" s="26"/>
      <c r="Y318" s="26"/>
      <c r="Z318" s="26"/>
      <c r="AA318" s="26"/>
      <c r="AB318" s="1"/>
      <c r="AC318" s="27"/>
    </row>
    <row r="319" spans="1:29" ht="13.5" hidden="1" outlineLevel="3" thickBot="1" x14ac:dyDescent="0.25">
      <c r="A319" s="28" t="s">
        <v>672</v>
      </c>
      <c r="B319" s="28" t="s">
        <v>673</v>
      </c>
      <c r="C319" s="24" t="s">
        <v>712</v>
      </c>
      <c r="D319" s="24" t="s">
        <v>713</v>
      </c>
      <c r="E319" s="25">
        <v>6335089.6699999999</v>
      </c>
      <c r="F319" s="25">
        <v>6330860.9699999997</v>
      </c>
      <c r="G319" s="25">
        <v>20201.95</v>
      </c>
      <c r="H319" s="25">
        <v>43748.22</v>
      </c>
      <c r="I319" s="25">
        <v>22310.7</v>
      </c>
      <c r="J319" s="25">
        <v>25097.54</v>
      </c>
      <c r="K319" s="25">
        <v>33422.720000000001</v>
      </c>
      <c r="L319" s="25">
        <v>21375.49</v>
      </c>
      <c r="M319" s="25">
        <v>23995.279999999999</v>
      </c>
      <c r="N319" s="25">
        <v>36202.65</v>
      </c>
      <c r="O319" s="25">
        <v>39671.26</v>
      </c>
      <c r="P319" s="25">
        <v>33462.78</v>
      </c>
      <c r="Q319" s="25">
        <v>35732.53</v>
      </c>
      <c r="R319" s="25">
        <f t="shared" si="43"/>
        <v>817980.05500000005</v>
      </c>
      <c r="T319" s="26"/>
      <c r="U319" s="26"/>
      <c r="V319" s="26"/>
      <c r="W319" s="26"/>
      <c r="X319" s="26"/>
      <c r="Y319" s="26"/>
      <c r="Z319" s="26"/>
      <c r="AA319" s="26"/>
      <c r="AB319" s="1"/>
      <c r="AC319" s="27"/>
    </row>
    <row r="320" spans="1:29" ht="13.5" hidden="1" outlineLevel="3" thickBot="1" x14ac:dyDescent="0.25">
      <c r="A320" s="28" t="s">
        <v>672</v>
      </c>
      <c r="B320" s="28" t="s">
        <v>673</v>
      </c>
      <c r="C320" s="24" t="s">
        <v>714</v>
      </c>
      <c r="D320" s="24" t="s">
        <v>715</v>
      </c>
      <c r="E320" s="25">
        <v>1000</v>
      </c>
      <c r="F320" s="25">
        <v>1000</v>
      </c>
      <c r="G320" s="25">
        <v>1000</v>
      </c>
      <c r="H320" s="25">
        <v>1000</v>
      </c>
      <c r="I320" s="25">
        <v>1000</v>
      </c>
      <c r="J320" s="25">
        <v>1000</v>
      </c>
      <c r="K320" s="25">
        <v>1000</v>
      </c>
      <c r="L320" s="25">
        <v>1000</v>
      </c>
      <c r="M320" s="25">
        <v>1000</v>
      </c>
      <c r="N320" s="25">
        <v>1000</v>
      </c>
      <c r="O320" s="25">
        <v>1000</v>
      </c>
      <c r="P320" s="25">
        <v>1000</v>
      </c>
      <c r="Q320" s="25">
        <v>1000</v>
      </c>
      <c r="R320" s="25">
        <f t="shared" si="43"/>
        <v>1000</v>
      </c>
      <c r="T320" s="26"/>
      <c r="U320" s="26"/>
      <c r="V320" s="26"/>
      <c r="W320" s="26"/>
      <c r="X320" s="26"/>
      <c r="Y320" s="26"/>
      <c r="Z320" s="26"/>
      <c r="AA320" s="26"/>
      <c r="AB320" s="1"/>
      <c r="AC320" s="27"/>
    </row>
    <row r="321" spans="1:30" ht="13.5" hidden="1" outlineLevel="3" thickBot="1" x14ac:dyDescent="0.25">
      <c r="A321" s="28" t="s">
        <v>672</v>
      </c>
      <c r="B321" s="28" t="s">
        <v>673</v>
      </c>
      <c r="C321" s="24" t="s">
        <v>716</v>
      </c>
      <c r="D321" s="24" t="s">
        <v>717</v>
      </c>
      <c r="E321" s="25">
        <v>1571.84</v>
      </c>
      <c r="F321" s="25">
        <v>1151.6300000000001</v>
      </c>
      <c r="G321" s="25">
        <v>5958.97</v>
      </c>
      <c r="H321" s="25">
        <v>-3936.81</v>
      </c>
      <c r="I321" s="25">
        <v>-331.31</v>
      </c>
      <c r="J321" s="25">
        <v>-3736.51</v>
      </c>
      <c r="K321" s="25">
        <v>-444.36</v>
      </c>
      <c r="L321" s="25">
        <v>-746.9</v>
      </c>
      <c r="M321" s="25">
        <v>-1979.97</v>
      </c>
      <c r="N321" s="25">
        <v>-1570.69</v>
      </c>
      <c r="O321" s="25">
        <v>-1570.69</v>
      </c>
      <c r="P321" s="25">
        <v>-1570.69</v>
      </c>
      <c r="Q321" s="25">
        <v>-1670.06</v>
      </c>
      <c r="R321" s="25">
        <f t="shared" si="43"/>
        <v>-735.53666666666686</v>
      </c>
      <c r="T321" s="26"/>
      <c r="U321" s="26"/>
      <c r="V321" s="26"/>
      <c r="W321" s="26"/>
      <c r="X321" s="26"/>
      <c r="Y321" s="26"/>
      <c r="Z321" s="26"/>
      <c r="AA321" s="26"/>
      <c r="AB321" s="1"/>
      <c r="AC321" s="27"/>
    </row>
    <row r="322" spans="1:30" ht="13.5" hidden="1" outlineLevel="3" thickBot="1" x14ac:dyDescent="0.25">
      <c r="A322" s="28" t="s">
        <v>672</v>
      </c>
      <c r="B322" s="28" t="s">
        <v>673</v>
      </c>
      <c r="C322" s="24" t="s">
        <v>718</v>
      </c>
      <c r="D322" s="24" t="s">
        <v>719</v>
      </c>
      <c r="E322" s="25">
        <v>128456.63</v>
      </c>
      <c r="F322" s="25">
        <v>109535.03</v>
      </c>
      <c r="G322" s="25">
        <v>135673.23000000001</v>
      </c>
      <c r="H322" s="25">
        <v>146492.64000000001</v>
      </c>
      <c r="I322" s="25">
        <v>168378.67</v>
      </c>
      <c r="J322" s="25">
        <v>182460.28</v>
      </c>
      <c r="K322" s="25">
        <v>177554.78</v>
      </c>
      <c r="L322" s="25">
        <v>169280.89</v>
      </c>
      <c r="M322" s="25">
        <v>171010.07</v>
      </c>
      <c r="N322" s="25">
        <v>210677.74</v>
      </c>
      <c r="O322" s="25">
        <v>171121.09</v>
      </c>
      <c r="P322" s="25">
        <v>187947.89</v>
      </c>
      <c r="Q322" s="25">
        <v>161317.42000000001</v>
      </c>
      <c r="R322" s="25">
        <f t="shared" si="43"/>
        <v>164584.94458333333</v>
      </c>
      <c r="T322" s="26"/>
      <c r="U322" s="26"/>
      <c r="V322" s="26"/>
      <c r="W322" s="26"/>
      <c r="X322" s="26"/>
      <c r="Y322" s="26"/>
      <c r="Z322" s="26"/>
      <c r="AA322" s="26"/>
      <c r="AB322" s="1"/>
      <c r="AC322" s="27"/>
    </row>
    <row r="323" spans="1:30" ht="13.5" hidden="1" outlineLevel="3" thickBot="1" x14ac:dyDescent="0.25">
      <c r="A323" s="28" t="s">
        <v>672</v>
      </c>
      <c r="B323" s="28" t="s">
        <v>673</v>
      </c>
      <c r="C323" s="24" t="s">
        <v>720</v>
      </c>
      <c r="D323" s="24" t="s">
        <v>721</v>
      </c>
      <c r="E323" s="25">
        <v>1750.22</v>
      </c>
      <c r="F323" s="25">
        <v>821.06</v>
      </c>
      <c r="G323" s="25">
        <v>821.06</v>
      </c>
      <c r="H323" s="25">
        <v>821.06</v>
      </c>
      <c r="I323" s="25">
        <v>1642.12</v>
      </c>
      <c r="J323" s="25">
        <v>1440.42</v>
      </c>
      <c r="K323" s="25">
        <v>821.06</v>
      </c>
      <c r="L323" s="25">
        <v>975.9</v>
      </c>
      <c r="M323" s="25">
        <v>975.9</v>
      </c>
      <c r="N323" s="25">
        <v>975.9</v>
      </c>
      <c r="O323" s="25">
        <v>975.9</v>
      </c>
      <c r="P323" s="25">
        <v>975.9</v>
      </c>
      <c r="Q323" s="25">
        <v>975.9</v>
      </c>
      <c r="R323" s="25">
        <f t="shared" si="43"/>
        <v>1050.7783333333332</v>
      </c>
      <c r="T323" s="26"/>
      <c r="U323" s="26"/>
      <c r="V323" s="26"/>
      <c r="W323" s="26"/>
      <c r="X323" s="26"/>
      <c r="Y323" s="26"/>
      <c r="Z323" s="26"/>
      <c r="AA323" s="26"/>
      <c r="AB323" s="1"/>
      <c r="AC323" s="27"/>
    </row>
    <row r="324" spans="1:30" ht="13.5" hidden="1" outlineLevel="3" thickBot="1" x14ac:dyDescent="0.25">
      <c r="A324" s="28" t="s">
        <v>672</v>
      </c>
      <c r="B324" s="28" t="s">
        <v>673</v>
      </c>
      <c r="C324" s="24" t="s">
        <v>722</v>
      </c>
      <c r="D324" s="24" t="s">
        <v>723</v>
      </c>
      <c r="E324" s="25">
        <v>79.31</v>
      </c>
      <c r="F324" s="25">
        <v>59.58</v>
      </c>
      <c r="G324" s="25">
        <v>72.62</v>
      </c>
      <c r="H324" s="25">
        <v>94.53</v>
      </c>
      <c r="I324" s="25">
        <v>109.33</v>
      </c>
      <c r="J324" s="25">
        <v>125.84</v>
      </c>
      <c r="K324" s="25">
        <v>171.21</v>
      </c>
      <c r="L324" s="25">
        <v>104.82</v>
      </c>
      <c r="M324" s="25">
        <v>327.71</v>
      </c>
      <c r="N324" s="25">
        <v>346.02</v>
      </c>
      <c r="O324" s="25">
        <v>229.97</v>
      </c>
      <c r="P324" s="25">
        <v>245.53</v>
      </c>
      <c r="Q324" s="25">
        <v>266.58</v>
      </c>
      <c r="R324" s="25">
        <f t="shared" si="43"/>
        <v>171.67541666666668</v>
      </c>
      <c r="T324" s="26"/>
      <c r="U324" s="26"/>
      <c r="V324" s="26"/>
      <c r="W324" s="26"/>
      <c r="X324" s="26"/>
      <c r="Y324" s="26"/>
      <c r="Z324" s="26"/>
      <c r="AA324" s="26"/>
      <c r="AB324" s="1"/>
      <c r="AC324" s="27"/>
    </row>
    <row r="325" spans="1:30" ht="13.5" hidden="1" outlineLevel="3" thickBot="1" x14ac:dyDescent="0.25">
      <c r="A325" s="28" t="s">
        <v>672</v>
      </c>
      <c r="B325" s="28" t="s">
        <v>673</v>
      </c>
      <c r="C325" s="24" t="s">
        <v>724</v>
      </c>
      <c r="D325" s="24" t="s">
        <v>725</v>
      </c>
      <c r="E325" s="25">
        <v>609.78</v>
      </c>
      <c r="F325" s="25">
        <v>0</v>
      </c>
      <c r="G325" s="25">
        <v>0</v>
      </c>
      <c r="H325" s="25">
        <v>0</v>
      </c>
      <c r="I325" s="25">
        <v>0</v>
      </c>
      <c r="J325" s="25">
        <v>0</v>
      </c>
      <c r="K325" s="25">
        <v>0</v>
      </c>
      <c r="L325" s="25">
        <v>0</v>
      </c>
      <c r="M325" s="25">
        <v>0</v>
      </c>
      <c r="N325" s="25">
        <v>0</v>
      </c>
      <c r="O325" s="25">
        <v>0</v>
      </c>
      <c r="P325" s="25">
        <v>0</v>
      </c>
      <c r="Q325" s="25">
        <v>0</v>
      </c>
      <c r="R325" s="25">
        <f t="shared" si="43"/>
        <v>25.407499999999999</v>
      </c>
      <c r="T325" s="26"/>
      <c r="U325" s="26"/>
      <c r="V325" s="26"/>
      <c r="W325" s="26"/>
      <c r="X325" s="26"/>
      <c r="Y325" s="26"/>
      <c r="Z325" s="26"/>
      <c r="AA325" s="26"/>
      <c r="AB325" s="1"/>
      <c r="AC325" s="27"/>
    </row>
    <row r="326" spans="1:30" ht="13.5" hidden="1" outlineLevel="3" thickBot="1" x14ac:dyDescent="0.25">
      <c r="A326" s="28" t="s">
        <v>672</v>
      </c>
      <c r="B326" s="28" t="s">
        <v>673</v>
      </c>
      <c r="C326" s="24" t="s">
        <v>726</v>
      </c>
      <c r="D326" s="24" t="s">
        <v>727</v>
      </c>
      <c r="E326" s="25">
        <v>-933.01</v>
      </c>
      <c r="F326" s="25">
        <v>0</v>
      </c>
      <c r="G326" s="25">
        <v>-1829.54</v>
      </c>
      <c r="H326" s="25">
        <v>0</v>
      </c>
      <c r="I326" s="25">
        <v>0</v>
      </c>
      <c r="J326" s="25">
        <v>0</v>
      </c>
      <c r="K326" s="25">
        <v>0</v>
      </c>
      <c r="L326" s="25">
        <v>0</v>
      </c>
      <c r="M326" s="25">
        <v>0</v>
      </c>
      <c r="N326" s="25">
        <v>0</v>
      </c>
      <c r="O326" s="25">
        <v>0</v>
      </c>
      <c r="P326" s="25">
        <v>0</v>
      </c>
      <c r="Q326" s="25">
        <v>0</v>
      </c>
      <c r="R326" s="25">
        <f t="shared" si="43"/>
        <v>-191.33708333333334</v>
      </c>
      <c r="T326" s="26"/>
      <c r="U326" s="26"/>
      <c r="V326" s="26"/>
      <c r="W326" s="26"/>
      <c r="X326" s="26"/>
      <c r="Y326" s="26"/>
      <c r="Z326" s="26"/>
      <c r="AA326" s="26"/>
      <c r="AB326" s="1"/>
      <c r="AC326" s="27"/>
    </row>
    <row r="327" spans="1:30" ht="13.5" hidden="1" outlineLevel="3" thickBot="1" x14ac:dyDescent="0.25">
      <c r="A327" s="28" t="s">
        <v>672</v>
      </c>
      <c r="B327" s="28" t="s">
        <v>673</v>
      </c>
      <c r="C327" s="24" t="s">
        <v>728</v>
      </c>
      <c r="D327" s="24" t="s">
        <v>729</v>
      </c>
      <c r="E327" s="25">
        <v>19125</v>
      </c>
      <c r="F327" s="25">
        <v>21901.9</v>
      </c>
      <c r="G327" s="25">
        <v>33505</v>
      </c>
      <c r="H327" s="25">
        <v>30389</v>
      </c>
      <c r="I327" s="25">
        <v>0</v>
      </c>
      <c r="J327" s="25">
        <v>13300</v>
      </c>
      <c r="K327" s="25">
        <v>7139.07</v>
      </c>
      <c r="L327" s="25">
        <v>-5900</v>
      </c>
      <c r="M327" s="25">
        <v>0</v>
      </c>
      <c r="N327" s="25">
        <v>4500</v>
      </c>
      <c r="O327" s="25">
        <v>3750</v>
      </c>
      <c r="P327" s="25">
        <v>25250</v>
      </c>
      <c r="Q327" s="25">
        <v>0</v>
      </c>
      <c r="R327" s="25">
        <f t="shared" si="43"/>
        <v>11949.789166666667</v>
      </c>
      <c r="T327" s="26"/>
      <c r="U327" s="26"/>
      <c r="V327" s="26"/>
      <c r="W327" s="26"/>
      <c r="X327" s="26"/>
      <c r="Y327" s="26"/>
      <c r="Z327" s="26"/>
      <c r="AA327" s="26"/>
      <c r="AB327" s="1"/>
      <c r="AC327" s="27"/>
    </row>
    <row r="328" spans="1:30" ht="15.75" hidden="1" outlineLevel="3" thickBot="1" x14ac:dyDescent="0.3">
      <c r="A328" s="24" t="s">
        <v>730</v>
      </c>
      <c r="B328" s="24" t="s">
        <v>731</v>
      </c>
      <c r="C328" s="24" t="s">
        <v>732</v>
      </c>
      <c r="D328" s="24" t="s">
        <v>733</v>
      </c>
      <c r="E328" s="25">
        <v>0</v>
      </c>
      <c r="F328" s="25">
        <v>0</v>
      </c>
      <c r="G328" s="25">
        <v>1558255.3399999999</v>
      </c>
      <c r="H328" s="25">
        <v>1558255.3399999999</v>
      </c>
      <c r="I328" s="25">
        <v>1558255.3399999999</v>
      </c>
      <c r="J328" s="25">
        <v>1936249.75</v>
      </c>
      <c r="K328" s="25">
        <v>1.7499999999569624</v>
      </c>
      <c r="L328" s="25">
        <v>10974214.130000001</v>
      </c>
      <c r="M328" s="25">
        <v>15702558.34</v>
      </c>
      <c r="N328" s="25">
        <v>22688441.289999999</v>
      </c>
      <c r="O328" s="25">
        <v>0</v>
      </c>
      <c r="P328" s="25">
        <v>6742396.04</v>
      </c>
      <c r="Q328" s="25">
        <v>0</v>
      </c>
      <c r="R328" s="25">
        <f t="shared" si="43"/>
        <v>5226552.2766666664</v>
      </c>
      <c r="T328" s="26"/>
      <c r="U328" s="26"/>
      <c r="V328" s="26"/>
      <c r="W328" s="26"/>
      <c r="X328" s="26"/>
      <c r="Y328" s="26"/>
      <c r="Z328" s="26"/>
      <c r="AA328" s="26"/>
      <c r="AB328" s="1"/>
      <c r="AC328" s="27"/>
      <c r="AD328" s="15"/>
    </row>
    <row r="329" spans="1:30" ht="15.75" hidden="1" outlineLevel="3" thickBot="1" x14ac:dyDescent="0.3">
      <c r="A329" s="28" t="s">
        <v>730</v>
      </c>
      <c r="B329" s="28" t="s">
        <v>731</v>
      </c>
      <c r="C329" s="24" t="s">
        <v>734</v>
      </c>
      <c r="D329" s="24" t="s">
        <v>733</v>
      </c>
      <c r="E329" s="25">
        <v>0</v>
      </c>
      <c r="F329" s="25">
        <v>0</v>
      </c>
      <c r="G329" s="25">
        <v>13569291.310000001</v>
      </c>
      <c r="H329" s="25">
        <v>8796244.1600000001</v>
      </c>
      <c r="I329" s="25">
        <v>24655088.010000002</v>
      </c>
      <c r="J329" s="25">
        <v>34715395.379999995</v>
      </c>
      <c r="K329" s="25">
        <v>50851879.269999996</v>
      </c>
      <c r="L329" s="25">
        <v>50851879.269999996</v>
      </c>
      <c r="M329" s="25">
        <v>50851879.269999996</v>
      </c>
      <c r="N329" s="25">
        <v>50851879.269999996</v>
      </c>
      <c r="O329" s="25">
        <v>0</v>
      </c>
      <c r="P329" s="25">
        <v>-213120.72999999998</v>
      </c>
      <c r="Q329" s="25">
        <v>0</v>
      </c>
      <c r="R329" s="25">
        <f t="shared" si="43"/>
        <v>23744201.267499994</v>
      </c>
      <c r="T329" s="26"/>
      <c r="U329" s="26"/>
      <c r="V329" s="26"/>
      <c r="W329" s="26"/>
      <c r="X329" s="26"/>
      <c r="Y329" s="26"/>
      <c r="Z329" s="26"/>
      <c r="AA329" s="26"/>
      <c r="AB329" s="1"/>
      <c r="AC329" s="27"/>
      <c r="AD329" s="15"/>
    </row>
    <row r="330" spans="1:30" ht="15.75" hidden="1" outlineLevel="3" thickBot="1" x14ac:dyDescent="0.3">
      <c r="A330" s="28" t="s">
        <v>730</v>
      </c>
      <c r="B330" s="28" t="s">
        <v>731</v>
      </c>
      <c r="C330" s="24" t="s">
        <v>616</v>
      </c>
      <c r="D330" s="24" t="s">
        <v>617</v>
      </c>
      <c r="E330" s="25">
        <v>1536830.1799999997</v>
      </c>
      <c r="F330" s="25">
        <v>1536830.1799999997</v>
      </c>
      <c r="G330" s="25">
        <v>-94182.46</v>
      </c>
      <c r="H330" s="25">
        <v>0</v>
      </c>
      <c r="I330" s="25">
        <v>1631012.6399999997</v>
      </c>
      <c r="J330" s="25">
        <v>14601.229999999936</v>
      </c>
      <c r="K330" s="25">
        <v>-6.3664629124104977E-11</v>
      </c>
      <c r="L330" s="25">
        <v>-223213.60000000003</v>
      </c>
      <c r="M330" s="25">
        <v>-731102.41</v>
      </c>
      <c r="N330" s="25">
        <v>-306176.37</v>
      </c>
      <c r="O330" s="25">
        <v>4919612.6399999997</v>
      </c>
      <c r="P330" s="25">
        <v>6403703.0299999993</v>
      </c>
      <c r="Q330" s="25">
        <v>9888189.5</v>
      </c>
      <c r="R330" s="25">
        <f t="shared" si="43"/>
        <v>1571966.2266666666</v>
      </c>
      <c r="T330" s="26"/>
      <c r="U330" s="26"/>
      <c r="V330" s="26"/>
      <c r="W330" s="26"/>
      <c r="X330" s="26"/>
      <c r="Y330" s="26"/>
      <c r="Z330" s="26"/>
      <c r="AA330" s="26"/>
      <c r="AB330" s="1"/>
      <c r="AC330" s="27"/>
      <c r="AD330" s="15"/>
    </row>
    <row r="331" spans="1:30" ht="15.75" hidden="1" outlineLevel="3" thickBot="1" x14ac:dyDescent="0.3">
      <c r="A331" s="28" t="s">
        <v>730</v>
      </c>
      <c r="B331" s="28" t="s">
        <v>731</v>
      </c>
      <c r="C331" s="24" t="s">
        <v>618</v>
      </c>
      <c r="D331" s="24" t="s">
        <v>617</v>
      </c>
      <c r="E331" s="25">
        <v>3929130.4</v>
      </c>
      <c r="F331" s="25">
        <v>1897791.36</v>
      </c>
      <c r="G331" s="25">
        <v>-167141.12</v>
      </c>
      <c r="H331" s="25">
        <v>0</v>
      </c>
      <c r="I331" s="25">
        <v>4692578.6500000004</v>
      </c>
      <c r="J331" s="25">
        <v>4806290.71</v>
      </c>
      <c r="K331" s="25">
        <v>4990445.2200000007</v>
      </c>
      <c r="L331" s="25">
        <v>4990445.2200000007</v>
      </c>
      <c r="M331" s="25">
        <v>4990445.2200000007</v>
      </c>
      <c r="N331" s="25">
        <v>4990445.2200000007</v>
      </c>
      <c r="O331" s="25">
        <v>1895570.2200000002</v>
      </c>
      <c r="P331" s="25">
        <v>1869570.2200000002</v>
      </c>
      <c r="Q331" s="25">
        <v>1868296.5400000005</v>
      </c>
      <c r="R331" s="25">
        <f t="shared" si="43"/>
        <v>3154596.1991666672</v>
      </c>
      <c r="T331" s="26"/>
      <c r="U331" s="26"/>
      <c r="V331" s="26"/>
      <c r="W331" s="26"/>
      <c r="X331" s="26"/>
      <c r="Y331" s="26"/>
      <c r="Z331" s="26"/>
      <c r="AA331" s="26"/>
      <c r="AB331" s="1"/>
      <c r="AC331" s="27"/>
      <c r="AD331" s="15"/>
    </row>
    <row r="332" spans="1:30" ht="13.5" hidden="1" outlineLevel="3" thickBot="1" x14ac:dyDescent="0.25">
      <c r="A332" s="28" t="s">
        <v>730</v>
      </c>
      <c r="B332" s="28" t="s">
        <v>731</v>
      </c>
      <c r="C332" s="24" t="s">
        <v>735</v>
      </c>
      <c r="D332" s="24" t="s">
        <v>736</v>
      </c>
      <c r="E332" s="25">
        <v>20548</v>
      </c>
      <c r="F332" s="25">
        <v>20548</v>
      </c>
      <c r="G332" s="25">
        <v>0</v>
      </c>
      <c r="H332" s="25">
        <v>0</v>
      </c>
      <c r="I332" s="25">
        <v>20548</v>
      </c>
      <c r="J332" s="25">
        <v>0</v>
      </c>
      <c r="K332" s="25">
        <v>0</v>
      </c>
      <c r="L332" s="25">
        <v>-433277</v>
      </c>
      <c r="M332" s="25">
        <v>-919247</v>
      </c>
      <c r="N332" s="25">
        <v>-1378870</v>
      </c>
      <c r="O332" s="25">
        <v>-1838493</v>
      </c>
      <c r="P332" s="25">
        <v>-919116</v>
      </c>
      <c r="Q332" s="25">
        <v>-1378740</v>
      </c>
      <c r="R332" s="25">
        <f t="shared" si="43"/>
        <v>-510583.58333333331</v>
      </c>
      <c r="T332" s="26"/>
      <c r="U332" s="26"/>
      <c r="V332" s="26"/>
      <c r="W332" s="26"/>
      <c r="X332" s="26"/>
      <c r="Y332" s="26"/>
      <c r="Z332" s="26"/>
      <c r="AA332" s="26"/>
      <c r="AB332" s="1"/>
      <c r="AC332" s="27"/>
    </row>
    <row r="333" spans="1:30" ht="13.5" hidden="1" outlineLevel="3" thickBot="1" x14ac:dyDescent="0.25">
      <c r="A333" s="28" t="s">
        <v>730</v>
      </c>
      <c r="B333" s="28" t="s">
        <v>731</v>
      </c>
      <c r="C333" s="24" t="s">
        <v>737</v>
      </c>
      <c r="D333" s="24" t="s">
        <v>738</v>
      </c>
      <c r="E333" s="25">
        <v>-1350527</v>
      </c>
      <c r="F333" s="25">
        <v>-449781</v>
      </c>
      <c r="G333" s="25">
        <v>0</v>
      </c>
      <c r="H333" s="25">
        <v>0</v>
      </c>
      <c r="I333" s="25">
        <v>-441544</v>
      </c>
      <c r="J333" s="25">
        <v>-935904</v>
      </c>
      <c r="K333" s="25">
        <v>-1389950</v>
      </c>
      <c r="L333" s="25">
        <v>50</v>
      </c>
      <c r="M333" s="25">
        <v>50</v>
      </c>
      <c r="N333" s="25">
        <v>50</v>
      </c>
      <c r="O333" s="25">
        <v>15050</v>
      </c>
      <c r="P333" s="25">
        <v>15050</v>
      </c>
      <c r="Q333" s="25">
        <v>15050</v>
      </c>
      <c r="R333" s="25">
        <f t="shared" si="43"/>
        <v>-321222.29166666669</v>
      </c>
      <c r="T333" s="26"/>
      <c r="U333" s="26"/>
      <c r="V333" s="26"/>
      <c r="W333" s="26"/>
      <c r="X333" s="26"/>
      <c r="Y333" s="26"/>
      <c r="Z333" s="26"/>
      <c r="AA333" s="26"/>
      <c r="AB333" s="1"/>
      <c r="AC333" s="27"/>
    </row>
    <row r="334" spans="1:30" ht="13.5" hidden="1" outlineLevel="3" thickBot="1" x14ac:dyDescent="0.25">
      <c r="A334" s="28" t="s">
        <v>730</v>
      </c>
      <c r="B334" s="28" t="s">
        <v>731</v>
      </c>
      <c r="C334" s="24" t="s">
        <v>739</v>
      </c>
      <c r="D334" s="24" t="s">
        <v>740</v>
      </c>
      <c r="E334" s="25">
        <v>0</v>
      </c>
      <c r="F334" s="25">
        <v>0</v>
      </c>
      <c r="G334" s="25">
        <v>0</v>
      </c>
      <c r="H334" s="25">
        <v>186377</v>
      </c>
      <c r="I334" s="25">
        <v>186377</v>
      </c>
      <c r="J334" s="25">
        <v>186377</v>
      </c>
      <c r="K334" s="25">
        <v>186377</v>
      </c>
      <c r="L334" s="25">
        <v>186377</v>
      </c>
      <c r="M334" s="25">
        <v>186377</v>
      </c>
      <c r="N334" s="25">
        <v>186377</v>
      </c>
      <c r="O334" s="25">
        <v>186377</v>
      </c>
      <c r="P334" s="25">
        <v>186377</v>
      </c>
      <c r="Q334" s="25">
        <v>0</v>
      </c>
      <c r="R334" s="25">
        <f t="shared" si="43"/>
        <v>139782.75</v>
      </c>
      <c r="T334" s="26"/>
      <c r="U334" s="26"/>
      <c r="V334" s="26"/>
      <c r="W334" s="26"/>
      <c r="X334" s="26"/>
      <c r="Y334" s="26"/>
      <c r="Z334" s="26"/>
      <c r="AA334" s="26"/>
      <c r="AB334" s="1"/>
      <c r="AC334" s="27"/>
    </row>
    <row r="335" spans="1:30" ht="13.5" hidden="1" outlineLevel="3" thickBot="1" x14ac:dyDescent="0.25">
      <c r="A335" s="28" t="s">
        <v>730</v>
      </c>
      <c r="B335" s="28" t="s">
        <v>731</v>
      </c>
      <c r="C335" s="24" t="s">
        <v>741</v>
      </c>
      <c r="D335" s="24" t="s">
        <v>742</v>
      </c>
      <c r="E335" s="25">
        <v>24175</v>
      </c>
      <c r="F335" s="25">
        <v>24175</v>
      </c>
      <c r="G335" s="25">
        <v>24175</v>
      </c>
      <c r="H335" s="25">
        <v>24175</v>
      </c>
      <c r="I335" s="25">
        <v>24175</v>
      </c>
      <c r="J335" s="25">
        <v>24175</v>
      </c>
      <c r="K335" s="25">
        <v>24175</v>
      </c>
      <c r="L335" s="25">
        <v>24175</v>
      </c>
      <c r="M335" s="25">
        <v>24175</v>
      </c>
      <c r="N335" s="25">
        <v>24175</v>
      </c>
      <c r="O335" s="25">
        <v>24175</v>
      </c>
      <c r="P335" s="25">
        <v>24175</v>
      </c>
      <c r="Q335" s="25">
        <v>24175</v>
      </c>
      <c r="R335" s="25">
        <f t="shared" si="43"/>
        <v>24175</v>
      </c>
      <c r="T335" s="26"/>
      <c r="U335" s="26"/>
      <c r="V335" s="26"/>
      <c r="W335" s="26"/>
      <c r="X335" s="26"/>
      <c r="Y335" s="26"/>
      <c r="Z335" s="26"/>
      <c r="AA335" s="26"/>
      <c r="AB335" s="1"/>
      <c r="AC335" s="27"/>
    </row>
    <row r="336" spans="1:30" ht="13.5" hidden="1" outlineLevel="3" thickBot="1" x14ac:dyDescent="0.25">
      <c r="A336" s="28" t="s">
        <v>730</v>
      </c>
      <c r="B336" s="28" t="s">
        <v>731</v>
      </c>
      <c r="C336" s="24" t="s">
        <v>619</v>
      </c>
      <c r="D336" s="24" t="s">
        <v>620</v>
      </c>
      <c r="E336" s="25">
        <v>0</v>
      </c>
      <c r="F336" s="25">
        <v>0</v>
      </c>
      <c r="G336" s="25">
        <v>0</v>
      </c>
      <c r="H336" s="25">
        <v>1518398.39</v>
      </c>
      <c r="I336" s="25">
        <v>1518398.39</v>
      </c>
      <c r="J336" s="25">
        <v>1518398.39</v>
      </c>
      <c r="K336" s="25">
        <v>0</v>
      </c>
      <c r="L336" s="25">
        <v>0</v>
      </c>
      <c r="M336" s="25">
        <v>0</v>
      </c>
      <c r="N336" s="25">
        <v>0</v>
      </c>
      <c r="O336" s="25">
        <v>0</v>
      </c>
      <c r="P336" s="25">
        <v>0</v>
      </c>
      <c r="Q336" s="25">
        <v>0</v>
      </c>
      <c r="R336" s="25">
        <f t="shared" si="43"/>
        <v>379599.59749999997</v>
      </c>
      <c r="T336" s="26"/>
      <c r="U336" s="26"/>
      <c r="V336" s="26"/>
      <c r="W336" s="26"/>
      <c r="X336" s="26"/>
      <c r="Y336" s="26"/>
      <c r="Z336" s="26"/>
      <c r="AA336" s="26"/>
      <c r="AB336" s="1"/>
      <c r="AC336" s="27"/>
    </row>
    <row r="337" spans="1:31" ht="13.5" hidden="1" outlineLevel="3" thickBot="1" x14ac:dyDescent="0.25">
      <c r="A337" s="28" t="s">
        <v>730</v>
      </c>
      <c r="B337" s="28" t="s">
        <v>731</v>
      </c>
      <c r="C337" s="24" t="s">
        <v>621</v>
      </c>
      <c r="D337" s="24" t="s">
        <v>620</v>
      </c>
      <c r="E337" s="25">
        <v>0</v>
      </c>
      <c r="F337" s="25">
        <v>0</v>
      </c>
      <c r="G337" s="25">
        <v>0</v>
      </c>
      <c r="H337" s="25">
        <v>2106661.39</v>
      </c>
      <c r="I337" s="25">
        <v>2106661.39</v>
      </c>
      <c r="J337" s="25">
        <v>2106661.39</v>
      </c>
      <c r="K337" s="25">
        <v>0</v>
      </c>
      <c r="L337" s="25">
        <v>0</v>
      </c>
      <c r="M337" s="25">
        <v>0</v>
      </c>
      <c r="N337" s="25">
        <v>0</v>
      </c>
      <c r="O337" s="25">
        <v>0</v>
      </c>
      <c r="P337" s="25">
        <v>0</v>
      </c>
      <c r="Q337" s="25">
        <v>0</v>
      </c>
      <c r="R337" s="25">
        <f t="shared" si="43"/>
        <v>526665.34750000003</v>
      </c>
      <c r="T337" s="26"/>
      <c r="U337" s="26"/>
      <c r="V337" s="26"/>
      <c r="W337" s="26"/>
      <c r="X337" s="26"/>
      <c r="Y337" s="26"/>
      <c r="Z337" s="26"/>
      <c r="AA337" s="26"/>
      <c r="AB337" s="1"/>
      <c r="AC337" s="27"/>
    </row>
    <row r="338" spans="1:31" ht="13.5" hidden="1" outlineLevel="3" thickBot="1" x14ac:dyDescent="0.25">
      <c r="A338" s="28" t="s">
        <v>730</v>
      </c>
      <c r="B338" s="28" t="s">
        <v>731</v>
      </c>
      <c r="C338" s="24" t="s">
        <v>743</v>
      </c>
      <c r="D338" s="24" t="s">
        <v>744</v>
      </c>
      <c r="E338" s="25">
        <v>0</v>
      </c>
      <c r="F338" s="25">
        <v>0</v>
      </c>
      <c r="G338" s="25">
        <v>0</v>
      </c>
      <c r="H338" s="25">
        <v>20548</v>
      </c>
      <c r="I338" s="25">
        <v>20548</v>
      </c>
      <c r="J338" s="25">
        <v>20548</v>
      </c>
      <c r="K338" s="25">
        <v>0</v>
      </c>
      <c r="L338" s="25">
        <v>0</v>
      </c>
      <c r="M338" s="25">
        <v>0</v>
      </c>
      <c r="N338" s="25">
        <v>0</v>
      </c>
      <c r="O338" s="25">
        <v>0</v>
      </c>
      <c r="P338" s="25">
        <v>0</v>
      </c>
      <c r="Q338" s="25">
        <v>0</v>
      </c>
      <c r="R338" s="25">
        <f t="shared" si="43"/>
        <v>5137</v>
      </c>
      <c r="T338" s="26"/>
      <c r="U338" s="26"/>
      <c r="V338" s="26"/>
      <c r="W338" s="26"/>
      <c r="X338" s="26"/>
      <c r="Y338" s="26"/>
      <c r="Z338" s="26"/>
      <c r="AA338" s="26"/>
      <c r="AB338" s="1"/>
      <c r="AC338" s="27"/>
    </row>
    <row r="339" spans="1:31" ht="13.5" hidden="1" outlineLevel="3" thickBot="1" x14ac:dyDescent="0.25">
      <c r="A339" s="28" t="s">
        <v>730</v>
      </c>
      <c r="B339" s="28" t="s">
        <v>731</v>
      </c>
      <c r="C339" s="24" t="s">
        <v>745</v>
      </c>
      <c r="D339" s="24" t="s">
        <v>746</v>
      </c>
      <c r="E339" s="25">
        <v>0</v>
      </c>
      <c r="F339" s="25">
        <v>0</v>
      </c>
      <c r="G339" s="25">
        <v>0</v>
      </c>
      <c r="H339" s="25">
        <v>-1350290</v>
      </c>
      <c r="I339" s="25">
        <v>-1350290</v>
      </c>
      <c r="J339" s="25">
        <v>-1350290</v>
      </c>
      <c r="K339" s="25">
        <v>0</v>
      </c>
      <c r="L339" s="25">
        <v>0</v>
      </c>
      <c r="M339" s="25">
        <v>0</v>
      </c>
      <c r="N339" s="25">
        <v>0</v>
      </c>
      <c r="O339" s="25">
        <v>0</v>
      </c>
      <c r="P339" s="25">
        <v>0</v>
      </c>
      <c r="Q339" s="25">
        <v>0</v>
      </c>
      <c r="R339" s="25">
        <f t="shared" si="43"/>
        <v>-337572.5</v>
      </c>
      <c r="T339" s="26"/>
      <c r="U339" s="26"/>
      <c r="V339" s="26"/>
      <c r="W339" s="26"/>
      <c r="X339" s="26"/>
      <c r="Y339" s="26"/>
      <c r="Z339" s="26"/>
      <c r="AA339" s="26"/>
      <c r="AB339" s="1"/>
      <c r="AC339" s="27"/>
    </row>
    <row r="340" spans="1:31" ht="13.5" hidden="1" outlineLevel="3" thickBot="1" x14ac:dyDescent="0.25">
      <c r="A340" s="28" t="s">
        <v>730</v>
      </c>
      <c r="B340" s="28" t="s">
        <v>731</v>
      </c>
      <c r="C340" s="24" t="s">
        <v>747</v>
      </c>
      <c r="D340" s="24" t="s">
        <v>748</v>
      </c>
      <c r="E340" s="25">
        <v>0</v>
      </c>
      <c r="F340" s="25">
        <v>0</v>
      </c>
      <c r="G340" s="25">
        <v>0</v>
      </c>
      <c r="H340" s="25">
        <v>-3669080</v>
      </c>
      <c r="I340" s="25">
        <v>-3669080</v>
      </c>
      <c r="J340" s="25">
        <v>-3669080</v>
      </c>
      <c r="K340" s="25">
        <v>-3669081</v>
      </c>
      <c r="L340" s="25">
        <v>-3669081</v>
      </c>
      <c r="M340" s="25">
        <v>-3669081</v>
      </c>
      <c r="N340" s="25">
        <v>-3669082</v>
      </c>
      <c r="O340" s="25">
        <v>-3669082</v>
      </c>
      <c r="P340" s="25">
        <v>-3669082</v>
      </c>
      <c r="Q340" s="25">
        <v>0</v>
      </c>
      <c r="R340" s="25">
        <f t="shared" si="43"/>
        <v>-2751810.75</v>
      </c>
      <c r="T340" s="26"/>
      <c r="U340" s="26"/>
      <c r="V340" s="26"/>
      <c r="W340" s="26"/>
      <c r="X340" s="26"/>
      <c r="Y340" s="26"/>
      <c r="Z340" s="26"/>
      <c r="AA340" s="26"/>
      <c r="AB340" s="1"/>
      <c r="AC340" s="27"/>
    </row>
    <row r="341" spans="1:31" ht="13.5" hidden="1" outlineLevel="3" thickBot="1" x14ac:dyDescent="0.25">
      <c r="A341" s="28" t="s">
        <v>730</v>
      </c>
      <c r="B341" s="28" t="s">
        <v>731</v>
      </c>
      <c r="C341" s="24" t="s">
        <v>749</v>
      </c>
      <c r="D341" s="24" t="s">
        <v>750</v>
      </c>
      <c r="E341" s="25">
        <v>-480733</v>
      </c>
      <c r="F341" s="25">
        <v>-480733</v>
      </c>
      <c r="G341" s="25">
        <v>-480733</v>
      </c>
      <c r="H341" s="25">
        <v>-480733</v>
      </c>
      <c r="I341" s="25">
        <v>-480733</v>
      </c>
      <c r="J341" s="25">
        <v>-480733</v>
      </c>
      <c r="K341" s="25">
        <v>-480733</v>
      </c>
      <c r="L341" s="25">
        <v>-480733</v>
      </c>
      <c r="M341" s="25">
        <v>-480733</v>
      </c>
      <c r="N341" s="25">
        <v>-480733</v>
      </c>
      <c r="O341" s="25">
        <v>-480733</v>
      </c>
      <c r="P341" s="25">
        <v>-480733</v>
      </c>
      <c r="Q341" s="25">
        <v>-480733</v>
      </c>
      <c r="R341" s="25">
        <f t="shared" si="43"/>
        <v>-480733</v>
      </c>
      <c r="T341" s="26"/>
      <c r="U341" s="26"/>
      <c r="V341" s="26"/>
      <c r="W341" s="26"/>
      <c r="X341" s="26"/>
      <c r="Y341" s="26"/>
      <c r="Z341" s="26"/>
      <c r="AA341" s="26"/>
      <c r="AB341" s="1"/>
      <c r="AC341" s="27"/>
    </row>
    <row r="342" spans="1:31" ht="13.5" hidden="1" outlineLevel="3" thickBot="1" x14ac:dyDescent="0.25">
      <c r="A342" s="28" t="s">
        <v>730</v>
      </c>
      <c r="B342" s="28" t="s">
        <v>731</v>
      </c>
      <c r="C342" s="24" t="s">
        <v>751</v>
      </c>
      <c r="D342" s="24" t="s">
        <v>752</v>
      </c>
      <c r="E342" s="25">
        <v>0</v>
      </c>
      <c r="F342" s="25">
        <v>0</v>
      </c>
      <c r="G342" s="25">
        <v>0</v>
      </c>
      <c r="H342" s="25">
        <v>3691426</v>
      </c>
      <c r="I342" s="25">
        <v>3691426</v>
      </c>
      <c r="J342" s="25">
        <v>3691426</v>
      </c>
      <c r="K342" s="25">
        <v>3691005</v>
      </c>
      <c r="L342" s="25">
        <v>3691005</v>
      </c>
      <c r="M342" s="25">
        <v>3691005</v>
      </c>
      <c r="N342" s="25">
        <v>3690589</v>
      </c>
      <c r="O342" s="25">
        <v>3690589</v>
      </c>
      <c r="P342" s="25">
        <v>3690589</v>
      </c>
      <c r="Q342" s="25">
        <v>0</v>
      </c>
      <c r="R342" s="25">
        <f t="shared" si="43"/>
        <v>2768255</v>
      </c>
      <c r="T342" s="26"/>
      <c r="U342" s="26"/>
      <c r="V342" s="26"/>
      <c r="W342" s="26"/>
      <c r="X342" s="26"/>
      <c r="Y342" s="26"/>
      <c r="Z342" s="26"/>
      <c r="AA342" s="26"/>
      <c r="AB342" s="1"/>
      <c r="AC342" s="27"/>
    </row>
    <row r="343" spans="1:31" ht="13.5" hidden="1" outlineLevel="3" thickBot="1" x14ac:dyDescent="0.25">
      <c r="A343" s="28" t="s">
        <v>730</v>
      </c>
      <c r="B343" s="28" t="s">
        <v>731</v>
      </c>
      <c r="C343" s="24" t="s">
        <v>753</v>
      </c>
      <c r="D343" s="24" t="s">
        <v>752</v>
      </c>
      <c r="E343" s="25">
        <v>0</v>
      </c>
      <c r="F343" s="25">
        <v>0</v>
      </c>
      <c r="G343" s="25">
        <v>0</v>
      </c>
      <c r="H343" s="25">
        <v>-185857</v>
      </c>
      <c r="I343" s="25">
        <v>-185857</v>
      </c>
      <c r="J343" s="25">
        <v>-185857</v>
      </c>
      <c r="K343" s="25">
        <v>-185839</v>
      </c>
      <c r="L343" s="25">
        <v>-185839</v>
      </c>
      <c r="M343" s="25">
        <v>-185839</v>
      </c>
      <c r="N343" s="25">
        <v>-185819</v>
      </c>
      <c r="O343" s="25">
        <v>-185819</v>
      </c>
      <c r="P343" s="25">
        <v>-185819</v>
      </c>
      <c r="Q343" s="25">
        <v>0</v>
      </c>
      <c r="R343" s="25">
        <f t="shared" si="43"/>
        <v>-139378.75</v>
      </c>
      <c r="T343" s="26"/>
      <c r="U343" s="26"/>
      <c r="V343" s="26"/>
      <c r="W343" s="26"/>
      <c r="X343" s="26"/>
      <c r="Y343" s="26"/>
      <c r="Z343" s="26"/>
      <c r="AA343" s="26"/>
      <c r="AB343" s="1"/>
      <c r="AC343" s="27"/>
    </row>
    <row r="344" spans="1:31" ht="13.5" hidden="1" outlineLevel="3" thickBot="1" x14ac:dyDescent="0.25">
      <c r="A344" s="28" t="s">
        <v>730</v>
      </c>
      <c r="B344" s="28" t="s">
        <v>731</v>
      </c>
      <c r="C344" s="24" t="s">
        <v>754</v>
      </c>
      <c r="D344" s="24" t="s">
        <v>755</v>
      </c>
      <c r="E344" s="25">
        <v>480733</v>
      </c>
      <c r="F344" s="25">
        <v>480733</v>
      </c>
      <c r="G344" s="25">
        <v>480733</v>
      </c>
      <c r="H344" s="25">
        <v>480733</v>
      </c>
      <c r="I344" s="25">
        <v>480733</v>
      </c>
      <c r="J344" s="25">
        <v>480733</v>
      </c>
      <c r="K344" s="25">
        <v>480733</v>
      </c>
      <c r="L344" s="25">
        <v>480733</v>
      </c>
      <c r="M344" s="25">
        <v>480733</v>
      </c>
      <c r="N344" s="25">
        <v>480733</v>
      </c>
      <c r="O344" s="25">
        <v>480733</v>
      </c>
      <c r="P344" s="25">
        <v>480733</v>
      </c>
      <c r="Q344" s="25">
        <v>480733</v>
      </c>
      <c r="R344" s="25">
        <f t="shared" si="43"/>
        <v>480733</v>
      </c>
      <c r="T344" s="26"/>
      <c r="U344" s="26"/>
      <c r="V344" s="26"/>
      <c r="W344" s="26"/>
      <c r="X344" s="26"/>
      <c r="Y344" s="26"/>
      <c r="Z344" s="26"/>
      <c r="AA344" s="26"/>
      <c r="AB344" s="1"/>
      <c r="AC344" s="27"/>
    </row>
    <row r="345" spans="1:31" ht="13.5" hidden="1" outlineLevel="3" thickBot="1" x14ac:dyDescent="0.25">
      <c r="A345" s="28" t="s">
        <v>730</v>
      </c>
      <c r="B345" s="28" t="s">
        <v>731</v>
      </c>
      <c r="C345" s="24" t="s">
        <v>756</v>
      </c>
      <c r="D345" s="24" t="s">
        <v>757</v>
      </c>
      <c r="E345" s="25">
        <v>-24175</v>
      </c>
      <c r="F345" s="25">
        <v>-24175</v>
      </c>
      <c r="G345" s="25">
        <v>-24175</v>
      </c>
      <c r="H345" s="25">
        <v>-24175</v>
      </c>
      <c r="I345" s="25">
        <v>-24175</v>
      </c>
      <c r="J345" s="25">
        <v>-24175</v>
      </c>
      <c r="K345" s="25">
        <v>-24175</v>
      </c>
      <c r="L345" s="25">
        <v>-24175</v>
      </c>
      <c r="M345" s="25">
        <v>-24175</v>
      </c>
      <c r="N345" s="25">
        <v>-24175</v>
      </c>
      <c r="O345" s="25">
        <v>-24175</v>
      </c>
      <c r="P345" s="25">
        <v>-24175</v>
      </c>
      <c r="Q345" s="25">
        <v>-24175</v>
      </c>
      <c r="R345" s="25">
        <f t="shared" si="43"/>
        <v>-24175</v>
      </c>
      <c r="T345" s="26"/>
      <c r="U345" s="26"/>
      <c r="V345" s="26"/>
      <c r="W345" s="26"/>
      <c r="X345" s="26"/>
      <c r="Y345" s="26"/>
      <c r="Z345" s="26"/>
      <c r="AA345" s="26"/>
      <c r="AB345" s="1"/>
      <c r="AC345" s="27"/>
    </row>
    <row r="346" spans="1:31" ht="15.75" hidden="1" outlineLevel="2" collapsed="1" thickBot="1" x14ac:dyDescent="0.3">
      <c r="A346" s="29" t="s">
        <v>758</v>
      </c>
      <c r="B346" s="29"/>
      <c r="C346" s="29"/>
      <c r="D346" s="29"/>
      <c r="E346" s="30">
        <f t="shared" ref="E346:R346" si="44">SUBTOTAL(9,E300:E345)</f>
        <v>11545297.409999998</v>
      </c>
      <c r="F346" s="30">
        <f t="shared" si="44"/>
        <v>9954805.5999999978</v>
      </c>
      <c r="G346" s="30">
        <f t="shared" si="44"/>
        <v>15404565.040000001</v>
      </c>
      <c r="H346" s="30">
        <f t="shared" si="44"/>
        <v>13630069.310000002</v>
      </c>
      <c r="I346" s="30">
        <f t="shared" si="44"/>
        <v>35751608.720000006</v>
      </c>
      <c r="J346" s="30">
        <f t="shared" si="44"/>
        <v>44487605.789999992</v>
      </c>
      <c r="K346" s="30">
        <f t="shared" si="44"/>
        <v>55652194.759999998</v>
      </c>
      <c r="L346" s="30">
        <f t="shared" si="44"/>
        <v>71784779.430000007</v>
      </c>
      <c r="M346" s="30">
        <f t="shared" si="44"/>
        <v>71973982.200000003</v>
      </c>
      <c r="N346" s="30">
        <f t="shared" si="44"/>
        <v>78622892.73999998</v>
      </c>
      <c r="O346" s="30">
        <f t="shared" si="44"/>
        <v>6998653.5499999989</v>
      </c>
      <c r="P346" s="30">
        <f t="shared" si="44"/>
        <v>15581136.65</v>
      </c>
      <c r="Q346" s="30">
        <f t="shared" si="44"/>
        <v>12056989.180000002</v>
      </c>
      <c r="R346" s="30">
        <f t="shared" si="44"/>
        <v>35970286.423749991</v>
      </c>
      <c r="S346" s="4"/>
      <c r="T346" s="30">
        <f>R346</f>
        <v>35970286.423749991</v>
      </c>
      <c r="U346" s="30">
        <f>SUBTOTAL(9,U300:U345)</f>
        <v>0</v>
      </c>
      <c r="V346" s="30">
        <f>SUBTOTAL(9,V300:V345)</f>
        <v>0</v>
      </c>
      <c r="W346" s="30">
        <f>SUBTOTAL(9,W300:W345)</f>
        <v>0</v>
      </c>
      <c r="X346" s="30"/>
      <c r="Y346" s="30">
        <v>0</v>
      </c>
      <c r="Z346" s="30">
        <v>0</v>
      </c>
      <c r="AA346" s="30">
        <v>0</v>
      </c>
      <c r="AB346" s="30"/>
      <c r="AC346" s="31">
        <f>IF(V346=0,0,Y346/V346)</f>
        <v>0</v>
      </c>
      <c r="AD346" s="15"/>
      <c r="AE346" s="4"/>
    </row>
    <row r="347" spans="1:31" ht="13.5" hidden="1" outlineLevel="3" thickBot="1" x14ac:dyDescent="0.25">
      <c r="A347" s="24" t="s">
        <v>759</v>
      </c>
      <c r="B347" s="24" t="s">
        <v>760</v>
      </c>
      <c r="C347" s="24" t="s">
        <v>761</v>
      </c>
      <c r="D347" s="24" t="s">
        <v>762</v>
      </c>
      <c r="E347" s="25">
        <v>71160227.439999998</v>
      </c>
      <c r="F347" s="25">
        <v>69868663.010000005</v>
      </c>
      <c r="G347" s="25">
        <v>63474995.479999997</v>
      </c>
      <c r="H347" s="25">
        <v>58871417.399999999</v>
      </c>
      <c r="I347" s="25">
        <v>53649834.390000001</v>
      </c>
      <c r="J347" s="25">
        <v>49251525.189999998</v>
      </c>
      <c r="K347" s="25">
        <v>45436288.409999996</v>
      </c>
      <c r="L347" s="25">
        <v>45897356.140000001</v>
      </c>
      <c r="M347" s="25">
        <v>46527708.43</v>
      </c>
      <c r="N347" s="25">
        <v>47167044.469999999</v>
      </c>
      <c r="O347" s="25">
        <v>47683389.869999997</v>
      </c>
      <c r="P347" s="25">
        <v>46557099.130000003</v>
      </c>
      <c r="Q347" s="25">
        <v>39958258.189999998</v>
      </c>
      <c r="R347" s="25">
        <f t="shared" ref="R347:R361" si="45">(E347+2*SUM(F347:P347)+Q347)/24</f>
        <v>52495380.394583337</v>
      </c>
      <c r="T347" s="26"/>
      <c r="U347" s="26"/>
      <c r="V347" s="26"/>
      <c r="W347" s="26"/>
      <c r="X347" s="26"/>
      <c r="Y347" s="26"/>
      <c r="Z347" s="26"/>
      <c r="AA347" s="26"/>
      <c r="AB347" s="1"/>
      <c r="AC347" s="27"/>
    </row>
    <row r="348" spans="1:31" ht="13.5" hidden="1" outlineLevel="3" thickBot="1" x14ac:dyDescent="0.25">
      <c r="A348" s="24" t="s">
        <v>763</v>
      </c>
      <c r="B348" s="24" t="s">
        <v>764</v>
      </c>
      <c r="C348" s="24" t="s">
        <v>765</v>
      </c>
      <c r="D348" s="24" t="s">
        <v>766</v>
      </c>
      <c r="E348" s="25">
        <v>23856871.98</v>
      </c>
      <c r="F348" s="25">
        <v>22713103.059999999</v>
      </c>
      <c r="G348" s="25">
        <v>23130793.100000001</v>
      </c>
      <c r="H348" s="25">
        <v>24454015.079999998</v>
      </c>
      <c r="I348" s="25">
        <v>21541346.289999999</v>
      </c>
      <c r="J348" s="25">
        <v>19329830.93</v>
      </c>
      <c r="K348" s="25">
        <v>18535918.539999999</v>
      </c>
      <c r="L348" s="25">
        <v>21621517.350000001</v>
      </c>
      <c r="M348" s="25">
        <v>22222685.27</v>
      </c>
      <c r="N348" s="25">
        <v>22457704.469999999</v>
      </c>
      <c r="O348" s="25">
        <v>23267527.699999999</v>
      </c>
      <c r="P348" s="25">
        <v>24136863.43</v>
      </c>
      <c r="Q348" s="25">
        <v>22307223.850000001</v>
      </c>
      <c r="R348" s="25">
        <f t="shared" si="45"/>
        <v>22207779.427916668</v>
      </c>
      <c r="T348" s="26"/>
      <c r="U348" s="26"/>
      <c r="V348" s="26"/>
      <c r="W348" s="26"/>
      <c r="X348" s="26"/>
      <c r="Y348" s="26"/>
      <c r="Z348" s="26"/>
      <c r="AA348" s="26"/>
      <c r="AB348" s="1"/>
      <c r="AC348" s="27"/>
    </row>
    <row r="349" spans="1:31" ht="13.5" hidden="1" outlineLevel="3" thickBot="1" x14ac:dyDescent="0.25">
      <c r="A349" s="24" t="s">
        <v>767</v>
      </c>
      <c r="B349" s="24" t="s">
        <v>768</v>
      </c>
      <c r="C349" s="24" t="s">
        <v>769</v>
      </c>
      <c r="D349" s="24" t="s">
        <v>770</v>
      </c>
      <c r="E349" s="25">
        <v>34164407.310000002</v>
      </c>
      <c r="F349" s="25">
        <v>32025982.73</v>
      </c>
      <c r="G349" s="25">
        <v>31964498.550000001</v>
      </c>
      <c r="H349" s="25">
        <v>31800728.850000001</v>
      </c>
      <c r="I349" s="25">
        <v>30813863.289999999</v>
      </c>
      <c r="J349" s="25">
        <v>38461434.060000002</v>
      </c>
      <c r="K349" s="25">
        <v>45295770.219999999</v>
      </c>
      <c r="L349" s="25">
        <v>45435220.049999997</v>
      </c>
      <c r="M349" s="25">
        <v>43601376.520000003</v>
      </c>
      <c r="N349" s="25">
        <v>39593626.219999999</v>
      </c>
      <c r="O349" s="25">
        <v>36882107.740000002</v>
      </c>
      <c r="P349" s="25">
        <v>38247797</v>
      </c>
      <c r="Q349" s="25">
        <v>37852262.210000001</v>
      </c>
      <c r="R349" s="25">
        <f t="shared" si="45"/>
        <v>37510894.999166667</v>
      </c>
      <c r="T349" s="26"/>
      <c r="U349" s="26"/>
      <c r="V349" s="26"/>
      <c r="W349" s="26"/>
      <c r="X349" s="26"/>
      <c r="Y349" s="26"/>
      <c r="Z349" s="26"/>
      <c r="AA349" s="26"/>
      <c r="AB349" s="1"/>
      <c r="AC349" s="27"/>
    </row>
    <row r="350" spans="1:31" ht="13.5" hidden="1" outlineLevel="3" thickBot="1" x14ac:dyDescent="0.25">
      <c r="A350" s="24" t="s">
        <v>771</v>
      </c>
      <c r="B350" s="24" t="s">
        <v>772</v>
      </c>
      <c r="C350" s="24" t="s">
        <v>773</v>
      </c>
      <c r="D350" s="24" t="s">
        <v>774</v>
      </c>
      <c r="E350" s="25">
        <v>24588117.699999999</v>
      </c>
      <c r="F350" s="25">
        <v>24810840.699999999</v>
      </c>
      <c r="G350" s="25">
        <v>24625302.550000001</v>
      </c>
      <c r="H350" s="25">
        <v>22606793.899999999</v>
      </c>
      <c r="I350" s="25">
        <v>24432288.48</v>
      </c>
      <c r="J350" s="25">
        <v>25775982.41</v>
      </c>
      <c r="K350" s="25">
        <v>24937938.629999999</v>
      </c>
      <c r="L350" s="25">
        <v>22927241.440000001</v>
      </c>
      <c r="M350" s="25">
        <v>23702997.550000001</v>
      </c>
      <c r="N350" s="25">
        <v>23123214.050000001</v>
      </c>
      <c r="O350" s="25">
        <v>22754504.289999999</v>
      </c>
      <c r="P350" s="25">
        <v>21196499.129999999</v>
      </c>
      <c r="Q350" s="25">
        <v>20395977.52</v>
      </c>
      <c r="R350" s="25">
        <f t="shared" si="45"/>
        <v>23615470.895</v>
      </c>
      <c r="T350" s="26"/>
      <c r="U350" s="26"/>
      <c r="V350" s="26"/>
      <c r="W350" s="26"/>
      <c r="X350" s="26"/>
      <c r="Y350" s="26"/>
      <c r="Z350" s="26"/>
      <c r="AA350" s="26"/>
      <c r="AB350" s="1"/>
      <c r="AC350" s="27"/>
    </row>
    <row r="351" spans="1:31" ht="13.5" hidden="1" outlineLevel="3" thickBot="1" x14ac:dyDescent="0.25">
      <c r="A351" s="24" t="s">
        <v>775</v>
      </c>
      <c r="B351" s="24" t="s">
        <v>776</v>
      </c>
      <c r="C351" s="24" t="s">
        <v>777</v>
      </c>
      <c r="D351" s="24" t="s">
        <v>778</v>
      </c>
      <c r="E351" s="25">
        <v>1907940.89</v>
      </c>
      <c r="F351" s="25">
        <v>1879791.73</v>
      </c>
      <c r="G351" s="25">
        <v>2496987.4300000002</v>
      </c>
      <c r="H351" s="25">
        <v>1854161.73</v>
      </c>
      <c r="I351" s="25">
        <v>1919053.05</v>
      </c>
      <c r="J351" s="25">
        <v>1861013.02</v>
      </c>
      <c r="K351" s="25">
        <v>1784566.86</v>
      </c>
      <c r="L351" s="25">
        <v>2086469.86</v>
      </c>
      <c r="M351" s="25">
        <v>1991970.19</v>
      </c>
      <c r="N351" s="25">
        <v>1990629.46</v>
      </c>
      <c r="O351" s="25">
        <v>2119708.66</v>
      </c>
      <c r="P351" s="25">
        <v>2108416.84</v>
      </c>
      <c r="Q351" s="25">
        <v>2120942.4500000002</v>
      </c>
      <c r="R351" s="25">
        <f t="shared" si="45"/>
        <v>2008934.2083333333</v>
      </c>
      <c r="T351" s="26"/>
      <c r="U351" s="26"/>
      <c r="V351" s="26"/>
      <c r="W351" s="26"/>
      <c r="X351" s="26"/>
      <c r="Y351" s="26"/>
      <c r="Z351" s="26"/>
      <c r="AA351" s="26"/>
      <c r="AB351" s="1"/>
      <c r="AC351" s="27"/>
    </row>
    <row r="352" spans="1:31" ht="13.5" hidden="1" outlineLevel="3" thickBot="1" x14ac:dyDescent="0.25">
      <c r="A352" s="24" t="s">
        <v>779</v>
      </c>
      <c r="B352" s="24" t="s">
        <v>780</v>
      </c>
      <c r="C352" s="24" t="s">
        <v>781</v>
      </c>
      <c r="D352" s="24" t="s">
        <v>782</v>
      </c>
      <c r="E352" s="25">
        <v>611228.03</v>
      </c>
      <c r="F352" s="25">
        <v>4420175.4400000004</v>
      </c>
      <c r="G352" s="25">
        <v>8911408.6199999992</v>
      </c>
      <c r="H352" s="25">
        <v>3549796.08</v>
      </c>
      <c r="I352" s="25">
        <v>3375225.32</v>
      </c>
      <c r="J352" s="25">
        <v>3184440.51</v>
      </c>
      <c r="K352" s="25">
        <v>4200921.53</v>
      </c>
      <c r="L352" s="25">
        <v>3013949.54</v>
      </c>
      <c r="M352" s="25">
        <v>2300575.84</v>
      </c>
      <c r="N352" s="25">
        <v>2136556.4500000002</v>
      </c>
      <c r="O352" s="25">
        <v>1797704.4</v>
      </c>
      <c r="P352" s="25">
        <v>1372308.18</v>
      </c>
      <c r="Q352" s="25">
        <v>1669906.45</v>
      </c>
      <c r="R352" s="25">
        <f t="shared" si="45"/>
        <v>3283635.7624999997</v>
      </c>
      <c r="T352" s="26"/>
      <c r="U352" s="26"/>
      <c r="V352" s="26"/>
      <c r="W352" s="26"/>
      <c r="X352" s="26"/>
      <c r="Y352" s="26"/>
      <c r="Z352" s="26"/>
      <c r="AA352" s="26"/>
      <c r="AB352" s="1"/>
      <c r="AC352" s="27"/>
    </row>
    <row r="353" spans="1:31" ht="13.5" hidden="1" outlineLevel="3" thickBot="1" x14ac:dyDescent="0.25">
      <c r="A353" s="24" t="s">
        <v>783</v>
      </c>
      <c r="B353" s="24" t="s">
        <v>784</v>
      </c>
      <c r="C353" s="24" t="s">
        <v>785</v>
      </c>
      <c r="D353" s="24" t="s">
        <v>786</v>
      </c>
      <c r="E353" s="25">
        <v>11802795.970000001</v>
      </c>
      <c r="F353" s="25">
        <v>10862420.630000001</v>
      </c>
      <c r="G353" s="25">
        <v>11245345.4</v>
      </c>
      <c r="H353" s="25">
        <v>11008560.08</v>
      </c>
      <c r="I353" s="25">
        <v>11789208.279999999</v>
      </c>
      <c r="J353" s="25">
        <v>14915414.039999999</v>
      </c>
      <c r="K353" s="25">
        <v>13227670.33</v>
      </c>
      <c r="L353" s="25">
        <v>14701197.970000001</v>
      </c>
      <c r="M353" s="25">
        <v>14818026.34</v>
      </c>
      <c r="N353" s="25">
        <v>12654107.4</v>
      </c>
      <c r="O353" s="25">
        <v>13184526.380000001</v>
      </c>
      <c r="P353" s="25">
        <v>14196861.77</v>
      </c>
      <c r="Q353" s="25">
        <v>15889230.449999999</v>
      </c>
      <c r="R353" s="25">
        <f t="shared" si="45"/>
        <v>13037445.985833334</v>
      </c>
      <c r="T353" s="26"/>
      <c r="U353" s="26"/>
      <c r="V353" s="26"/>
      <c r="W353" s="26"/>
      <c r="X353" s="26"/>
      <c r="Y353" s="26"/>
      <c r="Z353" s="26"/>
      <c r="AA353" s="26"/>
      <c r="AB353" s="1"/>
      <c r="AC353" s="27"/>
    </row>
    <row r="354" spans="1:31" ht="13.5" hidden="1" outlineLevel="3" thickBot="1" x14ac:dyDescent="0.25">
      <c r="A354" s="24" t="s">
        <v>787</v>
      </c>
      <c r="B354" s="24" t="s">
        <v>788</v>
      </c>
      <c r="C354" s="24" t="s">
        <v>789</v>
      </c>
      <c r="D354" s="24" t="s">
        <v>790</v>
      </c>
      <c r="E354" s="25">
        <v>31430016.57</v>
      </c>
      <c r="F354" s="25">
        <v>31430016.57</v>
      </c>
      <c r="G354" s="25">
        <v>31430016.57</v>
      </c>
      <c r="H354" s="25">
        <v>31430016.57</v>
      </c>
      <c r="I354" s="25">
        <v>31430016.57</v>
      </c>
      <c r="J354" s="25">
        <v>31430016.57</v>
      </c>
      <c r="K354" s="25">
        <v>31430016.57</v>
      </c>
      <c r="L354" s="25">
        <v>31430016.57</v>
      </c>
      <c r="M354" s="25">
        <v>31430016.57</v>
      </c>
      <c r="N354" s="25">
        <v>31430016.57</v>
      </c>
      <c r="O354" s="25">
        <v>31430016.57</v>
      </c>
      <c r="P354" s="25">
        <v>31430016.57</v>
      </c>
      <c r="Q354" s="25">
        <v>31430016.57</v>
      </c>
      <c r="R354" s="25">
        <f t="shared" si="45"/>
        <v>31430016.570000004</v>
      </c>
      <c r="T354" s="26"/>
      <c r="U354" s="26"/>
      <c r="V354" s="26"/>
      <c r="W354" s="26"/>
      <c r="X354" s="26"/>
      <c r="Y354" s="26"/>
      <c r="Z354" s="26"/>
      <c r="AA354" s="26"/>
      <c r="AB354" s="1"/>
      <c r="AC354" s="27"/>
    </row>
    <row r="355" spans="1:31" ht="13.5" hidden="1" outlineLevel="3" thickBot="1" x14ac:dyDescent="0.25">
      <c r="A355" s="24" t="s">
        <v>791</v>
      </c>
      <c r="B355" s="24" t="s">
        <v>792</v>
      </c>
      <c r="C355" s="24" t="s">
        <v>793</v>
      </c>
      <c r="D355" s="24" t="s">
        <v>794</v>
      </c>
      <c r="E355" s="25">
        <v>4236262.78</v>
      </c>
      <c r="F355" s="25">
        <v>3986622.29</v>
      </c>
      <c r="G355" s="25">
        <v>2838195.82</v>
      </c>
      <c r="H355" s="25">
        <v>2754796.8</v>
      </c>
      <c r="I355" s="25">
        <v>3471821.28</v>
      </c>
      <c r="J355" s="25">
        <v>3963705.92</v>
      </c>
      <c r="K355" s="25">
        <v>2826535.88</v>
      </c>
      <c r="L355" s="25">
        <v>1806605.45</v>
      </c>
      <c r="M355" s="25">
        <v>1654350.27</v>
      </c>
      <c r="N355" s="25">
        <v>1942450.28</v>
      </c>
      <c r="O355" s="25">
        <v>2252876.4700000002</v>
      </c>
      <c r="P355" s="25">
        <v>2775199.24</v>
      </c>
      <c r="Q355" s="25">
        <v>3255756.03</v>
      </c>
      <c r="R355" s="25">
        <f t="shared" si="45"/>
        <v>2834930.7587499996</v>
      </c>
      <c r="T355" s="26"/>
      <c r="U355" s="26"/>
      <c r="V355" s="26"/>
      <c r="W355" s="26"/>
      <c r="X355" s="26"/>
      <c r="Y355" s="26"/>
      <c r="Z355" s="26"/>
      <c r="AA355" s="26"/>
      <c r="AB355" s="1"/>
      <c r="AC355" s="27"/>
    </row>
    <row r="356" spans="1:31" ht="13.5" hidden="1" outlineLevel="3" thickBot="1" x14ac:dyDescent="0.25">
      <c r="A356" s="24" t="s">
        <v>795</v>
      </c>
      <c r="B356" s="24" t="s">
        <v>796</v>
      </c>
      <c r="C356" s="24" t="s">
        <v>797</v>
      </c>
      <c r="D356" s="24" t="s">
        <v>798</v>
      </c>
      <c r="E356" s="25">
        <v>792938.73</v>
      </c>
      <c r="F356" s="25">
        <v>1215295.07</v>
      </c>
      <c r="G356" s="25">
        <v>1672785.85</v>
      </c>
      <c r="H356" s="25">
        <v>2323338.34</v>
      </c>
      <c r="I356" s="25">
        <v>2797231.33</v>
      </c>
      <c r="J356" s="25">
        <v>2752991.9</v>
      </c>
      <c r="K356" s="25">
        <v>1991774.84</v>
      </c>
      <c r="L356" s="25">
        <v>1275755.1200000001</v>
      </c>
      <c r="M356" s="25">
        <v>686309.64</v>
      </c>
      <c r="N356" s="25">
        <v>810904.85</v>
      </c>
      <c r="O356" s="25">
        <v>1414359.3</v>
      </c>
      <c r="P356" s="25">
        <v>2477409.1800000002</v>
      </c>
      <c r="Q356" s="25">
        <v>3302134.49</v>
      </c>
      <c r="R356" s="25">
        <f t="shared" si="45"/>
        <v>1788807.6691666665</v>
      </c>
      <c r="T356" s="26"/>
      <c r="U356" s="26"/>
      <c r="V356" s="26"/>
      <c r="W356" s="26"/>
      <c r="X356" s="26"/>
      <c r="Y356" s="26"/>
      <c r="Z356" s="26"/>
      <c r="AA356" s="26"/>
      <c r="AB356" s="1"/>
      <c r="AC356" s="27"/>
    </row>
    <row r="357" spans="1:31" ht="13.5" hidden="1" outlineLevel="3" thickBot="1" x14ac:dyDescent="0.25">
      <c r="A357" s="24" t="s">
        <v>799</v>
      </c>
      <c r="B357" s="24" t="s">
        <v>800</v>
      </c>
      <c r="C357" s="24" t="s">
        <v>801</v>
      </c>
      <c r="D357" s="24" t="s">
        <v>802</v>
      </c>
      <c r="E357" s="25">
        <v>2807012.8</v>
      </c>
      <c r="F357" s="25">
        <v>2733668.99</v>
      </c>
      <c r="G357" s="25">
        <v>2961018.14</v>
      </c>
      <c r="H357" s="25">
        <v>2916239.1</v>
      </c>
      <c r="I357" s="25">
        <v>3119798.73</v>
      </c>
      <c r="J357" s="25">
        <v>2686258.56</v>
      </c>
      <c r="K357" s="25">
        <v>2771171.41</v>
      </c>
      <c r="L357" s="25">
        <v>2863368.88</v>
      </c>
      <c r="M357" s="25">
        <v>3032519.42</v>
      </c>
      <c r="N357" s="25">
        <v>3231371.29</v>
      </c>
      <c r="O357" s="25">
        <v>3159477.21</v>
      </c>
      <c r="P357" s="25">
        <v>3119348.72</v>
      </c>
      <c r="Q357" s="25">
        <v>3242043.8</v>
      </c>
      <c r="R357" s="25">
        <f t="shared" si="45"/>
        <v>2968230.729166666</v>
      </c>
      <c r="T357" s="26"/>
      <c r="U357" s="26"/>
      <c r="V357" s="26"/>
      <c r="W357" s="26"/>
      <c r="X357" s="26"/>
      <c r="Y357" s="26"/>
      <c r="Z357" s="26"/>
      <c r="AA357" s="26"/>
      <c r="AB357" s="1"/>
      <c r="AC357" s="27"/>
    </row>
    <row r="358" spans="1:31" ht="13.5" hidden="1" outlineLevel="3" thickBot="1" x14ac:dyDescent="0.25">
      <c r="A358" s="28" t="s">
        <v>799</v>
      </c>
      <c r="B358" s="28" t="s">
        <v>800</v>
      </c>
      <c r="C358" s="24" t="s">
        <v>803</v>
      </c>
      <c r="D358" s="24" t="s">
        <v>804</v>
      </c>
      <c r="E358" s="25">
        <v>-605715.89</v>
      </c>
      <c r="F358" s="25">
        <v>-583162.04</v>
      </c>
      <c r="G358" s="25">
        <v>-567637.6</v>
      </c>
      <c r="H358" s="25">
        <v>-572673.82999999996</v>
      </c>
      <c r="I358" s="25">
        <v>-612425.25</v>
      </c>
      <c r="J358" s="25">
        <v>-513951.98</v>
      </c>
      <c r="K358" s="25">
        <v>-575815.41</v>
      </c>
      <c r="L358" s="25">
        <v>-573885.98</v>
      </c>
      <c r="M358" s="25">
        <v>-634738.43000000005</v>
      </c>
      <c r="N358" s="25">
        <v>-663598.68000000005</v>
      </c>
      <c r="O358" s="25">
        <v>-634595.17000000004</v>
      </c>
      <c r="P358" s="25">
        <v>-649835.84</v>
      </c>
      <c r="Q358" s="25">
        <v>-580735.18999999994</v>
      </c>
      <c r="R358" s="25">
        <f t="shared" si="45"/>
        <v>-597962.14583333337</v>
      </c>
      <c r="T358" s="26"/>
      <c r="U358" s="26"/>
      <c r="V358" s="26"/>
      <c r="W358" s="26"/>
      <c r="X358" s="26"/>
      <c r="Y358" s="26"/>
      <c r="Z358" s="26"/>
      <c r="AA358" s="26"/>
      <c r="AB358" s="1"/>
      <c r="AC358" s="27"/>
    </row>
    <row r="359" spans="1:31" ht="13.5" hidden="1" outlineLevel="3" thickBot="1" x14ac:dyDescent="0.25">
      <c r="A359" s="24" t="s">
        <v>805</v>
      </c>
      <c r="B359" s="24" t="s">
        <v>806</v>
      </c>
      <c r="C359" s="24" t="s">
        <v>807</v>
      </c>
      <c r="D359" s="24" t="s">
        <v>808</v>
      </c>
      <c r="E359" s="25">
        <v>81840.97</v>
      </c>
      <c r="F359" s="25">
        <v>76595.490000000005</v>
      </c>
      <c r="G359" s="25">
        <v>88578.37</v>
      </c>
      <c r="H359" s="25">
        <v>89445.56</v>
      </c>
      <c r="I359" s="25">
        <v>105591.67</v>
      </c>
      <c r="J359" s="25">
        <v>102438.39999999999</v>
      </c>
      <c r="K359" s="25">
        <v>101133.44</v>
      </c>
      <c r="L359" s="25">
        <v>123107.45</v>
      </c>
      <c r="M359" s="25">
        <v>120658.61</v>
      </c>
      <c r="N359" s="25">
        <v>108349.74</v>
      </c>
      <c r="O359" s="25">
        <v>106172.25</v>
      </c>
      <c r="P359" s="25">
        <v>130165.48</v>
      </c>
      <c r="Q359" s="25">
        <v>124819.3</v>
      </c>
      <c r="R359" s="25">
        <f t="shared" si="45"/>
        <v>104630.54958333333</v>
      </c>
      <c r="T359" s="26"/>
      <c r="U359" s="26"/>
      <c r="V359" s="26"/>
      <c r="W359" s="26"/>
      <c r="X359" s="26"/>
      <c r="Y359" s="26"/>
      <c r="Z359" s="26"/>
      <c r="AA359" s="26"/>
      <c r="AB359" s="1"/>
      <c r="AC359" s="27"/>
    </row>
    <row r="360" spans="1:31" ht="13.5" hidden="1" outlineLevel="3" thickBot="1" x14ac:dyDescent="0.25">
      <c r="A360" s="24" t="s">
        <v>809</v>
      </c>
      <c r="B360" s="24" t="s">
        <v>810</v>
      </c>
      <c r="C360" s="24" t="s">
        <v>811</v>
      </c>
      <c r="D360" s="24" t="s">
        <v>812</v>
      </c>
      <c r="E360" s="25">
        <v>64456.32</v>
      </c>
      <c r="F360" s="25">
        <v>64354.28</v>
      </c>
      <c r="G360" s="25">
        <v>63486.89</v>
      </c>
      <c r="H360" s="25">
        <v>63368.03</v>
      </c>
      <c r="I360" s="25">
        <v>63305.03</v>
      </c>
      <c r="J360" s="25">
        <v>63057.05</v>
      </c>
      <c r="K360" s="25">
        <v>62901.7</v>
      </c>
      <c r="L360" s="25">
        <v>62901.7</v>
      </c>
      <c r="M360" s="25">
        <v>62901.7</v>
      </c>
      <c r="N360" s="25">
        <v>62901.7</v>
      </c>
      <c r="O360" s="25">
        <v>62505.77</v>
      </c>
      <c r="P360" s="25">
        <v>60391.32</v>
      </c>
      <c r="Q360" s="25">
        <v>60391.32</v>
      </c>
      <c r="R360" s="25">
        <f t="shared" si="45"/>
        <v>62874.91583333334</v>
      </c>
      <c r="T360" s="26"/>
      <c r="U360" s="26"/>
      <c r="V360" s="26"/>
      <c r="W360" s="26"/>
      <c r="X360" s="26"/>
      <c r="Y360" s="26"/>
      <c r="Z360" s="26"/>
      <c r="AA360" s="26"/>
      <c r="AB360" s="1"/>
      <c r="AC360" s="27"/>
    </row>
    <row r="361" spans="1:31" ht="13.5" hidden="1" outlineLevel="3" thickBot="1" x14ac:dyDescent="0.25">
      <c r="A361" s="24" t="s">
        <v>813</v>
      </c>
      <c r="B361" s="24" t="s">
        <v>814</v>
      </c>
      <c r="C361" s="24" t="s">
        <v>815</v>
      </c>
      <c r="D361" s="24" t="s">
        <v>816</v>
      </c>
      <c r="E361" s="25">
        <v>54957.05</v>
      </c>
      <c r="F361" s="25">
        <v>54738.63</v>
      </c>
      <c r="G361" s="25">
        <v>54684.85</v>
      </c>
      <c r="H361" s="25">
        <v>52242.22</v>
      </c>
      <c r="I361" s="25">
        <v>51651.02</v>
      </c>
      <c r="J361" s="25">
        <v>51648.58</v>
      </c>
      <c r="K361" s="25">
        <v>51641.65</v>
      </c>
      <c r="L361" s="25">
        <v>48364.56</v>
      </c>
      <c r="M361" s="25">
        <v>45870.94</v>
      </c>
      <c r="N361" s="25">
        <v>45781.279999999999</v>
      </c>
      <c r="O361" s="25">
        <v>37037.5</v>
      </c>
      <c r="P361" s="25">
        <v>37023.65</v>
      </c>
      <c r="Q361" s="25">
        <v>22957.68</v>
      </c>
      <c r="R361" s="25">
        <f t="shared" si="45"/>
        <v>47470.187083333331</v>
      </c>
      <c r="T361" s="26"/>
      <c r="U361" s="26"/>
      <c r="V361" s="26"/>
      <c r="W361" s="26"/>
      <c r="X361" s="26"/>
      <c r="Y361" s="26"/>
      <c r="Z361" s="26"/>
      <c r="AA361" s="26"/>
      <c r="AB361" s="1"/>
      <c r="AC361" s="27"/>
    </row>
    <row r="362" spans="1:31" ht="13.5" hidden="1" outlineLevel="2" collapsed="1" thickBot="1" x14ac:dyDescent="0.25">
      <c r="A362" s="29" t="s">
        <v>817</v>
      </c>
      <c r="B362" s="29"/>
      <c r="C362" s="29"/>
      <c r="D362" s="29"/>
      <c r="E362" s="30">
        <f t="shared" ref="E362:R362" si="46">SUBTOTAL(9,E347:E361)</f>
        <v>206953358.65000001</v>
      </c>
      <c r="F362" s="30">
        <f t="shared" si="46"/>
        <v>205559106.57999998</v>
      </c>
      <c r="G362" s="30">
        <f t="shared" si="46"/>
        <v>204390460.01999998</v>
      </c>
      <c r="H362" s="30">
        <f t="shared" si="46"/>
        <v>193202245.91</v>
      </c>
      <c r="I362" s="30">
        <f t="shared" si="46"/>
        <v>187947809.47999999</v>
      </c>
      <c r="J362" s="30">
        <f t="shared" si="46"/>
        <v>193315805.16000003</v>
      </c>
      <c r="K362" s="30">
        <f t="shared" si="46"/>
        <v>192078434.59999999</v>
      </c>
      <c r="L362" s="30">
        <f t="shared" si="46"/>
        <v>192719186.09999999</v>
      </c>
      <c r="M362" s="30">
        <f t="shared" si="46"/>
        <v>191563228.85999998</v>
      </c>
      <c r="N362" s="30">
        <f t="shared" si="46"/>
        <v>186091059.54999995</v>
      </c>
      <c r="O362" s="30">
        <f t="shared" si="46"/>
        <v>185517318.94000003</v>
      </c>
      <c r="P362" s="30">
        <f t="shared" si="46"/>
        <v>187195563.80000001</v>
      </c>
      <c r="Q362" s="30">
        <f t="shared" si="46"/>
        <v>181051185.12000003</v>
      </c>
      <c r="R362" s="30">
        <f t="shared" si="46"/>
        <v>192798540.9070833</v>
      </c>
      <c r="S362" s="4"/>
      <c r="T362" s="30">
        <f>R362</f>
        <v>192798540.9070833</v>
      </c>
      <c r="U362" s="30">
        <f>SUBTOTAL(9,U347:U361)</f>
        <v>0</v>
      </c>
      <c r="V362" s="30">
        <f>SUBTOTAL(9,V347:V361)</f>
        <v>0</v>
      </c>
      <c r="W362" s="30">
        <f>SUBTOTAL(9,W347:W361)</f>
        <v>0</v>
      </c>
      <c r="X362" s="30"/>
      <c r="Y362" s="30">
        <v>0</v>
      </c>
      <c r="Z362" s="30">
        <v>0</v>
      </c>
      <c r="AA362" s="30">
        <v>0</v>
      </c>
      <c r="AB362" s="30"/>
      <c r="AC362" s="31">
        <f>IF(V362=0,0,Y362/V362)</f>
        <v>0</v>
      </c>
      <c r="AE362" s="4"/>
    </row>
    <row r="363" spans="1:31" ht="13.5" hidden="1" outlineLevel="3" thickBot="1" x14ac:dyDescent="0.25">
      <c r="A363" s="24" t="s">
        <v>818</v>
      </c>
      <c r="B363" s="24" t="s">
        <v>819</v>
      </c>
      <c r="C363" s="24" t="s">
        <v>820</v>
      </c>
      <c r="D363" s="24" t="s">
        <v>821</v>
      </c>
      <c r="E363" s="25">
        <v>274817727.48000002</v>
      </c>
      <c r="F363" s="25">
        <v>276985083.19</v>
      </c>
      <c r="G363" s="25">
        <v>277708677.60000002</v>
      </c>
      <c r="H363" s="25">
        <v>278118684.51999998</v>
      </c>
      <c r="I363" s="25">
        <v>282220617.06999999</v>
      </c>
      <c r="J363" s="25">
        <v>286549879.44999999</v>
      </c>
      <c r="K363" s="25">
        <v>287592964.47000003</v>
      </c>
      <c r="L363" s="25">
        <v>294611189.41000003</v>
      </c>
      <c r="M363" s="25">
        <v>295208672.12</v>
      </c>
      <c r="N363" s="25">
        <v>298613191.19</v>
      </c>
      <c r="O363" s="25">
        <v>301452552.82999998</v>
      </c>
      <c r="P363" s="25">
        <v>306542426.14999998</v>
      </c>
      <c r="Q363" s="25">
        <v>314909453.44999999</v>
      </c>
      <c r="R363" s="25">
        <f t="shared" ref="R363:R370" si="47">(E363+2*SUM(F363:P363)+Q363)/24</f>
        <v>290038960.70541662</v>
      </c>
      <c r="T363" s="26"/>
      <c r="U363" s="26"/>
      <c r="V363" s="26"/>
      <c r="W363" s="26"/>
      <c r="X363" s="26"/>
      <c r="Y363" s="26"/>
      <c r="Z363" s="26"/>
      <c r="AA363" s="26"/>
      <c r="AB363" s="1"/>
      <c r="AC363" s="27"/>
    </row>
    <row r="364" spans="1:31" ht="13.5" hidden="1" outlineLevel="3" thickBot="1" x14ac:dyDescent="0.25">
      <c r="A364" s="24" t="s">
        <v>822</v>
      </c>
      <c r="B364" s="24" t="s">
        <v>823</v>
      </c>
      <c r="C364" s="24" t="s">
        <v>824</v>
      </c>
      <c r="D364" s="24" t="s">
        <v>825</v>
      </c>
      <c r="E364" s="25">
        <v>137494.97</v>
      </c>
      <c r="F364" s="25">
        <v>385094.23</v>
      </c>
      <c r="G364" s="25">
        <v>139134.56</v>
      </c>
      <c r="H364" s="25">
        <v>107984.41</v>
      </c>
      <c r="I364" s="25">
        <v>509984.82</v>
      </c>
      <c r="J364" s="25">
        <v>278776.95</v>
      </c>
      <c r="K364" s="25">
        <v>492804.25</v>
      </c>
      <c r="L364" s="25">
        <v>222051.14</v>
      </c>
      <c r="M364" s="25">
        <v>221155.59</v>
      </c>
      <c r="N364" s="25">
        <v>397112.01</v>
      </c>
      <c r="O364" s="25">
        <v>204589.2</v>
      </c>
      <c r="P364" s="25">
        <v>584077.23</v>
      </c>
      <c r="Q364" s="25">
        <v>82560.17</v>
      </c>
      <c r="R364" s="25">
        <f t="shared" si="47"/>
        <v>304399.33</v>
      </c>
      <c r="T364" s="26"/>
      <c r="U364" s="26"/>
      <c r="V364" s="26"/>
      <c r="W364" s="26"/>
      <c r="X364" s="26"/>
      <c r="Y364" s="26"/>
      <c r="Z364" s="26"/>
      <c r="AA364" s="26"/>
      <c r="AB364" s="1"/>
      <c r="AC364" s="27"/>
    </row>
    <row r="365" spans="1:31" ht="13.5" hidden="1" outlineLevel="3" thickBot="1" x14ac:dyDescent="0.25">
      <c r="A365" s="24" t="s">
        <v>826</v>
      </c>
      <c r="B365" s="24" t="s">
        <v>827</v>
      </c>
      <c r="C365" s="24" t="s">
        <v>828</v>
      </c>
      <c r="D365" s="24" t="s">
        <v>829</v>
      </c>
      <c r="E365" s="25">
        <v>774775.05</v>
      </c>
      <c r="F365" s="25">
        <v>796442.59</v>
      </c>
      <c r="G365" s="25">
        <v>845797.3</v>
      </c>
      <c r="H365" s="25">
        <v>939624.12</v>
      </c>
      <c r="I365" s="25">
        <v>751406.1</v>
      </c>
      <c r="J365" s="25">
        <v>770485.51</v>
      </c>
      <c r="K365" s="25">
        <v>785461.43</v>
      </c>
      <c r="L365" s="25">
        <v>923812</v>
      </c>
      <c r="M365" s="25">
        <v>943077.74</v>
      </c>
      <c r="N365" s="25">
        <v>1057594.3899999999</v>
      </c>
      <c r="O365" s="25">
        <v>-9344301.6300000008</v>
      </c>
      <c r="P365" s="25">
        <v>-9487416.3699999992</v>
      </c>
      <c r="Q365" s="25">
        <v>-9647149.3900000006</v>
      </c>
      <c r="R365" s="25">
        <f t="shared" si="47"/>
        <v>-1287850.3325</v>
      </c>
      <c r="T365" s="26"/>
      <c r="U365" s="26"/>
      <c r="V365" s="26"/>
      <c r="W365" s="26"/>
      <c r="X365" s="26"/>
      <c r="Y365" s="26"/>
      <c r="Z365" s="26"/>
      <c r="AA365" s="26"/>
      <c r="AB365" s="1"/>
      <c r="AC365" s="27"/>
    </row>
    <row r="366" spans="1:31" ht="13.5" hidden="1" outlineLevel="3" thickBot="1" x14ac:dyDescent="0.25">
      <c r="A366" s="28" t="s">
        <v>826</v>
      </c>
      <c r="B366" s="28" t="s">
        <v>827</v>
      </c>
      <c r="C366" s="24" t="s">
        <v>830</v>
      </c>
      <c r="D366" s="24" t="s">
        <v>831</v>
      </c>
      <c r="E366" s="25">
        <v>0</v>
      </c>
      <c r="F366" s="25">
        <v>0</v>
      </c>
      <c r="G366" s="25">
        <v>0</v>
      </c>
      <c r="H366" s="25">
        <v>0</v>
      </c>
      <c r="I366" s="25">
        <v>0</v>
      </c>
      <c r="J366" s="25">
        <v>0</v>
      </c>
      <c r="K366" s="25">
        <v>0</v>
      </c>
      <c r="L366" s="25">
        <v>0</v>
      </c>
      <c r="M366" s="25">
        <v>0</v>
      </c>
      <c r="N366" s="25">
        <v>0</v>
      </c>
      <c r="O366" s="25">
        <v>10523966.449999999</v>
      </c>
      <c r="P366" s="25">
        <v>10521690.050000001</v>
      </c>
      <c r="Q366" s="25">
        <v>10570406.890000001</v>
      </c>
      <c r="R366" s="25">
        <f t="shared" si="47"/>
        <v>2194238.3287499999</v>
      </c>
      <c r="T366" s="26"/>
      <c r="U366" s="26"/>
      <c r="V366" s="26"/>
      <c r="W366" s="26"/>
      <c r="X366" s="26"/>
      <c r="Y366" s="26"/>
      <c r="Z366" s="26"/>
      <c r="AA366" s="26"/>
      <c r="AB366" s="1"/>
      <c r="AC366" s="27"/>
    </row>
    <row r="367" spans="1:31" ht="13.5" hidden="1" outlineLevel="3" thickBot="1" x14ac:dyDescent="0.25">
      <c r="A367" s="24" t="s">
        <v>832</v>
      </c>
      <c r="B367" s="24" t="s">
        <v>833</v>
      </c>
      <c r="C367" s="24" t="s">
        <v>834</v>
      </c>
      <c r="D367" s="24" t="s">
        <v>835</v>
      </c>
      <c r="E367" s="25">
        <v>-5944040.6699999999</v>
      </c>
      <c r="F367" s="25">
        <v>-5944040.6699999999</v>
      </c>
      <c r="G367" s="25">
        <v>-5944040.6699999999</v>
      </c>
      <c r="H367" s="25">
        <v>-5341896.8</v>
      </c>
      <c r="I367" s="25">
        <v>-5341896.8</v>
      </c>
      <c r="J367" s="25">
        <v>-5341896.8</v>
      </c>
      <c r="K367" s="25">
        <v>-5341896.8</v>
      </c>
      <c r="L367" s="25">
        <v>-5341896.8</v>
      </c>
      <c r="M367" s="25">
        <v>-5341896.8</v>
      </c>
      <c r="N367" s="25">
        <v>-5341896.8</v>
      </c>
      <c r="O367" s="25">
        <v>-5341896.8</v>
      </c>
      <c r="P367" s="25">
        <v>-5341896.8</v>
      </c>
      <c r="Q367" s="25">
        <v>-5341896.8</v>
      </c>
      <c r="R367" s="25">
        <f t="shared" si="47"/>
        <v>-5467343.4395833323</v>
      </c>
      <c r="T367" s="26"/>
      <c r="U367" s="26"/>
      <c r="V367" s="26"/>
      <c r="W367" s="26"/>
      <c r="X367" s="26"/>
      <c r="Y367" s="26"/>
      <c r="Z367" s="26"/>
      <c r="AA367" s="26"/>
      <c r="AB367" s="1"/>
      <c r="AC367" s="27"/>
    </row>
    <row r="368" spans="1:31" ht="13.5" hidden="1" outlineLevel="3" thickBot="1" x14ac:dyDescent="0.25">
      <c r="A368" s="28" t="s">
        <v>832</v>
      </c>
      <c r="B368" s="28" t="s">
        <v>833</v>
      </c>
      <c r="C368" s="24" t="s">
        <v>836</v>
      </c>
      <c r="D368" s="24" t="s">
        <v>837</v>
      </c>
      <c r="E368" s="25">
        <v>-955240.3</v>
      </c>
      <c r="F368" s="25">
        <v>-955240.3</v>
      </c>
      <c r="G368" s="25">
        <v>-76127.37</v>
      </c>
      <c r="H368" s="25">
        <v>-120176.7</v>
      </c>
      <c r="I368" s="25">
        <v>-120176.7</v>
      </c>
      <c r="J368" s="25">
        <v>-120176.7</v>
      </c>
      <c r="K368" s="25">
        <v>-118513.82</v>
      </c>
      <c r="L368" s="25">
        <v>-118513.82</v>
      </c>
      <c r="M368" s="25">
        <v>-118513.82</v>
      </c>
      <c r="N368" s="25">
        <v>-218314.36</v>
      </c>
      <c r="O368" s="25">
        <v>-218314.36</v>
      </c>
      <c r="P368" s="25">
        <v>-218314.36</v>
      </c>
      <c r="Q368" s="25">
        <v>-308149.61</v>
      </c>
      <c r="R368" s="25">
        <f t="shared" si="47"/>
        <v>-252839.77208333334</v>
      </c>
      <c r="T368" s="26"/>
      <c r="U368" s="26"/>
      <c r="V368" s="26"/>
      <c r="W368" s="26"/>
      <c r="X368" s="26"/>
      <c r="Y368" s="26"/>
      <c r="Z368" s="26"/>
      <c r="AA368" s="26"/>
      <c r="AB368" s="1"/>
      <c r="AC368" s="27"/>
    </row>
    <row r="369" spans="1:31" ht="13.5" hidden="1" outlineLevel="3" thickBot="1" x14ac:dyDescent="0.25">
      <c r="A369" s="28" t="s">
        <v>832</v>
      </c>
      <c r="B369" s="28" t="s">
        <v>833</v>
      </c>
      <c r="C369" s="24" t="s">
        <v>838</v>
      </c>
      <c r="D369" s="24" t="s">
        <v>839</v>
      </c>
      <c r="E369" s="25">
        <v>-894463.17</v>
      </c>
      <c r="F369" s="25">
        <v>-892316.24</v>
      </c>
      <c r="G369" s="25">
        <v>-890103.04</v>
      </c>
      <c r="H369" s="25">
        <v>-882254.93</v>
      </c>
      <c r="I369" s="25">
        <v>-881580.78</v>
      </c>
      <c r="J369" s="25">
        <v>-881591.51</v>
      </c>
      <c r="K369" s="25">
        <v>-880812.51</v>
      </c>
      <c r="L369" s="25">
        <v>-878415.12</v>
      </c>
      <c r="M369" s="25">
        <v>-875758.22</v>
      </c>
      <c r="N369" s="25">
        <v>-877558.68</v>
      </c>
      <c r="O369" s="25">
        <v>-883263.12</v>
      </c>
      <c r="P369" s="25">
        <v>-890627.13</v>
      </c>
      <c r="Q369" s="25">
        <v>-897013.59</v>
      </c>
      <c r="R369" s="25">
        <f t="shared" si="47"/>
        <v>-884168.30500000005</v>
      </c>
      <c r="T369" s="26"/>
      <c r="U369" s="26"/>
      <c r="V369" s="26"/>
      <c r="W369" s="26"/>
      <c r="X369" s="26"/>
      <c r="Y369" s="26"/>
      <c r="Z369" s="26"/>
      <c r="AA369" s="26"/>
      <c r="AB369" s="1"/>
      <c r="AC369" s="27"/>
    </row>
    <row r="370" spans="1:31" ht="13.5" hidden="1" outlineLevel="3" thickBot="1" x14ac:dyDescent="0.25">
      <c r="A370" s="28" t="s">
        <v>832</v>
      </c>
      <c r="B370" s="28" t="s">
        <v>833</v>
      </c>
      <c r="C370" s="24" t="s">
        <v>840</v>
      </c>
      <c r="D370" s="24" t="s">
        <v>841</v>
      </c>
      <c r="E370" s="25">
        <v>-580429.11</v>
      </c>
      <c r="F370" s="25">
        <v>-580429.11</v>
      </c>
      <c r="G370" s="25">
        <v>-592877.02</v>
      </c>
      <c r="H370" s="25">
        <v>-610934.89</v>
      </c>
      <c r="I370" s="25">
        <v>-596093.4</v>
      </c>
      <c r="J370" s="25">
        <v>-596093.4</v>
      </c>
      <c r="K370" s="25">
        <v>-652039.71</v>
      </c>
      <c r="L370" s="25">
        <v>-652643.37</v>
      </c>
      <c r="M370" s="25">
        <v>-652616.61</v>
      </c>
      <c r="N370" s="25">
        <v>-655644.68000000005</v>
      </c>
      <c r="O370" s="25">
        <v>-655644.68000000005</v>
      </c>
      <c r="P370" s="25">
        <v>-654972.14</v>
      </c>
      <c r="Q370" s="25">
        <v>-648720.4</v>
      </c>
      <c r="R370" s="25">
        <f t="shared" si="47"/>
        <v>-626213.64708333323</v>
      </c>
      <c r="T370" s="26"/>
      <c r="U370" s="26"/>
      <c r="V370" s="26"/>
      <c r="W370" s="26"/>
      <c r="X370" s="26"/>
      <c r="Y370" s="26"/>
      <c r="Z370" s="26"/>
      <c r="AA370" s="26"/>
      <c r="AB370" s="1"/>
      <c r="AC370" s="27"/>
    </row>
    <row r="371" spans="1:31" ht="13.5" hidden="1" outlineLevel="2" collapsed="1" thickBot="1" x14ac:dyDescent="0.25">
      <c r="A371" s="29" t="s">
        <v>842</v>
      </c>
      <c r="B371" s="29"/>
      <c r="C371" s="29"/>
      <c r="D371" s="29"/>
      <c r="E371" s="30">
        <f t="shared" ref="E371:R371" si="48">SUBTOTAL(9,E363:E370)</f>
        <v>267355824.25000003</v>
      </c>
      <c r="F371" s="30">
        <f t="shared" si="48"/>
        <v>269794593.68999994</v>
      </c>
      <c r="G371" s="30">
        <f t="shared" si="48"/>
        <v>271190461.36000001</v>
      </c>
      <c r="H371" s="30">
        <f t="shared" si="48"/>
        <v>272211029.73000002</v>
      </c>
      <c r="I371" s="30">
        <f t="shared" si="48"/>
        <v>276542260.31000006</v>
      </c>
      <c r="J371" s="30">
        <f t="shared" si="48"/>
        <v>280659383.5</v>
      </c>
      <c r="K371" s="30">
        <f t="shared" si="48"/>
        <v>281877967.31000006</v>
      </c>
      <c r="L371" s="30">
        <f t="shared" si="48"/>
        <v>288765583.44</v>
      </c>
      <c r="M371" s="30">
        <f t="shared" si="48"/>
        <v>289384119.99999994</v>
      </c>
      <c r="N371" s="30">
        <f t="shared" si="48"/>
        <v>292974483.06999993</v>
      </c>
      <c r="O371" s="30">
        <f t="shared" si="48"/>
        <v>295737687.88999993</v>
      </c>
      <c r="P371" s="30">
        <f t="shared" si="48"/>
        <v>301054966.63</v>
      </c>
      <c r="Q371" s="30">
        <f t="shared" si="48"/>
        <v>308719490.72000003</v>
      </c>
      <c r="R371" s="30">
        <f t="shared" si="48"/>
        <v>284019182.86791658</v>
      </c>
      <c r="S371" s="4"/>
      <c r="T371" s="30">
        <f t="shared" ref="T371:T425" si="49">R371</f>
        <v>284019182.86791658</v>
      </c>
      <c r="U371" s="30">
        <f>SUBTOTAL(9,U363:U370)</f>
        <v>0</v>
      </c>
      <c r="V371" s="30">
        <f>SUBTOTAL(9,V363:V370)</f>
        <v>0</v>
      </c>
      <c r="W371" s="30">
        <f>SUBTOTAL(9,W363:W370)</f>
        <v>0</v>
      </c>
      <c r="X371" s="30"/>
      <c r="Y371" s="30">
        <v>0</v>
      </c>
      <c r="Z371" s="30">
        <v>0</v>
      </c>
      <c r="AA371" s="30">
        <v>0</v>
      </c>
      <c r="AB371" s="30"/>
      <c r="AC371" s="31">
        <f>IF(V371=0,0,Y371/V371)</f>
        <v>0</v>
      </c>
      <c r="AE371" s="4"/>
    </row>
    <row r="372" spans="1:31" ht="13.5" hidden="1" outlineLevel="3" thickBot="1" x14ac:dyDescent="0.25">
      <c r="A372" s="24" t="s">
        <v>843</v>
      </c>
      <c r="B372" s="24" t="s">
        <v>844</v>
      </c>
      <c r="C372" s="24" t="s">
        <v>845</v>
      </c>
      <c r="D372" s="24" t="s">
        <v>846</v>
      </c>
      <c r="E372" s="25">
        <v>801125.24</v>
      </c>
      <c r="F372" s="25">
        <v>45657.56</v>
      </c>
      <c r="G372" s="25">
        <v>6244466.9800000004</v>
      </c>
      <c r="H372" s="25">
        <v>24035436.219999999</v>
      </c>
      <c r="I372" s="25">
        <v>22378169.48</v>
      </c>
      <c r="J372" s="25">
        <v>19635271.260000002</v>
      </c>
      <c r="K372" s="25">
        <v>17347567.370000001</v>
      </c>
      <c r="L372" s="25">
        <v>15037719.310000001</v>
      </c>
      <c r="M372" s="25">
        <v>12755700.310000001</v>
      </c>
      <c r="N372" s="25">
        <v>10414421.17</v>
      </c>
      <c r="O372" s="25">
        <v>7521117.1500000004</v>
      </c>
      <c r="P372" s="25">
        <v>5622699.9000000004</v>
      </c>
      <c r="Q372" s="25">
        <v>3383102.7</v>
      </c>
      <c r="R372" s="25">
        <f t="shared" ref="R372:R403" si="50">(E372+2*SUM(F372:P372)+Q372)/24</f>
        <v>11927528.390000001</v>
      </c>
      <c r="T372" s="26">
        <f t="shared" si="49"/>
        <v>11927528.390000001</v>
      </c>
      <c r="U372" s="26"/>
      <c r="V372" s="26"/>
      <c r="W372" s="26"/>
      <c r="X372" s="26"/>
      <c r="Y372" s="26"/>
      <c r="Z372" s="26"/>
      <c r="AA372" s="26"/>
      <c r="AB372" s="1"/>
      <c r="AC372" s="27"/>
    </row>
    <row r="373" spans="1:31" ht="13.5" hidden="1" outlineLevel="3" thickBot="1" x14ac:dyDescent="0.25">
      <c r="A373" s="28" t="s">
        <v>843</v>
      </c>
      <c r="B373" s="28" t="s">
        <v>844</v>
      </c>
      <c r="C373" s="24" t="s">
        <v>847</v>
      </c>
      <c r="D373" s="24" t="s">
        <v>848</v>
      </c>
      <c r="E373" s="25">
        <v>439039.7</v>
      </c>
      <c r="F373" s="25">
        <v>146313.31</v>
      </c>
      <c r="G373" s="25">
        <v>0</v>
      </c>
      <c r="H373" s="25">
        <v>3136692.04</v>
      </c>
      <c r="I373" s="25">
        <v>2987460.72</v>
      </c>
      <c r="J373" s="25">
        <v>2672991.17</v>
      </c>
      <c r="K373" s="25">
        <v>2316930.96</v>
      </c>
      <c r="L373" s="25">
        <v>2018520.01</v>
      </c>
      <c r="M373" s="25">
        <v>1726258.27</v>
      </c>
      <c r="N373" s="25">
        <v>1281188.47</v>
      </c>
      <c r="O373" s="25">
        <v>1060259.97</v>
      </c>
      <c r="P373" s="25">
        <v>757328.55</v>
      </c>
      <c r="Q373" s="25">
        <v>454397.13</v>
      </c>
      <c r="R373" s="25">
        <f t="shared" si="50"/>
        <v>1545888.4904166667</v>
      </c>
      <c r="T373" s="26">
        <f t="shared" si="49"/>
        <v>1545888.4904166667</v>
      </c>
      <c r="U373" s="26"/>
      <c r="V373" s="26"/>
      <c r="W373" s="26"/>
      <c r="X373" s="26"/>
      <c r="Y373" s="26"/>
      <c r="Z373" s="26"/>
      <c r="AA373" s="26"/>
      <c r="AB373" s="1"/>
      <c r="AC373" s="27"/>
    </row>
    <row r="374" spans="1:31" ht="13.5" hidden="1" outlineLevel="3" thickBot="1" x14ac:dyDescent="0.25">
      <c r="A374" s="28" t="s">
        <v>843</v>
      </c>
      <c r="B374" s="28" t="s">
        <v>844</v>
      </c>
      <c r="C374" s="24" t="s">
        <v>849</v>
      </c>
      <c r="D374" s="24" t="s">
        <v>850</v>
      </c>
      <c r="E374" s="25">
        <v>595499.86</v>
      </c>
      <c r="F374" s="25">
        <v>782384.84</v>
      </c>
      <c r="G374" s="25">
        <v>688234.78</v>
      </c>
      <c r="H374" s="25">
        <v>594084.72</v>
      </c>
      <c r="I374" s="25">
        <v>499934.66</v>
      </c>
      <c r="J374" s="25">
        <v>405784.6</v>
      </c>
      <c r="K374" s="25">
        <v>311634.53999999998</v>
      </c>
      <c r="L374" s="25">
        <v>217484.48</v>
      </c>
      <c r="M374" s="25">
        <v>123334.42</v>
      </c>
      <c r="N374" s="25">
        <v>51097.279999999999</v>
      </c>
      <c r="O374" s="25">
        <v>623522.82999999996</v>
      </c>
      <c r="P374" s="25">
        <v>550400.29</v>
      </c>
      <c r="Q374" s="25">
        <v>656300.25</v>
      </c>
      <c r="R374" s="25">
        <f t="shared" si="50"/>
        <v>456149.79124999995</v>
      </c>
      <c r="T374" s="26">
        <f t="shared" si="49"/>
        <v>456149.79124999995</v>
      </c>
      <c r="U374" s="26"/>
      <c r="V374" s="26"/>
      <c r="W374" s="26"/>
      <c r="X374" s="26"/>
      <c r="Y374" s="26"/>
      <c r="Z374" s="26"/>
      <c r="AA374" s="26"/>
      <c r="AB374" s="1"/>
      <c r="AC374" s="27"/>
    </row>
    <row r="375" spans="1:31" ht="13.5" hidden="1" outlineLevel="3" thickBot="1" x14ac:dyDescent="0.25">
      <c r="A375" s="28" t="s">
        <v>843</v>
      </c>
      <c r="B375" s="28" t="s">
        <v>844</v>
      </c>
      <c r="C375" s="24" t="s">
        <v>851</v>
      </c>
      <c r="D375" s="24" t="s">
        <v>852</v>
      </c>
      <c r="E375" s="25">
        <v>344281.33</v>
      </c>
      <c r="F375" s="25">
        <v>306027.84000000003</v>
      </c>
      <c r="G375" s="25">
        <v>267774.36</v>
      </c>
      <c r="H375" s="25">
        <v>229520.88</v>
      </c>
      <c r="I375" s="25">
        <v>191267.4</v>
      </c>
      <c r="J375" s="25">
        <v>153013.92000000001</v>
      </c>
      <c r="K375" s="25">
        <v>114760.44</v>
      </c>
      <c r="L375" s="25">
        <v>76506.960000000006</v>
      </c>
      <c r="M375" s="25">
        <v>38253.480000000003</v>
      </c>
      <c r="N375" s="25">
        <v>0</v>
      </c>
      <c r="O375" s="25">
        <v>0</v>
      </c>
      <c r="P375" s="25">
        <v>360411.68</v>
      </c>
      <c r="Q375" s="25">
        <v>324370.52</v>
      </c>
      <c r="R375" s="25">
        <f t="shared" si="50"/>
        <v>172655.24041666664</v>
      </c>
      <c r="T375" s="26">
        <f t="shared" si="49"/>
        <v>172655.24041666664</v>
      </c>
      <c r="U375" s="26"/>
      <c r="V375" s="26"/>
      <c r="W375" s="26"/>
      <c r="X375" s="26"/>
      <c r="Y375" s="26"/>
      <c r="Z375" s="26"/>
      <c r="AA375" s="26"/>
      <c r="AB375" s="1"/>
      <c r="AC375" s="27"/>
    </row>
    <row r="376" spans="1:31" ht="15.75" hidden="1" outlineLevel="3" thickBot="1" x14ac:dyDescent="0.3">
      <c r="A376" s="28" t="s">
        <v>843</v>
      </c>
      <c r="B376" s="28" t="s">
        <v>844</v>
      </c>
      <c r="C376" s="24" t="s">
        <v>853</v>
      </c>
      <c r="D376" s="24" t="s">
        <v>854</v>
      </c>
      <c r="E376" s="25">
        <v>8314.68</v>
      </c>
      <c r="F376" s="25">
        <v>5543.12</v>
      </c>
      <c r="G376" s="25">
        <v>2771.56</v>
      </c>
      <c r="H376" s="25">
        <v>0</v>
      </c>
      <c r="I376" s="25">
        <v>80063.070000000007</v>
      </c>
      <c r="J376" s="25">
        <v>77775.56</v>
      </c>
      <c r="K376" s="25">
        <v>1632238.07</v>
      </c>
      <c r="L376" s="25">
        <v>73200.56</v>
      </c>
      <c r="M376" s="25">
        <v>70913.03</v>
      </c>
      <c r="N376" s="25">
        <v>68625.52</v>
      </c>
      <c r="O376" s="25">
        <v>66338.009999999995</v>
      </c>
      <c r="P376" s="25">
        <v>64050.5</v>
      </c>
      <c r="Q376" s="25">
        <v>61762.99</v>
      </c>
      <c r="R376" s="25">
        <f t="shared" si="50"/>
        <v>181379.81958333333</v>
      </c>
      <c r="T376" s="26">
        <f t="shared" si="49"/>
        <v>181379.81958333333</v>
      </c>
      <c r="U376" s="26"/>
      <c r="V376" s="26"/>
      <c r="W376" s="26"/>
      <c r="X376" s="26"/>
      <c r="Y376" s="26"/>
      <c r="Z376" s="26"/>
      <c r="AA376" s="26"/>
      <c r="AB376" s="1"/>
      <c r="AC376" s="27"/>
      <c r="AD376" s="15"/>
    </row>
    <row r="377" spans="1:31" ht="13.5" hidden="1" outlineLevel="3" thickBot="1" x14ac:dyDescent="0.25">
      <c r="A377" s="24" t="s">
        <v>855</v>
      </c>
      <c r="B377" s="24" t="s">
        <v>856</v>
      </c>
      <c r="C377" s="24" t="s">
        <v>857</v>
      </c>
      <c r="D377" s="24" t="s">
        <v>858</v>
      </c>
      <c r="E377" s="25">
        <v>0</v>
      </c>
      <c r="F377" s="25">
        <v>0</v>
      </c>
      <c r="G377" s="25">
        <v>0</v>
      </c>
      <c r="H377" s="25">
        <v>0</v>
      </c>
      <c r="I377" s="25">
        <v>0</v>
      </c>
      <c r="J377" s="25">
        <v>23402541.77</v>
      </c>
      <c r="K377" s="25">
        <v>20070574.550000001</v>
      </c>
      <c r="L377" s="25">
        <v>16737723.35</v>
      </c>
      <c r="M377" s="25">
        <v>13404872.15</v>
      </c>
      <c r="N377" s="25">
        <v>9998553.5899999999</v>
      </c>
      <c r="O377" s="25">
        <v>6665702.3899999997</v>
      </c>
      <c r="P377" s="25">
        <v>3333157.38</v>
      </c>
      <c r="Q377" s="25">
        <v>0</v>
      </c>
      <c r="R377" s="25">
        <f t="shared" si="50"/>
        <v>7801093.7650000006</v>
      </c>
      <c r="T377" s="26">
        <f t="shared" si="49"/>
        <v>7801093.7650000006</v>
      </c>
      <c r="U377" s="26"/>
      <c r="V377" s="26"/>
      <c r="W377" s="26"/>
      <c r="X377" s="26"/>
      <c r="Y377" s="26"/>
      <c r="Z377" s="26"/>
      <c r="AA377" s="26"/>
      <c r="AB377" s="1"/>
      <c r="AC377" s="27"/>
    </row>
    <row r="378" spans="1:31" ht="13.5" hidden="1" outlineLevel="3" thickBot="1" x14ac:dyDescent="0.25">
      <c r="A378" s="28" t="s">
        <v>855</v>
      </c>
      <c r="B378" s="28" t="s">
        <v>856</v>
      </c>
      <c r="C378" s="24" t="s">
        <v>859</v>
      </c>
      <c r="D378" s="24" t="s">
        <v>860</v>
      </c>
      <c r="E378" s="25">
        <v>18280.98</v>
      </c>
      <c r="F378" s="25">
        <v>15234.15</v>
      </c>
      <c r="G378" s="25">
        <v>12187.32</v>
      </c>
      <c r="H378" s="25">
        <v>9140.49</v>
      </c>
      <c r="I378" s="25">
        <v>6093.66</v>
      </c>
      <c r="J378" s="25">
        <v>3046.83</v>
      </c>
      <c r="K378" s="25">
        <v>0</v>
      </c>
      <c r="L378" s="25">
        <v>0</v>
      </c>
      <c r="M378" s="25">
        <v>0</v>
      </c>
      <c r="N378" s="25">
        <v>0</v>
      </c>
      <c r="O378" s="25">
        <v>0</v>
      </c>
      <c r="P378" s="25">
        <v>0</v>
      </c>
      <c r="Q378" s="25">
        <v>0</v>
      </c>
      <c r="R378" s="25">
        <f t="shared" si="50"/>
        <v>4570.2449999999999</v>
      </c>
      <c r="T378" s="26">
        <f t="shared" si="49"/>
        <v>4570.2449999999999</v>
      </c>
      <c r="U378" s="26"/>
      <c r="V378" s="26"/>
      <c r="W378" s="26"/>
      <c r="X378" s="26"/>
      <c r="Y378" s="26"/>
      <c r="Z378" s="26"/>
      <c r="AA378" s="26"/>
      <c r="AB378" s="1"/>
      <c r="AC378" s="27"/>
    </row>
    <row r="379" spans="1:31" ht="13.5" hidden="1" outlineLevel="3" thickBot="1" x14ac:dyDescent="0.25">
      <c r="A379" s="28" t="s">
        <v>855</v>
      </c>
      <c r="B379" s="28" t="s">
        <v>856</v>
      </c>
      <c r="C379" s="24" t="s">
        <v>861</v>
      </c>
      <c r="D379" s="24" t="s">
        <v>862</v>
      </c>
      <c r="E379" s="25">
        <v>114498</v>
      </c>
      <c r="F379" s="25">
        <v>95415</v>
      </c>
      <c r="G379" s="25">
        <v>76332</v>
      </c>
      <c r="H379" s="25">
        <v>57249</v>
      </c>
      <c r="I379" s="25">
        <v>38166</v>
      </c>
      <c r="J379" s="25">
        <v>19083</v>
      </c>
      <c r="K379" s="25">
        <v>0</v>
      </c>
      <c r="L379" s="25">
        <v>0</v>
      </c>
      <c r="M379" s="25">
        <v>0</v>
      </c>
      <c r="N379" s="25">
        <v>0</v>
      </c>
      <c r="O379" s="25">
        <v>199047.33</v>
      </c>
      <c r="P379" s="25">
        <v>174166.41</v>
      </c>
      <c r="Q379" s="25">
        <v>149285.49</v>
      </c>
      <c r="R379" s="25">
        <f t="shared" si="50"/>
        <v>65945.873749999999</v>
      </c>
      <c r="T379" s="26">
        <f t="shared" si="49"/>
        <v>65945.873749999999</v>
      </c>
      <c r="U379" s="26"/>
      <c r="V379" s="26"/>
      <c r="W379" s="26"/>
      <c r="X379" s="26"/>
      <c r="Y379" s="26"/>
      <c r="Z379" s="26"/>
      <c r="AA379" s="26"/>
      <c r="AB379" s="1"/>
      <c r="AC379" s="27"/>
    </row>
    <row r="380" spans="1:31" ht="13.5" hidden="1" outlineLevel="3" thickBot="1" x14ac:dyDescent="0.25">
      <c r="A380" s="28" t="s">
        <v>855</v>
      </c>
      <c r="B380" s="28" t="s">
        <v>856</v>
      </c>
      <c r="C380" s="24" t="s">
        <v>863</v>
      </c>
      <c r="D380" s="24" t="s">
        <v>864</v>
      </c>
      <c r="E380" s="25">
        <v>16715.97</v>
      </c>
      <c r="F380" s="25">
        <v>13929.98</v>
      </c>
      <c r="G380" s="25">
        <v>11143.99</v>
      </c>
      <c r="H380" s="25">
        <v>8358</v>
      </c>
      <c r="I380" s="25">
        <v>5572.01</v>
      </c>
      <c r="J380" s="25">
        <v>2786.02</v>
      </c>
      <c r="K380" s="25">
        <v>0</v>
      </c>
      <c r="L380" s="25">
        <v>0</v>
      </c>
      <c r="M380" s="25">
        <v>0</v>
      </c>
      <c r="N380" s="25">
        <v>0</v>
      </c>
      <c r="O380" s="25">
        <v>20943.47</v>
      </c>
      <c r="P380" s="25">
        <v>18325.54</v>
      </c>
      <c r="Q380" s="25">
        <v>15707.61</v>
      </c>
      <c r="R380" s="25">
        <f t="shared" si="50"/>
        <v>8105.9000000000015</v>
      </c>
      <c r="T380" s="26">
        <f t="shared" si="49"/>
        <v>8105.9000000000015</v>
      </c>
      <c r="U380" s="26"/>
      <c r="V380" s="26"/>
      <c r="W380" s="26"/>
      <c r="X380" s="26"/>
      <c r="Y380" s="26"/>
      <c r="Z380" s="26"/>
      <c r="AA380" s="26"/>
      <c r="AB380" s="1"/>
      <c r="AC380" s="27"/>
    </row>
    <row r="381" spans="1:31" ht="13.5" hidden="1" outlineLevel="3" thickBot="1" x14ac:dyDescent="0.25">
      <c r="A381" s="28" t="s">
        <v>855</v>
      </c>
      <c r="B381" s="28" t="s">
        <v>856</v>
      </c>
      <c r="C381" s="24" t="s">
        <v>865</v>
      </c>
      <c r="D381" s="24" t="s">
        <v>866</v>
      </c>
      <c r="E381" s="25">
        <v>29706.84</v>
      </c>
      <c r="F381" s="25">
        <v>29706.84</v>
      </c>
      <c r="G381" s="25">
        <v>29706.84</v>
      </c>
      <c r="H381" s="25">
        <v>29203.68</v>
      </c>
      <c r="I381" s="25">
        <v>29203.68</v>
      </c>
      <c r="J381" s="25">
        <v>29203.68</v>
      </c>
      <c r="K381" s="25">
        <v>29203.68</v>
      </c>
      <c r="L381" s="25">
        <v>29203.68</v>
      </c>
      <c r="M381" s="25">
        <v>29203.68</v>
      </c>
      <c r="N381" s="25">
        <v>29203.68</v>
      </c>
      <c r="O381" s="25">
        <v>29203.68</v>
      </c>
      <c r="P381" s="25">
        <v>29203.68</v>
      </c>
      <c r="Q381" s="25">
        <v>29203.68</v>
      </c>
      <c r="R381" s="25">
        <f t="shared" si="50"/>
        <v>29308.505000000001</v>
      </c>
      <c r="T381" s="26">
        <f t="shared" si="49"/>
        <v>29308.505000000001</v>
      </c>
      <c r="U381" s="26"/>
      <c r="V381" s="26"/>
      <c r="W381" s="26"/>
      <c r="X381" s="26"/>
      <c r="Y381" s="26"/>
      <c r="Z381" s="26"/>
      <c r="AA381" s="26"/>
      <c r="AB381" s="1"/>
      <c r="AC381" s="27"/>
    </row>
    <row r="382" spans="1:31" ht="13.5" hidden="1" outlineLevel="3" thickBot="1" x14ac:dyDescent="0.25">
      <c r="A382" s="28" t="s">
        <v>855</v>
      </c>
      <c r="B382" s="28" t="s">
        <v>856</v>
      </c>
      <c r="C382" s="24" t="s">
        <v>867</v>
      </c>
      <c r="D382" s="24" t="s">
        <v>868</v>
      </c>
      <c r="E382" s="25">
        <v>0</v>
      </c>
      <c r="F382" s="25">
        <v>0</v>
      </c>
      <c r="G382" s="25">
        <v>0</v>
      </c>
      <c r="H382" s="25">
        <v>1290123.75</v>
      </c>
      <c r="I382" s="25">
        <v>1146776.67</v>
      </c>
      <c r="J382" s="25">
        <v>1003429.59</v>
      </c>
      <c r="K382" s="25">
        <v>860082.5</v>
      </c>
      <c r="L382" s="25">
        <v>716735.41</v>
      </c>
      <c r="M382" s="25">
        <v>573388.31999999995</v>
      </c>
      <c r="N382" s="25">
        <v>430041.23</v>
      </c>
      <c r="O382" s="25">
        <v>286694.14</v>
      </c>
      <c r="P382" s="25">
        <v>143347.04999999999</v>
      </c>
      <c r="Q382" s="25">
        <v>1514071</v>
      </c>
      <c r="R382" s="25">
        <f t="shared" si="50"/>
        <v>600637.84666666668</v>
      </c>
      <c r="T382" s="26">
        <f t="shared" si="49"/>
        <v>600637.84666666668</v>
      </c>
      <c r="U382" s="26"/>
      <c r="V382" s="26"/>
      <c r="W382" s="26"/>
      <c r="X382" s="26"/>
      <c r="Y382" s="26"/>
      <c r="Z382" s="26"/>
      <c r="AA382" s="26"/>
      <c r="AB382" s="1"/>
      <c r="AC382" s="27"/>
    </row>
    <row r="383" spans="1:31" ht="13.5" hidden="1" outlineLevel="3" thickBot="1" x14ac:dyDescent="0.25">
      <c r="A383" s="24" t="s">
        <v>869</v>
      </c>
      <c r="B383" s="24" t="s">
        <v>870</v>
      </c>
      <c r="C383" s="24" t="s">
        <v>871</v>
      </c>
      <c r="D383" s="24" t="s">
        <v>872</v>
      </c>
      <c r="E383" s="25">
        <v>0</v>
      </c>
      <c r="F383" s="25">
        <v>0</v>
      </c>
      <c r="G383" s="25">
        <v>0</v>
      </c>
      <c r="H383" s="25">
        <v>0</v>
      </c>
      <c r="I383" s="25">
        <v>834659.16</v>
      </c>
      <c r="J383" s="25">
        <v>730326.78</v>
      </c>
      <c r="K383" s="25">
        <v>625994.4</v>
      </c>
      <c r="L383" s="25">
        <v>521662.02</v>
      </c>
      <c r="M383" s="25">
        <v>417329.64</v>
      </c>
      <c r="N383" s="25">
        <v>312997.26</v>
      </c>
      <c r="O383" s="25">
        <v>208664.88</v>
      </c>
      <c r="P383" s="25">
        <v>104332.5</v>
      </c>
      <c r="Q383" s="25">
        <v>0</v>
      </c>
      <c r="R383" s="25">
        <f t="shared" si="50"/>
        <v>312997.21999999997</v>
      </c>
      <c r="T383" s="26">
        <f t="shared" si="49"/>
        <v>312997.21999999997</v>
      </c>
      <c r="U383" s="26"/>
      <c r="V383" s="26"/>
      <c r="W383" s="26"/>
      <c r="X383" s="26"/>
      <c r="Y383" s="26"/>
      <c r="Z383" s="26"/>
      <c r="AA383" s="26"/>
      <c r="AB383" s="1"/>
      <c r="AC383" s="27"/>
    </row>
    <row r="384" spans="1:31" ht="13.5" hidden="1" outlineLevel="3" thickBot="1" x14ac:dyDescent="0.25">
      <c r="A384" s="28" t="s">
        <v>869</v>
      </c>
      <c r="B384" s="28" t="s">
        <v>870</v>
      </c>
      <c r="C384" s="24" t="s">
        <v>873</v>
      </c>
      <c r="D384" s="24" t="s">
        <v>874</v>
      </c>
      <c r="E384" s="25">
        <v>20981821.48</v>
      </c>
      <c r="F384" s="25">
        <v>20981821.48</v>
      </c>
      <c r="G384" s="25">
        <v>20981821.48</v>
      </c>
      <c r="H384" s="25">
        <v>20981821.48</v>
      </c>
      <c r="I384" s="25">
        <v>20981821.48</v>
      </c>
      <c r="J384" s="25">
        <v>2059927.38</v>
      </c>
      <c r="K384" s="25">
        <v>7796707.3799999999</v>
      </c>
      <c r="L384" s="25">
        <v>7796707.3799999999</v>
      </c>
      <c r="M384" s="25">
        <v>7796707.3799999999</v>
      </c>
      <c r="N384" s="25">
        <v>15035207.380000001</v>
      </c>
      <c r="O384" s="25">
        <v>15035207.380000001</v>
      </c>
      <c r="P384" s="25">
        <v>15035207.380000001</v>
      </c>
      <c r="Q384" s="25">
        <v>18428707.379999999</v>
      </c>
      <c r="R384" s="25">
        <f t="shared" si="50"/>
        <v>14515685.167499999</v>
      </c>
      <c r="T384" s="26">
        <f t="shared" si="49"/>
        <v>14515685.167499999</v>
      </c>
      <c r="U384" s="26"/>
      <c r="V384" s="26"/>
      <c r="W384" s="26"/>
      <c r="X384" s="26"/>
      <c r="Y384" s="26"/>
      <c r="Z384" s="26"/>
      <c r="AA384" s="26"/>
      <c r="AB384" s="1"/>
      <c r="AC384" s="27"/>
    </row>
    <row r="385" spans="1:29" ht="13.5" hidden="1" outlineLevel="3" thickBot="1" x14ac:dyDescent="0.25">
      <c r="A385" s="28" t="s">
        <v>869</v>
      </c>
      <c r="B385" s="28" t="s">
        <v>870</v>
      </c>
      <c r="C385" s="24" t="s">
        <v>875</v>
      </c>
      <c r="D385" s="24" t="s">
        <v>876</v>
      </c>
      <c r="E385" s="25">
        <v>9163807.4600000009</v>
      </c>
      <c r="F385" s="25">
        <v>9163807.4600000009</v>
      </c>
      <c r="G385" s="25">
        <v>9909407.4600000009</v>
      </c>
      <c r="H385" s="25">
        <v>10803407.460000001</v>
      </c>
      <c r="I385" s="25">
        <v>11655657.460000001</v>
      </c>
      <c r="J385" s="25">
        <v>4593349.82</v>
      </c>
      <c r="K385" s="25">
        <v>6440949.8200000003</v>
      </c>
      <c r="L385" s="25">
        <v>6866199.8200000003</v>
      </c>
      <c r="M385" s="25">
        <v>7709199.8200000003</v>
      </c>
      <c r="N385" s="25">
        <v>7709199.8200000003</v>
      </c>
      <c r="O385" s="25">
        <v>8012799.8200000003</v>
      </c>
      <c r="P385" s="25">
        <v>8012799.8200000003</v>
      </c>
      <c r="Q385" s="25">
        <v>8820099.8200000003</v>
      </c>
      <c r="R385" s="25">
        <f t="shared" si="50"/>
        <v>8322394.3516666656</v>
      </c>
      <c r="T385" s="26">
        <f t="shared" si="49"/>
        <v>8322394.3516666656</v>
      </c>
      <c r="U385" s="26"/>
      <c r="V385" s="26"/>
      <c r="W385" s="26"/>
      <c r="X385" s="26"/>
      <c r="Y385" s="26"/>
      <c r="Z385" s="26"/>
      <c r="AA385" s="26"/>
      <c r="AB385" s="1"/>
      <c r="AC385" s="27"/>
    </row>
    <row r="386" spans="1:29" ht="13.5" hidden="1" outlineLevel="3" thickBot="1" x14ac:dyDescent="0.25">
      <c r="A386" s="28" t="s">
        <v>869</v>
      </c>
      <c r="B386" s="28" t="s">
        <v>870</v>
      </c>
      <c r="C386" s="24" t="s">
        <v>877</v>
      </c>
      <c r="D386" s="24" t="s">
        <v>878</v>
      </c>
      <c r="E386" s="25">
        <v>138580.18</v>
      </c>
      <c r="F386" s="25">
        <v>122066.43</v>
      </c>
      <c r="G386" s="25">
        <v>105552.68</v>
      </c>
      <c r="H386" s="25">
        <v>89038.93</v>
      </c>
      <c r="I386" s="25">
        <v>72525.179999999993</v>
      </c>
      <c r="J386" s="25">
        <v>56011.43</v>
      </c>
      <c r="K386" s="25">
        <v>39497.68</v>
      </c>
      <c r="L386" s="25">
        <v>39497.68</v>
      </c>
      <c r="M386" s="25">
        <v>39497.68</v>
      </c>
      <c r="N386" s="25">
        <v>73214.17</v>
      </c>
      <c r="O386" s="25">
        <v>73214.17</v>
      </c>
      <c r="P386" s="25">
        <v>73214.17</v>
      </c>
      <c r="Q386" s="25">
        <v>130616.5</v>
      </c>
      <c r="R386" s="25">
        <f t="shared" si="50"/>
        <v>76494.044999999998</v>
      </c>
      <c r="T386" s="26">
        <f t="shared" si="49"/>
        <v>76494.044999999998</v>
      </c>
      <c r="U386" s="26"/>
      <c r="V386" s="26"/>
      <c r="W386" s="26"/>
      <c r="X386" s="26"/>
      <c r="Y386" s="26"/>
      <c r="Z386" s="26"/>
      <c r="AA386" s="26"/>
      <c r="AB386" s="1"/>
      <c r="AC386" s="27"/>
    </row>
    <row r="387" spans="1:29" ht="13.5" hidden="1" outlineLevel="3" thickBot="1" x14ac:dyDescent="0.25">
      <c r="A387" s="28" t="s">
        <v>869</v>
      </c>
      <c r="B387" s="28" t="s">
        <v>870</v>
      </c>
      <c r="C387" s="24" t="s">
        <v>879</v>
      </c>
      <c r="D387" s="24" t="s">
        <v>880</v>
      </c>
      <c r="E387" s="25">
        <v>157284</v>
      </c>
      <c r="F387" s="25">
        <v>78642</v>
      </c>
      <c r="G387" s="25">
        <v>235926</v>
      </c>
      <c r="H387" s="25">
        <v>157284</v>
      </c>
      <c r="I387" s="25">
        <v>78642</v>
      </c>
      <c r="J387" s="25">
        <v>0</v>
      </c>
      <c r="K387" s="25">
        <v>0</v>
      </c>
      <c r="L387" s="25">
        <v>0</v>
      </c>
      <c r="M387" s="25">
        <v>0</v>
      </c>
      <c r="N387" s="25">
        <v>157284</v>
      </c>
      <c r="O387" s="25">
        <v>78642</v>
      </c>
      <c r="P387" s="25">
        <v>235926</v>
      </c>
      <c r="Q387" s="25">
        <v>157284</v>
      </c>
      <c r="R387" s="25">
        <f t="shared" si="50"/>
        <v>98302.5</v>
      </c>
      <c r="T387" s="26">
        <f t="shared" si="49"/>
        <v>98302.5</v>
      </c>
      <c r="U387" s="26"/>
      <c r="V387" s="26"/>
      <c r="W387" s="26"/>
      <c r="X387" s="26"/>
      <c r="Y387" s="26"/>
      <c r="Z387" s="26"/>
      <c r="AA387" s="26"/>
      <c r="AB387" s="1"/>
      <c r="AC387" s="27"/>
    </row>
    <row r="388" spans="1:29" ht="13.5" hidden="1" outlineLevel="3" thickBot="1" x14ac:dyDescent="0.25">
      <c r="A388" s="28" t="s">
        <v>869</v>
      </c>
      <c r="B388" s="28" t="s">
        <v>870</v>
      </c>
      <c r="C388" s="24" t="s">
        <v>881</v>
      </c>
      <c r="D388" s="24" t="s">
        <v>882</v>
      </c>
      <c r="E388" s="25">
        <v>207914.1</v>
      </c>
      <c r="F388" s="25">
        <v>103957.05</v>
      </c>
      <c r="G388" s="25">
        <v>0</v>
      </c>
      <c r="H388" s="25">
        <v>519785.25</v>
      </c>
      <c r="I388" s="25">
        <v>415828.2</v>
      </c>
      <c r="J388" s="25">
        <v>311871.15000000002</v>
      </c>
      <c r="K388" s="25">
        <v>207914.1</v>
      </c>
      <c r="L388" s="25">
        <v>103957.05</v>
      </c>
      <c r="M388" s="25">
        <v>0</v>
      </c>
      <c r="N388" s="25">
        <v>519785.25</v>
      </c>
      <c r="O388" s="25">
        <v>415828.2</v>
      </c>
      <c r="P388" s="25">
        <v>311871.15000000002</v>
      </c>
      <c r="Q388" s="25">
        <v>207914.1</v>
      </c>
      <c r="R388" s="25">
        <f t="shared" si="50"/>
        <v>259892.62499999997</v>
      </c>
      <c r="T388" s="26">
        <f t="shared" si="49"/>
        <v>259892.62499999997</v>
      </c>
      <c r="U388" s="26"/>
      <c r="V388" s="26"/>
      <c r="W388" s="26"/>
      <c r="X388" s="26"/>
      <c r="Y388" s="26"/>
      <c r="Z388" s="26"/>
      <c r="AA388" s="26"/>
      <c r="AB388" s="1"/>
      <c r="AC388" s="27"/>
    </row>
    <row r="389" spans="1:29" ht="13.5" hidden="1" outlineLevel="3" thickBot="1" x14ac:dyDescent="0.25">
      <c r="A389" s="28" t="s">
        <v>869</v>
      </c>
      <c r="B389" s="28" t="s">
        <v>870</v>
      </c>
      <c r="C389" s="24" t="s">
        <v>883</v>
      </c>
      <c r="D389" s="24" t="s">
        <v>884</v>
      </c>
      <c r="E389" s="25">
        <v>33973.42</v>
      </c>
      <c r="F389" s="25">
        <v>22648.94</v>
      </c>
      <c r="G389" s="25">
        <v>810953.86</v>
      </c>
      <c r="H389" s="25">
        <v>300516.55</v>
      </c>
      <c r="I389" s="25">
        <v>200344.36</v>
      </c>
      <c r="J389" s="25">
        <v>100172.18</v>
      </c>
      <c r="K389" s="25">
        <v>0</v>
      </c>
      <c r="L389" s="25">
        <v>0</v>
      </c>
      <c r="M389" s="25">
        <v>102394.33</v>
      </c>
      <c r="N389" s="25">
        <v>307182.98</v>
      </c>
      <c r="O389" s="25">
        <v>204788.66</v>
      </c>
      <c r="P389" s="25">
        <v>102394.33</v>
      </c>
      <c r="Q389" s="25">
        <v>34642.65</v>
      </c>
      <c r="R389" s="25">
        <f t="shared" si="50"/>
        <v>182142.01875000002</v>
      </c>
      <c r="T389" s="26">
        <f t="shared" si="49"/>
        <v>182142.01875000002</v>
      </c>
      <c r="U389" s="26"/>
      <c r="V389" s="26"/>
      <c r="W389" s="26"/>
      <c r="X389" s="26"/>
      <c r="Y389" s="26"/>
      <c r="Z389" s="26"/>
      <c r="AA389" s="26"/>
      <c r="AB389" s="1"/>
      <c r="AC389" s="27"/>
    </row>
    <row r="390" spans="1:29" ht="13.5" hidden="1" outlineLevel="3" thickBot="1" x14ac:dyDescent="0.25">
      <c r="A390" s="28" t="s">
        <v>869</v>
      </c>
      <c r="B390" s="28" t="s">
        <v>870</v>
      </c>
      <c r="C390" s="24" t="s">
        <v>885</v>
      </c>
      <c r="D390" s="24" t="s">
        <v>886</v>
      </c>
      <c r="E390" s="25">
        <v>0</v>
      </c>
      <c r="F390" s="25">
        <v>0</v>
      </c>
      <c r="G390" s="25">
        <v>268422.63</v>
      </c>
      <c r="H390" s="25">
        <v>89474.21</v>
      </c>
      <c r="I390" s="25">
        <v>59649.48</v>
      </c>
      <c r="J390" s="25">
        <v>29824.74</v>
      </c>
      <c r="K390" s="25">
        <v>0</v>
      </c>
      <c r="L390" s="25">
        <v>0</v>
      </c>
      <c r="M390" s="25">
        <v>30495.79</v>
      </c>
      <c r="N390" s="25">
        <v>91487.38</v>
      </c>
      <c r="O390" s="25">
        <v>60991.58</v>
      </c>
      <c r="P390" s="25">
        <v>30495.79</v>
      </c>
      <c r="Q390" s="25">
        <v>0</v>
      </c>
      <c r="R390" s="25">
        <f t="shared" si="50"/>
        <v>55070.133333333331</v>
      </c>
      <c r="T390" s="26">
        <f t="shared" si="49"/>
        <v>55070.133333333331</v>
      </c>
      <c r="U390" s="26"/>
      <c r="V390" s="26"/>
      <c r="W390" s="26"/>
      <c r="X390" s="26"/>
      <c r="Y390" s="26"/>
      <c r="Z390" s="26"/>
      <c r="AA390" s="26"/>
      <c r="AB390" s="1"/>
      <c r="AC390" s="27"/>
    </row>
    <row r="391" spans="1:29" ht="13.5" hidden="1" outlineLevel="3" thickBot="1" x14ac:dyDescent="0.25">
      <c r="A391" s="28" t="s">
        <v>869</v>
      </c>
      <c r="B391" s="28" t="s">
        <v>870</v>
      </c>
      <c r="C391" s="24" t="s">
        <v>887</v>
      </c>
      <c r="D391" s="24" t="s">
        <v>888</v>
      </c>
      <c r="E391" s="25">
        <v>185436.9</v>
      </c>
      <c r="F391" s="25">
        <v>92718.45</v>
      </c>
      <c r="G391" s="25">
        <v>0</v>
      </c>
      <c r="H391" s="25">
        <v>463592.25</v>
      </c>
      <c r="I391" s="25">
        <v>370873.8</v>
      </c>
      <c r="J391" s="25">
        <v>278155.34999999998</v>
      </c>
      <c r="K391" s="25">
        <v>185436.9</v>
      </c>
      <c r="L391" s="25">
        <v>92718.45</v>
      </c>
      <c r="M391" s="25">
        <v>0</v>
      </c>
      <c r="N391" s="25">
        <v>463592.25</v>
      </c>
      <c r="O391" s="25">
        <v>370873.8</v>
      </c>
      <c r="P391" s="25">
        <v>278155.34999999998</v>
      </c>
      <c r="Q391" s="25">
        <v>185436.9</v>
      </c>
      <c r="R391" s="25">
        <f t="shared" si="50"/>
        <v>231796.12500000003</v>
      </c>
      <c r="T391" s="26">
        <f t="shared" si="49"/>
        <v>231796.12500000003</v>
      </c>
      <c r="U391" s="26"/>
      <c r="V391" s="26"/>
      <c r="W391" s="26"/>
      <c r="X391" s="26"/>
      <c r="Y391" s="26"/>
      <c r="Z391" s="26"/>
      <c r="AA391" s="26"/>
      <c r="AB391" s="1"/>
      <c r="AC391" s="27"/>
    </row>
    <row r="392" spans="1:29" ht="13.5" hidden="1" outlineLevel="3" thickBot="1" x14ac:dyDescent="0.25">
      <c r="A392" s="28" t="s">
        <v>869</v>
      </c>
      <c r="B392" s="28" t="s">
        <v>870</v>
      </c>
      <c r="C392" s="24" t="s">
        <v>889</v>
      </c>
      <c r="D392" s="24" t="s">
        <v>890</v>
      </c>
      <c r="E392" s="25">
        <v>146101.79999999999</v>
      </c>
      <c r="F392" s="25">
        <v>109576.35</v>
      </c>
      <c r="G392" s="25">
        <v>73050.899999999994</v>
      </c>
      <c r="H392" s="25">
        <v>36525.449999999997</v>
      </c>
      <c r="I392" s="25">
        <v>0</v>
      </c>
      <c r="J392" s="25">
        <v>182627.25</v>
      </c>
      <c r="K392" s="25">
        <v>146101.79999999999</v>
      </c>
      <c r="L392" s="25">
        <v>109576.35</v>
      </c>
      <c r="M392" s="25">
        <v>73050.899999999994</v>
      </c>
      <c r="N392" s="25">
        <v>36525.449999999997</v>
      </c>
      <c r="O392" s="25">
        <v>0</v>
      </c>
      <c r="P392" s="25">
        <v>0</v>
      </c>
      <c r="Q392" s="25">
        <v>146101.79999999999</v>
      </c>
      <c r="R392" s="25">
        <f t="shared" si="50"/>
        <v>76094.6875</v>
      </c>
      <c r="T392" s="26">
        <f t="shared" si="49"/>
        <v>76094.6875</v>
      </c>
      <c r="U392" s="26"/>
      <c r="V392" s="26"/>
      <c r="W392" s="26"/>
      <c r="X392" s="26"/>
      <c r="Y392" s="26"/>
      <c r="Z392" s="26"/>
      <c r="AA392" s="26"/>
      <c r="AB392" s="1"/>
      <c r="AC392" s="27"/>
    </row>
    <row r="393" spans="1:29" ht="13.5" hidden="1" outlineLevel="3" thickBot="1" x14ac:dyDescent="0.25">
      <c r="A393" s="28" t="s">
        <v>869</v>
      </c>
      <c r="B393" s="28" t="s">
        <v>870</v>
      </c>
      <c r="C393" s="24" t="s">
        <v>891</v>
      </c>
      <c r="D393" s="24" t="s">
        <v>892</v>
      </c>
      <c r="E393" s="25">
        <v>220369.7</v>
      </c>
      <c r="F393" s="25">
        <v>146913.14000000001</v>
      </c>
      <c r="G393" s="25">
        <v>73456.570000000007</v>
      </c>
      <c r="H393" s="25">
        <v>220369.7</v>
      </c>
      <c r="I393" s="25">
        <v>146913.14000000001</v>
      </c>
      <c r="J393" s="25">
        <v>73456.570000000007</v>
      </c>
      <c r="K393" s="25">
        <v>0</v>
      </c>
      <c r="L393" s="25">
        <v>150218.70000000001</v>
      </c>
      <c r="M393" s="25">
        <v>75109.350000000006</v>
      </c>
      <c r="N393" s="25">
        <v>225328.04</v>
      </c>
      <c r="O393" s="25">
        <v>150218.70000000001</v>
      </c>
      <c r="P393" s="25">
        <v>75109.350000000006</v>
      </c>
      <c r="Q393" s="25">
        <v>0</v>
      </c>
      <c r="R393" s="25">
        <f t="shared" si="50"/>
        <v>120606.50916666667</v>
      </c>
      <c r="T393" s="26">
        <f t="shared" si="49"/>
        <v>120606.50916666667</v>
      </c>
      <c r="U393" s="26"/>
      <c r="V393" s="26"/>
      <c r="W393" s="26"/>
      <c r="X393" s="26"/>
      <c r="Y393" s="26"/>
      <c r="Z393" s="26"/>
      <c r="AA393" s="26"/>
      <c r="AB393" s="1"/>
      <c r="AC393" s="27"/>
    </row>
    <row r="394" spans="1:29" ht="13.5" hidden="1" outlineLevel="3" thickBot="1" x14ac:dyDescent="0.25">
      <c r="A394" s="28" t="s">
        <v>869</v>
      </c>
      <c r="B394" s="28" t="s">
        <v>870</v>
      </c>
      <c r="C394" s="24" t="s">
        <v>893</v>
      </c>
      <c r="D394" s="24" t="s">
        <v>894</v>
      </c>
      <c r="E394" s="25">
        <v>556310.69999999995</v>
      </c>
      <c r="F394" s="25">
        <v>463592.25</v>
      </c>
      <c r="G394" s="25">
        <v>370873.8</v>
      </c>
      <c r="H394" s="25">
        <v>278155.34999999998</v>
      </c>
      <c r="I394" s="25">
        <v>185436.9</v>
      </c>
      <c r="J394" s="25">
        <v>92718.45</v>
      </c>
      <c r="K394" s="25">
        <v>556310.69999999995</v>
      </c>
      <c r="L394" s="25">
        <v>463592.25</v>
      </c>
      <c r="M394" s="25">
        <v>370873.8</v>
      </c>
      <c r="N394" s="25">
        <v>278155.34999999998</v>
      </c>
      <c r="O394" s="25">
        <v>185436.9</v>
      </c>
      <c r="P394" s="25">
        <v>92718.45</v>
      </c>
      <c r="Q394" s="25">
        <v>556310.69999999995</v>
      </c>
      <c r="R394" s="25">
        <f t="shared" si="50"/>
        <v>324514.57500000001</v>
      </c>
      <c r="T394" s="26">
        <f t="shared" si="49"/>
        <v>324514.57500000001</v>
      </c>
      <c r="U394" s="26"/>
      <c r="V394" s="26"/>
      <c r="W394" s="26"/>
      <c r="X394" s="26"/>
      <c r="Y394" s="26"/>
      <c r="Z394" s="26"/>
      <c r="AA394" s="26"/>
      <c r="AB394" s="1"/>
      <c r="AC394" s="27"/>
    </row>
    <row r="395" spans="1:29" ht="13.5" hidden="1" outlineLevel="3" thickBot="1" x14ac:dyDescent="0.25">
      <c r="A395" s="28" t="s">
        <v>869</v>
      </c>
      <c r="B395" s="28" t="s">
        <v>870</v>
      </c>
      <c r="C395" s="24" t="s">
        <v>895</v>
      </c>
      <c r="D395" s="24" t="s">
        <v>896</v>
      </c>
      <c r="E395" s="25">
        <v>282369.78000000003</v>
      </c>
      <c r="F395" s="25">
        <v>188246.5</v>
      </c>
      <c r="G395" s="25">
        <v>94123.22</v>
      </c>
      <c r="H395" s="25">
        <v>564739.65</v>
      </c>
      <c r="I395" s="25">
        <v>470616.4</v>
      </c>
      <c r="J395" s="25">
        <v>376493.12</v>
      </c>
      <c r="K395" s="25">
        <v>282369.84000000003</v>
      </c>
      <c r="L395" s="25">
        <v>188246.56</v>
      </c>
      <c r="M395" s="25">
        <v>94123.28</v>
      </c>
      <c r="N395" s="25">
        <v>564739.65</v>
      </c>
      <c r="O395" s="25">
        <v>470616.4</v>
      </c>
      <c r="P395" s="25">
        <v>376493.12</v>
      </c>
      <c r="Q395" s="25">
        <v>282369.84000000003</v>
      </c>
      <c r="R395" s="25">
        <f t="shared" si="50"/>
        <v>329431.46249999997</v>
      </c>
      <c r="T395" s="26">
        <f t="shared" si="49"/>
        <v>329431.46249999997</v>
      </c>
      <c r="U395" s="26"/>
      <c r="V395" s="26"/>
      <c r="W395" s="26"/>
      <c r="X395" s="26"/>
      <c r="Y395" s="26"/>
      <c r="Z395" s="26"/>
      <c r="AA395" s="26"/>
      <c r="AB395" s="1"/>
      <c r="AC395" s="27"/>
    </row>
    <row r="396" spans="1:29" ht="13.5" hidden="1" outlineLevel="3" thickBot="1" x14ac:dyDescent="0.25">
      <c r="A396" s="28" t="s">
        <v>869</v>
      </c>
      <c r="B396" s="28" t="s">
        <v>870</v>
      </c>
      <c r="C396" s="24" t="s">
        <v>897</v>
      </c>
      <c r="D396" s="24" t="s">
        <v>898</v>
      </c>
      <c r="E396" s="25">
        <v>0</v>
      </c>
      <c r="F396" s="25">
        <v>222505.82</v>
      </c>
      <c r="G396" s="25">
        <v>111252.91</v>
      </c>
      <c r="H396" s="25">
        <v>344563.59</v>
      </c>
      <c r="I396" s="25">
        <v>229709.06</v>
      </c>
      <c r="J396" s="25">
        <v>114854.53</v>
      </c>
      <c r="K396" s="25">
        <v>0</v>
      </c>
      <c r="L396" s="25">
        <v>233708.98</v>
      </c>
      <c r="M396" s="25">
        <v>116854.49</v>
      </c>
      <c r="N396" s="25">
        <v>350563.48</v>
      </c>
      <c r="O396" s="25">
        <v>233708.98</v>
      </c>
      <c r="P396" s="25">
        <v>116854.49</v>
      </c>
      <c r="Q396" s="25">
        <v>0</v>
      </c>
      <c r="R396" s="25">
        <f t="shared" si="50"/>
        <v>172881.36083333334</v>
      </c>
      <c r="T396" s="26">
        <f t="shared" si="49"/>
        <v>172881.36083333334</v>
      </c>
      <c r="U396" s="26"/>
      <c r="V396" s="26"/>
      <c r="W396" s="26"/>
      <c r="X396" s="26"/>
      <c r="Y396" s="26"/>
      <c r="Z396" s="26"/>
      <c r="AA396" s="26"/>
      <c r="AB396" s="1"/>
      <c r="AC396" s="27"/>
    </row>
    <row r="397" spans="1:29" ht="13.5" hidden="1" outlineLevel="3" thickBot="1" x14ac:dyDescent="0.25">
      <c r="A397" s="28" t="s">
        <v>869</v>
      </c>
      <c r="B397" s="28" t="s">
        <v>870</v>
      </c>
      <c r="C397" s="24" t="s">
        <v>899</v>
      </c>
      <c r="D397" s="24" t="s">
        <v>900</v>
      </c>
      <c r="E397" s="25">
        <v>0</v>
      </c>
      <c r="F397" s="25">
        <v>109592.42</v>
      </c>
      <c r="G397" s="25">
        <v>54796.21</v>
      </c>
      <c r="H397" s="25">
        <v>169710.42</v>
      </c>
      <c r="I397" s="25">
        <v>113140.28</v>
      </c>
      <c r="J397" s="25">
        <v>56570.14</v>
      </c>
      <c r="K397" s="25">
        <v>0</v>
      </c>
      <c r="L397" s="25">
        <v>116854.5</v>
      </c>
      <c r="M397" s="25">
        <v>58427.25</v>
      </c>
      <c r="N397" s="25">
        <v>175281.74</v>
      </c>
      <c r="O397" s="25">
        <v>116854.5</v>
      </c>
      <c r="P397" s="25">
        <v>58427.25</v>
      </c>
      <c r="Q397" s="25">
        <v>0</v>
      </c>
      <c r="R397" s="25">
        <f t="shared" si="50"/>
        <v>85804.559166666673</v>
      </c>
      <c r="T397" s="26">
        <f t="shared" si="49"/>
        <v>85804.559166666673</v>
      </c>
      <c r="U397" s="26"/>
      <c r="V397" s="26"/>
      <c r="W397" s="26"/>
      <c r="X397" s="26"/>
      <c r="Y397" s="26"/>
      <c r="Z397" s="26"/>
      <c r="AA397" s="26"/>
      <c r="AB397" s="1"/>
      <c r="AC397" s="27"/>
    </row>
    <row r="398" spans="1:29" ht="13.5" hidden="1" outlineLevel="3" thickBot="1" x14ac:dyDescent="0.25">
      <c r="A398" s="28" t="s">
        <v>869</v>
      </c>
      <c r="B398" s="28" t="s">
        <v>870</v>
      </c>
      <c r="C398" s="24" t="s">
        <v>901</v>
      </c>
      <c r="D398" s="24" t="s">
        <v>902</v>
      </c>
      <c r="E398" s="25">
        <v>106766.68</v>
      </c>
      <c r="F398" s="25">
        <v>80075.009999999995</v>
      </c>
      <c r="G398" s="25">
        <v>53383.34</v>
      </c>
      <c r="H398" s="25">
        <v>186841.72</v>
      </c>
      <c r="I398" s="25">
        <v>160150.04999999999</v>
      </c>
      <c r="J398" s="25">
        <v>133458.4</v>
      </c>
      <c r="K398" s="25">
        <v>106766.72</v>
      </c>
      <c r="L398" s="25">
        <v>80075.039999999994</v>
      </c>
      <c r="M398" s="25">
        <v>53383.360000000001</v>
      </c>
      <c r="N398" s="25">
        <v>26691.68</v>
      </c>
      <c r="O398" s="25">
        <v>0</v>
      </c>
      <c r="P398" s="25">
        <v>0</v>
      </c>
      <c r="Q398" s="25">
        <v>0</v>
      </c>
      <c r="R398" s="25">
        <f t="shared" si="50"/>
        <v>77850.721666666665</v>
      </c>
      <c r="T398" s="26">
        <f t="shared" si="49"/>
        <v>77850.721666666665</v>
      </c>
      <c r="U398" s="26"/>
      <c r="V398" s="26"/>
      <c r="W398" s="26"/>
      <c r="X398" s="26"/>
      <c r="Y398" s="26"/>
      <c r="Z398" s="26"/>
      <c r="AA398" s="26"/>
      <c r="AB398" s="1"/>
      <c r="AC398" s="27"/>
    </row>
    <row r="399" spans="1:29" ht="13.5" hidden="1" outlineLevel="3" thickBot="1" x14ac:dyDescent="0.25">
      <c r="A399" s="28" t="s">
        <v>869</v>
      </c>
      <c r="B399" s="28" t="s">
        <v>870</v>
      </c>
      <c r="C399" s="24" t="s">
        <v>903</v>
      </c>
      <c r="D399" s="24" t="s">
        <v>904</v>
      </c>
      <c r="E399" s="25">
        <v>4529.79</v>
      </c>
      <c r="F399" s="25">
        <v>0</v>
      </c>
      <c r="G399" s="25">
        <v>9059.58</v>
      </c>
      <c r="H399" s="25">
        <v>4529.79</v>
      </c>
      <c r="I399" s="25">
        <v>0</v>
      </c>
      <c r="J399" s="25">
        <v>0</v>
      </c>
      <c r="K399" s="25">
        <v>0</v>
      </c>
      <c r="L399" s="25">
        <v>0</v>
      </c>
      <c r="M399" s="25">
        <v>174240.04</v>
      </c>
      <c r="N399" s="25">
        <v>522720.13</v>
      </c>
      <c r="O399" s="25">
        <v>348480.08</v>
      </c>
      <c r="P399" s="25">
        <v>174240.04</v>
      </c>
      <c r="Q399" s="25">
        <v>13895.13</v>
      </c>
      <c r="R399" s="25">
        <f t="shared" si="50"/>
        <v>103540.17666666668</v>
      </c>
      <c r="T399" s="26">
        <f t="shared" si="49"/>
        <v>103540.17666666668</v>
      </c>
      <c r="U399" s="26"/>
      <c r="V399" s="26"/>
      <c r="W399" s="26"/>
      <c r="X399" s="26"/>
      <c r="Y399" s="26"/>
      <c r="Z399" s="26"/>
      <c r="AA399" s="26"/>
      <c r="AB399" s="1"/>
      <c r="AC399" s="27"/>
    </row>
    <row r="400" spans="1:29" ht="13.5" hidden="1" outlineLevel="3" thickBot="1" x14ac:dyDescent="0.25">
      <c r="A400" s="28" t="s">
        <v>869</v>
      </c>
      <c r="B400" s="28" t="s">
        <v>870</v>
      </c>
      <c r="C400" s="24" t="s">
        <v>905</v>
      </c>
      <c r="D400" s="24" t="s">
        <v>906</v>
      </c>
      <c r="E400" s="25">
        <v>278155.34999999998</v>
      </c>
      <c r="F400" s="25">
        <v>185436.9</v>
      </c>
      <c r="G400" s="25">
        <v>92718.45</v>
      </c>
      <c r="H400" s="25">
        <v>0</v>
      </c>
      <c r="I400" s="25">
        <v>463592.25</v>
      </c>
      <c r="J400" s="25">
        <v>370873.8</v>
      </c>
      <c r="K400" s="25">
        <v>278155.34999999998</v>
      </c>
      <c r="L400" s="25">
        <v>185436.9</v>
      </c>
      <c r="M400" s="25">
        <v>92718.45</v>
      </c>
      <c r="N400" s="25">
        <v>0</v>
      </c>
      <c r="O400" s="25">
        <v>463592.25</v>
      </c>
      <c r="P400" s="25">
        <v>370873.8</v>
      </c>
      <c r="Q400" s="25">
        <v>278155.34999999998</v>
      </c>
      <c r="R400" s="25">
        <f t="shared" si="50"/>
        <v>231796.12499999991</v>
      </c>
      <c r="T400" s="26">
        <f t="shared" si="49"/>
        <v>231796.12499999991</v>
      </c>
      <c r="U400" s="26"/>
      <c r="V400" s="26"/>
      <c r="W400" s="26"/>
      <c r="X400" s="26"/>
      <c r="Y400" s="26"/>
      <c r="Z400" s="26"/>
      <c r="AA400" s="26"/>
      <c r="AB400" s="1"/>
      <c r="AC400" s="27"/>
    </row>
    <row r="401" spans="1:29" ht="13.5" hidden="1" outlineLevel="3" thickBot="1" x14ac:dyDescent="0.25">
      <c r="A401" s="28" t="s">
        <v>869</v>
      </c>
      <c r="B401" s="28" t="s">
        <v>870</v>
      </c>
      <c r="C401" s="24" t="s">
        <v>907</v>
      </c>
      <c r="D401" s="24" t="s">
        <v>908</v>
      </c>
      <c r="E401" s="25">
        <v>185436.85</v>
      </c>
      <c r="F401" s="25">
        <v>92718.399999999994</v>
      </c>
      <c r="G401" s="25">
        <v>0</v>
      </c>
      <c r="H401" s="25">
        <v>463592.25</v>
      </c>
      <c r="I401" s="25">
        <v>370873.8</v>
      </c>
      <c r="J401" s="25">
        <v>278155.34999999998</v>
      </c>
      <c r="K401" s="25">
        <v>185436.9</v>
      </c>
      <c r="L401" s="25">
        <v>92718.45</v>
      </c>
      <c r="M401" s="25">
        <v>0</v>
      </c>
      <c r="N401" s="25">
        <v>463592.25</v>
      </c>
      <c r="O401" s="25">
        <v>370873.8</v>
      </c>
      <c r="P401" s="25">
        <v>278155.34999999998</v>
      </c>
      <c r="Q401" s="25">
        <v>185436.9</v>
      </c>
      <c r="R401" s="25">
        <f t="shared" si="50"/>
        <v>231796.11874999999</v>
      </c>
      <c r="T401" s="26">
        <f t="shared" si="49"/>
        <v>231796.11874999999</v>
      </c>
      <c r="U401" s="26"/>
      <c r="V401" s="26"/>
      <c r="W401" s="26"/>
      <c r="X401" s="26"/>
      <c r="Y401" s="26"/>
      <c r="Z401" s="26"/>
      <c r="AA401" s="26"/>
      <c r="AB401" s="1"/>
      <c r="AC401" s="27"/>
    </row>
    <row r="402" spans="1:29" ht="13.5" hidden="1" outlineLevel="3" thickBot="1" x14ac:dyDescent="0.25">
      <c r="A402" s="28" t="s">
        <v>869</v>
      </c>
      <c r="B402" s="28" t="s">
        <v>870</v>
      </c>
      <c r="C402" s="24" t="s">
        <v>909</v>
      </c>
      <c r="D402" s="24" t="s">
        <v>910</v>
      </c>
      <c r="E402" s="25">
        <v>36525.46</v>
      </c>
      <c r="F402" s="25">
        <v>18262.73</v>
      </c>
      <c r="G402" s="25">
        <v>0</v>
      </c>
      <c r="H402" s="25">
        <v>91313.65</v>
      </c>
      <c r="I402" s="25">
        <v>73050.92</v>
      </c>
      <c r="J402" s="25">
        <v>54788.19</v>
      </c>
      <c r="K402" s="25">
        <v>36525.46</v>
      </c>
      <c r="L402" s="25">
        <v>18262.73</v>
      </c>
      <c r="M402" s="25">
        <v>0</v>
      </c>
      <c r="N402" s="25">
        <v>91313.65</v>
      </c>
      <c r="O402" s="25">
        <v>73050.92</v>
      </c>
      <c r="P402" s="25">
        <v>54788.19</v>
      </c>
      <c r="Q402" s="25">
        <v>36525.46</v>
      </c>
      <c r="R402" s="25">
        <f t="shared" si="50"/>
        <v>45656.82499999999</v>
      </c>
      <c r="T402" s="26">
        <f t="shared" si="49"/>
        <v>45656.82499999999</v>
      </c>
      <c r="U402" s="26"/>
      <c r="V402" s="26"/>
      <c r="W402" s="26"/>
      <c r="X402" s="26"/>
      <c r="Y402" s="26"/>
      <c r="Z402" s="26"/>
      <c r="AA402" s="26"/>
      <c r="AB402" s="1"/>
      <c r="AC402" s="27"/>
    </row>
    <row r="403" spans="1:29" ht="13.5" hidden="1" outlineLevel="3" thickBot="1" x14ac:dyDescent="0.25">
      <c r="A403" s="28" t="s">
        <v>869</v>
      </c>
      <c r="B403" s="28" t="s">
        <v>870</v>
      </c>
      <c r="C403" s="24" t="s">
        <v>911</v>
      </c>
      <c r="D403" s="24" t="s">
        <v>912</v>
      </c>
      <c r="E403" s="25">
        <v>0</v>
      </c>
      <c r="F403" s="25">
        <v>0</v>
      </c>
      <c r="G403" s="25">
        <v>0</v>
      </c>
      <c r="H403" s="25">
        <v>0</v>
      </c>
      <c r="I403" s="25">
        <v>0</v>
      </c>
      <c r="J403" s="25">
        <v>0</v>
      </c>
      <c r="K403" s="25">
        <v>0</v>
      </c>
      <c r="L403" s="25">
        <v>0</v>
      </c>
      <c r="M403" s="25">
        <v>0</v>
      </c>
      <c r="N403" s="25">
        <v>0</v>
      </c>
      <c r="O403" s="25">
        <v>0</v>
      </c>
      <c r="P403" s="25">
        <v>107718.23</v>
      </c>
      <c r="Q403" s="25">
        <v>0</v>
      </c>
      <c r="R403" s="25">
        <f t="shared" si="50"/>
        <v>8976.5191666666669</v>
      </c>
      <c r="T403" s="26">
        <f t="shared" si="49"/>
        <v>8976.5191666666669</v>
      </c>
      <c r="U403" s="26"/>
      <c r="V403" s="26"/>
      <c r="W403" s="26"/>
      <c r="X403" s="26"/>
      <c r="Y403" s="26"/>
      <c r="Z403" s="26"/>
      <c r="AA403" s="26"/>
      <c r="AB403" s="1"/>
      <c r="AC403" s="27"/>
    </row>
    <row r="404" spans="1:29" ht="13.5" hidden="1" outlineLevel="3" thickBot="1" x14ac:dyDescent="0.25">
      <c r="A404" s="28" t="s">
        <v>869</v>
      </c>
      <c r="B404" s="28" t="s">
        <v>870</v>
      </c>
      <c r="C404" s="24" t="s">
        <v>913</v>
      </c>
      <c r="D404" s="24" t="s">
        <v>914</v>
      </c>
      <c r="E404" s="25">
        <v>0</v>
      </c>
      <c r="F404" s="25">
        <v>0</v>
      </c>
      <c r="G404" s="25">
        <v>0</v>
      </c>
      <c r="H404" s="25">
        <v>0</v>
      </c>
      <c r="I404" s="25">
        <v>0</v>
      </c>
      <c r="J404" s="25">
        <v>0</v>
      </c>
      <c r="K404" s="25">
        <v>0</v>
      </c>
      <c r="L404" s="25">
        <v>0</v>
      </c>
      <c r="M404" s="25">
        <v>0</v>
      </c>
      <c r="N404" s="25">
        <v>0</v>
      </c>
      <c r="O404" s="25">
        <v>0</v>
      </c>
      <c r="P404" s="25">
        <v>112114.9</v>
      </c>
      <c r="Q404" s="25">
        <v>0</v>
      </c>
      <c r="R404" s="25">
        <f t="shared" ref="R404:R425" si="51">(E404+2*SUM(F404:P404)+Q404)/24</f>
        <v>9342.9083333333328</v>
      </c>
      <c r="T404" s="26">
        <f t="shared" si="49"/>
        <v>9342.9083333333328</v>
      </c>
      <c r="U404" s="26"/>
      <c r="V404" s="26"/>
      <c r="W404" s="26"/>
      <c r="X404" s="26"/>
      <c r="Y404" s="26"/>
      <c r="Z404" s="26"/>
      <c r="AA404" s="26"/>
      <c r="AB404" s="1"/>
      <c r="AC404" s="27"/>
    </row>
    <row r="405" spans="1:29" ht="13.5" hidden="1" outlineLevel="3" thickBot="1" x14ac:dyDescent="0.25">
      <c r="A405" s="28" t="s">
        <v>869</v>
      </c>
      <c r="B405" s="28" t="s">
        <v>870</v>
      </c>
      <c r="C405" s="24" t="s">
        <v>915</v>
      </c>
      <c r="D405" s="24" t="s">
        <v>916</v>
      </c>
      <c r="E405" s="25">
        <v>0</v>
      </c>
      <c r="F405" s="25">
        <v>0</v>
      </c>
      <c r="G405" s="25">
        <v>48406.32</v>
      </c>
      <c r="H405" s="25">
        <v>36304.74</v>
      </c>
      <c r="I405" s="25">
        <v>24203.16</v>
      </c>
      <c r="J405" s="25">
        <v>12101.58</v>
      </c>
      <c r="K405" s="25">
        <v>0</v>
      </c>
      <c r="L405" s="25">
        <v>0</v>
      </c>
      <c r="M405" s="25">
        <v>0</v>
      </c>
      <c r="N405" s="25">
        <v>0</v>
      </c>
      <c r="O405" s="25">
        <v>0</v>
      </c>
      <c r="P405" s="25">
        <v>128963</v>
      </c>
      <c r="Q405" s="25">
        <v>64481.52</v>
      </c>
      <c r="R405" s="25">
        <f t="shared" si="51"/>
        <v>23518.296666666665</v>
      </c>
      <c r="T405" s="26">
        <f t="shared" si="49"/>
        <v>23518.296666666665</v>
      </c>
      <c r="U405" s="26"/>
      <c r="V405" s="26"/>
      <c r="W405" s="26"/>
      <c r="X405" s="26"/>
      <c r="Y405" s="26"/>
      <c r="Z405" s="26"/>
      <c r="AA405" s="26"/>
      <c r="AB405" s="1"/>
      <c r="AC405" s="27"/>
    </row>
    <row r="406" spans="1:29" ht="13.5" hidden="1" outlineLevel="3" thickBot="1" x14ac:dyDescent="0.25">
      <c r="A406" s="28" t="s">
        <v>869</v>
      </c>
      <c r="B406" s="28" t="s">
        <v>870</v>
      </c>
      <c r="C406" s="24" t="s">
        <v>917</v>
      </c>
      <c r="D406" s="24" t="s">
        <v>918</v>
      </c>
      <c r="E406" s="25">
        <v>643386.89</v>
      </c>
      <c r="F406" s="25">
        <v>505314.76</v>
      </c>
      <c r="G406" s="25">
        <v>367242.63</v>
      </c>
      <c r="H406" s="25">
        <v>229170.47</v>
      </c>
      <c r="I406" s="25">
        <v>90806.67</v>
      </c>
      <c r="J406" s="25">
        <v>1272605.08</v>
      </c>
      <c r="K406" s="25">
        <v>1133350.71</v>
      </c>
      <c r="L406" s="25">
        <v>1023262.97</v>
      </c>
      <c r="M406" s="25">
        <v>913175.23</v>
      </c>
      <c r="N406" s="25">
        <v>3654409.38</v>
      </c>
      <c r="O406" s="25">
        <v>3145323.27</v>
      </c>
      <c r="P406" s="25">
        <v>5959037.1600000001</v>
      </c>
      <c r="Q406" s="25">
        <v>4896151.05</v>
      </c>
      <c r="R406" s="25">
        <f t="shared" si="51"/>
        <v>1755288.9416666664</v>
      </c>
      <c r="T406" s="26">
        <f t="shared" si="49"/>
        <v>1755288.9416666664</v>
      </c>
      <c r="U406" s="26"/>
      <c r="V406" s="26"/>
      <c r="W406" s="26"/>
      <c r="X406" s="26"/>
      <c r="Y406" s="26"/>
      <c r="Z406" s="26"/>
      <c r="AA406" s="26"/>
      <c r="AB406" s="1"/>
      <c r="AC406" s="27"/>
    </row>
    <row r="407" spans="1:29" ht="13.5" hidden="1" outlineLevel="3" thickBot="1" x14ac:dyDescent="0.25">
      <c r="A407" s="28" t="s">
        <v>869</v>
      </c>
      <c r="B407" s="28" t="s">
        <v>870</v>
      </c>
      <c r="C407" s="24" t="s">
        <v>919</v>
      </c>
      <c r="D407" s="24" t="s">
        <v>920</v>
      </c>
      <c r="E407" s="25">
        <v>223037.46</v>
      </c>
      <c r="F407" s="25">
        <v>167278.07999999999</v>
      </c>
      <c r="G407" s="25">
        <v>111518.7</v>
      </c>
      <c r="H407" s="25">
        <v>55759.32</v>
      </c>
      <c r="I407" s="25">
        <v>0</v>
      </c>
      <c r="J407" s="25">
        <v>442665.71</v>
      </c>
      <c r="K407" s="25">
        <v>402423.37</v>
      </c>
      <c r="L407" s="25">
        <v>362181.03</v>
      </c>
      <c r="M407" s="25">
        <v>321938.69</v>
      </c>
      <c r="N407" s="25">
        <v>281696.34999999998</v>
      </c>
      <c r="O407" s="25">
        <v>241454.01</v>
      </c>
      <c r="P407" s="25">
        <v>201211.67</v>
      </c>
      <c r="Q407" s="25">
        <v>160969.32999999999</v>
      </c>
      <c r="R407" s="25">
        <f t="shared" si="51"/>
        <v>231677.52708333332</v>
      </c>
      <c r="T407" s="26">
        <f t="shared" si="49"/>
        <v>231677.52708333332</v>
      </c>
      <c r="U407" s="26"/>
      <c r="V407" s="26"/>
      <c r="W407" s="26"/>
      <c r="X407" s="26"/>
      <c r="Y407" s="26"/>
      <c r="Z407" s="26"/>
      <c r="AA407" s="26"/>
      <c r="AB407" s="1"/>
      <c r="AC407" s="27"/>
    </row>
    <row r="408" spans="1:29" ht="13.5" hidden="1" outlineLevel="3" thickBot="1" x14ac:dyDescent="0.25">
      <c r="A408" s="28" t="s">
        <v>869</v>
      </c>
      <c r="B408" s="28" t="s">
        <v>870</v>
      </c>
      <c r="C408" s="24" t="s">
        <v>921</v>
      </c>
      <c r="D408" s="24" t="s">
        <v>922</v>
      </c>
      <c r="E408" s="25">
        <v>264154.38</v>
      </c>
      <c r="F408" s="25">
        <v>220128.65</v>
      </c>
      <c r="G408" s="25">
        <v>176102.92</v>
      </c>
      <c r="H408" s="25">
        <v>132077.19</v>
      </c>
      <c r="I408" s="25">
        <v>88051.46</v>
      </c>
      <c r="J408" s="25">
        <v>44025.73</v>
      </c>
      <c r="K408" s="25">
        <v>0</v>
      </c>
      <c r="L408" s="25">
        <v>528308.69999999995</v>
      </c>
      <c r="M408" s="25">
        <v>528308.69999999995</v>
      </c>
      <c r="N408" s="25">
        <v>396231.57</v>
      </c>
      <c r="O408" s="25">
        <v>396231.57</v>
      </c>
      <c r="P408" s="25">
        <v>396231.57</v>
      </c>
      <c r="Q408" s="25">
        <v>264154.38</v>
      </c>
      <c r="R408" s="25">
        <f t="shared" si="51"/>
        <v>264154.36999999994</v>
      </c>
      <c r="T408" s="26">
        <f t="shared" si="49"/>
        <v>264154.36999999994</v>
      </c>
      <c r="U408" s="26"/>
      <c r="V408" s="26"/>
      <c r="W408" s="26"/>
      <c r="X408" s="26"/>
      <c r="Y408" s="26"/>
      <c r="Z408" s="26"/>
      <c r="AA408" s="26"/>
      <c r="AB408" s="1"/>
      <c r="AC408" s="27"/>
    </row>
    <row r="409" spans="1:29" ht="13.5" hidden="1" outlineLevel="3" thickBot="1" x14ac:dyDescent="0.25">
      <c r="A409" s="28" t="s">
        <v>869</v>
      </c>
      <c r="B409" s="28" t="s">
        <v>870</v>
      </c>
      <c r="C409" s="24" t="s">
        <v>923</v>
      </c>
      <c r="D409" s="24" t="s">
        <v>924</v>
      </c>
      <c r="E409" s="25">
        <v>3477845.52</v>
      </c>
      <c r="F409" s="25">
        <v>2799246.2</v>
      </c>
      <c r="G409" s="25">
        <v>2239396.96</v>
      </c>
      <c r="H409" s="25">
        <v>1679547.72</v>
      </c>
      <c r="I409" s="25">
        <v>1119698.48</v>
      </c>
      <c r="J409" s="25">
        <v>636406.15</v>
      </c>
      <c r="K409" s="25">
        <v>0</v>
      </c>
      <c r="L409" s="25">
        <v>2965712.06</v>
      </c>
      <c r="M409" s="25">
        <v>2688302.1</v>
      </c>
      <c r="N409" s="25">
        <v>3271695.9</v>
      </c>
      <c r="O409" s="25">
        <v>2718791.02</v>
      </c>
      <c r="P409" s="25">
        <v>2165886.14</v>
      </c>
      <c r="Q409" s="25">
        <v>3317429.26</v>
      </c>
      <c r="R409" s="25">
        <f t="shared" si="51"/>
        <v>2140193.3433333333</v>
      </c>
      <c r="T409" s="26">
        <f t="shared" si="49"/>
        <v>2140193.3433333333</v>
      </c>
      <c r="U409" s="26"/>
      <c r="V409" s="26"/>
      <c r="W409" s="26"/>
      <c r="X409" s="26"/>
      <c r="Y409" s="26"/>
      <c r="Z409" s="26"/>
      <c r="AA409" s="26"/>
      <c r="AB409" s="1"/>
      <c r="AC409" s="27"/>
    </row>
    <row r="410" spans="1:29" ht="13.5" hidden="1" outlineLevel="3" thickBot="1" x14ac:dyDescent="0.25">
      <c r="A410" s="28" t="s">
        <v>869</v>
      </c>
      <c r="B410" s="28" t="s">
        <v>870</v>
      </c>
      <c r="C410" s="24" t="s">
        <v>925</v>
      </c>
      <c r="D410" s="24" t="s">
        <v>926</v>
      </c>
      <c r="E410" s="25">
        <v>10666.66</v>
      </c>
      <c r="F410" s="25">
        <v>5333.33</v>
      </c>
      <c r="G410" s="25">
        <v>0</v>
      </c>
      <c r="H410" s="25">
        <v>58666.63</v>
      </c>
      <c r="I410" s="25">
        <v>53333.3</v>
      </c>
      <c r="J410" s="25">
        <v>47999.97</v>
      </c>
      <c r="K410" s="25">
        <v>42666.64</v>
      </c>
      <c r="L410" s="25">
        <v>42666.64</v>
      </c>
      <c r="M410" s="25">
        <v>42666.64</v>
      </c>
      <c r="N410" s="25">
        <v>26666.65</v>
      </c>
      <c r="O410" s="25">
        <v>26666.65</v>
      </c>
      <c r="P410" s="25">
        <v>26666.65</v>
      </c>
      <c r="Q410" s="25">
        <v>10666.66</v>
      </c>
      <c r="R410" s="25">
        <f t="shared" si="51"/>
        <v>31999.98000000001</v>
      </c>
      <c r="T410" s="26">
        <f t="shared" si="49"/>
        <v>31999.98000000001</v>
      </c>
      <c r="U410" s="26"/>
      <c r="V410" s="26"/>
      <c r="W410" s="26"/>
      <c r="X410" s="26"/>
      <c r="Y410" s="26"/>
      <c r="Z410" s="26"/>
      <c r="AA410" s="26"/>
      <c r="AB410" s="1"/>
      <c r="AC410" s="27"/>
    </row>
    <row r="411" spans="1:29" ht="13.5" hidden="1" outlineLevel="3" thickBot="1" x14ac:dyDescent="0.25">
      <c r="A411" s="28" t="s">
        <v>869</v>
      </c>
      <c r="B411" s="28" t="s">
        <v>870</v>
      </c>
      <c r="C411" s="24" t="s">
        <v>927</v>
      </c>
      <c r="D411" s="24" t="s">
        <v>928</v>
      </c>
      <c r="E411" s="25">
        <v>0</v>
      </c>
      <c r="F411" s="25">
        <v>0</v>
      </c>
      <c r="G411" s="25">
        <v>0</v>
      </c>
      <c r="H411" s="25">
        <v>0</v>
      </c>
      <c r="I411" s="25">
        <v>0</v>
      </c>
      <c r="J411" s="25">
        <v>378943.6</v>
      </c>
      <c r="K411" s="25">
        <v>324808.8</v>
      </c>
      <c r="L411" s="25">
        <v>324808.8</v>
      </c>
      <c r="M411" s="25">
        <v>324808.8</v>
      </c>
      <c r="N411" s="25">
        <v>162404.4</v>
      </c>
      <c r="O411" s="25">
        <v>162404.4</v>
      </c>
      <c r="P411" s="25">
        <v>162404.4</v>
      </c>
      <c r="Q411" s="25">
        <v>0</v>
      </c>
      <c r="R411" s="25">
        <f t="shared" si="51"/>
        <v>153381.93333333332</v>
      </c>
      <c r="T411" s="26">
        <f t="shared" si="49"/>
        <v>153381.93333333332</v>
      </c>
      <c r="U411" s="26"/>
      <c r="V411" s="26"/>
      <c r="W411" s="26"/>
      <c r="X411" s="26"/>
      <c r="Y411" s="26"/>
      <c r="Z411" s="26"/>
      <c r="AA411" s="26"/>
      <c r="AB411" s="1"/>
      <c r="AC411" s="27"/>
    </row>
    <row r="412" spans="1:29" ht="13.5" hidden="1" outlineLevel="3" thickBot="1" x14ac:dyDescent="0.25">
      <c r="A412" s="28" t="s">
        <v>869</v>
      </c>
      <c r="B412" s="28" t="s">
        <v>870</v>
      </c>
      <c r="C412" s="24" t="s">
        <v>929</v>
      </c>
      <c r="D412" s="24" t="s">
        <v>930</v>
      </c>
      <c r="E412" s="25">
        <v>91494.91</v>
      </c>
      <c r="F412" s="25">
        <v>91237.18</v>
      </c>
      <c r="G412" s="25">
        <v>90979.45</v>
      </c>
      <c r="H412" s="25">
        <v>90721.72</v>
      </c>
      <c r="I412" s="25">
        <v>90463.99</v>
      </c>
      <c r="J412" s="25">
        <v>90206.26</v>
      </c>
      <c r="K412" s="25">
        <v>89948.53</v>
      </c>
      <c r="L412" s="25">
        <v>89948.53</v>
      </c>
      <c r="M412" s="25">
        <v>89948.53</v>
      </c>
      <c r="N412" s="25">
        <v>89175.34</v>
      </c>
      <c r="O412" s="25">
        <v>89175.34</v>
      </c>
      <c r="P412" s="25">
        <v>89175.34</v>
      </c>
      <c r="Q412" s="25">
        <v>88402.15</v>
      </c>
      <c r="R412" s="25">
        <f t="shared" si="51"/>
        <v>90077.395000000004</v>
      </c>
      <c r="T412" s="26">
        <f t="shared" si="49"/>
        <v>90077.395000000004</v>
      </c>
      <c r="U412" s="26"/>
      <c r="V412" s="26"/>
      <c r="W412" s="26"/>
      <c r="X412" s="26"/>
      <c r="Y412" s="26"/>
      <c r="Z412" s="26"/>
      <c r="AA412" s="26"/>
      <c r="AB412" s="1"/>
      <c r="AC412" s="27"/>
    </row>
    <row r="413" spans="1:29" ht="13.5" hidden="1" outlineLevel="3" thickBot="1" x14ac:dyDescent="0.25">
      <c r="A413" s="28" t="s">
        <v>869</v>
      </c>
      <c r="B413" s="28" t="s">
        <v>870</v>
      </c>
      <c r="C413" s="24" t="s">
        <v>931</v>
      </c>
      <c r="D413" s="24" t="s">
        <v>932</v>
      </c>
      <c r="E413" s="25">
        <v>194864.45</v>
      </c>
      <c r="F413" s="25">
        <v>157691.01</v>
      </c>
      <c r="G413" s="25">
        <v>150776.22</v>
      </c>
      <c r="H413" s="25">
        <v>143861.43</v>
      </c>
      <c r="I413" s="25">
        <v>136946.64000000001</v>
      </c>
      <c r="J413" s="25">
        <v>106914.79</v>
      </c>
      <c r="K413" s="25">
        <v>100000</v>
      </c>
      <c r="L413" s="25">
        <v>100000</v>
      </c>
      <c r="M413" s="25">
        <v>100000</v>
      </c>
      <c r="N413" s="25">
        <v>100000</v>
      </c>
      <c r="O413" s="25">
        <v>166422.32</v>
      </c>
      <c r="P413" s="25">
        <v>158119.53</v>
      </c>
      <c r="Q413" s="25">
        <v>153421.48000000001</v>
      </c>
      <c r="R413" s="25">
        <f t="shared" si="51"/>
        <v>132906.24208333335</v>
      </c>
      <c r="T413" s="26">
        <f t="shared" si="49"/>
        <v>132906.24208333335</v>
      </c>
      <c r="U413" s="26"/>
      <c r="V413" s="26"/>
      <c r="W413" s="26"/>
      <c r="X413" s="26"/>
      <c r="Y413" s="26"/>
      <c r="Z413" s="26"/>
      <c r="AA413" s="26"/>
      <c r="AB413" s="1"/>
      <c r="AC413" s="27"/>
    </row>
    <row r="414" spans="1:29" ht="13.5" hidden="1" outlineLevel="3" thickBot="1" x14ac:dyDescent="0.25">
      <c r="A414" s="28" t="s">
        <v>869</v>
      </c>
      <c r="B414" s="28" t="s">
        <v>870</v>
      </c>
      <c r="C414" s="24" t="s">
        <v>933</v>
      </c>
      <c r="D414" s="24" t="s">
        <v>934</v>
      </c>
      <c r="E414" s="25">
        <v>16175.41</v>
      </c>
      <c r="F414" s="25">
        <v>0</v>
      </c>
      <c r="G414" s="25">
        <v>0</v>
      </c>
      <c r="H414" s="25">
        <v>0</v>
      </c>
      <c r="I414" s="25">
        <v>0</v>
      </c>
      <c r="J414" s="25">
        <v>0</v>
      </c>
      <c r="K414" s="25">
        <v>0</v>
      </c>
      <c r="L414" s="25">
        <v>0</v>
      </c>
      <c r="M414" s="25">
        <v>0</v>
      </c>
      <c r="N414" s="25">
        <v>0</v>
      </c>
      <c r="O414" s="25">
        <v>0</v>
      </c>
      <c r="P414" s="25">
        <v>0</v>
      </c>
      <c r="Q414" s="25">
        <v>0</v>
      </c>
      <c r="R414" s="25">
        <f t="shared" si="51"/>
        <v>673.97541666666666</v>
      </c>
      <c r="T414" s="26">
        <f t="shared" si="49"/>
        <v>673.97541666666666</v>
      </c>
      <c r="U414" s="26"/>
      <c r="V414" s="26"/>
      <c r="W414" s="26"/>
      <c r="X414" s="26"/>
      <c r="Y414" s="26"/>
      <c r="Z414" s="26"/>
      <c r="AA414" s="26"/>
      <c r="AB414" s="1"/>
      <c r="AC414" s="27"/>
    </row>
    <row r="415" spans="1:29" ht="13.5" hidden="1" outlineLevel="3" thickBot="1" x14ac:dyDescent="0.25">
      <c r="A415" s="28" t="s">
        <v>869</v>
      </c>
      <c r="B415" s="28" t="s">
        <v>870</v>
      </c>
      <c r="C415" s="24" t="s">
        <v>935</v>
      </c>
      <c r="D415" s="24" t="s">
        <v>936</v>
      </c>
      <c r="E415" s="25">
        <v>1412688.71</v>
      </c>
      <c r="F415" s="25">
        <v>1235533.8400000001</v>
      </c>
      <c r="G415" s="25">
        <v>991041.75</v>
      </c>
      <c r="H415" s="25">
        <v>1117389.6599999999</v>
      </c>
      <c r="I415" s="25">
        <v>849589.94</v>
      </c>
      <c r="J415" s="25">
        <v>583219.02</v>
      </c>
      <c r="K415" s="25">
        <v>1250602.55</v>
      </c>
      <c r="L415" s="25">
        <v>1519839.79</v>
      </c>
      <c r="M415" s="25">
        <v>1550064.07</v>
      </c>
      <c r="N415" s="25">
        <v>1280023.3400000001</v>
      </c>
      <c r="O415" s="25">
        <v>1217984.74</v>
      </c>
      <c r="P415" s="25">
        <v>1029020.65</v>
      </c>
      <c r="Q415" s="25">
        <v>1215994.22</v>
      </c>
      <c r="R415" s="25">
        <f t="shared" si="51"/>
        <v>1161554.2345833334</v>
      </c>
      <c r="T415" s="26">
        <f t="shared" si="49"/>
        <v>1161554.2345833334</v>
      </c>
      <c r="U415" s="26"/>
      <c r="V415" s="26"/>
      <c r="W415" s="26"/>
      <c r="X415" s="26"/>
      <c r="Y415" s="26"/>
      <c r="Z415" s="26"/>
      <c r="AA415" s="26"/>
      <c r="AB415" s="1"/>
      <c r="AC415" s="27"/>
    </row>
    <row r="416" spans="1:29" ht="13.5" hidden="1" outlineLevel="3" thickBot="1" x14ac:dyDescent="0.25">
      <c r="A416" s="28" t="s">
        <v>869</v>
      </c>
      <c r="B416" s="28" t="s">
        <v>870</v>
      </c>
      <c r="C416" s="24" t="s">
        <v>937</v>
      </c>
      <c r="D416" s="24" t="s">
        <v>938</v>
      </c>
      <c r="E416" s="25">
        <v>4077478.91</v>
      </c>
      <c r="F416" s="25">
        <v>3636638.55</v>
      </c>
      <c r="G416" s="25">
        <v>3195798.19</v>
      </c>
      <c r="H416" s="25">
        <v>2754957.83</v>
      </c>
      <c r="I416" s="25">
        <v>2314117.4700000002</v>
      </c>
      <c r="J416" s="25">
        <v>1873277.11</v>
      </c>
      <c r="K416" s="25">
        <v>1432436.75</v>
      </c>
      <c r="L416" s="25">
        <v>991596.39</v>
      </c>
      <c r="M416" s="25">
        <v>440840.38</v>
      </c>
      <c r="N416" s="25">
        <v>6000000</v>
      </c>
      <c r="O416" s="25">
        <v>5500000</v>
      </c>
      <c r="P416" s="25">
        <v>5019826.55</v>
      </c>
      <c r="Q416" s="25">
        <v>4410780.5</v>
      </c>
      <c r="R416" s="25">
        <f t="shared" si="51"/>
        <v>3116968.2437500004</v>
      </c>
      <c r="T416" s="26">
        <f t="shared" si="49"/>
        <v>3116968.2437500004</v>
      </c>
      <c r="U416" s="26"/>
      <c r="V416" s="26"/>
      <c r="W416" s="26"/>
      <c r="X416" s="26"/>
      <c r="Y416" s="26"/>
      <c r="Z416" s="26"/>
      <c r="AA416" s="26"/>
      <c r="AB416" s="1"/>
      <c r="AC416" s="27"/>
    </row>
    <row r="417" spans="1:31" ht="13.5" hidden="1" outlineLevel="3" thickBot="1" x14ac:dyDescent="0.25">
      <c r="A417" s="28" t="s">
        <v>869</v>
      </c>
      <c r="B417" s="28" t="s">
        <v>870</v>
      </c>
      <c r="C417" s="24" t="s">
        <v>939</v>
      </c>
      <c r="D417" s="24" t="s">
        <v>940</v>
      </c>
      <c r="E417" s="25">
        <v>6934004.2699999996</v>
      </c>
      <c r="F417" s="25">
        <v>6356170.5800000001</v>
      </c>
      <c r="G417" s="25">
        <v>5778336.8899999997</v>
      </c>
      <c r="H417" s="25">
        <v>5200503.2</v>
      </c>
      <c r="I417" s="25">
        <v>4622669.51</v>
      </c>
      <c r="J417" s="25">
        <v>4044835.82</v>
      </c>
      <c r="K417" s="25">
        <v>3467002.14</v>
      </c>
      <c r="L417" s="25">
        <v>2889168.45</v>
      </c>
      <c r="M417" s="25">
        <v>2311334.7599999998</v>
      </c>
      <c r="N417" s="25">
        <v>1733501.07</v>
      </c>
      <c r="O417" s="25">
        <v>1155667.3799999999</v>
      </c>
      <c r="P417" s="25">
        <v>577833.68999999994</v>
      </c>
      <c r="Q417" s="25">
        <v>6774264.5499999998</v>
      </c>
      <c r="R417" s="25">
        <f t="shared" si="51"/>
        <v>3749263.1583333332</v>
      </c>
      <c r="T417" s="26">
        <f t="shared" si="49"/>
        <v>3749263.1583333332</v>
      </c>
      <c r="U417" s="26"/>
      <c r="V417" s="26"/>
      <c r="W417" s="26"/>
      <c r="X417" s="26"/>
      <c r="Y417" s="26"/>
      <c r="Z417" s="26"/>
      <c r="AA417" s="26"/>
      <c r="AB417" s="1"/>
      <c r="AC417" s="27"/>
    </row>
    <row r="418" spans="1:31" ht="13.5" hidden="1" outlineLevel="3" thickBot="1" x14ac:dyDescent="0.25">
      <c r="A418" s="28" t="s">
        <v>869</v>
      </c>
      <c r="B418" s="28" t="s">
        <v>870</v>
      </c>
      <c r="C418" s="24" t="s">
        <v>941</v>
      </c>
      <c r="D418" s="24" t="s">
        <v>942</v>
      </c>
      <c r="E418" s="25">
        <v>284328.52</v>
      </c>
      <c r="F418" s="25">
        <v>224039.26</v>
      </c>
      <c r="G418" s="25">
        <v>189552.35</v>
      </c>
      <c r="H418" s="25">
        <v>142164.26</v>
      </c>
      <c r="I418" s="25">
        <v>94776.17</v>
      </c>
      <c r="J418" s="25">
        <v>331716.59999999998</v>
      </c>
      <c r="K418" s="25">
        <v>284328.52</v>
      </c>
      <c r="L418" s="25">
        <v>236940.44</v>
      </c>
      <c r="M418" s="25">
        <v>189552.36</v>
      </c>
      <c r="N418" s="25">
        <v>142164.28</v>
      </c>
      <c r="O418" s="25">
        <v>94776.2</v>
      </c>
      <c r="P418" s="25">
        <v>340962.36</v>
      </c>
      <c r="Q418" s="25">
        <v>293574.24</v>
      </c>
      <c r="R418" s="25">
        <f t="shared" si="51"/>
        <v>213327.01499999998</v>
      </c>
      <c r="T418" s="26">
        <f t="shared" si="49"/>
        <v>213327.01499999998</v>
      </c>
      <c r="U418" s="26"/>
      <c r="V418" s="26"/>
      <c r="W418" s="26"/>
      <c r="X418" s="26"/>
      <c r="Y418" s="26"/>
      <c r="Z418" s="26"/>
      <c r="AA418" s="26"/>
      <c r="AB418" s="1"/>
      <c r="AC418" s="27"/>
    </row>
    <row r="419" spans="1:31" ht="13.5" hidden="1" outlineLevel="3" thickBot="1" x14ac:dyDescent="0.25">
      <c r="A419" s="28" t="s">
        <v>869</v>
      </c>
      <c r="B419" s="28" t="s">
        <v>870</v>
      </c>
      <c r="C419" s="24" t="s">
        <v>943</v>
      </c>
      <c r="D419" s="24" t="s">
        <v>944</v>
      </c>
      <c r="E419" s="25">
        <v>0</v>
      </c>
      <c r="F419" s="25">
        <v>0</v>
      </c>
      <c r="G419" s="25">
        <v>0</v>
      </c>
      <c r="H419" s="25">
        <v>499145.43</v>
      </c>
      <c r="I419" s="25">
        <v>332763.62</v>
      </c>
      <c r="J419" s="25">
        <v>166381.81</v>
      </c>
      <c r="K419" s="25">
        <v>0</v>
      </c>
      <c r="L419" s="25">
        <v>0</v>
      </c>
      <c r="M419" s="25">
        <v>0</v>
      </c>
      <c r="N419" s="25">
        <v>499145.43</v>
      </c>
      <c r="O419" s="25">
        <v>332763.62</v>
      </c>
      <c r="P419" s="25">
        <v>166381.81</v>
      </c>
      <c r="Q419" s="25">
        <v>0</v>
      </c>
      <c r="R419" s="25">
        <f t="shared" si="51"/>
        <v>166381.81000000003</v>
      </c>
      <c r="T419" s="26">
        <f t="shared" si="49"/>
        <v>166381.81000000003</v>
      </c>
      <c r="U419" s="26"/>
      <c r="V419" s="26"/>
      <c r="W419" s="26"/>
      <c r="X419" s="26"/>
      <c r="Y419" s="26"/>
      <c r="Z419" s="26"/>
      <c r="AA419" s="26"/>
      <c r="AB419" s="1"/>
      <c r="AC419" s="27"/>
    </row>
    <row r="420" spans="1:31" ht="13.5" hidden="1" outlineLevel="3" thickBot="1" x14ac:dyDescent="0.25">
      <c r="A420" s="28" t="s">
        <v>869</v>
      </c>
      <c r="B420" s="28" t="s">
        <v>870</v>
      </c>
      <c r="C420" s="24" t="s">
        <v>945</v>
      </c>
      <c r="D420" s="24" t="s">
        <v>946</v>
      </c>
      <c r="E420" s="25">
        <v>14871379.58</v>
      </c>
      <c r="F420" s="25">
        <v>16660762.33</v>
      </c>
      <c r="G420" s="25">
        <v>15466839.289999999</v>
      </c>
      <c r="H420" s="25">
        <v>13779739.74</v>
      </c>
      <c r="I420" s="25">
        <v>12628905.15</v>
      </c>
      <c r="J420" s="25">
        <v>11790208.779999999</v>
      </c>
      <c r="K420" s="25">
        <v>11130782.189999999</v>
      </c>
      <c r="L420" s="25">
        <v>13974893.310000001</v>
      </c>
      <c r="M420" s="25">
        <v>14283325.470000001</v>
      </c>
      <c r="N420" s="25">
        <v>13165294.01</v>
      </c>
      <c r="O420" s="25">
        <v>15723376.67</v>
      </c>
      <c r="P420" s="25">
        <v>19168969.579999998</v>
      </c>
      <c r="Q420" s="25">
        <v>24416442.010000002</v>
      </c>
      <c r="R420" s="25">
        <f t="shared" si="51"/>
        <v>14784750.609583331</v>
      </c>
      <c r="T420" s="26">
        <f t="shared" si="49"/>
        <v>14784750.609583331</v>
      </c>
      <c r="U420" s="26"/>
      <c r="V420" s="26"/>
      <c r="W420" s="26"/>
      <c r="X420" s="26"/>
      <c r="Y420" s="26"/>
      <c r="Z420" s="26"/>
      <c r="AA420" s="26"/>
      <c r="AB420" s="1"/>
      <c r="AC420" s="27"/>
    </row>
    <row r="421" spans="1:31" ht="13.5" hidden="1" outlineLevel="3" thickBot="1" x14ac:dyDescent="0.25">
      <c r="A421" s="28" t="s">
        <v>869</v>
      </c>
      <c r="B421" s="28" t="s">
        <v>870</v>
      </c>
      <c r="C421" s="24" t="s">
        <v>947</v>
      </c>
      <c r="D421" s="24" t="s">
        <v>948</v>
      </c>
      <c r="E421" s="25">
        <v>-26340.9</v>
      </c>
      <c r="F421" s="25">
        <v>-24584.84</v>
      </c>
      <c r="G421" s="25">
        <v>-22828.78</v>
      </c>
      <c r="H421" s="25">
        <v>-21072.720000000001</v>
      </c>
      <c r="I421" s="25">
        <v>-19316.66</v>
      </c>
      <c r="J421" s="25">
        <v>-19316.66</v>
      </c>
      <c r="K421" s="25">
        <v>-15804.54</v>
      </c>
      <c r="L421" s="25">
        <v>-15804.54</v>
      </c>
      <c r="M421" s="25">
        <v>-15804.54</v>
      </c>
      <c r="N421" s="25">
        <v>-10536.36</v>
      </c>
      <c r="O421" s="25">
        <v>-10536.36</v>
      </c>
      <c r="P421" s="25">
        <v>-10536.36</v>
      </c>
      <c r="Q421" s="25">
        <v>-5268.18</v>
      </c>
      <c r="R421" s="25">
        <f t="shared" si="51"/>
        <v>-16828.908333333333</v>
      </c>
      <c r="T421" s="26">
        <f t="shared" si="49"/>
        <v>-16828.908333333333</v>
      </c>
      <c r="U421" s="26"/>
      <c r="V421" s="26"/>
      <c r="W421" s="26"/>
      <c r="X421" s="26"/>
      <c r="Y421" s="26"/>
      <c r="Z421" s="26"/>
      <c r="AA421" s="26"/>
      <c r="AB421" s="1"/>
      <c r="AC421" s="27"/>
    </row>
    <row r="422" spans="1:31" ht="13.5" hidden="1" outlineLevel="3" thickBot="1" x14ac:dyDescent="0.25">
      <c r="A422" s="28" t="s">
        <v>869</v>
      </c>
      <c r="B422" s="28" t="s">
        <v>870</v>
      </c>
      <c r="C422" s="24" t="s">
        <v>949</v>
      </c>
      <c r="D422" s="24" t="s">
        <v>950</v>
      </c>
      <c r="E422" s="25">
        <v>-2640356.92</v>
      </c>
      <c r="F422" s="25">
        <v>-2491516.6800000002</v>
      </c>
      <c r="G422" s="25">
        <v>-2437541.39</v>
      </c>
      <c r="H422" s="25">
        <v>-2289202.44</v>
      </c>
      <c r="I422" s="25">
        <v>-2379756.56</v>
      </c>
      <c r="J422" s="25">
        <v>-2379756.56</v>
      </c>
      <c r="K422" s="25">
        <v>-2673147.5299999998</v>
      </c>
      <c r="L422" s="25">
        <v>-2673147.5299999998</v>
      </c>
      <c r="M422" s="25">
        <v>-2673147.5299999998</v>
      </c>
      <c r="N422" s="25">
        <v>-4023278.1</v>
      </c>
      <c r="O422" s="25">
        <v>-4023278.1</v>
      </c>
      <c r="P422" s="25">
        <v>-4023278.1</v>
      </c>
      <c r="Q422" s="25">
        <v>-26841875.420000002</v>
      </c>
      <c r="R422" s="25">
        <f t="shared" si="51"/>
        <v>-3900680.557500001</v>
      </c>
      <c r="T422" s="26">
        <f t="shared" si="49"/>
        <v>-3900680.557500001</v>
      </c>
      <c r="U422" s="26"/>
      <c r="V422" s="26"/>
      <c r="W422" s="26"/>
      <c r="X422" s="26"/>
      <c r="Y422" s="26"/>
      <c r="Z422" s="26"/>
      <c r="AA422" s="26"/>
      <c r="AB422" s="1"/>
      <c r="AC422" s="27"/>
    </row>
    <row r="423" spans="1:31" ht="13.5" hidden="1" outlineLevel="3" thickBot="1" x14ac:dyDescent="0.25">
      <c r="A423" s="28" t="s">
        <v>869</v>
      </c>
      <c r="B423" s="28" t="s">
        <v>870</v>
      </c>
      <c r="C423" s="24" t="s">
        <v>951</v>
      </c>
      <c r="D423" s="24" t="s">
        <v>952</v>
      </c>
      <c r="E423" s="25">
        <v>2666697.8199999998</v>
      </c>
      <c r="F423" s="25">
        <v>2516101.52</v>
      </c>
      <c r="G423" s="25">
        <v>2460370.17</v>
      </c>
      <c r="H423" s="25">
        <v>2310275.16</v>
      </c>
      <c r="I423" s="25">
        <v>2399073.2200000002</v>
      </c>
      <c r="J423" s="25">
        <v>2399073.2200000002</v>
      </c>
      <c r="K423" s="25">
        <v>2688952.07</v>
      </c>
      <c r="L423" s="25">
        <v>2688952.07</v>
      </c>
      <c r="M423" s="25">
        <v>2688952.07</v>
      </c>
      <c r="N423" s="25">
        <v>4033814.46</v>
      </c>
      <c r="O423" s="25">
        <v>4033814.46</v>
      </c>
      <c r="P423" s="25">
        <v>4033814.46</v>
      </c>
      <c r="Q423" s="25">
        <v>26847143.600000001</v>
      </c>
      <c r="R423" s="25">
        <f t="shared" si="51"/>
        <v>3917509.4658333338</v>
      </c>
      <c r="T423" s="26">
        <f t="shared" si="49"/>
        <v>3917509.4658333338</v>
      </c>
      <c r="U423" s="26"/>
      <c r="V423" s="26"/>
      <c r="W423" s="26"/>
      <c r="X423" s="26"/>
      <c r="Y423" s="26"/>
      <c r="Z423" s="26"/>
      <c r="AA423" s="26"/>
      <c r="AB423" s="1"/>
      <c r="AC423" s="27"/>
    </row>
    <row r="424" spans="1:31" ht="13.5" hidden="1" outlineLevel="3" thickBot="1" x14ac:dyDescent="0.25">
      <c r="A424" s="24" t="s">
        <v>953</v>
      </c>
      <c r="B424" s="24" t="s">
        <v>954</v>
      </c>
      <c r="C424" s="24" t="s">
        <v>955</v>
      </c>
      <c r="D424" s="24" t="s">
        <v>956</v>
      </c>
      <c r="E424" s="25">
        <v>1184604.72</v>
      </c>
      <c r="F424" s="25">
        <v>973554.46</v>
      </c>
      <c r="G424" s="25">
        <v>762504.19</v>
      </c>
      <c r="H424" s="25">
        <v>558262</v>
      </c>
      <c r="I424" s="25">
        <v>347211.73</v>
      </c>
      <c r="J424" s="25">
        <v>142969.54</v>
      </c>
      <c r="K424" s="25">
        <v>2330601.4900000002</v>
      </c>
      <c r="L424" s="25">
        <v>2102325.84</v>
      </c>
      <c r="M424" s="25">
        <v>1917366.45</v>
      </c>
      <c r="N424" s="25">
        <v>1716561.18</v>
      </c>
      <c r="O424" s="25">
        <v>1516808.4</v>
      </c>
      <c r="P424" s="25">
        <v>1316385.3700000001</v>
      </c>
      <c r="Q424" s="25">
        <v>1122799.29</v>
      </c>
      <c r="R424" s="25">
        <f t="shared" si="51"/>
        <v>1236521.0545833332</v>
      </c>
      <c r="T424" s="26">
        <f t="shared" si="49"/>
        <v>1236521.0545833332</v>
      </c>
      <c r="U424" s="26"/>
      <c r="V424" s="26"/>
      <c r="W424" s="26"/>
      <c r="X424" s="26"/>
      <c r="Y424" s="26"/>
      <c r="Z424" s="26"/>
      <c r="AA424" s="26"/>
      <c r="AB424" s="1"/>
      <c r="AC424" s="27"/>
    </row>
    <row r="425" spans="1:31" ht="13.5" hidden="1" outlineLevel="3" thickBot="1" x14ac:dyDescent="0.25">
      <c r="A425" s="28" t="s">
        <v>953</v>
      </c>
      <c r="B425" s="28" t="s">
        <v>954</v>
      </c>
      <c r="C425" s="24" t="s">
        <v>957</v>
      </c>
      <c r="D425" s="24" t="s">
        <v>958</v>
      </c>
      <c r="E425" s="25">
        <v>7148.9</v>
      </c>
      <c r="F425" s="25">
        <v>0</v>
      </c>
      <c r="G425" s="25">
        <v>0</v>
      </c>
      <c r="H425" s="25">
        <v>0</v>
      </c>
      <c r="I425" s="25">
        <v>0</v>
      </c>
      <c r="J425" s="25">
        <v>0</v>
      </c>
      <c r="K425" s="25">
        <v>0</v>
      </c>
      <c r="L425" s="25">
        <v>0</v>
      </c>
      <c r="M425" s="25">
        <v>0</v>
      </c>
      <c r="N425" s="25">
        <v>0</v>
      </c>
      <c r="O425" s="25">
        <v>0</v>
      </c>
      <c r="P425" s="25">
        <v>0</v>
      </c>
      <c r="Q425" s="25">
        <v>0</v>
      </c>
      <c r="R425" s="25">
        <f t="shared" si="51"/>
        <v>297.87083333333334</v>
      </c>
      <c r="T425" s="26">
        <f t="shared" si="49"/>
        <v>297.87083333333334</v>
      </c>
      <c r="U425" s="26"/>
      <c r="V425" s="26"/>
      <c r="W425" s="26"/>
      <c r="X425" s="26"/>
      <c r="Y425" s="26"/>
      <c r="Z425" s="26"/>
      <c r="AA425" s="26"/>
      <c r="AB425" s="1"/>
      <c r="AC425" s="27"/>
    </row>
    <row r="426" spans="1:31" ht="15.75" hidden="1" outlineLevel="2" collapsed="1" thickBot="1" x14ac:dyDescent="0.3">
      <c r="A426" s="29" t="s">
        <v>959</v>
      </c>
      <c r="B426" s="29"/>
      <c r="C426" s="29"/>
      <c r="D426" s="29"/>
      <c r="E426" s="30">
        <f t="shared" ref="E426:R426" si="52">SUBTOTAL(9,E372:E425)</f>
        <v>68746105.540000007</v>
      </c>
      <c r="F426" s="30">
        <f t="shared" si="52"/>
        <v>66655722.199999996</v>
      </c>
      <c r="G426" s="30">
        <f t="shared" si="52"/>
        <v>70145912.780000001</v>
      </c>
      <c r="H426" s="30">
        <f t="shared" si="52"/>
        <v>91633341.820000008</v>
      </c>
      <c r="I426" s="30">
        <f t="shared" si="52"/>
        <v>87039728.560000017</v>
      </c>
      <c r="J426" s="30">
        <f t="shared" si="52"/>
        <v>79263039.580000013</v>
      </c>
      <c r="K426" s="30">
        <f t="shared" si="52"/>
        <v>81560110.849999979</v>
      </c>
      <c r="L426" s="30">
        <f t="shared" si="52"/>
        <v>79118179.569999993</v>
      </c>
      <c r="M426" s="30">
        <f t="shared" si="52"/>
        <v>71627961.399999991</v>
      </c>
      <c r="N426" s="30">
        <f t="shared" si="52"/>
        <v>82196961.75000003</v>
      </c>
      <c r="O426" s="30">
        <f t="shared" si="52"/>
        <v>75834517.580000013</v>
      </c>
      <c r="P426" s="30">
        <f t="shared" si="52"/>
        <v>73962056.109999999</v>
      </c>
      <c r="Q426" s="30">
        <f t="shared" si="52"/>
        <v>83241228.540000007</v>
      </c>
      <c r="R426" s="30">
        <f t="shared" si="52"/>
        <v>77919266.603333324</v>
      </c>
      <c r="S426" s="4"/>
      <c r="T426" s="30">
        <f>SUBTOTAL(9,T372:T425)</f>
        <v>77919266.603333324</v>
      </c>
      <c r="U426" s="30">
        <f>SUBTOTAL(9,U372:U425)</f>
        <v>0</v>
      </c>
      <c r="V426" s="30">
        <f>SUBTOTAL(9,V372:V425)</f>
        <v>0</v>
      </c>
      <c r="W426" s="30">
        <f>SUBTOTAL(9,W372:W425)</f>
        <v>0</v>
      </c>
      <c r="X426" s="30"/>
      <c r="Y426" s="30">
        <v>0</v>
      </c>
      <c r="Z426" s="30">
        <v>0</v>
      </c>
      <c r="AA426" s="30">
        <v>0</v>
      </c>
      <c r="AB426" s="30"/>
      <c r="AC426" s="31">
        <f>IF(V426=0,0,Y426/V426)</f>
        <v>0</v>
      </c>
      <c r="AD426" s="15"/>
      <c r="AE426" s="4"/>
    </row>
    <row r="427" spans="1:31" ht="13.5" hidden="1" outlineLevel="3" thickBot="1" x14ac:dyDescent="0.25">
      <c r="A427" s="24" t="s">
        <v>960</v>
      </c>
      <c r="B427" s="24" t="s">
        <v>961</v>
      </c>
      <c r="C427" s="24" t="s">
        <v>962</v>
      </c>
      <c r="D427" s="24" t="s">
        <v>963</v>
      </c>
      <c r="E427" s="25">
        <v>0</v>
      </c>
      <c r="F427" s="25">
        <v>4638.2700000000004</v>
      </c>
      <c r="G427" s="25">
        <v>6472.64</v>
      </c>
      <c r="H427" s="25">
        <v>6673.73</v>
      </c>
      <c r="I427" s="25">
        <v>7381.31</v>
      </c>
      <c r="J427" s="25">
        <v>3425.41</v>
      </c>
      <c r="K427" s="25">
        <v>1965.07</v>
      </c>
      <c r="L427" s="25">
        <v>0</v>
      </c>
      <c r="M427" s="25">
        <v>0</v>
      </c>
      <c r="N427" s="25">
        <v>0</v>
      </c>
      <c r="O427" s="25">
        <v>0</v>
      </c>
      <c r="P427" s="25">
        <v>0</v>
      </c>
      <c r="Q427" s="25">
        <v>0</v>
      </c>
      <c r="R427" s="25">
        <f>(E427+2*SUM(F427:P427)+Q427)/24</f>
        <v>2546.3691666666668</v>
      </c>
      <c r="T427" s="26"/>
      <c r="U427" s="26"/>
      <c r="V427" s="26"/>
      <c r="W427" s="26"/>
      <c r="X427" s="26"/>
      <c r="Y427" s="26"/>
      <c r="Z427" s="26"/>
      <c r="AA427" s="26"/>
      <c r="AB427" s="1"/>
      <c r="AC427" s="27"/>
    </row>
    <row r="428" spans="1:31" ht="13.5" hidden="1" outlineLevel="2" collapsed="1" thickBot="1" x14ac:dyDescent="0.25">
      <c r="A428" s="29" t="s">
        <v>964</v>
      </c>
      <c r="B428" s="29"/>
      <c r="C428" s="29"/>
      <c r="D428" s="29"/>
      <c r="E428" s="30">
        <f t="shared" ref="E428:R428" si="53">SUBTOTAL(9,E427:E427)</f>
        <v>0</v>
      </c>
      <c r="F428" s="30">
        <f t="shared" si="53"/>
        <v>4638.2700000000004</v>
      </c>
      <c r="G428" s="30">
        <f t="shared" si="53"/>
        <v>6472.64</v>
      </c>
      <c r="H428" s="30">
        <f t="shared" si="53"/>
        <v>6673.73</v>
      </c>
      <c r="I428" s="30">
        <f t="shared" si="53"/>
        <v>7381.31</v>
      </c>
      <c r="J428" s="30">
        <f t="shared" si="53"/>
        <v>3425.41</v>
      </c>
      <c r="K428" s="30">
        <f t="shared" si="53"/>
        <v>1965.07</v>
      </c>
      <c r="L428" s="30">
        <f t="shared" si="53"/>
        <v>0</v>
      </c>
      <c r="M428" s="30">
        <f t="shared" si="53"/>
        <v>0</v>
      </c>
      <c r="N428" s="30">
        <f t="shared" si="53"/>
        <v>0</v>
      </c>
      <c r="O428" s="30">
        <f t="shared" si="53"/>
        <v>0</v>
      </c>
      <c r="P428" s="30">
        <f t="shared" si="53"/>
        <v>0</v>
      </c>
      <c r="Q428" s="30">
        <f t="shared" si="53"/>
        <v>0</v>
      </c>
      <c r="R428" s="30">
        <f t="shared" si="53"/>
        <v>2546.3691666666668</v>
      </c>
      <c r="S428" s="4"/>
      <c r="T428" s="30">
        <f>R428</f>
        <v>2546.3691666666668</v>
      </c>
      <c r="U428" s="30">
        <f>SUBTOTAL(9,U427:U427)</f>
        <v>0</v>
      </c>
      <c r="V428" s="30">
        <f>SUBTOTAL(9,V427:V427)</f>
        <v>0</v>
      </c>
      <c r="W428" s="30">
        <f>SUBTOTAL(9,W427:W427)</f>
        <v>0</v>
      </c>
      <c r="X428" s="30"/>
      <c r="Y428" s="30">
        <v>0</v>
      </c>
      <c r="Z428" s="30">
        <v>0</v>
      </c>
      <c r="AA428" s="30">
        <v>0</v>
      </c>
      <c r="AB428" s="30"/>
      <c r="AC428" s="31">
        <f>IF(V428=0,0,Y428/V428)</f>
        <v>0</v>
      </c>
      <c r="AE428" s="4"/>
    </row>
    <row r="429" spans="1:31" ht="13.5" hidden="1" outlineLevel="3" thickBot="1" x14ac:dyDescent="0.25">
      <c r="A429" s="24" t="s">
        <v>965</v>
      </c>
      <c r="B429" s="24" t="s">
        <v>966</v>
      </c>
      <c r="C429" s="24" t="s">
        <v>967</v>
      </c>
      <c r="D429" s="24" t="s">
        <v>968</v>
      </c>
      <c r="E429" s="25">
        <v>105904.99</v>
      </c>
      <c r="F429" s="25">
        <v>101783.69</v>
      </c>
      <c r="G429" s="25">
        <v>91331.42</v>
      </c>
      <c r="H429" s="25">
        <v>96870.11</v>
      </c>
      <c r="I429" s="25">
        <v>110275.61</v>
      </c>
      <c r="J429" s="25">
        <v>111052.47</v>
      </c>
      <c r="K429" s="25">
        <v>100335.23</v>
      </c>
      <c r="L429" s="25">
        <v>108664.2</v>
      </c>
      <c r="M429" s="25">
        <v>109942.96</v>
      </c>
      <c r="N429" s="25">
        <v>89349.53</v>
      </c>
      <c r="O429" s="25">
        <v>110869.74</v>
      </c>
      <c r="P429" s="25">
        <v>113523.67</v>
      </c>
      <c r="Q429" s="25">
        <v>111149.63</v>
      </c>
      <c r="R429" s="25">
        <f>(E429+2*SUM(F429:P429)+Q429)/24</f>
        <v>104377.16166666667</v>
      </c>
      <c r="T429" s="26"/>
      <c r="U429" s="26"/>
      <c r="V429" s="26"/>
      <c r="W429" s="26"/>
      <c r="X429" s="26"/>
      <c r="Y429" s="26"/>
      <c r="Z429" s="26"/>
      <c r="AA429" s="26"/>
      <c r="AB429" s="1"/>
      <c r="AC429" s="27"/>
    </row>
    <row r="430" spans="1:31" ht="13.5" hidden="1" outlineLevel="3" thickBot="1" x14ac:dyDescent="0.25">
      <c r="A430" s="28" t="s">
        <v>965</v>
      </c>
      <c r="B430" s="28" t="s">
        <v>966</v>
      </c>
      <c r="C430" s="24" t="s">
        <v>969</v>
      </c>
      <c r="D430" s="24" t="s">
        <v>970</v>
      </c>
      <c r="E430" s="25">
        <v>257381.39</v>
      </c>
      <c r="F430" s="25">
        <v>257222.14</v>
      </c>
      <c r="G430" s="25">
        <v>250962.8</v>
      </c>
      <c r="H430" s="25">
        <v>236534.1</v>
      </c>
      <c r="I430" s="25">
        <v>158663.29</v>
      </c>
      <c r="J430" s="25">
        <v>202306.73</v>
      </c>
      <c r="K430" s="25">
        <v>245675.09</v>
      </c>
      <c r="L430" s="25">
        <v>-6826.03</v>
      </c>
      <c r="M430" s="25">
        <v>103543.82</v>
      </c>
      <c r="N430" s="25">
        <v>232945.47</v>
      </c>
      <c r="O430" s="25">
        <v>358749.11</v>
      </c>
      <c r="P430" s="25">
        <v>331335.27</v>
      </c>
      <c r="Q430" s="25">
        <v>190664.85</v>
      </c>
      <c r="R430" s="25">
        <f>(E430+2*SUM(F430:P430)+Q430)/24</f>
        <v>216261.24249999996</v>
      </c>
      <c r="T430" s="26"/>
      <c r="U430" s="26"/>
      <c r="V430" s="26"/>
      <c r="W430" s="26"/>
      <c r="X430" s="26"/>
      <c r="Y430" s="26"/>
      <c r="Z430" s="26"/>
      <c r="AA430" s="26"/>
      <c r="AB430" s="1"/>
      <c r="AC430" s="27"/>
    </row>
    <row r="431" spans="1:31" ht="13.5" hidden="1" outlineLevel="3" thickBot="1" x14ac:dyDescent="0.25">
      <c r="A431" s="28" t="s">
        <v>965</v>
      </c>
      <c r="B431" s="28" t="s">
        <v>966</v>
      </c>
      <c r="C431" s="24" t="s">
        <v>971</v>
      </c>
      <c r="D431" s="24" t="s">
        <v>972</v>
      </c>
      <c r="E431" s="25">
        <v>589234.41</v>
      </c>
      <c r="F431" s="25">
        <v>5350756.83</v>
      </c>
      <c r="G431" s="25">
        <v>2677498.44</v>
      </c>
      <c r="H431" s="25">
        <v>2610889.73</v>
      </c>
      <c r="I431" s="25">
        <v>2262315.9900000002</v>
      </c>
      <c r="J431" s="25">
        <v>794483.98</v>
      </c>
      <c r="K431" s="25">
        <v>673431.9</v>
      </c>
      <c r="L431" s="25">
        <v>1114346.08</v>
      </c>
      <c r="M431" s="25">
        <v>897053.81</v>
      </c>
      <c r="N431" s="25">
        <v>714065.51</v>
      </c>
      <c r="O431" s="25">
        <v>871146.77</v>
      </c>
      <c r="P431" s="25">
        <v>651446.15</v>
      </c>
      <c r="Q431" s="25">
        <v>787372.89</v>
      </c>
      <c r="R431" s="25">
        <f>(E431+2*SUM(F431:P431)+Q431)/24</f>
        <v>1608811.57</v>
      </c>
      <c r="T431" s="26"/>
      <c r="U431" s="26"/>
      <c r="V431" s="26"/>
      <c r="W431" s="26"/>
      <c r="X431" s="26"/>
      <c r="Y431" s="26"/>
      <c r="Z431" s="26"/>
      <c r="AA431" s="26"/>
      <c r="AB431" s="1"/>
      <c r="AC431" s="27"/>
    </row>
    <row r="432" spans="1:31" ht="13.5" hidden="1" outlineLevel="3" thickBot="1" x14ac:dyDescent="0.25">
      <c r="A432" s="28" t="s">
        <v>965</v>
      </c>
      <c r="B432" s="28" t="s">
        <v>966</v>
      </c>
      <c r="C432" s="24" t="s">
        <v>973</v>
      </c>
      <c r="D432" s="24" t="s">
        <v>974</v>
      </c>
      <c r="E432" s="25">
        <v>-142407.69</v>
      </c>
      <c r="F432" s="25">
        <v>-112069.04</v>
      </c>
      <c r="G432" s="25">
        <v>-71567.600000000006</v>
      </c>
      <c r="H432" s="25">
        <v>-62288.39</v>
      </c>
      <c r="I432" s="25">
        <v>-88918.12</v>
      </c>
      <c r="J432" s="25">
        <v>-88918.12</v>
      </c>
      <c r="K432" s="25">
        <v>-178236.21</v>
      </c>
      <c r="L432" s="25">
        <v>-178236.21</v>
      </c>
      <c r="M432" s="25">
        <v>-178236.21</v>
      </c>
      <c r="N432" s="25">
        <v>-257653.54</v>
      </c>
      <c r="O432" s="25">
        <v>-257653.54</v>
      </c>
      <c r="P432" s="25">
        <v>-257653.54</v>
      </c>
      <c r="Q432" s="25">
        <v>-153204.04999999999</v>
      </c>
      <c r="R432" s="25">
        <f>(E432+2*SUM(F432:P432)+Q432)/24</f>
        <v>-156603.0325</v>
      </c>
      <c r="T432" s="26"/>
      <c r="U432" s="26"/>
      <c r="V432" s="26"/>
      <c r="W432" s="26"/>
      <c r="X432" s="26"/>
      <c r="Y432" s="26"/>
      <c r="Z432" s="26"/>
      <c r="AA432" s="26"/>
      <c r="AB432" s="1"/>
      <c r="AC432" s="27"/>
    </row>
    <row r="433" spans="1:31" ht="13.5" hidden="1" outlineLevel="3" thickBot="1" x14ac:dyDescent="0.25">
      <c r="A433" s="28" t="s">
        <v>965</v>
      </c>
      <c r="B433" s="28" t="s">
        <v>966</v>
      </c>
      <c r="C433" s="24" t="s">
        <v>975</v>
      </c>
      <c r="D433" s="24" t="s">
        <v>976</v>
      </c>
      <c r="E433" s="25">
        <v>285572.38</v>
      </c>
      <c r="F433" s="25">
        <v>296891.7</v>
      </c>
      <c r="G433" s="25">
        <v>336443.9</v>
      </c>
      <c r="H433" s="25">
        <v>322298.84999999998</v>
      </c>
      <c r="I433" s="25">
        <v>330122.45</v>
      </c>
      <c r="J433" s="25">
        <v>349059.92</v>
      </c>
      <c r="K433" s="25">
        <v>340403.85</v>
      </c>
      <c r="L433" s="25">
        <v>335779.09</v>
      </c>
      <c r="M433" s="25">
        <v>259550.99</v>
      </c>
      <c r="N433" s="25">
        <v>249156.64</v>
      </c>
      <c r="O433" s="25">
        <v>237802.17</v>
      </c>
      <c r="P433" s="25">
        <v>249439.75</v>
      </c>
      <c r="Q433" s="25">
        <v>223949.35</v>
      </c>
      <c r="R433" s="25">
        <f>(E433+2*SUM(F433:P433)+Q433)/24</f>
        <v>296809.18124999997</v>
      </c>
      <c r="T433" s="26"/>
      <c r="U433" s="26"/>
      <c r="V433" s="26"/>
      <c r="W433" s="26"/>
      <c r="X433" s="26"/>
      <c r="Y433" s="26"/>
      <c r="Z433" s="26"/>
      <c r="AA433" s="26"/>
      <c r="AB433" s="1"/>
      <c r="AC433" s="27"/>
    </row>
    <row r="434" spans="1:31" ht="13.5" hidden="1" outlineLevel="2" collapsed="1" thickBot="1" x14ac:dyDescent="0.25">
      <c r="A434" s="29" t="s">
        <v>977</v>
      </c>
      <c r="B434" s="29"/>
      <c r="C434" s="29"/>
      <c r="D434" s="29"/>
      <c r="E434" s="30">
        <f t="shared" ref="E434:R434" si="54">SUBTOTAL(9,E429:E433)</f>
        <v>1095685.48</v>
      </c>
      <c r="F434" s="30">
        <f t="shared" si="54"/>
        <v>5894585.3200000003</v>
      </c>
      <c r="G434" s="30">
        <f t="shared" si="54"/>
        <v>3284668.96</v>
      </c>
      <c r="H434" s="30">
        <f t="shared" si="54"/>
        <v>3204304.4</v>
      </c>
      <c r="I434" s="30">
        <f t="shared" si="54"/>
        <v>2772459.22</v>
      </c>
      <c r="J434" s="30">
        <f t="shared" si="54"/>
        <v>1367984.98</v>
      </c>
      <c r="K434" s="30">
        <f t="shared" si="54"/>
        <v>1181609.8599999999</v>
      </c>
      <c r="L434" s="30">
        <f t="shared" si="54"/>
        <v>1373727.1300000001</v>
      </c>
      <c r="M434" s="30">
        <f t="shared" si="54"/>
        <v>1191855.3700000001</v>
      </c>
      <c r="N434" s="30">
        <f t="shared" si="54"/>
        <v>1027863.61</v>
      </c>
      <c r="O434" s="30">
        <f t="shared" si="54"/>
        <v>1320914.25</v>
      </c>
      <c r="P434" s="30">
        <f t="shared" si="54"/>
        <v>1088091.3</v>
      </c>
      <c r="Q434" s="30">
        <f t="shared" si="54"/>
        <v>1159932.6700000002</v>
      </c>
      <c r="R434" s="30">
        <f t="shared" si="54"/>
        <v>2069656.1229166666</v>
      </c>
      <c r="S434" s="4"/>
      <c r="T434" s="30">
        <f>R434</f>
        <v>2069656.1229166666</v>
      </c>
      <c r="U434" s="30">
        <f>SUBTOTAL(9,U429:U433)</f>
        <v>0</v>
      </c>
      <c r="V434" s="30">
        <f>SUBTOTAL(9,V429:V433)</f>
        <v>0</v>
      </c>
      <c r="W434" s="30">
        <f>SUBTOTAL(9,W429:W433)</f>
        <v>0</v>
      </c>
      <c r="X434" s="30"/>
      <c r="Y434" s="30">
        <v>0</v>
      </c>
      <c r="Z434" s="30">
        <v>0</v>
      </c>
      <c r="AA434" s="30">
        <v>0</v>
      </c>
      <c r="AB434" s="30"/>
      <c r="AC434" s="31">
        <f>IF(V434=0,0,Y434/V434)</f>
        <v>0</v>
      </c>
      <c r="AE434" s="4"/>
    </row>
    <row r="435" spans="1:31" ht="13.5" hidden="1" outlineLevel="3" thickBot="1" x14ac:dyDescent="0.25">
      <c r="A435" s="24" t="s">
        <v>978</v>
      </c>
      <c r="B435" s="24" t="s">
        <v>979</v>
      </c>
      <c r="C435" s="24" t="s">
        <v>980</v>
      </c>
      <c r="D435" s="24" t="s">
        <v>981</v>
      </c>
      <c r="E435" s="25">
        <v>-295000</v>
      </c>
      <c r="F435" s="25">
        <v>-295000</v>
      </c>
      <c r="G435" s="25">
        <v>-272000</v>
      </c>
      <c r="H435" s="25">
        <v>-238000</v>
      </c>
      <c r="I435" s="25">
        <v>0</v>
      </c>
      <c r="J435" s="25">
        <v>0</v>
      </c>
      <c r="K435" s="25">
        <v>0</v>
      </c>
      <c r="L435" s="25">
        <v>0</v>
      </c>
      <c r="M435" s="25">
        <v>0</v>
      </c>
      <c r="N435" s="25">
        <v>0</v>
      </c>
      <c r="O435" s="25">
        <v>0</v>
      </c>
      <c r="P435" s="25">
        <v>0</v>
      </c>
      <c r="Q435" s="25">
        <v>0</v>
      </c>
      <c r="R435" s="25">
        <f>(E435+2*SUM(F435:P435)+Q435)/24</f>
        <v>-79375</v>
      </c>
      <c r="T435" s="26"/>
      <c r="U435" s="26"/>
      <c r="V435" s="26"/>
      <c r="W435" s="26"/>
      <c r="X435" s="26"/>
      <c r="Y435" s="26"/>
      <c r="Z435" s="26"/>
      <c r="AA435" s="26"/>
      <c r="AB435" s="1"/>
      <c r="AC435" s="27"/>
    </row>
    <row r="436" spans="1:31" ht="13.5" hidden="1" outlineLevel="3" thickBot="1" x14ac:dyDescent="0.25">
      <c r="A436" s="28" t="s">
        <v>978</v>
      </c>
      <c r="B436" s="28" t="s">
        <v>979</v>
      </c>
      <c r="C436" s="24" t="s">
        <v>982</v>
      </c>
      <c r="D436" s="24" t="s">
        <v>983</v>
      </c>
      <c r="E436" s="25">
        <v>-598000</v>
      </c>
      <c r="F436" s="25">
        <v>-602000</v>
      </c>
      <c r="G436" s="25">
        <v>-524000</v>
      </c>
      <c r="H436" s="25">
        <v>-449000</v>
      </c>
      <c r="I436" s="25">
        <v>0</v>
      </c>
      <c r="J436" s="25">
        <v>0</v>
      </c>
      <c r="K436" s="25">
        <v>0</v>
      </c>
      <c r="L436" s="25">
        <v>0</v>
      </c>
      <c r="M436" s="25">
        <v>0</v>
      </c>
      <c r="N436" s="25">
        <v>0</v>
      </c>
      <c r="O436" s="25">
        <v>0</v>
      </c>
      <c r="P436" s="25">
        <v>0</v>
      </c>
      <c r="Q436" s="25">
        <v>0</v>
      </c>
      <c r="R436" s="25">
        <f>(E436+2*SUM(F436:P436)+Q436)/24</f>
        <v>-156166.66666666666</v>
      </c>
      <c r="T436" s="26"/>
      <c r="U436" s="26"/>
      <c r="V436" s="26"/>
      <c r="W436" s="26"/>
      <c r="X436" s="26"/>
      <c r="Y436" s="26"/>
      <c r="Z436" s="26"/>
      <c r="AA436" s="26"/>
      <c r="AB436" s="1"/>
      <c r="AC436" s="27"/>
    </row>
    <row r="437" spans="1:31" ht="13.5" hidden="1" outlineLevel="3" thickBot="1" x14ac:dyDescent="0.25">
      <c r="A437" s="28" t="s">
        <v>978</v>
      </c>
      <c r="B437" s="28" t="s">
        <v>979</v>
      </c>
      <c r="C437" s="24" t="s">
        <v>984</v>
      </c>
      <c r="D437" s="24" t="s">
        <v>985</v>
      </c>
      <c r="E437" s="25">
        <v>104730000</v>
      </c>
      <c r="F437" s="25">
        <v>104952000</v>
      </c>
      <c r="G437" s="25">
        <v>96625000</v>
      </c>
      <c r="H437" s="25">
        <v>84516000</v>
      </c>
      <c r="I437" s="25">
        <v>90362000</v>
      </c>
      <c r="J437" s="25">
        <v>99628000</v>
      </c>
      <c r="K437" s="25">
        <v>111143000</v>
      </c>
      <c r="L437" s="25">
        <v>108502000</v>
      </c>
      <c r="M437" s="25">
        <v>96906000</v>
      </c>
      <c r="N437" s="25">
        <v>94584000</v>
      </c>
      <c r="O437" s="25">
        <v>102413000</v>
      </c>
      <c r="P437" s="25">
        <v>98730000</v>
      </c>
      <c r="Q437" s="25">
        <v>102517000</v>
      </c>
      <c r="R437" s="25">
        <f>(E437+2*SUM(F437:P437)+Q437)/24</f>
        <v>99332041.666666672</v>
      </c>
      <c r="T437" s="26"/>
      <c r="U437" s="26"/>
      <c r="V437" s="26"/>
      <c r="W437" s="26"/>
      <c r="X437" s="26"/>
      <c r="Y437" s="26"/>
      <c r="Z437" s="26"/>
      <c r="AA437" s="26"/>
      <c r="AB437" s="1"/>
      <c r="AC437" s="27"/>
    </row>
    <row r="438" spans="1:31" ht="13.5" hidden="1" outlineLevel="3" thickBot="1" x14ac:dyDescent="0.25">
      <c r="A438" s="28" t="s">
        <v>978</v>
      </c>
      <c r="B438" s="28" t="s">
        <v>979</v>
      </c>
      <c r="C438" s="24" t="s">
        <v>986</v>
      </c>
      <c r="D438" s="24" t="s">
        <v>987</v>
      </c>
      <c r="E438" s="25">
        <v>212518000</v>
      </c>
      <c r="F438" s="25">
        <v>213796000</v>
      </c>
      <c r="G438" s="25">
        <v>185747000</v>
      </c>
      <c r="H438" s="25">
        <v>159299000</v>
      </c>
      <c r="I438" s="25">
        <v>146040000</v>
      </c>
      <c r="J438" s="25">
        <v>142489000</v>
      </c>
      <c r="K438" s="25">
        <v>152511000</v>
      </c>
      <c r="L438" s="25">
        <v>141590000</v>
      </c>
      <c r="M438" s="25">
        <v>122265000</v>
      </c>
      <c r="N438" s="25">
        <v>135391000</v>
      </c>
      <c r="O438" s="25">
        <v>134000000</v>
      </c>
      <c r="P438" s="25">
        <v>150563000</v>
      </c>
      <c r="Q438" s="25">
        <v>189015000</v>
      </c>
      <c r="R438" s="25">
        <f>(E438+2*SUM(F438:P438)+Q438)/24</f>
        <v>157038125</v>
      </c>
      <c r="T438" s="26"/>
      <c r="U438" s="26"/>
      <c r="V438" s="26"/>
      <c r="W438" s="26"/>
      <c r="X438" s="26"/>
      <c r="Y438" s="26"/>
      <c r="Z438" s="26"/>
      <c r="AA438" s="26"/>
      <c r="AB438" s="1"/>
      <c r="AC438" s="27"/>
    </row>
    <row r="439" spans="1:31" ht="13.5" hidden="1" outlineLevel="3" thickBot="1" x14ac:dyDescent="0.25">
      <c r="A439" s="28" t="s">
        <v>978</v>
      </c>
      <c r="B439" s="28" t="s">
        <v>979</v>
      </c>
      <c r="C439" s="24" t="s">
        <v>988</v>
      </c>
      <c r="D439" s="24" t="s">
        <v>989</v>
      </c>
      <c r="E439" s="25">
        <v>2821000</v>
      </c>
      <c r="F439" s="25">
        <v>4260000</v>
      </c>
      <c r="G439" s="25">
        <v>5449000</v>
      </c>
      <c r="H439" s="25">
        <v>6157000</v>
      </c>
      <c r="I439" s="25">
        <v>6385000</v>
      </c>
      <c r="J439" s="25">
        <v>0</v>
      </c>
      <c r="K439" s="25">
        <v>0</v>
      </c>
      <c r="L439" s="25">
        <v>20000</v>
      </c>
      <c r="M439" s="25">
        <v>38000</v>
      </c>
      <c r="N439" s="25">
        <v>168000</v>
      </c>
      <c r="O439" s="25">
        <v>650000</v>
      </c>
      <c r="P439" s="25">
        <v>1655000</v>
      </c>
      <c r="Q439" s="25">
        <v>3055000</v>
      </c>
      <c r="R439" s="25">
        <f>(E439+2*SUM(F439:P439)+Q439)/24</f>
        <v>2310000</v>
      </c>
      <c r="T439" s="26"/>
      <c r="U439" s="26"/>
      <c r="V439" s="26"/>
      <c r="W439" s="26"/>
      <c r="X439" s="26"/>
      <c r="Y439" s="26"/>
      <c r="Z439" s="26"/>
      <c r="AA439" s="26"/>
      <c r="AB439" s="1"/>
      <c r="AC439" s="27"/>
    </row>
    <row r="440" spans="1:31" ht="13.5" hidden="1" outlineLevel="2" collapsed="1" thickBot="1" x14ac:dyDescent="0.25">
      <c r="A440" s="29" t="s">
        <v>990</v>
      </c>
      <c r="B440" s="29"/>
      <c r="C440" s="29"/>
      <c r="D440" s="29"/>
      <c r="E440" s="30">
        <f t="shared" ref="E440:R440" si="55">SUBTOTAL(9,E435:E439)</f>
        <v>319176000</v>
      </c>
      <c r="F440" s="30">
        <f t="shared" si="55"/>
        <v>322111000</v>
      </c>
      <c r="G440" s="30">
        <f t="shared" si="55"/>
        <v>287025000</v>
      </c>
      <c r="H440" s="30">
        <f t="shared" si="55"/>
        <v>249285000</v>
      </c>
      <c r="I440" s="30">
        <f t="shared" si="55"/>
        <v>242787000</v>
      </c>
      <c r="J440" s="30">
        <f t="shared" si="55"/>
        <v>242117000</v>
      </c>
      <c r="K440" s="30">
        <f t="shared" si="55"/>
        <v>263654000</v>
      </c>
      <c r="L440" s="30">
        <f t="shared" si="55"/>
        <v>250112000</v>
      </c>
      <c r="M440" s="30">
        <f t="shared" si="55"/>
        <v>219209000</v>
      </c>
      <c r="N440" s="30">
        <f t="shared" si="55"/>
        <v>230143000</v>
      </c>
      <c r="O440" s="30">
        <f t="shared" si="55"/>
        <v>237063000</v>
      </c>
      <c r="P440" s="30">
        <f t="shared" si="55"/>
        <v>250948000</v>
      </c>
      <c r="Q440" s="30">
        <f t="shared" si="55"/>
        <v>294587000</v>
      </c>
      <c r="R440" s="30">
        <f t="shared" si="55"/>
        <v>258444625</v>
      </c>
      <c r="S440" s="4"/>
      <c r="T440" s="30">
        <f>R440</f>
        <v>258444625</v>
      </c>
      <c r="U440" s="30">
        <f>SUBTOTAL(9,U435:U439)</f>
        <v>0</v>
      </c>
      <c r="V440" s="30">
        <f>SUBTOTAL(9,V435:V439)</f>
        <v>0</v>
      </c>
      <c r="W440" s="30">
        <f>SUBTOTAL(9,W435:W439)</f>
        <v>0</v>
      </c>
      <c r="X440" s="30"/>
      <c r="Y440" s="30">
        <v>0</v>
      </c>
      <c r="Z440" s="30">
        <v>0</v>
      </c>
      <c r="AA440" s="30">
        <v>0</v>
      </c>
      <c r="AB440" s="30"/>
      <c r="AC440" s="31">
        <f>IF(V440=0,0,Y440/V440)</f>
        <v>0</v>
      </c>
      <c r="AE440" s="4"/>
    </row>
    <row r="441" spans="1:31" ht="13.5" hidden="1" outlineLevel="3" thickBot="1" x14ac:dyDescent="0.25">
      <c r="A441" s="24" t="s">
        <v>991</v>
      </c>
      <c r="B441" s="24" t="s">
        <v>992</v>
      </c>
      <c r="C441" s="24" t="s">
        <v>993</v>
      </c>
      <c r="D441" s="24" t="s">
        <v>994</v>
      </c>
      <c r="E441" s="25">
        <v>136538150</v>
      </c>
      <c r="F441" s="25">
        <v>140607382</v>
      </c>
      <c r="G441" s="25">
        <v>124335869</v>
      </c>
      <c r="H441" s="25">
        <v>198982343</v>
      </c>
      <c r="I441" s="25">
        <v>156288661</v>
      </c>
      <c r="J441" s="25">
        <v>118459397</v>
      </c>
      <c r="K441" s="25">
        <v>95743511</v>
      </c>
      <c r="L441" s="25">
        <v>139196519</v>
      </c>
      <c r="M441" s="25">
        <v>120126034.99999999</v>
      </c>
      <c r="N441" s="25">
        <v>198562317</v>
      </c>
      <c r="O441" s="25">
        <v>324763728</v>
      </c>
      <c r="P441" s="25">
        <v>388430698.99999994</v>
      </c>
      <c r="Q441" s="25">
        <v>261197329</v>
      </c>
      <c r="R441" s="25">
        <f>(E441+2*SUM(F441:P441)+Q441)/24</f>
        <v>183697016.70833334</v>
      </c>
      <c r="T441" s="26"/>
      <c r="U441" s="26"/>
      <c r="V441" s="26">
        <f>R441</f>
        <v>183697016.70833334</v>
      </c>
      <c r="W441" s="26"/>
      <c r="X441" s="26"/>
      <c r="Y441" s="26"/>
      <c r="Z441" s="26"/>
      <c r="AA441" s="26">
        <f>V441</f>
        <v>183697016.70833334</v>
      </c>
      <c r="AB441" s="1"/>
      <c r="AC441" s="27">
        <f t="shared" ref="AC441:AC444" si="56">IF(V441=0,0,Y441/V441)</f>
        <v>0</v>
      </c>
    </row>
    <row r="442" spans="1:31" ht="13.5" hidden="1" outlineLevel="3" thickBot="1" x14ac:dyDescent="0.25">
      <c r="A442" s="24" t="s">
        <v>991</v>
      </c>
      <c r="B442" s="28" t="s">
        <v>992</v>
      </c>
      <c r="C442" s="24" t="s">
        <v>995</v>
      </c>
      <c r="D442" s="24" t="s">
        <v>996</v>
      </c>
      <c r="E442" s="25">
        <v>-15800000</v>
      </c>
      <c r="F442" s="25">
        <v>-18500000</v>
      </c>
      <c r="G442" s="25">
        <v>-30900000</v>
      </c>
      <c r="H442" s="25">
        <v>-6300000</v>
      </c>
      <c r="I442" s="25">
        <v>-16600000</v>
      </c>
      <c r="J442" s="25">
        <v>-6800000</v>
      </c>
      <c r="K442" s="25">
        <v>-100000</v>
      </c>
      <c r="L442" s="25">
        <v>-1500000</v>
      </c>
      <c r="M442" s="25">
        <v>-4600000</v>
      </c>
      <c r="N442" s="25">
        <v>-17300000</v>
      </c>
      <c r="O442" s="25">
        <v>-101500000</v>
      </c>
      <c r="P442" s="25">
        <v>-214406954</v>
      </c>
      <c r="Q442" s="25">
        <v>-64162627</v>
      </c>
      <c r="R442" s="25">
        <f>(E442+2*SUM(F442:P442)+Q442)/24</f>
        <v>-38207355.625</v>
      </c>
      <c r="T442" s="26"/>
      <c r="U442" s="26"/>
      <c r="V442" s="26">
        <f>R442</f>
        <v>-38207355.625</v>
      </c>
      <c r="W442" s="26"/>
      <c r="X442" s="26"/>
      <c r="Y442" s="26"/>
      <c r="Z442" s="26"/>
      <c r="AA442" s="26">
        <f>V442</f>
        <v>-38207355.625</v>
      </c>
      <c r="AB442" s="1"/>
      <c r="AC442" s="27">
        <f t="shared" si="56"/>
        <v>0</v>
      </c>
    </row>
    <row r="443" spans="1:31" ht="13.5" hidden="1" outlineLevel="2" collapsed="1" thickBot="1" x14ac:dyDescent="0.25">
      <c r="A443" s="29" t="s">
        <v>997</v>
      </c>
      <c r="B443" s="29"/>
      <c r="C443" s="29"/>
      <c r="D443" s="29"/>
      <c r="E443" s="30">
        <f t="shared" ref="E443:R443" si="57">SUBTOTAL(9,E441:E442)</f>
        <v>120738150</v>
      </c>
      <c r="F443" s="30">
        <f t="shared" si="57"/>
        <v>122107382</v>
      </c>
      <c r="G443" s="30">
        <f t="shared" si="57"/>
        <v>93435869</v>
      </c>
      <c r="H443" s="30">
        <f t="shared" si="57"/>
        <v>192682343</v>
      </c>
      <c r="I443" s="30">
        <f t="shared" si="57"/>
        <v>139688661</v>
      </c>
      <c r="J443" s="30">
        <f t="shared" si="57"/>
        <v>111659397</v>
      </c>
      <c r="K443" s="30">
        <f t="shared" si="57"/>
        <v>95643511</v>
      </c>
      <c r="L443" s="30">
        <f t="shared" si="57"/>
        <v>137696519</v>
      </c>
      <c r="M443" s="30">
        <f t="shared" si="57"/>
        <v>115526034.99999999</v>
      </c>
      <c r="N443" s="30">
        <f t="shared" si="57"/>
        <v>181262317</v>
      </c>
      <c r="O443" s="30">
        <f t="shared" si="57"/>
        <v>223263728</v>
      </c>
      <c r="P443" s="30">
        <f t="shared" si="57"/>
        <v>174023744.99999994</v>
      </c>
      <c r="Q443" s="30">
        <f t="shared" si="57"/>
        <v>197034702</v>
      </c>
      <c r="R443" s="30">
        <f t="shared" si="57"/>
        <v>145489661.08333334</v>
      </c>
      <c r="S443" s="4"/>
      <c r="T443" s="30">
        <f>SUBTOTAL(9,T441:T442)</f>
        <v>0</v>
      </c>
      <c r="U443" s="30">
        <f>SUBTOTAL(9,U441:U442)</f>
        <v>0</v>
      </c>
      <c r="V443" s="30">
        <f>SUBTOTAL(9,V441:V442)</f>
        <v>145489661.08333334</v>
      </c>
      <c r="W443" s="30">
        <f>SUBTOTAL(9,W441:W442)</f>
        <v>0</v>
      </c>
      <c r="X443" s="30"/>
      <c r="Y443" s="30">
        <f>SUBTOTAL(9,Y441:Y442)</f>
        <v>0</v>
      </c>
      <c r="Z443" s="30">
        <f>SUBTOTAL(9,Z441:Z442)</f>
        <v>0</v>
      </c>
      <c r="AA443" s="30">
        <f>SUBTOTAL(9,AA441:AA442)</f>
        <v>145489661.08333334</v>
      </c>
      <c r="AB443" s="30"/>
      <c r="AC443" s="31">
        <f t="shared" si="56"/>
        <v>0</v>
      </c>
      <c r="AE443" s="4"/>
    </row>
    <row r="444" spans="1:31" ht="13.5" hidden="1" outlineLevel="2" thickBot="1" x14ac:dyDescent="0.25">
      <c r="A444" s="29" t="s">
        <v>998</v>
      </c>
      <c r="B444" s="29"/>
      <c r="C444" s="29"/>
      <c r="D444" s="29"/>
      <c r="E444" s="30">
        <f>-E212</f>
        <v>-21522833</v>
      </c>
      <c r="F444" s="30">
        <f t="shared" ref="F444:R444" si="58">-F212</f>
        <v>-30034556</v>
      </c>
      <c r="G444" s="30">
        <f t="shared" si="58"/>
        <v>-28639773</v>
      </c>
      <c r="H444" s="30">
        <f t="shared" si="58"/>
        <v>-40128693</v>
      </c>
      <c r="I444" s="30">
        <f t="shared" si="58"/>
        <v>-36440829</v>
      </c>
      <c r="J444" s="30">
        <f t="shared" si="58"/>
        <v>-30071879</v>
      </c>
      <c r="K444" s="30">
        <f t="shared" si="58"/>
        <v>-19559679</v>
      </c>
      <c r="L444" s="30">
        <f t="shared" si="58"/>
        <v>-28298007</v>
      </c>
      <c r="M444" s="30">
        <f t="shared" si="58"/>
        <v>-20020457</v>
      </c>
      <c r="N444" s="30">
        <f t="shared" si="58"/>
        <v>-36414326</v>
      </c>
      <c r="O444" s="30">
        <f t="shared" si="58"/>
        <v>-59972829</v>
      </c>
      <c r="P444" s="30">
        <f t="shared" si="58"/>
        <v>-70539396</v>
      </c>
      <c r="Q444" s="30">
        <f t="shared" si="58"/>
        <v>-69941834</v>
      </c>
      <c r="R444" s="30">
        <f t="shared" si="58"/>
        <v>-37154396.458333328</v>
      </c>
      <c r="S444" s="4"/>
      <c r="T444" s="30">
        <v>0</v>
      </c>
      <c r="U444" s="30">
        <v>0</v>
      </c>
      <c r="V444" s="30">
        <f>R444</f>
        <v>-37154396.458333328</v>
      </c>
      <c r="W444" s="30">
        <v>0</v>
      </c>
      <c r="X444" s="30"/>
      <c r="Y444" s="30">
        <v>0</v>
      </c>
      <c r="Z444" s="30">
        <v>0</v>
      </c>
      <c r="AA444" s="30">
        <f>V444</f>
        <v>-37154396.458333328</v>
      </c>
      <c r="AB444" s="30"/>
      <c r="AC444" s="31">
        <f t="shared" si="56"/>
        <v>0</v>
      </c>
      <c r="AE444" s="4"/>
    </row>
    <row r="445" spans="1:31" ht="13.5" outlineLevel="1" collapsed="1" thickBot="1" x14ac:dyDescent="0.25">
      <c r="A445" s="32" t="s">
        <v>999</v>
      </c>
      <c r="B445" s="32"/>
      <c r="C445" s="32"/>
      <c r="D445" s="32"/>
      <c r="E445" s="33">
        <f>E239+E243+E247+E249+E272+E293+E299+E346+E362+E371+E426+E428+E434+E440+E443+E444</f>
        <v>1434216849.6900001</v>
      </c>
      <c r="F445" s="33">
        <f t="shared" ref="F445:R445" si="59">F239+F243+F247+F249+F272+F293+F299+F346+F362+F371+F426+F428+F434+F440+F443+F444</f>
        <v>2193301199.9599996</v>
      </c>
      <c r="G445" s="33">
        <f t="shared" si="59"/>
        <v>2220504271.75</v>
      </c>
      <c r="H445" s="33">
        <f t="shared" si="59"/>
        <v>2336421835.9400001</v>
      </c>
      <c r="I445" s="33">
        <f t="shared" si="59"/>
        <v>2310757179.6900005</v>
      </c>
      <c r="J445" s="33">
        <f t="shared" si="59"/>
        <v>1669351092.47</v>
      </c>
      <c r="K445" s="33">
        <f t="shared" si="59"/>
        <v>1617378454.8999996</v>
      </c>
      <c r="L445" s="33">
        <f t="shared" si="59"/>
        <v>1732726111.22</v>
      </c>
      <c r="M445" s="33">
        <f t="shared" si="59"/>
        <v>1709176644.79</v>
      </c>
      <c r="N445" s="33">
        <f t="shared" si="59"/>
        <v>1805848701.2999997</v>
      </c>
      <c r="O445" s="33">
        <f t="shared" si="59"/>
        <v>1876575124.5899997</v>
      </c>
      <c r="P445" s="33">
        <f t="shared" si="59"/>
        <v>1967985723.5099998</v>
      </c>
      <c r="Q445" s="33">
        <f t="shared" si="59"/>
        <v>1835654467.3200002</v>
      </c>
      <c r="R445" s="33">
        <f t="shared" si="59"/>
        <v>1922913499.8854165</v>
      </c>
      <c r="S445" s="4"/>
      <c r="T445" s="33">
        <f t="shared" ref="T445:W445" si="60">T239+T243+T247+T249+T272+T293+T299+T346+T362+T371+T426+T428+T434+T440+T443+T444</f>
        <v>1375907118.4249997</v>
      </c>
      <c r="U445" s="33">
        <f t="shared" si="60"/>
        <v>0</v>
      </c>
      <c r="V445" s="33">
        <f t="shared" si="60"/>
        <v>547006381.46041656</v>
      </c>
      <c r="W445" s="33">
        <f t="shared" si="60"/>
        <v>0</v>
      </c>
      <c r="X445" s="33"/>
      <c r="Y445" s="33">
        <f t="shared" ref="Y445:AA445" si="61">Y239+Y243+Y247+Y249+Y272+Y293+Y299+Y346+Y362+Y371+Y426+Y428+Y434+Y440+Y443+Y444</f>
        <v>0</v>
      </c>
      <c r="Z445" s="33">
        <f t="shared" si="61"/>
        <v>0</v>
      </c>
      <c r="AA445" s="33">
        <f t="shared" si="61"/>
        <v>547006381.46041656</v>
      </c>
      <c r="AB445" s="32"/>
      <c r="AC445" s="34">
        <f>IF(V445=0,0,Y445/V445)</f>
        <v>0</v>
      </c>
      <c r="AE445" s="4"/>
    </row>
    <row r="446" spans="1:31" ht="13.5" outlineLevel="1" thickBot="1" x14ac:dyDescent="0.25">
      <c r="A446" s="21" t="s">
        <v>1000</v>
      </c>
      <c r="B446" s="22"/>
      <c r="C446" s="22"/>
      <c r="D446" s="23"/>
      <c r="E446" s="13"/>
      <c r="F446" s="13"/>
      <c r="G446" s="13"/>
      <c r="H446" s="13"/>
      <c r="I446" s="13"/>
      <c r="J446" s="13"/>
      <c r="K446" s="13"/>
      <c r="L446" s="13"/>
      <c r="M446" s="13"/>
      <c r="N446" s="13"/>
      <c r="O446" s="13"/>
      <c r="P446" s="13"/>
      <c r="Q446" s="13"/>
      <c r="R446" s="14"/>
    </row>
    <row r="447" spans="1:31" ht="13.5" hidden="1" outlineLevel="3" thickBot="1" x14ac:dyDescent="0.25">
      <c r="A447" s="24" t="s">
        <v>1001</v>
      </c>
      <c r="B447" s="24" t="s">
        <v>1002</v>
      </c>
      <c r="C447" s="24" t="s">
        <v>1003</v>
      </c>
      <c r="D447" s="24" t="s">
        <v>1004</v>
      </c>
      <c r="E447" s="25">
        <v>57189</v>
      </c>
      <c r="F447" s="25">
        <v>55759.28</v>
      </c>
      <c r="G447" s="25">
        <v>54329.55</v>
      </c>
      <c r="H447" s="25">
        <v>52899.83</v>
      </c>
      <c r="I447" s="25">
        <v>51470.1</v>
      </c>
      <c r="J447" s="25">
        <v>50040.38</v>
      </c>
      <c r="K447" s="25">
        <v>48610.65</v>
      </c>
      <c r="L447" s="25">
        <v>47180.93</v>
      </c>
      <c r="M447" s="25">
        <v>45751.199999999997</v>
      </c>
      <c r="N447" s="25">
        <v>44321.48</v>
      </c>
      <c r="O447" s="25">
        <v>42891.75</v>
      </c>
      <c r="P447" s="25">
        <v>41462.03</v>
      </c>
      <c r="Q447" s="25">
        <v>40032.300000000003</v>
      </c>
      <c r="R447" s="25">
        <f t="shared" ref="R447:R478" si="62">(E447+2*SUM(F447:P447)+Q447)/24</f>
        <v>48610.652500000004</v>
      </c>
      <c r="T447" s="26"/>
      <c r="U447" s="26"/>
      <c r="V447" s="26"/>
      <c r="W447" s="26"/>
      <c r="X447" s="26"/>
      <c r="Y447" s="26"/>
      <c r="Z447" s="26"/>
      <c r="AA447" s="26"/>
      <c r="AB447" s="1"/>
      <c r="AC447" s="27"/>
    </row>
    <row r="448" spans="1:31" ht="13.5" hidden="1" outlineLevel="3" thickBot="1" x14ac:dyDescent="0.25">
      <c r="A448" s="28" t="s">
        <v>1001</v>
      </c>
      <c r="B448" s="28" t="s">
        <v>1002</v>
      </c>
      <c r="C448" s="24" t="s">
        <v>1005</v>
      </c>
      <c r="D448" s="24" t="s">
        <v>1006</v>
      </c>
      <c r="E448" s="25">
        <v>23475</v>
      </c>
      <c r="F448" s="25">
        <v>22888.13</v>
      </c>
      <c r="G448" s="25">
        <v>22301.25</v>
      </c>
      <c r="H448" s="25">
        <v>21714.38</v>
      </c>
      <c r="I448" s="25">
        <v>21127.5</v>
      </c>
      <c r="J448" s="25">
        <v>20540.63</v>
      </c>
      <c r="K448" s="25">
        <v>19953.75</v>
      </c>
      <c r="L448" s="25">
        <v>19366.88</v>
      </c>
      <c r="M448" s="25">
        <v>18780</v>
      </c>
      <c r="N448" s="25">
        <v>18193.13</v>
      </c>
      <c r="O448" s="25">
        <v>17606.25</v>
      </c>
      <c r="P448" s="25">
        <v>17019.38</v>
      </c>
      <c r="Q448" s="25">
        <v>16432.5</v>
      </c>
      <c r="R448" s="25">
        <f t="shared" si="62"/>
        <v>19953.752500000002</v>
      </c>
      <c r="T448" s="26"/>
      <c r="U448" s="26"/>
      <c r="V448" s="26"/>
      <c r="W448" s="26"/>
      <c r="X448" s="26"/>
      <c r="Y448" s="26"/>
      <c r="Z448" s="26"/>
      <c r="AA448" s="26"/>
      <c r="AB448" s="1"/>
      <c r="AC448" s="27"/>
    </row>
    <row r="449" spans="1:29" ht="13.5" hidden="1" outlineLevel="3" thickBot="1" x14ac:dyDescent="0.25">
      <c r="A449" s="28" t="s">
        <v>1001</v>
      </c>
      <c r="B449" s="28" t="s">
        <v>1002</v>
      </c>
      <c r="C449" s="24" t="s">
        <v>1007</v>
      </c>
      <c r="D449" s="24" t="s">
        <v>1008</v>
      </c>
      <c r="E449" s="25">
        <v>365883.8</v>
      </c>
      <c r="F449" s="25">
        <v>356736.7</v>
      </c>
      <c r="G449" s="25">
        <v>347589.61</v>
      </c>
      <c r="H449" s="25">
        <v>338442.51</v>
      </c>
      <c r="I449" s="25">
        <v>329295.42</v>
      </c>
      <c r="J449" s="25">
        <v>320148.32</v>
      </c>
      <c r="K449" s="25">
        <v>311001.23</v>
      </c>
      <c r="L449" s="25">
        <v>301854.13</v>
      </c>
      <c r="M449" s="25">
        <v>292707.03999999998</v>
      </c>
      <c r="N449" s="25">
        <v>283559.94</v>
      </c>
      <c r="O449" s="25">
        <v>274412.84999999998</v>
      </c>
      <c r="P449" s="25">
        <v>265265.75</v>
      </c>
      <c r="Q449" s="25">
        <v>256118.66</v>
      </c>
      <c r="R449" s="25">
        <f t="shared" si="62"/>
        <v>311001.22749999998</v>
      </c>
      <c r="T449" s="26"/>
      <c r="U449" s="26"/>
      <c r="V449" s="26"/>
      <c r="W449" s="26"/>
      <c r="X449" s="26"/>
      <c r="Y449" s="26"/>
      <c r="Z449" s="26"/>
      <c r="AA449" s="26"/>
      <c r="AB449" s="1"/>
      <c r="AC449" s="27"/>
    </row>
    <row r="450" spans="1:29" ht="13.5" hidden="1" outlineLevel="3" thickBot="1" x14ac:dyDescent="0.25">
      <c r="A450" s="28" t="s">
        <v>1001</v>
      </c>
      <c r="B450" s="28" t="s">
        <v>1002</v>
      </c>
      <c r="C450" s="24" t="s">
        <v>1009</v>
      </c>
      <c r="D450" s="24" t="s">
        <v>1010</v>
      </c>
      <c r="E450" s="25">
        <v>47279</v>
      </c>
      <c r="F450" s="25">
        <v>46097.03</v>
      </c>
      <c r="G450" s="25">
        <v>44915.05</v>
      </c>
      <c r="H450" s="25">
        <v>43733.08</v>
      </c>
      <c r="I450" s="25">
        <v>42551.1</v>
      </c>
      <c r="J450" s="25">
        <v>41369.129999999997</v>
      </c>
      <c r="K450" s="25">
        <v>40187.15</v>
      </c>
      <c r="L450" s="25">
        <v>39005.18</v>
      </c>
      <c r="M450" s="25">
        <v>37823.199999999997</v>
      </c>
      <c r="N450" s="25">
        <v>36641.230000000003</v>
      </c>
      <c r="O450" s="25">
        <v>35459.25</v>
      </c>
      <c r="P450" s="25">
        <v>34277.279999999999</v>
      </c>
      <c r="Q450" s="25">
        <v>33095.300000000003</v>
      </c>
      <c r="R450" s="25">
        <f t="shared" si="62"/>
        <v>40187.152500000004</v>
      </c>
      <c r="T450" s="26"/>
      <c r="U450" s="26"/>
      <c r="V450" s="26"/>
      <c r="W450" s="26"/>
      <c r="X450" s="26"/>
      <c r="Y450" s="26"/>
      <c r="Z450" s="26"/>
      <c r="AA450" s="26"/>
      <c r="AB450" s="1"/>
      <c r="AC450" s="27"/>
    </row>
    <row r="451" spans="1:29" ht="13.5" hidden="1" outlineLevel="3" thickBot="1" x14ac:dyDescent="0.25">
      <c r="A451" s="28" t="s">
        <v>1001</v>
      </c>
      <c r="B451" s="28" t="s">
        <v>1002</v>
      </c>
      <c r="C451" s="24" t="s">
        <v>1011</v>
      </c>
      <c r="D451" s="24" t="s">
        <v>1012</v>
      </c>
      <c r="E451" s="25">
        <v>19235.580000000002</v>
      </c>
      <c r="F451" s="25">
        <v>18865.66</v>
      </c>
      <c r="G451" s="25">
        <v>18495.75</v>
      </c>
      <c r="H451" s="25">
        <v>18125.830000000002</v>
      </c>
      <c r="I451" s="25">
        <v>17755.919999999998</v>
      </c>
      <c r="J451" s="25">
        <v>17386</v>
      </c>
      <c r="K451" s="25">
        <v>17016.09</v>
      </c>
      <c r="L451" s="25">
        <v>16646.169999999998</v>
      </c>
      <c r="M451" s="25">
        <v>16276.26</v>
      </c>
      <c r="N451" s="25">
        <v>15906.34</v>
      </c>
      <c r="O451" s="25">
        <v>15536.43</v>
      </c>
      <c r="P451" s="25">
        <v>15166.51</v>
      </c>
      <c r="Q451" s="25">
        <v>14796.6</v>
      </c>
      <c r="R451" s="25">
        <f t="shared" si="62"/>
        <v>17016.087499999998</v>
      </c>
      <c r="T451" s="26"/>
      <c r="U451" s="26"/>
      <c r="V451" s="26"/>
      <c r="W451" s="26"/>
      <c r="X451" s="26"/>
      <c r="Y451" s="26"/>
      <c r="Z451" s="26"/>
      <c r="AA451" s="26"/>
      <c r="AB451" s="1"/>
      <c r="AC451" s="27"/>
    </row>
    <row r="452" spans="1:29" ht="13.5" hidden="1" outlineLevel="3" thickBot="1" x14ac:dyDescent="0.25">
      <c r="A452" s="28" t="s">
        <v>1001</v>
      </c>
      <c r="B452" s="28" t="s">
        <v>1002</v>
      </c>
      <c r="C452" s="24" t="s">
        <v>1013</v>
      </c>
      <c r="D452" s="24" t="s">
        <v>1014</v>
      </c>
      <c r="E452" s="25">
        <v>58739.46</v>
      </c>
      <c r="F452" s="25">
        <v>57609.85</v>
      </c>
      <c r="G452" s="25">
        <v>56480.25</v>
      </c>
      <c r="H452" s="25">
        <v>55350.64</v>
      </c>
      <c r="I452" s="25">
        <v>54221.04</v>
      </c>
      <c r="J452" s="25">
        <v>53091.43</v>
      </c>
      <c r="K452" s="25">
        <v>51961.83</v>
      </c>
      <c r="L452" s="25">
        <v>50832.22</v>
      </c>
      <c r="M452" s="25">
        <v>49702.62</v>
      </c>
      <c r="N452" s="25">
        <v>48573.01</v>
      </c>
      <c r="O452" s="25">
        <v>47443.41</v>
      </c>
      <c r="P452" s="25">
        <v>46313.8</v>
      </c>
      <c r="Q452" s="25">
        <v>45184.2</v>
      </c>
      <c r="R452" s="25">
        <f t="shared" si="62"/>
        <v>51961.827500000007</v>
      </c>
      <c r="T452" s="26"/>
      <c r="U452" s="26"/>
      <c r="V452" s="26"/>
      <c r="W452" s="26"/>
      <c r="X452" s="26"/>
      <c r="Y452" s="26"/>
      <c r="Z452" s="26"/>
      <c r="AA452" s="26"/>
      <c r="AB452" s="1"/>
      <c r="AC452" s="27"/>
    </row>
    <row r="453" spans="1:29" ht="13.5" hidden="1" outlineLevel="3" thickBot="1" x14ac:dyDescent="0.25">
      <c r="A453" s="28" t="s">
        <v>1001</v>
      </c>
      <c r="B453" s="28" t="s">
        <v>1002</v>
      </c>
      <c r="C453" s="24" t="s">
        <v>1015</v>
      </c>
      <c r="D453" s="24" t="s">
        <v>1004</v>
      </c>
      <c r="E453" s="25">
        <v>32771.699999999997</v>
      </c>
      <c r="F453" s="25">
        <v>32141.47</v>
      </c>
      <c r="G453" s="25">
        <v>31511.25</v>
      </c>
      <c r="H453" s="25">
        <v>30881.02</v>
      </c>
      <c r="I453" s="25">
        <v>30250.799999999999</v>
      </c>
      <c r="J453" s="25">
        <v>29620.57</v>
      </c>
      <c r="K453" s="25">
        <v>28990.35</v>
      </c>
      <c r="L453" s="25">
        <v>28360.12</v>
      </c>
      <c r="M453" s="25">
        <v>27729.9</v>
      </c>
      <c r="N453" s="25">
        <v>27099.67</v>
      </c>
      <c r="O453" s="25">
        <v>26469.45</v>
      </c>
      <c r="P453" s="25">
        <v>25839.22</v>
      </c>
      <c r="Q453" s="25">
        <v>25209</v>
      </c>
      <c r="R453" s="25">
        <f t="shared" si="62"/>
        <v>28990.347500000003</v>
      </c>
      <c r="T453" s="26"/>
      <c r="U453" s="26"/>
      <c r="V453" s="26"/>
      <c r="W453" s="26"/>
      <c r="X453" s="26"/>
      <c r="Y453" s="26"/>
      <c r="Z453" s="26"/>
      <c r="AA453" s="26"/>
      <c r="AB453" s="1"/>
      <c r="AC453" s="27"/>
    </row>
    <row r="454" spans="1:29" ht="13.5" hidden="1" outlineLevel="3" thickBot="1" x14ac:dyDescent="0.25">
      <c r="A454" s="28" t="s">
        <v>1001</v>
      </c>
      <c r="B454" s="28" t="s">
        <v>1002</v>
      </c>
      <c r="C454" s="24" t="s">
        <v>1016</v>
      </c>
      <c r="D454" s="24" t="s">
        <v>1017</v>
      </c>
      <c r="E454" s="25">
        <v>1920.99</v>
      </c>
      <c r="F454" s="25">
        <v>1600.82</v>
      </c>
      <c r="G454" s="25">
        <v>1280.6600000000001</v>
      </c>
      <c r="H454" s="25">
        <v>960.49</v>
      </c>
      <c r="I454" s="25">
        <v>640.33000000000004</v>
      </c>
      <c r="J454" s="25">
        <v>320.16000000000003</v>
      </c>
      <c r="K454" s="25">
        <v>0</v>
      </c>
      <c r="L454" s="25">
        <v>0</v>
      </c>
      <c r="M454" s="25">
        <v>0</v>
      </c>
      <c r="N454" s="25">
        <v>0</v>
      </c>
      <c r="O454" s="25">
        <v>0</v>
      </c>
      <c r="P454" s="25">
        <v>0</v>
      </c>
      <c r="Q454" s="25">
        <v>0</v>
      </c>
      <c r="R454" s="25">
        <f t="shared" si="62"/>
        <v>480.24624999999997</v>
      </c>
      <c r="T454" s="26"/>
      <c r="U454" s="26"/>
      <c r="V454" s="26"/>
      <c r="W454" s="26"/>
      <c r="X454" s="26"/>
      <c r="Y454" s="26"/>
      <c r="Z454" s="26"/>
      <c r="AA454" s="26"/>
      <c r="AB454" s="1"/>
      <c r="AC454" s="27"/>
    </row>
    <row r="455" spans="1:29" ht="13.5" hidden="1" outlineLevel="3" thickBot="1" x14ac:dyDescent="0.25">
      <c r="A455" s="28" t="s">
        <v>1001</v>
      </c>
      <c r="B455" s="28" t="s">
        <v>1002</v>
      </c>
      <c r="C455" s="24" t="s">
        <v>1018</v>
      </c>
      <c r="D455" s="24" t="s">
        <v>1019</v>
      </c>
      <c r="E455" s="25">
        <v>640.35</v>
      </c>
      <c r="F455" s="25">
        <v>533.62</v>
      </c>
      <c r="G455" s="25">
        <v>426.9</v>
      </c>
      <c r="H455" s="25">
        <v>320.17</v>
      </c>
      <c r="I455" s="25">
        <v>213.45</v>
      </c>
      <c r="J455" s="25">
        <v>106.72</v>
      </c>
      <c r="K455" s="25">
        <v>0</v>
      </c>
      <c r="L455" s="25">
        <v>0</v>
      </c>
      <c r="M455" s="25">
        <v>0</v>
      </c>
      <c r="N455" s="25">
        <v>0</v>
      </c>
      <c r="O455" s="25">
        <v>0</v>
      </c>
      <c r="P455" s="25">
        <v>0</v>
      </c>
      <c r="Q455" s="25">
        <v>0</v>
      </c>
      <c r="R455" s="25">
        <f t="shared" si="62"/>
        <v>160.08625000000001</v>
      </c>
      <c r="T455" s="26"/>
      <c r="U455" s="26"/>
      <c r="V455" s="26"/>
      <c r="W455" s="26"/>
      <c r="X455" s="26"/>
      <c r="Y455" s="26"/>
      <c r="Z455" s="26"/>
      <c r="AA455" s="26"/>
      <c r="AB455" s="1"/>
      <c r="AC455" s="27"/>
    </row>
    <row r="456" spans="1:29" ht="13.5" hidden="1" outlineLevel="3" thickBot="1" x14ac:dyDescent="0.25">
      <c r="A456" s="28" t="s">
        <v>1001</v>
      </c>
      <c r="B456" s="28" t="s">
        <v>1002</v>
      </c>
      <c r="C456" s="24" t="s">
        <v>1020</v>
      </c>
      <c r="D456" s="24" t="s">
        <v>1021</v>
      </c>
      <c r="E456" s="25">
        <v>555.87</v>
      </c>
      <c r="F456" s="25">
        <v>463.22</v>
      </c>
      <c r="G456" s="25">
        <v>370.58</v>
      </c>
      <c r="H456" s="25">
        <v>277.93</v>
      </c>
      <c r="I456" s="25">
        <v>185.29</v>
      </c>
      <c r="J456" s="25">
        <v>92.64</v>
      </c>
      <c r="K456" s="25">
        <v>0</v>
      </c>
      <c r="L456" s="25">
        <v>0</v>
      </c>
      <c r="M456" s="25">
        <v>0</v>
      </c>
      <c r="N456" s="25">
        <v>0</v>
      </c>
      <c r="O456" s="25">
        <v>0</v>
      </c>
      <c r="P456" s="25">
        <v>0</v>
      </c>
      <c r="Q456" s="25">
        <v>0</v>
      </c>
      <c r="R456" s="25">
        <f t="shared" si="62"/>
        <v>138.96625</v>
      </c>
      <c r="T456" s="26"/>
      <c r="U456" s="26"/>
      <c r="V456" s="26"/>
      <c r="W456" s="26"/>
      <c r="X456" s="26"/>
      <c r="Y456" s="26"/>
      <c r="Z456" s="26"/>
      <c r="AA456" s="26"/>
      <c r="AB456" s="1"/>
      <c r="AC456" s="27"/>
    </row>
    <row r="457" spans="1:29" ht="13.5" hidden="1" outlineLevel="3" thickBot="1" x14ac:dyDescent="0.25">
      <c r="A457" s="28" t="s">
        <v>1001</v>
      </c>
      <c r="B457" s="28" t="s">
        <v>1002</v>
      </c>
      <c r="C457" s="24" t="s">
        <v>1022</v>
      </c>
      <c r="D457" s="24" t="s">
        <v>1023</v>
      </c>
      <c r="E457" s="25">
        <v>511.53</v>
      </c>
      <c r="F457" s="25">
        <v>426.28</v>
      </c>
      <c r="G457" s="25">
        <v>341.02</v>
      </c>
      <c r="H457" s="25">
        <v>255.77</v>
      </c>
      <c r="I457" s="25">
        <v>170.51</v>
      </c>
      <c r="J457" s="25">
        <v>85.26</v>
      </c>
      <c r="K457" s="25">
        <v>0</v>
      </c>
      <c r="L457" s="25">
        <v>0</v>
      </c>
      <c r="M457" s="25">
        <v>0</v>
      </c>
      <c r="N457" s="25">
        <v>0</v>
      </c>
      <c r="O457" s="25">
        <v>0</v>
      </c>
      <c r="P457" s="25">
        <v>0</v>
      </c>
      <c r="Q457" s="25">
        <v>0</v>
      </c>
      <c r="R457" s="25">
        <f t="shared" si="62"/>
        <v>127.88375000000001</v>
      </c>
      <c r="T457" s="26"/>
      <c r="U457" s="26"/>
      <c r="V457" s="26"/>
      <c r="W457" s="26"/>
      <c r="X457" s="26"/>
      <c r="Y457" s="26"/>
      <c r="Z457" s="26"/>
      <c r="AA457" s="26"/>
      <c r="AB457" s="1"/>
      <c r="AC457" s="27"/>
    </row>
    <row r="458" spans="1:29" ht="13.5" hidden="1" outlineLevel="3" thickBot="1" x14ac:dyDescent="0.25">
      <c r="A458" s="28" t="s">
        <v>1001</v>
      </c>
      <c r="B458" s="28" t="s">
        <v>1002</v>
      </c>
      <c r="C458" s="24" t="s">
        <v>1024</v>
      </c>
      <c r="D458" s="24" t="s">
        <v>1025</v>
      </c>
      <c r="E458" s="25">
        <v>2733.71</v>
      </c>
      <c r="F458" s="25">
        <v>2538.44</v>
      </c>
      <c r="G458" s="25">
        <v>2343.1799999999998</v>
      </c>
      <c r="H458" s="25">
        <v>2147.91</v>
      </c>
      <c r="I458" s="25">
        <v>1952.65</v>
      </c>
      <c r="J458" s="25">
        <v>1757.38</v>
      </c>
      <c r="K458" s="25">
        <v>1562.12</v>
      </c>
      <c r="L458" s="25">
        <v>1366.85</v>
      </c>
      <c r="M458" s="25">
        <v>1171.5899999999999</v>
      </c>
      <c r="N458" s="25">
        <v>976.32</v>
      </c>
      <c r="O458" s="25">
        <v>781.06</v>
      </c>
      <c r="P458" s="25">
        <v>585.79</v>
      </c>
      <c r="Q458" s="25">
        <v>390.53</v>
      </c>
      <c r="R458" s="25">
        <f t="shared" si="62"/>
        <v>1562.1175000000001</v>
      </c>
      <c r="T458" s="26"/>
      <c r="U458" s="26"/>
      <c r="V458" s="26"/>
      <c r="W458" s="26"/>
      <c r="X458" s="26"/>
      <c r="Y458" s="26"/>
      <c r="Z458" s="26"/>
      <c r="AA458" s="26"/>
      <c r="AB458" s="1"/>
      <c r="AC458" s="27"/>
    </row>
    <row r="459" spans="1:29" ht="13.5" hidden="1" outlineLevel="3" thickBot="1" x14ac:dyDescent="0.25">
      <c r="A459" s="28" t="s">
        <v>1001</v>
      </c>
      <c r="B459" s="28" t="s">
        <v>1002</v>
      </c>
      <c r="C459" s="24" t="s">
        <v>1026</v>
      </c>
      <c r="D459" s="24" t="s">
        <v>1027</v>
      </c>
      <c r="E459" s="25">
        <v>17085.810000000001</v>
      </c>
      <c r="F459" s="25">
        <v>15865.39</v>
      </c>
      <c r="G459" s="25">
        <v>14644.98</v>
      </c>
      <c r="H459" s="25">
        <v>13424.56</v>
      </c>
      <c r="I459" s="25">
        <v>12204.15</v>
      </c>
      <c r="J459" s="25">
        <v>10983.73</v>
      </c>
      <c r="K459" s="25">
        <v>9763.32</v>
      </c>
      <c r="L459" s="25">
        <v>8542.9</v>
      </c>
      <c r="M459" s="25">
        <v>7322.49</v>
      </c>
      <c r="N459" s="25">
        <v>6102.07</v>
      </c>
      <c r="O459" s="25">
        <v>4881.66</v>
      </c>
      <c r="P459" s="25">
        <v>3661.25</v>
      </c>
      <c r="Q459" s="25">
        <v>2440.83</v>
      </c>
      <c r="R459" s="25">
        <f t="shared" si="62"/>
        <v>9763.3183333333327</v>
      </c>
      <c r="T459" s="26"/>
      <c r="U459" s="26"/>
      <c r="V459" s="26"/>
      <c r="W459" s="26"/>
      <c r="X459" s="26"/>
      <c r="Y459" s="26"/>
      <c r="Z459" s="26"/>
      <c r="AA459" s="26"/>
      <c r="AB459" s="1"/>
      <c r="AC459" s="27"/>
    </row>
    <row r="460" spans="1:29" ht="13.5" hidden="1" outlineLevel="3" thickBot="1" x14ac:dyDescent="0.25">
      <c r="A460" s="28" t="s">
        <v>1001</v>
      </c>
      <c r="B460" s="28" t="s">
        <v>1002</v>
      </c>
      <c r="C460" s="24" t="s">
        <v>1028</v>
      </c>
      <c r="D460" s="24" t="s">
        <v>1029</v>
      </c>
      <c r="E460" s="25">
        <v>4100.53</v>
      </c>
      <c r="F460" s="25">
        <v>3807.63</v>
      </c>
      <c r="G460" s="25">
        <v>3514.74</v>
      </c>
      <c r="H460" s="25">
        <v>3221.84</v>
      </c>
      <c r="I460" s="25">
        <v>2928.95</v>
      </c>
      <c r="J460" s="25">
        <v>2636.06</v>
      </c>
      <c r="K460" s="25">
        <v>2343.16</v>
      </c>
      <c r="L460" s="25">
        <v>2050.27</v>
      </c>
      <c r="M460" s="25">
        <v>1757.37</v>
      </c>
      <c r="N460" s="25">
        <v>1464.48</v>
      </c>
      <c r="O460" s="25">
        <v>1171.58</v>
      </c>
      <c r="P460" s="25">
        <v>878.69</v>
      </c>
      <c r="Q460" s="25">
        <v>585.79</v>
      </c>
      <c r="R460" s="25">
        <f t="shared" si="62"/>
        <v>2343.1608333333329</v>
      </c>
      <c r="T460" s="26"/>
      <c r="U460" s="26"/>
      <c r="V460" s="26"/>
      <c r="W460" s="26"/>
      <c r="X460" s="26"/>
      <c r="Y460" s="26"/>
      <c r="Z460" s="26"/>
      <c r="AA460" s="26"/>
      <c r="AB460" s="1"/>
      <c r="AC460" s="27"/>
    </row>
    <row r="461" spans="1:29" ht="13.5" hidden="1" outlineLevel="3" thickBot="1" x14ac:dyDescent="0.25">
      <c r="A461" s="28" t="s">
        <v>1001</v>
      </c>
      <c r="B461" s="28" t="s">
        <v>1002</v>
      </c>
      <c r="C461" s="24" t="s">
        <v>1030</v>
      </c>
      <c r="D461" s="24" t="s">
        <v>1031</v>
      </c>
      <c r="E461" s="25">
        <v>3417.19</v>
      </c>
      <c r="F461" s="25">
        <v>3173.11</v>
      </c>
      <c r="G461" s="25">
        <v>2929.02</v>
      </c>
      <c r="H461" s="25">
        <v>2684.94</v>
      </c>
      <c r="I461" s="25">
        <v>2440.85</v>
      </c>
      <c r="J461" s="25">
        <v>2196.77</v>
      </c>
      <c r="K461" s="25">
        <v>1952.68</v>
      </c>
      <c r="L461" s="25">
        <v>1708.6</v>
      </c>
      <c r="M461" s="25">
        <v>1464.51</v>
      </c>
      <c r="N461" s="25">
        <v>1220.43</v>
      </c>
      <c r="O461" s="25">
        <v>976.34</v>
      </c>
      <c r="P461" s="25">
        <v>732.26</v>
      </c>
      <c r="Q461" s="25">
        <v>488.17</v>
      </c>
      <c r="R461" s="25">
        <f t="shared" si="62"/>
        <v>1952.6824999999999</v>
      </c>
      <c r="T461" s="26"/>
      <c r="U461" s="26"/>
      <c r="V461" s="26"/>
      <c r="W461" s="26"/>
      <c r="X461" s="26"/>
      <c r="Y461" s="26"/>
      <c r="Z461" s="26"/>
      <c r="AA461" s="26"/>
      <c r="AB461" s="1"/>
      <c r="AC461" s="27"/>
    </row>
    <row r="462" spans="1:29" ht="13.5" hidden="1" outlineLevel="3" thickBot="1" x14ac:dyDescent="0.25">
      <c r="A462" s="28" t="s">
        <v>1001</v>
      </c>
      <c r="B462" s="28" t="s">
        <v>1002</v>
      </c>
      <c r="C462" s="24" t="s">
        <v>1032</v>
      </c>
      <c r="D462" s="24" t="s">
        <v>1031</v>
      </c>
      <c r="E462" s="25">
        <v>5125.75</v>
      </c>
      <c r="F462" s="25">
        <v>4759.62</v>
      </c>
      <c r="G462" s="25">
        <v>4393.5</v>
      </c>
      <c r="H462" s="25">
        <v>4027.37</v>
      </c>
      <c r="I462" s="25">
        <v>3661.25</v>
      </c>
      <c r="J462" s="25">
        <v>3295.12</v>
      </c>
      <c r="K462" s="25">
        <v>2929</v>
      </c>
      <c r="L462" s="25">
        <v>2562.87</v>
      </c>
      <c r="M462" s="25">
        <v>2196.75</v>
      </c>
      <c r="N462" s="25">
        <v>1830.62</v>
      </c>
      <c r="O462" s="25">
        <v>1464.5</v>
      </c>
      <c r="P462" s="25">
        <v>1098.3699999999999</v>
      </c>
      <c r="Q462" s="25">
        <v>732.25</v>
      </c>
      <c r="R462" s="25">
        <f t="shared" si="62"/>
        <v>2928.9974999999995</v>
      </c>
      <c r="T462" s="26"/>
      <c r="U462" s="26"/>
      <c r="V462" s="26"/>
      <c r="W462" s="26"/>
      <c r="X462" s="26"/>
      <c r="Y462" s="26"/>
      <c r="Z462" s="26"/>
      <c r="AA462" s="26"/>
      <c r="AB462" s="1"/>
      <c r="AC462" s="27"/>
    </row>
    <row r="463" spans="1:29" ht="13.5" hidden="1" outlineLevel="3" thickBot="1" x14ac:dyDescent="0.25">
      <c r="A463" s="28" t="s">
        <v>1001</v>
      </c>
      <c r="B463" s="28" t="s">
        <v>1002</v>
      </c>
      <c r="C463" s="24" t="s">
        <v>1033</v>
      </c>
      <c r="D463" s="24" t="s">
        <v>1034</v>
      </c>
      <c r="E463" s="25">
        <v>8695.1200000000008</v>
      </c>
      <c r="F463" s="25">
        <v>8115.45</v>
      </c>
      <c r="G463" s="25">
        <v>7535.77</v>
      </c>
      <c r="H463" s="25">
        <v>6956.1</v>
      </c>
      <c r="I463" s="25">
        <v>6376.42</v>
      </c>
      <c r="J463" s="25">
        <v>5796.75</v>
      </c>
      <c r="K463" s="25">
        <v>5217.07</v>
      </c>
      <c r="L463" s="25">
        <v>4637.3999999999996</v>
      </c>
      <c r="M463" s="25">
        <v>4057.72</v>
      </c>
      <c r="N463" s="25">
        <v>3478.05</v>
      </c>
      <c r="O463" s="25">
        <v>2898.37</v>
      </c>
      <c r="P463" s="25">
        <v>2318.6999999999998</v>
      </c>
      <c r="Q463" s="25">
        <v>1739.02</v>
      </c>
      <c r="R463" s="25">
        <f t="shared" si="62"/>
        <v>5217.0725000000002</v>
      </c>
      <c r="T463" s="26"/>
      <c r="U463" s="26"/>
      <c r="V463" s="26"/>
      <c r="W463" s="26"/>
      <c r="X463" s="26"/>
      <c r="Y463" s="26"/>
      <c r="Z463" s="26"/>
      <c r="AA463" s="26"/>
      <c r="AB463" s="1"/>
      <c r="AC463" s="27"/>
    </row>
    <row r="464" spans="1:29" ht="13.5" hidden="1" outlineLevel="3" thickBot="1" x14ac:dyDescent="0.25">
      <c r="A464" s="28" t="s">
        <v>1001</v>
      </c>
      <c r="B464" s="28" t="s">
        <v>1002</v>
      </c>
      <c r="C464" s="24" t="s">
        <v>1035</v>
      </c>
      <c r="D464" s="24" t="s">
        <v>1034</v>
      </c>
      <c r="E464" s="25">
        <v>8360.77</v>
      </c>
      <c r="F464" s="25">
        <v>7803.39</v>
      </c>
      <c r="G464" s="25">
        <v>7246</v>
      </c>
      <c r="H464" s="25">
        <v>6688.62</v>
      </c>
      <c r="I464" s="25">
        <v>6131.23</v>
      </c>
      <c r="J464" s="25">
        <v>5573.85</v>
      </c>
      <c r="K464" s="25">
        <v>5016.46</v>
      </c>
      <c r="L464" s="25">
        <v>4459.08</v>
      </c>
      <c r="M464" s="25">
        <v>3901.7</v>
      </c>
      <c r="N464" s="25">
        <v>3344.31</v>
      </c>
      <c r="O464" s="25">
        <v>2786.93</v>
      </c>
      <c r="P464" s="25">
        <v>2229.54</v>
      </c>
      <c r="Q464" s="25">
        <v>1672.16</v>
      </c>
      <c r="R464" s="25">
        <f t="shared" si="62"/>
        <v>5016.4645833333334</v>
      </c>
      <c r="T464" s="26"/>
      <c r="U464" s="26"/>
      <c r="V464" s="26"/>
      <c r="W464" s="26"/>
      <c r="X464" s="26"/>
      <c r="Y464" s="26"/>
      <c r="Z464" s="26"/>
      <c r="AA464" s="26"/>
      <c r="AB464" s="1"/>
      <c r="AC464" s="27"/>
    </row>
    <row r="465" spans="1:29" ht="13.5" hidden="1" outlineLevel="3" thickBot="1" x14ac:dyDescent="0.25">
      <c r="A465" s="28" t="s">
        <v>1001</v>
      </c>
      <c r="B465" s="28" t="s">
        <v>1002</v>
      </c>
      <c r="C465" s="24" t="s">
        <v>1036</v>
      </c>
      <c r="D465" s="24" t="s">
        <v>1037</v>
      </c>
      <c r="E465" s="25">
        <v>1999.65</v>
      </c>
      <c r="F465" s="25">
        <v>1894.41</v>
      </c>
      <c r="G465" s="25">
        <v>1789.16</v>
      </c>
      <c r="H465" s="25">
        <v>1683.92</v>
      </c>
      <c r="I465" s="25">
        <v>1578.67</v>
      </c>
      <c r="J465" s="25">
        <v>1473.43</v>
      </c>
      <c r="K465" s="25">
        <v>1368.18</v>
      </c>
      <c r="L465" s="25">
        <v>1262.94</v>
      </c>
      <c r="M465" s="25">
        <v>1157.69</v>
      </c>
      <c r="N465" s="25">
        <v>1052.45</v>
      </c>
      <c r="O465" s="25">
        <v>947.2</v>
      </c>
      <c r="P465" s="25">
        <v>841.96</v>
      </c>
      <c r="Q465" s="25">
        <v>736.71</v>
      </c>
      <c r="R465" s="25">
        <f t="shared" si="62"/>
        <v>1368.1825000000001</v>
      </c>
      <c r="T465" s="26"/>
      <c r="U465" s="26"/>
      <c r="V465" s="26"/>
      <c r="W465" s="26"/>
      <c r="X465" s="26"/>
      <c r="Y465" s="26"/>
      <c r="Z465" s="26"/>
      <c r="AA465" s="26"/>
      <c r="AB465" s="1"/>
      <c r="AC465" s="27"/>
    </row>
    <row r="466" spans="1:29" ht="13.5" hidden="1" outlineLevel="3" thickBot="1" x14ac:dyDescent="0.25">
      <c r="A466" s="28" t="s">
        <v>1001</v>
      </c>
      <c r="B466" s="28" t="s">
        <v>1002</v>
      </c>
      <c r="C466" s="24" t="s">
        <v>1038</v>
      </c>
      <c r="D466" s="24" t="s">
        <v>1037</v>
      </c>
      <c r="E466" s="25">
        <v>1599.7</v>
      </c>
      <c r="F466" s="25">
        <v>1515.51</v>
      </c>
      <c r="G466" s="25">
        <v>1431.31</v>
      </c>
      <c r="H466" s="25">
        <v>1347.12</v>
      </c>
      <c r="I466" s="25">
        <v>1262.92</v>
      </c>
      <c r="J466" s="25">
        <v>1178.73</v>
      </c>
      <c r="K466" s="25">
        <v>1094.53</v>
      </c>
      <c r="L466" s="25">
        <v>1010.34</v>
      </c>
      <c r="M466" s="25">
        <v>926.14</v>
      </c>
      <c r="N466" s="25">
        <v>841.95</v>
      </c>
      <c r="O466" s="25">
        <v>757.75</v>
      </c>
      <c r="P466" s="25">
        <v>673.56</v>
      </c>
      <c r="Q466" s="25">
        <v>589.36</v>
      </c>
      <c r="R466" s="25">
        <f t="shared" si="62"/>
        <v>1094.5325</v>
      </c>
      <c r="T466" s="26"/>
      <c r="U466" s="26"/>
      <c r="V466" s="26"/>
      <c r="W466" s="26"/>
      <c r="X466" s="26"/>
      <c r="Y466" s="26"/>
      <c r="Z466" s="26"/>
      <c r="AA466" s="26"/>
      <c r="AB466" s="1"/>
      <c r="AC466" s="27"/>
    </row>
    <row r="467" spans="1:29" ht="13.5" hidden="1" outlineLevel="3" thickBot="1" x14ac:dyDescent="0.25">
      <c r="A467" s="28" t="s">
        <v>1001</v>
      </c>
      <c r="B467" s="28" t="s">
        <v>1002</v>
      </c>
      <c r="C467" s="24" t="s">
        <v>1039</v>
      </c>
      <c r="D467" s="24" t="s">
        <v>1040</v>
      </c>
      <c r="E467" s="25">
        <v>17164.38</v>
      </c>
      <c r="F467" s="25">
        <v>16477.8</v>
      </c>
      <c r="G467" s="25">
        <v>15791.23</v>
      </c>
      <c r="H467" s="25">
        <v>15104.65</v>
      </c>
      <c r="I467" s="25">
        <v>14418.08</v>
      </c>
      <c r="J467" s="25">
        <v>13731.5</v>
      </c>
      <c r="K467" s="25">
        <v>13044.93</v>
      </c>
      <c r="L467" s="25">
        <v>12358.35</v>
      </c>
      <c r="M467" s="25">
        <v>11671.78</v>
      </c>
      <c r="N467" s="25">
        <v>10985.2</v>
      </c>
      <c r="O467" s="25">
        <v>10298.629999999999</v>
      </c>
      <c r="P467" s="25">
        <v>9612.0499999999993</v>
      </c>
      <c r="Q467" s="25">
        <v>8925.48</v>
      </c>
      <c r="R467" s="25">
        <f t="shared" si="62"/>
        <v>13044.927499999998</v>
      </c>
      <c r="T467" s="26"/>
      <c r="U467" s="26"/>
      <c r="V467" s="26"/>
      <c r="W467" s="26"/>
      <c r="X467" s="26"/>
      <c r="Y467" s="26"/>
      <c r="Z467" s="26"/>
      <c r="AA467" s="26"/>
      <c r="AB467" s="1"/>
      <c r="AC467" s="27"/>
    </row>
    <row r="468" spans="1:29" ht="13.5" hidden="1" outlineLevel="3" thickBot="1" x14ac:dyDescent="0.25">
      <c r="A468" s="28" t="s">
        <v>1001</v>
      </c>
      <c r="B468" s="28" t="s">
        <v>1002</v>
      </c>
      <c r="C468" s="24" t="s">
        <v>1041</v>
      </c>
      <c r="D468" s="24" t="s">
        <v>1040</v>
      </c>
      <c r="E468" s="25">
        <v>6992.87</v>
      </c>
      <c r="F468" s="25">
        <v>6713.16</v>
      </c>
      <c r="G468" s="25">
        <v>6433.44</v>
      </c>
      <c r="H468" s="25">
        <v>6153.73</v>
      </c>
      <c r="I468" s="25">
        <v>5874.01</v>
      </c>
      <c r="J468" s="25">
        <v>5594.3</v>
      </c>
      <c r="K468" s="25">
        <v>5314.58</v>
      </c>
      <c r="L468" s="25">
        <v>5034.87</v>
      </c>
      <c r="M468" s="25">
        <v>4755.1499999999996</v>
      </c>
      <c r="N468" s="25">
        <v>4475.4399999999996</v>
      </c>
      <c r="O468" s="25">
        <v>4195.7299999999996</v>
      </c>
      <c r="P468" s="25">
        <v>3916.01</v>
      </c>
      <c r="Q468" s="25">
        <v>3636.3</v>
      </c>
      <c r="R468" s="25">
        <f t="shared" si="62"/>
        <v>5314.5837500000007</v>
      </c>
      <c r="T468" s="26"/>
      <c r="U468" s="26"/>
      <c r="V468" s="26"/>
      <c r="W468" s="26"/>
      <c r="X468" s="26"/>
      <c r="Y468" s="26"/>
      <c r="Z468" s="26"/>
      <c r="AA468" s="26"/>
      <c r="AB468" s="1"/>
      <c r="AC468" s="27"/>
    </row>
    <row r="469" spans="1:29" ht="13.5" hidden="1" outlineLevel="3" thickBot="1" x14ac:dyDescent="0.25">
      <c r="A469" s="28" t="s">
        <v>1001</v>
      </c>
      <c r="B469" s="28" t="s">
        <v>1002</v>
      </c>
      <c r="C469" s="24" t="s">
        <v>1042</v>
      </c>
      <c r="D469" s="24" t="s">
        <v>1043</v>
      </c>
      <c r="E469" s="25">
        <v>9912.11</v>
      </c>
      <c r="F469" s="25">
        <v>9530.8799999999992</v>
      </c>
      <c r="G469" s="25">
        <v>9149.64</v>
      </c>
      <c r="H469" s="25">
        <v>8768.41</v>
      </c>
      <c r="I469" s="25">
        <v>8387.17</v>
      </c>
      <c r="J469" s="25">
        <v>8005.94</v>
      </c>
      <c r="K469" s="25">
        <v>7624.7</v>
      </c>
      <c r="L469" s="25">
        <v>7243.47</v>
      </c>
      <c r="M469" s="25">
        <v>6862.23</v>
      </c>
      <c r="N469" s="25">
        <v>6481</v>
      </c>
      <c r="O469" s="25">
        <v>6099.76</v>
      </c>
      <c r="P469" s="25">
        <v>5718.53</v>
      </c>
      <c r="Q469" s="25">
        <v>5337.29</v>
      </c>
      <c r="R469" s="25">
        <f t="shared" si="62"/>
        <v>7624.7025000000003</v>
      </c>
      <c r="T469" s="26"/>
      <c r="U469" s="26"/>
      <c r="V469" s="26"/>
      <c r="W469" s="26"/>
      <c r="X469" s="26"/>
      <c r="Y469" s="26"/>
      <c r="Z469" s="26"/>
      <c r="AA469" s="26"/>
      <c r="AB469" s="1"/>
      <c r="AC469" s="27"/>
    </row>
    <row r="470" spans="1:29" ht="13.5" hidden="1" outlineLevel="3" thickBot="1" x14ac:dyDescent="0.25">
      <c r="A470" s="28" t="s">
        <v>1001</v>
      </c>
      <c r="B470" s="28" t="s">
        <v>1002</v>
      </c>
      <c r="C470" s="24" t="s">
        <v>1044</v>
      </c>
      <c r="D470" s="24" t="s">
        <v>1045</v>
      </c>
      <c r="E470" s="25">
        <v>19824.349999999999</v>
      </c>
      <c r="F470" s="25">
        <v>19061.88</v>
      </c>
      <c r="G470" s="25">
        <v>18299.400000000001</v>
      </c>
      <c r="H470" s="25">
        <v>17536.93</v>
      </c>
      <c r="I470" s="25">
        <v>16774.45</v>
      </c>
      <c r="J470" s="25">
        <v>16011.98</v>
      </c>
      <c r="K470" s="25">
        <v>15249.5</v>
      </c>
      <c r="L470" s="25">
        <v>14487.03</v>
      </c>
      <c r="M470" s="25">
        <v>13724.55</v>
      </c>
      <c r="N470" s="25">
        <v>12962.08</v>
      </c>
      <c r="O470" s="25">
        <v>12199.6</v>
      </c>
      <c r="P470" s="25">
        <v>11437.13</v>
      </c>
      <c r="Q470" s="25">
        <v>10674.65</v>
      </c>
      <c r="R470" s="25">
        <f t="shared" si="62"/>
        <v>15249.502500000001</v>
      </c>
      <c r="T470" s="26"/>
      <c r="U470" s="26"/>
      <c r="V470" s="26"/>
      <c r="W470" s="26"/>
      <c r="X470" s="26"/>
      <c r="Y470" s="26"/>
      <c r="Z470" s="26"/>
      <c r="AA470" s="26"/>
      <c r="AB470" s="1"/>
      <c r="AC470" s="27"/>
    </row>
    <row r="471" spans="1:29" ht="13.5" hidden="1" outlineLevel="3" thickBot="1" x14ac:dyDescent="0.25">
      <c r="A471" s="28" t="s">
        <v>1001</v>
      </c>
      <c r="B471" s="28" t="s">
        <v>1002</v>
      </c>
      <c r="C471" s="24" t="s">
        <v>1046</v>
      </c>
      <c r="D471" s="24" t="s">
        <v>1047</v>
      </c>
      <c r="E471" s="25">
        <v>2770.95</v>
      </c>
      <c r="F471" s="25">
        <v>2664.37</v>
      </c>
      <c r="G471" s="25">
        <v>2557.8000000000002</v>
      </c>
      <c r="H471" s="25">
        <v>2451.2199999999998</v>
      </c>
      <c r="I471" s="25">
        <v>2344.65</v>
      </c>
      <c r="J471" s="25">
        <v>2238.0700000000002</v>
      </c>
      <c r="K471" s="25">
        <v>2131.5</v>
      </c>
      <c r="L471" s="25">
        <v>2024.92</v>
      </c>
      <c r="M471" s="25">
        <v>1918.35</v>
      </c>
      <c r="N471" s="25">
        <v>1811.77</v>
      </c>
      <c r="O471" s="25">
        <v>1705.2</v>
      </c>
      <c r="P471" s="25">
        <v>1598.62</v>
      </c>
      <c r="Q471" s="25">
        <v>1492.05</v>
      </c>
      <c r="R471" s="25">
        <f t="shared" si="62"/>
        <v>2131.4974999999999</v>
      </c>
      <c r="T471" s="26"/>
      <c r="U471" s="26"/>
      <c r="V471" s="26"/>
      <c r="W471" s="26"/>
      <c r="X471" s="26"/>
      <c r="Y471" s="26"/>
      <c r="Z471" s="26"/>
      <c r="AA471" s="26"/>
      <c r="AB471" s="1"/>
      <c r="AC471" s="27"/>
    </row>
    <row r="472" spans="1:29" ht="13.5" hidden="1" outlineLevel="3" thickBot="1" x14ac:dyDescent="0.25">
      <c r="A472" s="28" t="s">
        <v>1001</v>
      </c>
      <c r="B472" s="28" t="s">
        <v>1002</v>
      </c>
      <c r="C472" s="24" t="s">
        <v>1048</v>
      </c>
      <c r="D472" s="24" t="s">
        <v>1047</v>
      </c>
      <c r="E472" s="25">
        <v>1108.25</v>
      </c>
      <c r="F472" s="25">
        <v>1065.6300000000001</v>
      </c>
      <c r="G472" s="25">
        <v>1023</v>
      </c>
      <c r="H472" s="25">
        <v>980.38</v>
      </c>
      <c r="I472" s="25">
        <v>937.75</v>
      </c>
      <c r="J472" s="25">
        <v>895.13</v>
      </c>
      <c r="K472" s="25">
        <v>852.5</v>
      </c>
      <c r="L472" s="25">
        <v>809.88</v>
      </c>
      <c r="M472" s="25">
        <v>767.25</v>
      </c>
      <c r="N472" s="25">
        <v>724.63</v>
      </c>
      <c r="O472" s="25">
        <v>682</v>
      </c>
      <c r="P472" s="25">
        <v>639.38</v>
      </c>
      <c r="Q472" s="25">
        <v>596.75</v>
      </c>
      <c r="R472" s="25">
        <f t="shared" si="62"/>
        <v>852.50250000000005</v>
      </c>
      <c r="T472" s="26"/>
      <c r="U472" s="26"/>
      <c r="V472" s="26"/>
      <c r="W472" s="26"/>
      <c r="X472" s="26"/>
      <c r="Y472" s="26"/>
      <c r="Z472" s="26"/>
      <c r="AA472" s="26"/>
      <c r="AB472" s="1"/>
      <c r="AC472" s="27"/>
    </row>
    <row r="473" spans="1:29" ht="13.5" hidden="1" outlineLevel="3" thickBot="1" x14ac:dyDescent="0.25">
      <c r="A473" s="28" t="s">
        <v>1001</v>
      </c>
      <c r="B473" s="28" t="s">
        <v>1002</v>
      </c>
      <c r="C473" s="24" t="s">
        <v>1049</v>
      </c>
      <c r="D473" s="24" t="s">
        <v>1050</v>
      </c>
      <c r="E473" s="25">
        <v>1108.25</v>
      </c>
      <c r="F473" s="25">
        <v>1065.6300000000001</v>
      </c>
      <c r="G473" s="25">
        <v>1023</v>
      </c>
      <c r="H473" s="25">
        <v>980.38</v>
      </c>
      <c r="I473" s="25">
        <v>937.75</v>
      </c>
      <c r="J473" s="25">
        <v>895.13</v>
      </c>
      <c r="K473" s="25">
        <v>852.5</v>
      </c>
      <c r="L473" s="25">
        <v>809.88</v>
      </c>
      <c r="M473" s="25">
        <v>767.25</v>
      </c>
      <c r="N473" s="25">
        <v>724.63</v>
      </c>
      <c r="O473" s="25">
        <v>682</v>
      </c>
      <c r="P473" s="25">
        <v>639.38</v>
      </c>
      <c r="Q473" s="25">
        <v>596.75</v>
      </c>
      <c r="R473" s="25">
        <f t="shared" si="62"/>
        <v>852.50250000000005</v>
      </c>
      <c r="T473" s="26"/>
      <c r="U473" s="26"/>
      <c r="V473" s="26"/>
      <c r="W473" s="26"/>
      <c r="X473" s="26"/>
      <c r="Y473" s="26"/>
      <c r="Z473" s="26"/>
      <c r="AA473" s="26"/>
      <c r="AB473" s="1"/>
      <c r="AC473" s="27"/>
    </row>
    <row r="474" spans="1:29" ht="13.5" hidden="1" outlineLevel="3" thickBot="1" x14ac:dyDescent="0.25">
      <c r="A474" s="28" t="s">
        <v>1001</v>
      </c>
      <c r="B474" s="28" t="s">
        <v>1002</v>
      </c>
      <c r="C474" s="24" t="s">
        <v>1051</v>
      </c>
      <c r="D474" s="24" t="s">
        <v>1047</v>
      </c>
      <c r="E474" s="25">
        <v>11850.02</v>
      </c>
      <c r="F474" s="25">
        <v>11426.8</v>
      </c>
      <c r="G474" s="25">
        <v>11003.59</v>
      </c>
      <c r="H474" s="25">
        <v>10580.37</v>
      </c>
      <c r="I474" s="25">
        <v>10157.16</v>
      </c>
      <c r="J474" s="25">
        <v>9733.94</v>
      </c>
      <c r="K474" s="25">
        <v>9310.73</v>
      </c>
      <c r="L474" s="25">
        <v>8887.52</v>
      </c>
      <c r="M474" s="25">
        <v>8464.2999999999993</v>
      </c>
      <c r="N474" s="25">
        <v>8041.08</v>
      </c>
      <c r="O474" s="25">
        <v>7617.87</v>
      </c>
      <c r="P474" s="25">
        <v>7194.66</v>
      </c>
      <c r="Q474" s="25">
        <v>6771.44</v>
      </c>
      <c r="R474" s="25">
        <f t="shared" si="62"/>
        <v>9310.7291666666661</v>
      </c>
      <c r="T474" s="26"/>
      <c r="U474" s="26"/>
      <c r="V474" s="26"/>
      <c r="W474" s="26"/>
      <c r="X474" s="26"/>
      <c r="Y474" s="26"/>
      <c r="Z474" s="26"/>
      <c r="AA474" s="26"/>
      <c r="AB474" s="1"/>
      <c r="AC474" s="27"/>
    </row>
    <row r="475" spans="1:29" ht="13.5" hidden="1" outlineLevel="3" thickBot="1" x14ac:dyDescent="0.25">
      <c r="A475" s="28" t="s">
        <v>1001</v>
      </c>
      <c r="B475" s="28" t="s">
        <v>1002</v>
      </c>
      <c r="C475" s="24" t="s">
        <v>1052</v>
      </c>
      <c r="D475" s="24" t="s">
        <v>1047</v>
      </c>
      <c r="E475" s="25">
        <v>9480.1</v>
      </c>
      <c r="F475" s="25">
        <v>9141.5300000000007</v>
      </c>
      <c r="G475" s="25">
        <v>8802.9500000000007</v>
      </c>
      <c r="H475" s="25">
        <v>8464.3799999999992</v>
      </c>
      <c r="I475" s="25">
        <v>8125.8</v>
      </c>
      <c r="J475" s="25">
        <v>7787.23</v>
      </c>
      <c r="K475" s="25">
        <v>7448.65</v>
      </c>
      <c r="L475" s="25">
        <v>7110.08</v>
      </c>
      <c r="M475" s="25">
        <v>6771.5</v>
      </c>
      <c r="N475" s="25">
        <v>6432.93</v>
      </c>
      <c r="O475" s="25">
        <v>6094.35</v>
      </c>
      <c r="P475" s="25">
        <v>5755.78</v>
      </c>
      <c r="Q475" s="25">
        <v>5417.2</v>
      </c>
      <c r="R475" s="25">
        <f t="shared" si="62"/>
        <v>7448.6525000000011</v>
      </c>
      <c r="T475" s="26"/>
      <c r="U475" s="26"/>
      <c r="V475" s="26"/>
      <c r="W475" s="26"/>
      <c r="X475" s="26"/>
      <c r="Y475" s="26"/>
      <c r="Z475" s="26"/>
      <c r="AA475" s="26"/>
      <c r="AB475" s="1"/>
      <c r="AC475" s="27"/>
    </row>
    <row r="476" spans="1:29" ht="13.5" hidden="1" outlineLevel="3" thickBot="1" x14ac:dyDescent="0.25">
      <c r="A476" s="28" t="s">
        <v>1001</v>
      </c>
      <c r="B476" s="28" t="s">
        <v>1002</v>
      </c>
      <c r="C476" s="24" t="s">
        <v>1053</v>
      </c>
      <c r="D476" s="24" t="s">
        <v>1047</v>
      </c>
      <c r="E476" s="25">
        <v>7109.9</v>
      </c>
      <c r="F476" s="25">
        <v>6855.98</v>
      </c>
      <c r="G476" s="25">
        <v>6602.05</v>
      </c>
      <c r="H476" s="25">
        <v>6348.13</v>
      </c>
      <c r="I476" s="25">
        <v>6094.2</v>
      </c>
      <c r="J476" s="25">
        <v>5840.28</v>
      </c>
      <c r="K476" s="25">
        <v>5586.35</v>
      </c>
      <c r="L476" s="25">
        <v>5332.43</v>
      </c>
      <c r="M476" s="25">
        <v>5078.5</v>
      </c>
      <c r="N476" s="25">
        <v>4824.58</v>
      </c>
      <c r="O476" s="25">
        <v>4570.6499999999996</v>
      </c>
      <c r="P476" s="25">
        <v>4316.7299999999996</v>
      </c>
      <c r="Q476" s="25">
        <v>4062.8</v>
      </c>
      <c r="R476" s="25">
        <f t="shared" si="62"/>
        <v>5586.3525</v>
      </c>
      <c r="T476" s="26"/>
      <c r="U476" s="26"/>
      <c r="V476" s="26"/>
      <c r="W476" s="26"/>
      <c r="X476" s="26"/>
      <c r="Y476" s="26"/>
      <c r="Z476" s="26"/>
      <c r="AA476" s="26"/>
      <c r="AB476" s="1"/>
      <c r="AC476" s="27"/>
    </row>
    <row r="477" spans="1:29" ht="13.5" hidden="1" outlineLevel="3" thickBot="1" x14ac:dyDescent="0.25">
      <c r="A477" s="28" t="s">
        <v>1001</v>
      </c>
      <c r="B477" s="28" t="s">
        <v>1002</v>
      </c>
      <c r="C477" s="24" t="s">
        <v>1054</v>
      </c>
      <c r="D477" s="24" t="s">
        <v>1055</v>
      </c>
      <c r="E477" s="25">
        <v>138241.12</v>
      </c>
      <c r="F477" s="25">
        <v>135727.65</v>
      </c>
      <c r="G477" s="25">
        <v>133214.17000000001</v>
      </c>
      <c r="H477" s="25">
        <v>130700.7</v>
      </c>
      <c r="I477" s="25">
        <v>128187.22</v>
      </c>
      <c r="J477" s="25">
        <v>125673.75</v>
      </c>
      <c r="K477" s="25">
        <v>123160.27</v>
      </c>
      <c r="L477" s="25">
        <v>120646.8</v>
      </c>
      <c r="M477" s="25">
        <v>118133.32</v>
      </c>
      <c r="N477" s="25">
        <v>115619.85</v>
      </c>
      <c r="O477" s="25">
        <v>113106.37</v>
      </c>
      <c r="P477" s="25">
        <v>110592.9</v>
      </c>
      <c r="Q477" s="25">
        <v>108079.42</v>
      </c>
      <c r="R477" s="25">
        <f t="shared" si="62"/>
        <v>123160.27250000001</v>
      </c>
      <c r="T477" s="26"/>
      <c r="U477" s="26"/>
      <c r="V477" s="26"/>
      <c r="W477" s="26"/>
      <c r="X477" s="26"/>
      <c r="Y477" s="26"/>
      <c r="Z477" s="26"/>
      <c r="AA477" s="26"/>
      <c r="AB477" s="1"/>
      <c r="AC477" s="27"/>
    </row>
    <row r="478" spans="1:29" ht="13.5" hidden="1" outlineLevel="3" thickBot="1" x14ac:dyDescent="0.25">
      <c r="A478" s="28" t="s">
        <v>1001</v>
      </c>
      <c r="B478" s="28" t="s">
        <v>1002</v>
      </c>
      <c r="C478" s="24" t="s">
        <v>1056</v>
      </c>
      <c r="D478" s="24" t="s">
        <v>1057</v>
      </c>
      <c r="E478" s="25">
        <v>985317.07</v>
      </c>
      <c r="F478" s="25">
        <v>977434.53</v>
      </c>
      <c r="G478" s="25">
        <v>969551.99</v>
      </c>
      <c r="H478" s="25">
        <v>961669.45</v>
      </c>
      <c r="I478" s="25">
        <v>953786.91</v>
      </c>
      <c r="J478" s="25">
        <v>945904.37</v>
      </c>
      <c r="K478" s="25">
        <v>938021.83</v>
      </c>
      <c r="L478" s="25">
        <v>930139.29</v>
      </c>
      <c r="M478" s="25">
        <v>922256.75</v>
      </c>
      <c r="N478" s="25">
        <v>914374.21</v>
      </c>
      <c r="O478" s="25">
        <v>906491.67</v>
      </c>
      <c r="P478" s="25">
        <v>898609.13</v>
      </c>
      <c r="Q478" s="25">
        <v>890726.59</v>
      </c>
      <c r="R478" s="25">
        <f t="shared" si="62"/>
        <v>938021.83000000007</v>
      </c>
      <c r="T478" s="26"/>
      <c r="U478" s="26"/>
      <c r="V478" s="26"/>
      <c r="W478" s="26"/>
      <c r="X478" s="26"/>
      <c r="Y478" s="26"/>
      <c r="Z478" s="26"/>
      <c r="AA478" s="26"/>
      <c r="AB478" s="1"/>
      <c r="AC478" s="27"/>
    </row>
    <row r="479" spans="1:29" ht="13.5" hidden="1" outlineLevel="3" thickBot="1" x14ac:dyDescent="0.25">
      <c r="A479" s="28" t="s">
        <v>1001</v>
      </c>
      <c r="B479" s="28" t="s">
        <v>1002</v>
      </c>
      <c r="C479" s="24" t="s">
        <v>1058</v>
      </c>
      <c r="D479" s="24" t="s">
        <v>1059</v>
      </c>
      <c r="E479" s="25">
        <v>830740.81</v>
      </c>
      <c r="F479" s="25">
        <v>825482.96</v>
      </c>
      <c r="G479" s="25">
        <v>820225.11</v>
      </c>
      <c r="H479" s="25">
        <v>814967.26</v>
      </c>
      <c r="I479" s="25">
        <v>809709.41</v>
      </c>
      <c r="J479" s="25">
        <v>804451.56</v>
      </c>
      <c r="K479" s="25">
        <v>799193.71</v>
      </c>
      <c r="L479" s="25">
        <v>793935.86</v>
      </c>
      <c r="M479" s="25">
        <v>788678.01</v>
      </c>
      <c r="N479" s="25">
        <v>783420.16</v>
      </c>
      <c r="O479" s="25">
        <v>778162.31</v>
      </c>
      <c r="P479" s="25">
        <v>772904.46</v>
      </c>
      <c r="Q479" s="25">
        <v>767646.61</v>
      </c>
      <c r="R479" s="25">
        <f t="shared" ref="R479:R506" si="63">(E479+2*SUM(F479:P479)+Q479)/24</f>
        <v>799193.70999999985</v>
      </c>
      <c r="T479" s="26"/>
      <c r="U479" s="26"/>
      <c r="V479" s="26"/>
      <c r="W479" s="26"/>
      <c r="X479" s="26"/>
      <c r="Y479" s="26"/>
      <c r="Z479" s="26"/>
      <c r="AA479" s="26"/>
      <c r="AB479" s="1"/>
      <c r="AC479" s="27"/>
    </row>
    <row r="480" spans="1:29" ht="13.5" hidden="1" outlineLevel="3" thickBot="1" x14ac:dyDescent="0.25">
      <c r="A480" s="28" t="s">
        <v>1001</v>
      </c>
      <c r="B480" s="28" t="s">
        <v>1002</v>
      </c>
      <c r="C480" s="24" t="s">
        <v>1060</v>
      </c>
      <c r="D480" s="24" t="s">
        <v>1061</v>
      </c>
      <c r="E480" s="25">
        <v>1351393.22</v>
      </c>
      <c r="F480" s="25">
        <v>1343301.05</v>
      </c>
      <c r="G480" s="25">
        <v>1335208.8700000001</v>
      </c>
      <c r="H480" s="25">
        <v>1327116.7</v>
      </c>
      <c r="I480" s="25">
        <v>1319024.52</v>
      </c>
      <c r="J480" s="25">
        <v>1310932.3500000001</v>
      </c>
      <c r="K480" s="25">
        <v>1302840.17</v>
      </c>
      <c r="L480" s="25">
        <v>1294748</v>
      </c>
      <c r="M480" s="25">
        <v>1286655.82</v>
      </c>
      <c r="N480" s="25">
        <v>1278563.6499999999</v>
      </c>
      <c r="O480" s="25">
        <v>1270471.47</v>
      </c>
      <c r="P480" s="25">
        <v>1262379.3</v>
      </c>
      <c r="Q480" s="25">
        <v>1254287.1200000001</v>
      </c>
      <c r="R480" s="25">
        <f t="shared" si="63"/>
        <v>1302840.1725000001</v>
      </c>
      <c r="T480" s="26"/>
      <c r="U480" s="26"/>
      <c r="V480" s="26"/>
      <c r="W480" s="26"/>
      <c r="X480" s="26"/>
      <c r="Y480" s="26"/>
      <c r="Z480" s="26"/>
      <c r="AA480" s="26"/>
      <c r="AB480" s="1"/>
      <c r="AC480" s="27"/>
    </row>
    <row r="481" spans="1:29" ht="13.5" hidden="1" outlineLevel="3" thickBot="1" x14ac:dyDescent="0.25">
      <c r="A481" s="28" t="s">
        <v>1001</v>
      </c>
      <c r="B481" s="28" t="s">
        <v>1002</v>
      </c>
      <c r="C481" s="24" t="s">
        <v>1062</v>
      </c>
      <c r="D481" s="24" t="s">
        <v>1063</v>
      </c>
      <c r="E481" s="25">
        <v>1465120.84</v>
      </c>
      <c r="F481" s="25">
        <v>1457026.25</v>
      </c>
      <c r="G481" s="25">
        <v>1448931.66</v>
      </c>
      <c r="H481" s="25">
        <v>1440837.07</v>
      </c>
      <c r="I481" s="25">
        <v>1432742.48</v>
      </c>
      <c r="J481" s="25">
        <v>1424647.89</v>
      </c>
      <c r="K481" s="25">
        <v>1416553.3</v>
      </c>
      <c r="L481" s="25">
        <v>1408458.71</v>
      </c>
      <c r="M481" s="25">
        <v>1400364.12</v>
      </c>
      <c r="N481" s="25">
        <v>1392269.53</v>
      </c>
      <c r="O481" s="25">
        <v>1384174.94</v>
      </c>
      <c r="P481" s="25">
        <v>1376080.35</v>
      </c>
      <c r="Q481" s="25">
        <v>1367985.76</v>
      </c>
      <c r="R481" s="25">
        <f t="shared" si="63"/>
        <v>1416553.2999999998</v>
      </c>
      <c r="T481" s="26"/>
      <c r="U481" s="26"/>
      <c r="V481" s="26"/>
      <c r="W481" s="26"/>
      <c r="X481" s="26"/>
      <c r="Y481" s="26"/>
      <c r="Z481" s="26"/>
      <c r="AA481" s="26"/>
      <c r="AB481" s="1"/>
      <c r="AC481" s="27"/>
    </row>
    <row r="482" spans="1:29" ht="13.5" hidden="1" outlineLevel="3" thickBot="1" x14ac:dyDescent="0.25">
      <c r="A482" s="28" t="s">
        <v>1001</v>
      </c>
      <c r="B482" s="28" t="s">
        <v>1002</v>
      </c>
      <c r="C482" s="24" t="s">
        <v>1064</v>
      </c>
      <c r="D482" s="24" t="s">
        <v>1065</v>
      </c>
      <c r="E482" s="25">
        <v>310860.59000000003</v>
      </c>
      <c r="F482" s="25">
        <v>309215.82</v>
      </c>
      <c r="G482" s="25">
        <v>307571.06</v>
      </c>
      <c r="H482" s="25">
        <v>305926.28999999998</v>
      </c>
      <c r="I482" s="25">
        <v>304281.53000000003</v>
      </c>
      <c r="J482" s="25">
        <v>302636.76</v>
      </c>
      <c r="K482" s="25">
        <v>300992</v>
      </c>
      <c r="L482" s="25">
        <v>299347.23</v>
      </c>
      <c r="M482" s="25">
        <v>297702.46999999997</v>
      </c>
      <c r="N482" s="25">
        <v>296057.7</v>
      </c>
      <c r="O482" s="25">
        <v>294412.94</v>
      </c>
      <c r="P482" s="25">
        <v>292768.17</v>
      </c>
      <c r="Q482" s="25">
        <v>291123.40999999997</v>
      </c>
      <c r="R482" s="25">
        <f t="shared" si="63"/>
        <v>300991.9975</v>
      </c>
      <c r="T482" s="26"/>
      <c r="U482" s="26"/>
      <c r="V482" s="26"/>
      <c r="W482" s="26"/>
      <c r="X482" s="26"/>
      <c r="Y482" s="26"/>
      <c r="Z482" s="26"/>
      <c r="AA482" s="26"/>
      <c r="AB482" s="1"/>
      <c r="AC482" s="27"/>
    </row>
    <row r="483" spans="1:29" ht="13.5" hidden="1" outlineLevel="3" thickBot="1" x14ac:dyDescent="0.25">
      <c r="A483" s="28" t="s">
        <v>1001</v>
      </c>
      <c r="B483" s="28" t="s">
        <v>1002</v>
      </c>
      <c r="C483" s="24" t="s">
        <v>1066</v>
      </c>
      <c r="D483" s="24" t="s">
        <v>1067</v>
      </c>
      <c r="E483" s="25">
        <v>2778164.55</v>
      </c>
      <c r="F483" s="25">
        <v>2763917.55</v>
      </c>
      <c r="G483" s="25">
        <v>2749670.55</v>
      </c>
      <c r="H483" s="25">
        <v>2735423.55</v>
      </c>
      <c r="I483" s="25">
        <v>2721176.55</v>
      </c>
      <c r="J483" s="25">
        <v>2706929.55</v>
      </c>
      <c r="K483" s="25">
        <v>2692682.55</v>
      </c>
      <c r="L483" s="25">
        <v>2678435.5499999998</v>
      </c>
      <c r="M483" s="25">
        <v>2664188.5499999998</v>
      </c>
      <c r="N483" s="25">
        <v>2649941.5499999998</v>
      </c>
      <c r="O483" s="25">
        <v>2635694.5499999998</v>
      </c>
      <c r="P483" s="25">
        <v>2621447.5499999998</v>
      </c>
      <c r="Q483" s="25">
        <v>2607200.5499999998</v>
      </c>
      <c r="R483" s="25">
        <f t="shared" si="63"/>
        <v>2692682.5500000003</v>
      </c>
      <c r="T483" s="26"/>
      <c r="U483" s="26"/>
      <c r="V483" s="26"/>
      <c r="W483" s="26"/>
      <c r="X483" s="26"/>
      <c r="Y483" s="26"/>
      <c r="Z483" s="26"/>
      <c r="AA483" s="26"/>
      <c r="AB483" s="1"/>
      <c r="AC483" s="27"/>
    </row>
    <row r="484" spans="1:29" ht="13.5" hidden="1" outlineLevel="3" thickBot="1" x14ac:dyDescent="0.25">
      <c r="A484" s="28" t="s">
        <v>1001</v>
      </c>
      <c r="B484" s="28" t="s">
        <v>1002</v>
      </c>
      <c r="C484" s="24" t="s">
        <v>1068</v>
      </c>
      <c r="D484" s="24" t="s">
        <v>1069</v>
      </c>
      <c r="E484" s="25">
        <v>1298606.68</v>
      </c>
      <c r="F484" s="25">
        <v>1292240.96</v>
      </c>
      <c r="G484" s="25">
        <v>1285875.24</v>
      </c>
      <c r="H484" s="25">
        <v>1279509.52</v>
      </c>
      <c r="I484" s="25">
        <v>1273143.8</v>
      </c>
      <c r="J484" s="25">
        <v>1266778.08</v>
      </c>
      <c r="K484" s="25">
        <v>1260412.3600000001</v>
      </c>
      <c r="L484" s="25">
        <v>1254046.6399999999</v>
      </c>
      <c r="M484" s="25">
        <v>1247680.92</v>
      </c>
      <c r="N484" s="25">
        <v>1241315.2</v>
      </c>
      <c r="O484" s="25">
        <v>1234949.48</v>
      </c>
      <c r="P484" s="25">
        <v>1228583.76</v>
      </c>
      <c r="Q484" s="25">
        <v>1222218.04</v>
      </c>
      <c r="R484" s="25">
        <f t="shared" si="63"/>
        <v>1260412.3600000001</v>
      </c>
      <c r="T484" s="26"/>
      <c r="U484" s="26"/>
      <c r="V484" s="26"/>
      <c r="W484" s="26"/>
      <c r="X484" s="26"/>
      <c r="Y484" s="26"/>
      <c r="Z484" s="26"/>
      <c r="AA484" s="26"/>
      <c r="AB484" s="1"/>
      <c r="AC484" s="27"/>
    </row>
    <row r="485" spans="1:29" ht="13.5" hidden="1" outlineLevel="3" thickBot="1" x14ac:dyDescent="0.25">
      <c r="A485" s="28" t="s">
        <v>1001</v>
      </c>
      <c r="B485" s="28" t="s">
        <v>1002</v>
      </c>
      <c r="C485" s="24" t="s">
        <v>1070</v>
      </c>
      <c r="D485" s="24" t="s">
        <v>1071</v>
      </c>
      <c r="E485" s="25">
        <v>3573448.88</v>
      </c>
      <c r="F485" s="25">
        <v>3556432.46</v>
      </c>
      <c r="G485" s="25">
        <v>3539416.04</v>
      </c>
      <c r="H485" s="25">
        <v>3522399.62</v>
      </c>
      <c r="I485" s="25">
        <v>3505383.2</v>
      </c>
      <c r="J485" s="25">
        <v>3488366.78</v>
      </c>
      <c r="K485" s="25">
        <v>3471350.36</v>
      </c>
      <c r="L485" s="25">
        <v>3454333.94</v>
      </c>
      <c r="M485" s="25">
        <v>3437317.52</v>
      </c>
      <c r="N485" s="25">
        <v>3420301.1</v>
      </c>
      <c r="O485" s="25">
        <v>3403284.68</v>
      </c>
      <c r="P485" s="25">
        <v>3386268.26</v>
      </c>
      <c r="Q485" s="25">
        <v>3369251.84</v>
      </c>
      <c r="R485" s="25">
        <f t="shared" si="63"/>
        <v>3471350.36</v>
      </c>
      <c r="T485" s="26"/>
      <c r="U485" s="26"/>
      <c r="V485" s="26"/>
      <c r="W485" s="26"/>
      <c r="X485" s="26"/>
      <c r="Y485" s="26"/>
      <c r="Z485" s="26"/>
      <c r="AA485" s="26"/>
      <c r="AB485" s="1"/>
      <c r="AC485" s="27"/>
    </row>
    <row r="486" spans="1:29" ht="13.5" hidden="1" outlineLevel="3" thickBot="1" x14ac:dyDescent="0.25">
      <c r="A486" s="28" t="s">
        <v>1001</v>
      </c>
      <c r="B486" s="28" t="s">
        <v>1002</v>
      </c>
      <c r="C486" s="24" t="s">
        <v>1072</v>
      </c>
      <c r="D486" s="24" t="s">
        <v>1073</v>
      </c>
      <c r="E486" s="25">
        <v>134687.04000000001</v>
      </c>
      <c r="F486" s="25">
        <v>112239.19</v>
      </c>
      <c r="G486" s="25">
        <v>89791.360000000001</v>
      </c>
      <c r="H486" s="25">
        <v>67343.509999999995</v>
      </c>
      <c r="I486" s="25">
        <v>44895.68</v>
      </c>
      <c r="J486" s="25">
        <v>0</v>
      </c>
      <c r="K486" s="25">
        <v>0</v>
      </c>
      <c r="L486" s="25">
        <v>0</v>
      </c>
      <c r="M486" s="25">
        <v>0</v>
      </c>
      <c r="N486" s="25">
        <v>0</v>
      </c>
      <c r="O486" s="25">
        <v>0</v>
      </c>
      <c r="P486" s="25">
        <v>0</v>
      </c>
      <c r="Q486" s="25">
        <v>0</v>
      </c>
      <c r="R486" s="25">
        <f t="shared" si="63"/>
        <v>31801.105</v>
      </c>
      <c r="T486" s="26"/>
      <c r="U486" s="26"/>
      <c r="V486" s="26"/>
      <c r="W486" s="26"/>
      <c r="X486" s="26"/>
      <c r="Y486" s="26"/>
      <c r="Z486" s="26"/>
      <c r="AA486" s="26"/>
      <c r="AB486" s="1"/>
      <c r="AC486" s="27"/>
    </row>
    <row r="487" spans="1:29" ht="13.5" hidden="1" outlineLevel="3" thickBot="1" x14ac:dyDescent="0.25">
      <c r="A487" s="28" t="s">
        <v>1001</v>
      </c>
      <c r="B487" s="28" t="s">
        <v>1002</v>
      </c>
      <c r="C487" s="24" t="s">
        <v>1074</v>
      </c>
      <c r="D487" s="24" t="s">
        <v>1075</v>
      </c>
      <c r="E487" s="25">
        <v>1872487.97</v>
      </c>
      <c r="F487" s="25">
        <v>1864876.23</v>
      </c>
      <c r="G487" s="25">
        <v>1857264.49</v>
      </c>
      <c r="H487" s="25">
        <v>1849652.75</v>
      </c>
      <c r="I487" s="25">
        <v>1842041.01</v>
      </c>
      <c r="J487" s="25">
        <v>1834429.27</v>
      </c>
      <c r="K487" s="25">
        <v>1826817.53</v>
      </c>
      <c r="L487" s="25">
        <v>1819205.79</v>
      </c>
      <c r="M487" s="25">
        <v>1811594.05</v>
      </c>
      <c r="N487" s="25">
        <v>1803982.31</v>
      </c>
      <c r="O487" s="25">
        <v>1796370.57</v>
      </c>
      <c r="P487" s="25">
        <v>1788758.83</v>
      </c>
      <c r="Q487" s="25">
        <v>1781147.09</v>
      </c>
      <c r="R487" s="25">
        <f t="shared" si="63"/>
        <v>1826817.53</v>
      </c>
      <c r="T487" s="26"/>
      <c r="U487" s="26"/>
      <c r="V487" s="26"/>
      <c r="W487" s="26"/>
      <c r="X487" s="26"/>
      <c r="Y487" s="26"/>
      <c r="Z487" s="26"/>
      <c r="AA487" s="26"/>
      <c r="AB487" s="1"/>
      <c r="AC487" s="27"/>
    </row>
    <row r="488" spans="1:29" ht="13.5" hidden="1" outlineLevel="3" thickBot="1" x14ac:dyDescent="0.25">
      <c r="A488" s="28" t="s">
        <v>1001</v>
      </c>
      <c r="B488" s="28" t="s">
        <v>1002</v>
      </c>
      <c r="C488" s="24" t="s">
        <v>1076</v>
      </c>
      <c r="D488" s="24" t="s">
        <v>1077</v>
      </c>
      <c r="E488" s="25">
        <v>370959</v>
      </c>
      <c r="F488" s="25">
        <v>355502.38</v>
      </c>
      <c r="G488" s="25">
        <v>340045.75</v>
      </c>
      <c r="H488" s="25">
        <v>324589.13</v>
      </c>
      <c r="I488" s="25">
        <v>309132.5</v>
      </c>
      <c r="J488" s="25">
        <v>293675.88</v>
      </c>
      <c r="K488" s="25">
        <v>278219.25</v>
      </c>
      <c r="L488" s="25">
        <v>262762.63</v>
      </c>
      <c r="M488" s="25">
        <v>247306</v>
      </c>
      <c r="N488" s="25">
        <v>231849.38</v>
      </c>
      <c r="O488" s="25">
        <v>216392.75</v>
      </c>
      <c r="P488" s="25">
        <v>200936.13</v>
      </c>
      <c r="Q488" s="25">
        <v>185479.5</v>
      </c>
      <c r="R488" s="25">
        <f t="shared" si="63"/>
        <v>278219.2525</v>
      </c>
      <c r="T488" s="26"/>
      <c r="U488" s="26"/>
      <c r="V488" s="26"/>
      <c r="W488" s="26"/>
      <c r="X488" s="26"/>
      <c r="Y488" s="26"/>
      <c r="Z488" s="26"/>
      <c r="AA488" s="26"/>
      <c r="AB488" s="1"/>
      <c r="AC488" s="27"/>
    </row>
    <row r="489" spans="1:29" ht="13.5" hidden="1" outlineLevel="3" thickBot="1" x14ac:dyDescent="0.25">
      <c r="A489" s="28" t="s">
        <v>1001</v>
      </c>
      <c r="B489" s="28" t="s">
        <v>1002</v>
      </c>
      <c r="C489" s="24" t="s">
        <v>1078</v>
      </c>
      <c r="D489" s="24" t="s">
        <v>1079</v>
      </c>
      <c r="E489" s="25">
        <v>896495.84</v>
      </c>
      <c r="F489" s="25">
        <v>868480.34</v>
      </c>
      <c r="G489" s="25">
        <v>840464.85</v>
      </c>
      <c r="H489" s="25">
        <v>812449.35</v>
      </c>
      <c r="I489" s="25">
        <v>784433.86</v>
      </c>
      <c r="J489" s="25">
        <v>756418.36</v>
      </c>
      <c r="K489" s="25">
        <v>728402.87</v>
      </c>
      <c r="L489" s="25">
        <v>700387.37</v>
      </c>
      <c r="M489" s="25">
        <v>672371.88</v>
      </c>
      <c r="N489" s="25">
        <v>644356.38</v>
      </c>
      <c r="O489" s="25">
        <v>616340.89</v>
      </c>
      <c r="P489" s="25">
        <v>588325.39</v>
      </c>
      <c r="Q489" s="25">
        <v>560309.9</v>
      </c>
      <c r="R489" s="25">
        <f t="shared" si="63"/>
        <v>728402.86749999982</v>
      </c>
      <c r="T489" s="26"/>
      <c r="U489" s="26"/>
      <c r="V489" s="26"/>
      <c r="W489" s="26"/>
      <c r="X489" s="26"/>
      <c r="Y489" s="26"/>
      <c r="Z489" s="26"/>
      <c r="AA489" s="26"/>
      <c r="AB489" s="1"/>
      <c r="AC489" s="27"/>
    </row>
    <row r="490" spans="1:29" ht="13.5" hidden="1" outlineLevel="3" thickBot="1" x14ac:dyDescent="0.25">
      <c r="A490" s="28" t="s">
        <v>1001</v>
      </c>
      <c r="B490" s="28" t="s">
        <v>1002</v>
      </c>
      <c r="C490" s="24" t="s">
        <v>1080</v>
      </c>
      <c r="D490" s="24" t="s">
        <v>1081</v>
      </c>
      <c r="E490" s="25">
        <v>850304.15</v>
      </c>
      <c r="F490" s="25">
        <v>832589.48</v>
      </c>
      <c r="G490" s="25">
        <v>814874.81</v>
      </c>
      <c r="H490" s="25">
        <v>797160.14</v>
      </c>
      <c r="I490" s="25">
        <v>779445.47</v>
      </c>
      <c r="J490" s="25">
        <v>761730.8</v>
      </c>
      <c r="K490" s="25">
        <v>744016.13</v>
      </c>
      <c r="L490" s="25">
        <v>726301.46</v>
      </c>
      <c r="M490" s="25">
        <v>708586.79</v>
      </c>
      <c r="N490" s="25">
        <v>690872.12</v>
      </c>
      <c r="O490" s="25">
        <v>673157.45</v>
      </c>
      <c r="P490" s="25">
        <v>655442.78</v>
      </c>
      <c r="Q490" s="25">
        <v>637728.11</v>
      </c>
      <c r="R490" s="25">
        <f t="shared" si="63"/>
        <v>744016.13</v>
      </c>
      <c r="T490" s="26"/>
      <c r="U490" s="26"/>
      <c r="V490" s="26"/>
      <c r="W490" s="26"/>
      <c r="X490" s="26"/>
      <c r="Y490" s="26"/>
      <c r="Z490" s="26"/>
      <c r="AA490" s="26"/>
      <c r="AB490" s="1"/>
      <c r="AC490" s="27"/>
    </row>
    <row r="491" spans="1:29" ht="13.5" hidden="1" outlineLevel="3" thickBot="1" x14ac:dyDescent="0.25">
      <c r="A491" s="28" t="s">
        <v>1001</v>
      </c>
      <c r="B491" s="28" t="s">
        <v>1002</v>
      </c>
      <c r="C491" s="24" t="s">
        <v>1082</v>
      </c>
      <c r="D491" s="24" t="s">
        <v>1083</v>
      </c>
      <c r="E491" s="25">
        <v>5090648.7300000004</v>
      </c>
      <c r="F491" s="25">
        <v>5075222.5199999996</v>
      </c>
      <c r="G491" s="25">
        <v>5059796.3099999996</v>
      </c>
      <c r="H491" s="25">
        <v>5044370.0999999996</v>
      </c>
      <c r="I491" s="25">
        <v>5028943.8899999997</v>
      </c>
      <c r="J491" s="25">
        <v>5013517.68</v>
      </c>
      <c r="K491" s="25">
        <v>4998091.47</v>
      </c>
      <c r="L491" s="25">
        <v>4982665.26</v>
      </c>
      <c r="M491" s="25">
        <v>4967239.05</v>
      </c>
      <c r="N491" s="25">
        <v>4951812.84</v>
      </c>
      <c r="O491" s="25">
        <v>4936386.63</v>
      </c>
      <c r="P491" s="25">
        <v>4920960.42</v>
      </c>
      <c r="Q491" s="25">
        <v>4905534.21</v>
      </c>
      <c r="R491" s="25">
        <f t="shared" si="63"/>
        <v>4998091.47</v>
      </c>
      <c r="T491" s="26"/>
      <c r="U491" s="26"/>
      <c r="V491" s="26"/>
      <c r="W491" s="26"/>
      <c r="X491" s="26"/>
      <c r="Y491" s="26"/>
      <c r="Z491" s="26"/>
      <c r="AA491" s="26"/>
      <c r="AB491" s="1"/>
      <c r="AC491" s="27"/>
    </row>
    <row r="492" spans="1:29" ht="13.5" hidden="1" outlineLevel="3" thickBot="1" x14ac:dyDescent="0.25">
      <c r="A492" s="28" t="s">
        <v>1001</v>
      </c>
      <c r="B492" s="28" t="s">
        <v>1002</v>
      </c>
      <c r="C492" s="24" t="s">
        <v>1084</v>
      </c>
      <c r="D492" s="24" t="s">
        <v>1085</v>
      </c>
      <c r="E492" s="25">
        <v>1652306.34</v>
      </c>
      <c r="F492" s="25">
        <v>1634913.64</v>
      </c>
      <c r="G492" s="25">
        <v>1617520.94</v>
      </c>
      <c r="H492" s="25">
        <v>1600128.24</v>
      </c>
      <c r="I492" s="25">
        <v>1582735.54</v>
      </c>
      <c r="J492" s="25">
        <v>1565342.84</v>
      </c>
      <c r="K492" s="25">
        <v>1547950.14</v>
      </c>
      <c r="L492" s="25">
        <v>1530557.4399999999</v>
      </c>
      <c r="M492" s="25">
        <v>1513164.74</v>
      </c>
      <c r="N492" s="25">
        <v>1495772.04</v>
      </c>
      <c r="O492" s="25">
        <v>1478379.34</v>
      </c>
      <c r="P492" s="25">
        <v>1460986.64</v>
      </c>
      <c r="Q492" s="25">
        <v>1443593.94</v>
      </c>
      <c r="R492" s="25">
        <f t="shared" si="63"/>
        <v>1547950.14</v>
      </c>
      <c r="T492" s="26"/>
      <c r="U492" s="26"/>
      <c r="V492" s="26"/>
      <c r="W492" s="26"/>
      <c r="X492" s="26"/>
      <c r="Y492" s="26"/>
      <c r="Z492" s="26"/>
      <c r="AA492" s="26"/>
      <c r="AB492" s="1"/>
      <c r="AC492" s="27"/>
    </row>
    <row r="493" spans="1:29" ht="13.5" hidden="1" outlineLevel="3" thickBot="1" x14ac:dyDescent="0.25">
      <c r="A493" s="28" t="s">
        <v>1001</v>
      </c>
      <c r="B493" s="28" t="s">
        <v>1002</v>
      </c>
      <c r="C493" s="24" t="s">
        <v>1086</v>
      </c>
      <c r="D493" s="24" t="s">
        <v>1087</v>
      </c>
      <c r="E493" s="25">
        <v>4762948.67</v>
      </c>
      <c r="F493" s="25">
        <v>4749062.5199999996</v>
      </c>
      <c r="G493" s="25">
        <v>4735176.37</v>
      </c>
      <c r="H493" s="25">
        <v>4721290.22</v>
      </c>
      <c r="I493" s="25">
        <v>4707404.07</v>
      </c>
      <c r="J493" s="25">
        <v>4693517.92</v>
      </c>
      <c r="K493" s="25">
        <v>4679631.7699999996</v>
      </c>
      <c r="L493" s="25">
        <v>4665745.62</v>
      </c>
      <c r="M493" s="25">
        <v>4651859.47</v>
      </c>
      <c r="N493" s="25">
        <v>4637973.32</v>
      </c>
      <c r="O493" s="25">
        <v>4624087.17</v>
      </c>
      <c r="P493" s="25">
        <v>4610201.0199999996</v>
      </c>
      <c r="Q493" s="25">
        <v>4596314.87</v>
      </c>
      <c r="R493" s="25">
        <f t="shared" si="63"/>
        <v>4679631.7700000005</v>
      </c>
      <c r="T493" s="26"/>
      <c r="U493" s="26"/>
      <c r="V493" s="26"/>
      <c r="W493" s="26"/>
      <c r="X493" s="26"/>
      <c r="Y493" s="26"/>
      <c r="Z493" s="26"/>
      <c r="AA493" s="26"/>
      <c r="AB493" s="1"/>
      <c r="AC493" s="27"/>
    </row>
    <row r="494" spans="1:29" ht="13.5" hidden="1" outlineLevel="3" thickBot="1" x14ac:dyDescent="0.25">
      <c r="A494" s="28" t="s">
        <v>1001</v>
      </c>
      <c r="B494" s="28" t="s">
        <v>1002</v>
      </c>
      <c r="C494" s="24" t="s">
        <v>1088</v>
      </c>
      <c r="D494" s="24" t="s">
        <v>1089</v>
      </c>
      <c r="E494" s="25">
        <v>1906183.89</v>
      </c>
      <c r="F494" s="25">
        <v>1888854.95</v>
      </c>
      <c r="G494" s="25">
        <v>1871526.01</v>
      </c>
      <c r="H494" s="25">
        <v>1854197.07</v>
      </c>
      <c r="I494" s="25">
        <v>1836868.13</v>
      </c>
      <c r="J494" s="25">
        <v>1819539.19</v>
      </c>
      <c r="K494" s="25">
        <v>1802210.25</v>
      </c>
      <c r="L494" s="25">
        <v>1784881.31</v>
      </c>
      <c r="M494" s="25">
        <v>1767552.37</v>
      </c>
      <c r="N494" s="25">
        <v>1750223.43</v>
      </c>
      <c r="O494" s="25">
        <v>1732894.49</v>
      </c>
      <c r="P494" s="25">
        <v>1715565.55</v>
      </c>
      <c r="Q494" s="25">
        <v>1698236.61</v>
      </c>
      <c r="R494" s="25">
        <f t="shared" si="63"/>
        <v>1802210.25</v>
      </c>
      <c r="T494" s="26"/>
      <c r="U494" s="26"/>
      <c r="V494" s="26"/>
      <c r="W494" s="26"/>
      <c r="X494" s="26"/>
      <c r="Y494" s="26"/>
      <c r="Z494" s="26"/>
      <c r="AA494" s="26"/>
      <c r="AB494" s="1"/>
      <c r="AC494" s="27"/>
    </row>
    <row r="495" spans="1:29" ht="13.5" hidden="1" outlineLevel="3" thickBot="1" x14ac:dyDescent="0.25">
      <c r="A495" s="28" t="s">
        <v>1001</v>
      </c>
      <c r="B495" s="28" t="s">
        <v>1002</v>
      </c>
      <c r="C495" s="24" t="s">
        <v>1090</v>
      </c>
      <c r="D495" s="24" t="s">
        <v>1091</v>
      </c>
      <c r="E495" s="25">
        <v>4978728.09</v>
      </c>
      <c r="F495" s="25">
        <v>4964742.9000000004</v>
      </c>
      <c r="G495" s="25">
        <v>4950757.71</v>
      </c>
      <c r="H495" s="25">
        <v>4936772.5199999996</v>
      </c>
      <c r="I495" s="25">
        <v>4922787.33</v>
      </c>
      <c r="J495" s="25">
        <v>4908802.1399999997</v>
      </c>
      <c r="K495" s="25">
        <v>4894816.95</v>
      </c>
      <c r="L495" s="25">
        <v>4880831.76</v>
      </c>
      <c r="M495" s="25">
        <v>4866846.57</v>
      </c>
      <c r="N495" s="25">
        <v>4852861.38</v>
      </c>
      <c r="O495" s="25">
        <v>4838876.1900000004</v>
      </c>
      <c r="P495" s="25">
        <v>4824891</v>
      </c>
      <c r="Q495" s="25">
        <v>4810905.8099999996</v>
      </c>
      <c r="R495" s="25">
        <f t="shared" si="63"/>
        <v>4894816.95</v>
      </c>
      <c r="T495" s="26"/>
      <c r="U495" s="26"/>
      <c r="V495" s="26"/>
      <c r="W495" s="26"/>
      <c r="X495" s="26"/>
      <c r="Y495" s="26"/>
      <c r="Z495" s="26"/>
      <c r="AA495" s="26"/>
      <c r="AB495" s="1"/>
      <c r="AC495" s="27"/>
    </row>
    <row r="496" spans="1:29" ht="13.5" hidden="1" outlineLevel="3" thickBot="1" x14ac:dyDescent="0.25">
      <c r="A496" s="28" t="s">
        <v>1001</v>
      </c>
      <c r="B496" s="28" t="s">
        <v>1002</v>
      </c>
      <c r="C496" s="24" t="s">
        <v>1092</v>
      </c>
      <c r="D496" s="24" t="s">
        <v>1093</v>
      </c>
      <c r="E496" s="25">
        <v>0</v>
      </c>
      <c r="F496" s="25">
        <v>7644082.1100000003</v>
      </c>
      <c r="G496" s="25">
        <v>8207050.8899999997</v>
      </c>
      <c r="H496" s="25">
        <v>8298399.5999999996</v>
      </c>
      <c r="I496" s="25">
        <v>8302289.3300000001</v>
      </c>
      <c r="J496" s="25">
        <v>8279728.7599999998</v>
      </c>
      <c r="K496" s="25">
        <v>8257168.1900000004</v>
      </c>
      <c r="L496" s="25">
        <v>8234607.6200000001</v>
      </c>
      <c r="M496" s="25">
        <v>8748323.7599999998</v>
      </c>
      <c r="N496" s="25">
        <v>8724289.9000000004</v>
      </c>
      <c r="O496" s="25">
        <v>8700256.0399999991</v>
      </c>
      <c r="P496" s="25">
        <v>8677718.0399999991</v>
      </c>
      <c r="Q496" s="25">
        <v>8653680.0399999991</v>
      </c>
      <c r="R496" s="25">
        <f t="shared" si="63"/>
        <v>8033396.1883333316</v>
      </c>
      <c r="T496" s="26"/>
      <c r="U496" s="26"/>
      <c r="V496" s="26"/>
      <c r="W496" s="26"/>
      <c r="X496" s="26"/>
      <c r="Y496" s="26"/>
      <c r="Z496" s="26"/>
      <c r="AA496" s="26"/>
      <c r="AB496" s="1"/>
      <c r="AC496" s="27"/>
    </row>
    <row r="497" spans="1:31" ht="13.5" hidden="1" outlineLevel="3" thickBot="1" x14ac:dyDescent="0.25">
      <c r="A497" s="24" t="s">
        <v>1094</v>
      </c>
      <c r="B497" s="24" t="s">
        <v>1095</v>
      </c>
      <c r="C497" s="24" t="s">
        <v>1096</v>
      </c>
      <c r="D497" s="24" t="s">
        <v>1097</v>
      </c>
      <c r="E497" s="25">
        <v>-35109402.359999999</v>
      </c>
      <c r="F497" s="25">
        <v>-42515617.840000004</v>
      </c>
      <c r="G497" s="25">
        <v>-42840720.009999998</v>
      </c>
      <c r="H497" s="25">
        <v>-42694202.090000004</v>
      </c>
      <c r="I497" s="25">
        <v>-42460225.210000001</v>
      </c>
      <c r="J497" s="25">
        <v>-42177350.18</v>
      </c>
      <c r="K497" s="25">
        <v>-41939370.829999998</v>
      </c>
      <c r="L497" s="25">
        <v>-41701391.479999997</v>
      </c>
      <c r="M497" s="25">
        <v>-41999688.840000004</v>
      </c>
      <c r="N497" s="25">
        <v>-41760236.200000003</v>
      </c>
      <c r="O497" s="25">
        <v>-41520783.560000002</v>
      </c>
      <c r="P497" s="25">
        <v>-41282826.780000001</v>
      </c>
      <c r="Q497" s="25">
        <v>-41043370</v>
      </c>
      <c r="R497" s="25">
        <f t="shared" si="63"/>
        <v>-41747399.93333333</v>
      </c>
      <c r="T497" s="26"/>
      <c r="U497" s="26"/>
      <c r="V497" s="26"/>
      <c r="W497" s="26"/>
      <c r="X497" s="26"/>
      <c r="Y497" s="26"/>
      <c r="Z497" s="26"/>
      <c r="AA497" s="26"/>
      <c r="AB497" s="1"/>
      <c r="AC497" s="27"/>
    </row>
    <row r="498" spans="1:31" ht="13.5" hidden="1" outlineLevel="3" thickBot="1" x14ac:dyDescent="0.25">
      <c r="A498" s="28" t="s">
        <v>1094</v>
      </c>
      <c r="B498" s="28" t="s">
        <v>1095</v>
      </c>
      <c r="C498" s="24" t="s">
        <v>1098</v>
      </c>
      <c r="D498" s="24" t="s">
        <v>1099</v>
      </c>
      <c r="E498" s="25">
        <v>-282309.27</v>
      </c>
      <c r="F498" s="25">
        <v>-272228.2</v>
      </c>
      <c r="G498" s="25">
        <v>-262147.09000000003</v>
      </c>
      <c r="H498" s="25">
        <v>-252066.02</v>
      </c>
      <c r="I498" s="25">
        <v>-241984.91</v>
      </c>
      <c r="J498" s="25">
        <v>-231903.85</v>
      </c>
      <c r="K498" s="25">
        <v>-221822.73</v>
      </c>
      <c r="L498" s="25">
        <v>-212346.48</v>
      </c>
      <c r="M498" s="25">
        <v>-202870.14</v>
      </c>
      <c r="N498" s="25">
        <v>-193393.87</v>
      </c>
      <c r="O498" s="25">
        <v>-183917.55</v>
      </c>
      <c r="P498" s="25">
        <v>-174441.29</v>
      </c>
      <c r="Q498" s="25">
        <v>-164964.95000000001</v>
      </c>
      <c r="R498" s="25">
        <f t="shared" si="63"/>
        <v>-222729.93666666665</v>
      </c>
      <c r="T498" s="26"/>
      <c r="U498" s="26"/>
      <c r="V498" s="26"/>
      <c r="W498" s="26"/>
      <c r="X498" s="26"/>
      <c r="Y498" s="26"/>
      <c r="Z498" s="26"/>
      <c r="AA498" s="26"/>
      <c r="AB498" s="1"/>
      <c r="AC498" s="27"/>
    </row>
    <row r="499" spans="1:31" ht="13.5" hidden="1" outlineLevel="3" thickBot="1" x14ac:dyDescent="0.25">
      <c r="A499" s="28" t="s">
        <v>1094</v>
      </c>
      <c r="B499" s="28" t="s">
        <v>1095</v>
      </c>
      <c r="C499" s="24" t="s">
        <v>1100</v>
      </c>
      <c r="D499" s="24" t="s">
        <v>1101</v>
      </c>
      <c r="E499" s="25">
        <v>-571801.84</v>
      </c>
      <c r="F499" s="25">
        <v>-557956.65</v>
      </c>
      <c r="G499" s="25">
        <v>-544111.46</v>
      </c>
      <c r="H499" s="25">
        <v>-530266.27</v>
      </c>
      <c r="I499" s="25">
        <v>-516421.08</v>
      </c>
      <c r="J499" s="25">
        <v>-502575.89</v>
      </c>
      <c r="K499" s="25">
        <v>-488730.7</v>
      </c>
      <c r="L499" s="25">
        <v>-474885.51</v>
      </c>
      <c r="M499" s="25">
        <v>-461040.32</v>
      </c>
      <c r="N499" s="25">
        <v>-447195.13</v>
      </c>
      <c r="O499" s="25">
        <v>-433349.94</v>
      </c>
      <c r="P499" s="25">
        <v>-419504.75</v>
      </c>
      <c r="Q499" s="25">
        <v>-405659.56</v>
      </c>
      <c r="R499" s="25">
        <f t="shared" si="63"/>
        <v>-488730.70000000013</v>
      </c>
      <c r="T499" s="26"/>
      <c r="U499" s="26"/>
      <c r="V499" s="26"/>
      <c r="W499" s="26"/>
      <c r="X499" s="26"/>
      <c r="Y499" s="26"/>
      <c r="Z499" s="26"/>
      <c r="AA499" s="26"/>
      <c r="AB499" s="1"/>
      <c r="AC499" s="27"/>
    </row>
    <row r="500" spans="1:31" ht="13.5" hidden="1" outlineLevel="3" thickBot="1" x14ac:dyDescent="0.25">
      <c r="A500" s="28" t="s">
        <v>1094</v>
      </c>
      <c r="B500" s="28" t="s">
        <v>1095</v>
      </c>
      <c r="C500" s="24" t="s">
        <v>1102</v>
      </c>
      <c r="D500" s="24" t="s">
        <v>1103</v>
      </c>
      <c r="E500" s="25">
        <v>-32771.699999999997</v>
      </c>
      <c r="F500" s="25">
        <v>-32141.47</v>
      </c>
      <c r="G500" s="25">
        <v>-31511.25</v>
      </c>
      <c r="H500" s="25">
        <v>-30881.02</v>
      </c>
      <c r="I500" s="25">
        <v>-30250.799999999999</v>
      </c>
      <c r="J500" s="25">
        <v>-29620.57</v>
      </c>
      <c r="K500" s="25">
        <v>-28990.35</v>
      </c>
      <c r="L500" s="25">
        <v>-28360.12</v>
      </c>
      <c r="M500" s="25">
        <v>-27729.9</v>
      </c>
      <c r="N500" s="25">
        <v>-27099.67</v>
      </c>
      <c r="O500" s="25">
        <v>-26469.45</v>
      </c>
      <c r="P500" s="25">
        <v>-25839.22</v>
      </c>
      <c r="Q500" s="25">
        <v>-25209</v>
      </c>
      <c r="R500" s="25">
        <f t="shared" si="63"/>
        <v>-28990.347500000003</v>
      </c>
      <c r="T500" s="26"/>
      <c r="U500" s="26"/>
      <c r="V500" s="26"/>
      <c r="W500" s="26"/>
      <c r="X500" s="26"/>
      <c r="Y500" s="26"/>
      <c r="Z500" s="26"/>
      <c r="AA500" s="26"/>
      <c r="AB500" s="1"/>
      <c r="AC500" s="27"/>
    </row>
    <row r="501" spans="1:31" ht="13.5" hidden="1" outlineLevel="3" thickBot="1" x14ac:dyDescent="0.25">
      <c r="A501" s="28" t="s">
        <v>1094</v>
      </c>
      <c r="B501" s="28" t="s">
        <v>1095</v>
      </c>
      <c r="C501" s="24" t="s">
        <v>1104</v>
      </c>
      <c r="D501" s="24" t="s">
        <v>1105</v>
      </c>
      <c r="E501" s="25">
        <v>134687.04000000001</v>
      </c>
      <c r="F501" s="25">
        <v>112239.19</v>
      </c>
      <c r="G501" s="25">
        <v>89791.360000000001</v>
      </c>
      <c r="H501" s="25">
        <v>67343.509999999995</v>
      </c>
      <c r="I501" s="25">
        <v>0</v>
      </c>
      <c r="J501" s="25">
        <v>0</v>
      </c>
      <c r="K501" s="25">
        <v>0</v>
      </c>
      <c r="L501" s="25">
        <v>0</v>
      </c>
      <c r="M501" s="25">
        <v>0</v>
      </c>
      <c r="N501" s="25">
        <v>0</v>
      </c>
      <c r="O501" s="25">
        <v>0</v>
      </c>
      <c r="P501" s="25">
        <v>0</v>
      </c>
      <c r="Q501" s="25">
        <v>0</v>
      </c>
      <c r="R501" s="25">
        <f t="shared" si="63"/>
        <v>28059.798333333336</v>
      </c>
      <c r="T501" s="26"/>
      <c r="U501" s="26"/>
      <c r="V501" s="26"/>
      <c r="W501" s="26"/>
      <c r="X501" s="26"/>
      <c r="Y501" s="26"/>
      <c r="Z501" s="26"/>
      <c r="AA501" s="26"/>
      <c r="AB501" s="1"/>
      <c r="AC501" s="27"/>
    </row>
    <row r="502" spans="1:31" ht="13.5" hidden="1" outlineLevel="3" thickBot="1" x14ac:dyDescent="0.25">
      <c r="A502" s="28" t="s">
        <v>1094</v>
      </c>
      <c r="B502" s="28" t="s">
        <v>1095</v>
      </c>
      <c r="C502" s="24" t="s">
        <v>1106</v>
      </c>
      <c r="D502" s="24" t="s">
        <v>1107</v>
      </c>
      <c r="E502" s="25">
        <v>3628.74</v>
      </c>
      <c r="F502" s="25">
        <v>3023.94</v>
      </c>
      <c r="G502" s="25">
        <v>30244.58</v>
      </c>
      <c r="H502" s="25">
        <v>40965.699999999997</v>
      </c>
      <c r="I502" s="25">
        <v>0</v>
      </c>
      <c r="J502" s="25">
        <v>0</v>
      </c>
      <c r="K502" s="25">
        <v>0</v>
      </c>
      <c r="L502" s="25">
        <v>0</v>
      </c>
      <c r="M502" s="25">
        <v>0</v>
      </c>
      <c r="N502" s="25">
        <v>0</v>
      </c>
      <c r="O502" s="25">
        <v>0</v>
      </c>
      <c r="P502" s="25">
        <v>0</v>
      </c>
      <c r="Q502" s="25">
        <v>0</v>
      </c>
      <c r="R502" s="25">
        <f t="shared" si="63"/>
        <v>6337.3824999999997</v>
      </c>
      <c r="T502" s="26"/>
      <c r="U502" s="26"/>
      <c r="V502" s="26"/>
      <c r="W502" s="26"/>
      <c r="X502" s="26"/>
      <c r="Y502" s="26"/>
      <c r="Z502" s="26"/>
      <c r="AA502" s="26"/>
      <c r="AB502" s="1"/>
      <c r="AC502" s="27"/>
    </row>
    <row r="503" spans="1:31" ht="13.5" hidden="1" outlineLevel="3" thickBot="1" x14ac:dyDescent="0.25">
      <c r="A503" s="28" t="s">
        <v>1094</v>
      </c>
      <c r="B503" s="28" t="s">
        <v>1095</v>
      </c>
      <c r="C503" s="24" t="s">
        <v>1108</v>
      </c>
      <c r="D503" s="24" t="s">
        <v>1109</v>
      </c>
      <c r="E503" s="25">
        <v>34974715.32</v>
      </c>
      <c r="F503" s="25">
        <v>42403378.649999999</v>
      </c>
      <c r="G503" s="25">
        <v>42750928.649999999</v>
      </c>
      <c r="H503" s="25">
        <v>42626858.579999998</v>
      </c>
      <c r="I503" s="25">
        <v>42460225.210000001</v>
      </c>
      <c r="J503" s="25">
        <v>42177350.18</v>
      </c>
      <c r="K503" s="25">
        <v>41939370.829999998</v>
      </c>
      <c r="L503" s="25">
        <v>41701391.479999997</v>
      </c>
      <c r="M503" s="25">
        <v>41999688.840000004</v>
      </c>
      <c r="N503" s="25">
        <v>41760236.200000003</v>
      </c>
      <c r="O503" s="25">
        <v>41520783.560000002</v>
      </c>
      <c r="P503" s="25">
        <v>41282826.780000001</v>
      </c>
      <c r="Q503" s="25">
        <v>41043370</v>
      </c>
      <c r="R503" s="25">
        <f t="shared" si="63"/>
        <v>41719340.135000005</v>
      </c>
      <c r="T503" s="26"/>
      <c r="U503" s="26"/>
      <c r="V503" s="26"/>
      <c r="W503" s="26"/>
      <c r="X503" s="26"/>
      <c r="Y503" s="26"/>
      <c r="Z503" s="26"/>
      <c r="AA503" s="26"/>
      <c r="AB503" s="1"/>
      <c r="AC503" s="27"/>
    </row>
    <row r="504" spans="1:31" ht="13.5" hidden="1" outlineLevel="3" thickBot="1" x14ac:dyDescent="0.25">
      <c r="A504" s="28" t="s">
        <v>1094</v>
      </c>
      <c r="B504" s="28" t="s">
        <v>1095</v>
      </c>
      <c r="C504" s="24" t="s">
        <v>1110</v>
      </c>
      <c r="D504" s="24" t="s">
        <v>1111</v>
      </c>
      <c r="E504" s="25">
        <v>278680.53000000003</v>
      </c>
      <c r="F504" s="25">
        <v>269204.26</v>
      </c>
      <c r="G504" s="25">
        <v>231902.51</v>
      </c>
      <c r="H504" s="25">
        <v>211100.32</v>
      </c>
      <c r="I504" s="25">
        <v>241984.91</v>
      </c>
      <c r="J504" s="25">
        <v>231903.85</v>
      </c>
      <c r="K504" s="25">
        <v>221822.73</v>
      </c>
      <c r="L504" s="25">
        <v>212346.48</v>
      </c>
      <c r="M504" s="25">
        <v>202870.14</v>
      </c>
      <c r="N504" s="25">
        <v>193393.87</v>
      </c>
      <c r="O504" s="25">
        <v>183917.55</v>
      </c>
      <c r="P504" s="25">
        <v>174441.29</v>
      </c>
      <c r="Q504" s="25">
        <v>164964.95000000001</v>
      </c>
      <c r="R504" s="25">
        <f t="shared" si="63"/>
        <v>216392.5541666667</v>
      </c>
      <c r="T504" s="26"/>
      <c r="U504" s="26"/>
      <c r="V504" s="26"/>
      <c r="W504" s="26"/>
      <c r="X504" s="26"/>
      <c r="Y504" s="26"/>
      <c r="Z504" s="26"/>
      <c r="AA504" s="26"/>
      <c r="AB504" s="1"/>
      <c r="AC504" s="27"/>
    </row>
    <row r="505" spans="1:31" ht="13.5" hidden="1" outlineLevel="3" thickBot="1" x14ac:dyDescent="0.25">
      <c r="A505" s="28" t="s">
        <v>1094</v>
      </c>
      <c r="B505" s="28" t="s">
        <v>1095</v>
      </c>
      <c r="C505" s="24" t="s">
        <v>1112</v>
      </c>
      <c r="D505" s="24" t="s">
        <v>1113</v>
      </c>
      <c r="E505" s="25">
        <v>571801.84</v>
      </c>
      <c r="F505" s="25">
        <v>557956.65</v>
      </c>
      <c r="G505" s="25">
        <v>544111.46</v>
      </c>
      <c r="H505" s="25">
        <v>530266.27</v>
      </c>
      <c r="I505" s="25">
        <v>516421.08</v>
      </c>
      <c r="J505" s="25">
        <v>502575.89</v>
      </c>
      <c r="K505" s="25">
        <v>488730.7</v>
      </c>
      <c r="L505" s="25">
        <v>474885.51</v>
      </c>
      <c r="M505" s="25">
        <v>461040.32</v>
      </c>
      <c r="N505" s="25">
        <v>447195.13</v>
      </c>
      <c r="O505" s="25">
        <v>433349.94</v>
      </c>
      <c r="P505" s="25">
        <v>419504.75</v>
      </c>
      <c r="Q505" s="25">
        <v>405659.56</v>
      </c>
      <c r="R505" s="25">
        <f t="shared" si="63"/>
        <v>488730.70000000013</v>
      </c>
      <c r="T505" s="26"/>
      <c r="U505" s="26"/>
      <c r="V505" s="26"/>
      <c r="W505" s="26"/>
      <c r="X505" s="26"/>
      <c r="Y505" s="26"/>
      <c r="Z505" s="26"/>
      <c r="AA505" s="26"/>
      <c r="AB505" s="1"/>
      <c r="AC505" s="27"/>
    </row>
    <row r="506" spans="1:31" ht="13.5" hidden="1" outlineLevel="3" thickBot="1" x14ac:dyDescent="0.25">
      <c r="A506" s="28" t="s">
        <v>1094</v>
      </c>
      <c r="B506" s="28" t="s">
        <v>1095</v>
      </c>
      <c r="C506" s="24" t="s">
        <v>1114</v>
      </c>
      <c r="D506" s="24" t="s">
        <v>1115</v>
      </c>
      <c r="E506" s="25">
        <v>32771.699999999997</v>
      </c>
      <c r="F506" s="25">
        <v>32141.47</v>
      </c>
      <c r="G506" s="25">
        <v>31511.25</v>
      </c>
      <c r="H506" s="25">
        <v>30881.02</v>
      </c>
      <c r="I506" s="25">
        <v>30250.799999999999</v>
      </c>
      <c r="J506" s="25">
        <v>29620.57</v>
      </c>
      <c r="K506" s="25">
        <v>28990.35</v>
      </c>
      <c r="L506" s="25">
        <v>28360.12</v>
      </c>
      <c r="M506" s="25">
        <v>27729.9</v>
      </c>
      <c r="N506" s="25">
        <v>27099.67</v>
      </c>
      <c r="O506" s="25">
        <v>26469.45</v>
      </c>
      <c r="P506" s="25">
        <v>25839.22</v>
      </c>
      <c r="Q506" s="25">
        <v>25209</v>
      </c>
      <c r="R506" s="25">
        <f t="shared" si="63"/>
        <v>28990.347500000003</v>
      </c>
      <c r="T506" s="26"/>
      <c r="U506" s="26"/>
      <c r="V506" s="26"/>
      <c r="W506" s="26"/>
      <c r="X506" s="26"/>
      <c r="Y506" s="26"/>
      <c r="Z506" s="26"/>
      <c r="AA506" s="26"/>
      <c r="AB506" s="1"/>
      <c r="AC506" s="27"/>
    </row>
    <row r="507" spans="1:31" ht="13.5" hidden="1" outlineLevel="2" collapsed="1" thickBot="1" x14ac:dyDescent="0.25">
      <c r="A507" s="29" t="s">
        <v>1116</v>
      </c>
      <c r="B507" s="29"/>
      <c r="C507" s="29"/>
      <c r="D507" s="29"/>
      <c r="E507" s="30">
        <f t="shared" ref="E507:R507" si="64">SUBTOTAL(9,E447:E506)</f>
        <v>35996285.170000009</v>
      </c>
      <c r="F507" s="30">
        <f t="shared" si="64"/>
        <v>43377944.159999996</v>
      </c>
      <c r="G507" s="30">
        <f t="shared" si="64"/>
        <v>43678489.810000002</v>
      </c>
      <c r="H507" s="30">
        <f t="shared" si="64"/>
        <v>43507415.399999999</v>
      </c>
      <c r="I507" s="30">
        <f t="shared" si="64"/>
        <v>43248881.999999993</v>
      </c>
      <c r="J507" s="30">
        <f t="shared" si="64"/>
        <v>42941450.489999995</v>
      </c>
      <c r="K507" s="30">
        <f t="shared" si="64"/>
        <v>42678914.609999999</v>
      </c>
      <c r="L507" s="30">
        <f t="shared" si="64"/>
        <v>42416983.589999989</v>
      </c>
      <c r="M507" s="30">
        <f t="shared" si="64"/>
        <v>42691329.199999996</v>
      </c>
      <c r="N507" s="30">
        <f t="shared" si="64"/>
        <v>42427924.869999997</v>
      </c>
      <c r="O507" s="30">
        <f t="shared" si="64"/>
        <v>42164520.5</v>
      </c>
      <c r="P507" s="30">
        <f t="shared" si="64"/>
        <v>41902612.039999999</v>
      </c>
      <c r="Q507" s="30">
        <f t="shared" si="64"/>
        <v>41639203.510000005</v>
      </c>
      <c r="R507" s="30">
        <f t="shared" si="64"/>
        <v>42487850.917500004</v>
      </c>
      <c r="S507" s="4"/>
      <c r="T507" s="30">
        <f>SUBTOTAL(9,T447:T506)</f>
        <v>0</v>
      </c>
      <c r="U507" s="30">
        <f>SUBTOTAL(9,U447:U506)</f>
        <v>0</v>
      </c>
      <c r="V507" s="30">
        <f>SUBTOTAL(9,V447:V506)</f>
        <v>0</v>
      </c>
      <c r="W507" s="30">
        <f>R507</f>
        <v>42487850.917500004</v>
      </c>
      <c r="X507" s="30"/>
      <c r="Y507" s="30">
        <v>0</v>
      </c>
      <c r="Z507" s="30">
        <v>0</v>
      </c>
      <c r="AA507" s="30">
        <v>0</v>
      </c>
      <c r="AB507" s="30"/>
      <c r="AC507" s="31">
        <f>IF(V507=0,0,Y507/V507)</f>
        <v>0</v>
      </c>
      <c r="AE507" s="4"/>
    </row>
    <row r="508" spans="1:31" ht="13.5" hidden="1" outlineLevel="3" thickBot="1" x14ac:dyDescent="0.25">
      <c r="A508" s="28" t="s">
        <v>1117</v>
      </c>
      <c r="B508" s="28" t="s">
        <v>1118</v>
      </c>
      <c r="C508" s="24" t="s">
        <v>1119</v>
      </c>
      <c r="D508" s="24" t="s">
        <v>1120</v>
      </c>
      <c r="E508" s="25">
        <v>-68339.789999999994</v>
      </c>
      <c r="F508" s="25">
        <v>-68339.789999999994</v>
      </c>
      <c r="G508" s="25">
        <v>-68339.789999999994</v>
      </c>
      <c r="H508" s="25">
        <v>-68339.789999999994</v>
      </c>
      <c r="I508" s="25">
        <v>-68339.789999999994</v>
      </c>
      <c r="J508" s="25">
        <v>-68339.789999999994</v>
      </c>
      <c r="K508" s="25">
        <v>-68339.789999999994</v>
      </c>
      <c r="L508" s="25">
        <v>-68339.789999999994</v>
      </c>
      <c r="M508" s="25">
        <v>-68339.789999999994</v>
      </c>
      <c r="N508" s="25">
        <v>-68339.789999999994</v>
      </c>
      <c r="O508" s="25">
        <v>-68339.789999999994</v>
      </c>
      <c r="P508" s="25">
        <v>-68339.789999999994</v>
      </c>
      <c r="Q508" s="25">
        <v>-68339.789999999994</v>
      </c>
      <c r="R508" s="25">
        <f t="shared" ref="R508:R570" si="65">(E508+2*SUM(F508:P508)+Q508)/24</f>
        <v>-68339.790000000008</v>
      </c>
      <c r="T508" s="26"/>
      <c r="U508" s="26"/>
      <c r="V508" s="26">
        <f t="shared" ref="V508:V571" si="66">R508</f>
        <v>-68339.790000000008</v>
      </c>
      <c r="W508" s="26"/>
      <c r="X508" s="26"/>
      <c r="Y508" s="26"/>
      <c r="Z508" s="26">
        <f>V508</f>
        <v>-68339.790000000008</v>
      </c>
      <c r="AA508" s="26">
        <v>0</v>
      </c>
      <c r="AB508" s="1"/>
      <c r="AC508" s="27">
        <f t="shared" ref="AC508:AC571" si="67">IF(V508=0,0,Y508/V508)</f>
        <v>0</v>
      </c>
    </row>
    <row r="509" spans="1:31" ht="13.5" hidden="1" outlineLevel="3" thickBot="1" x14ac:dyDescent="0.25">
      <c r="A509" s="28" t="s">
        <v>1117</v>
      </c>
      <c r="B509" s="28" t="s">
        <v>1118</v>
      </c>
      <c r="C509" s="24" t="s">
        <v>1121</v>
      </c>
      <c r="D509" s="24" t="s">
        <v>1122</v>
      </c>
      <c r="E509" s="25">
        <v>-52634113.689999998</v>
      </c>
      <c r="F509" s="25">
        <v>-54730841.280000001</v>
      </c>
      <c r="G509" s="25">
        <v>-56869908.909999996</v>
      </c>
      <c r="H509" s="25">
        <v>-59060294.619999997</v>
      </c>
      <c r="I509" s="25">
        <v>-61297976.969999999</v>
      </c>
      <c r="J509" s="25">
        <v>-63580156.609999999</v>
      </c>
      <c r="K509" s="25">
        <v>-65926760.75</v>
      </c>
      <c r="L509" s="25">
        <v>-68327626.010000005</v>
      </c>
      <c r="M509" s="25">
        <v>-70759232.010000005</v>
      </c>
      <c r="N509" s="25">
        <v>-73226999.340000004</v>
      </c>
      <c r="O509" s="25">
        <v>-75732039.930000007</v>
      </c>
      <c r="P509" s="25">
        <v>-78277188.099999994</v>
      </c>
      <c r="Q509" s="25">
        <v>-80867631.180000007</v>
      </c>
      <c r="R509" s="25">
        <f t="shared" si="65"/>
        <v>-66211658.080416679</v>
      </c>
      <c r="T509" s="26"/>
      <c r="U509" s="26"/>
      <c r="V509" s="26">
        <f t="shared" si="66"/>
        <v>-66211658.080416679</v>
      </c>
      <c r="W509" s="26"/>
      <c r="X509" s="26"/>
      <c r="Y509" s="26"/>
      <c r="Z509" s="26">
        <f t="shared" ref="Z509:Z510" si="68">V509</f>
        <v>-66211658.080416679</v>
      </c>
      <c r="AA509" s="26">
        <v>0</v>
      </c>
      <c r="AB509" s="1"/>
      <c r="AC509" s="27">
        <f t="shared" si="67"/>
        <v>0</v>
      </c>
    </row>
    <row r="510" spans="1:31" ht="13.5" hidden="1" outlineLevel="3" thickBot="1" x14ac:dyDescent="0.25">
      <c r="A510" s="28" t="s">
        <v>1117</v>
      </c>
      <c r="B510" s="28" t="s">
        <v>1118</v>
      </c>
      <c r="C510" s="24" t="s">
        <v>1123</v>
      </c>
      <c r="D510" s="24" t="s">
        <v>1124</v>
      </c>
      <c r="E510" s="25">
        <v>-4345578.7300000004</v>
      </c>
      <c r="F510" s="25">
        <v>-4546944.8600000003</v>
      </c>
      <c r="G510" s="25">
        <v>-4750731.7300000004</v>
      </c>
      <c r="H510" s="25">
        <v>-4956495.5999999996</v>
      </c>
      <c r="I510" s="25">
        <v>-5164011.6100000003</v>
      </c>
      <c r="J510" s="25">
        <v>-5373067.1500000004</v>
      </c>
      <c r="K510" s="25">
        <v>-5585149.6699999999</v>
      </c>
      <c r="L510" s="25">
        <v>-5801337.8300000001</v>
      </c>
      <c r="M510" s="25">
        <v>-6019969.4900000002</v>
      </c>
      <c r="N510" s="25">
        <v>-6240545.9699999997</v>
      </c>
      <c r="O510" s="25">
        <v>-6462688.5999999996</v>
      </c>
      <c r="P510" s="25">
        <v>-6686634.25</v>
      </c>
      <c r="Q510" s="25">
        <v>-6912345.9299999997</v>
      </c>
      <c r="R510" s="25">
        <f t="shared" si="65"/>
        <v>-5601378.2575000003</v>
      </c>
      <c r="T510" s="26"/>
      <c r="U510" s="26"/>
      <c r="V510" s="26">
        <f t="shared" si="66"/>
        <v>-5601378.2575000003</v>
      </c>
      <c r="W510" s="26"/>
      <c r="X510" s="26"/>
      <c r="Y510" s="26"/>
      <c r="Z510" s="26">
        <f t="shared" si="68"/>
        <v>-5601378.2575000003</v>
      </c>
      <c r="AA510" s="26">
        <v>0</v>
      </c>
      <c r="AB510" s="1"/>
      <c r="AC510" s="27">
        <f t="shared" si="67"/>
        <v>0</v>
      </c>
    </row>
    <row r="511" spans="1:31" ht="13.5" hidden="1" outlineLevel="3" thickBot="1" x14ac:dyDescent="0.25">
      <c r="A511" s="24" t="s">
        <v>1125</v>
      </c>
      <c r="B511" s="24" t="s">
        <v>1126</v>
      </c>
      <c r="C511" s="24" t="s">
        <v>1127</v>
      </c>
      <c r="D511" s="24" t="s">
        <v>1128</v>
      </c>
      <c r="E511" s="25">
        <v>364231.7</v>
      </c>
      <c r="F511" s="25">
        <v>360387.65</v>
      </c>
      <c r="G511" s="25">
        <v>357535.41</v>
      </c>
      <c r="H511" s="25">
        <v>408023.28</v>
      </c>
      <c r="I511" s="25">
        <v>406738.42</v>
      </c>
      <c r="J511" s="25">
        <v>405134.55</v>
      </c>
      <c r="K511" s="25">
        <v>403004.31</v>
      </c>
      <c r="L511" s="25">
        <v>401404.41</v>
      </c>
      <c r="M511" s="25">
        <v>400453.15</v>
      </c>
      <c r="N511" s="25">
        <v>399755.61</v>
      </c>
      <c r="O511" s="25">
        <v>399000.02</v>
      </c>
      <c r="P511" s="25">
        <v>398138.65</v>
      </c>
      <c r="Q511" s="25">
        <v>397516.82</v>
      </c>
      <c r="R511" s="25">
        <f t="shared" si="65"/>
        <v>393370.81</v>
      </c>
      <c r="T511" s="26"/>
      <c r="U511" s="26"/>
      <c r="V511" s="26">
        <f t="shared" si="66"/>
        <v>393370.81</v>
      </c>
      <c r="W511" s="26"/>
      <c r="X511" s="26"/>
      <c r="Y511" s="26"/>
      <c r="Z511" s="26"/>
      <c r="AA511" s="26">
        <f>V511</f>
        <v>393370.81</v>
      </c>
      <c r="AB511" s="1"/>
      <c r="AC511" s="27">
        <f t="shared" si="67"/>
        <v>0</v>
      </c>
    </row>
    <row r="512" spans="1:31" ht="13.5" hidden="1" outlineLevel="3" thickBot="1" x14ac:dyDescent="0.25">
      <c r="A512" s="24" t="s">
        <v>1129</v>
      </c>
      <c r="B512" s="24" t="s">
        <v>1130</v>
      </c>
      <c r="C512" s="24" t="s">
        <v>1131</v>
      </c>
      <c r="D512" s="24" t="s">
        <v>1132</v>
      </c>
      <c r="E512" s="25">
        <v>283807.38</v>
      </c>
      <c r="F512" s="25">
        <v>301598.53999999998</v>
      </c>
      <c r="G512" s="25">
        <v>319389.7</v>
      </c>
      <c r="H512" s="25">
        <v>337180.86</v>
      </c>
      <c r="I512" s="25">
        <v>354972.03</v>
      </c>
      <c r="J512" s="25">
        <v>372763.2</v>
      </c>
      <c r="K512" s="25">
        <v>660811.36</v>
      </c>
      <c r="L512" s="25">
        <v>679267.69</v>
      </c>
      <c r="M512" s="25">
        <v>585228.25</v>
      </c>
      <c r="N512" s="25">
        <v>594134.36</v>
      </c>
      <c r="O512" s="25">
        <v>612590.68999999994</v>
      </c>
      <c r="P512" s="25">
        <v>631047.02</v>
      </c>
      <c r="Q512" s="25">
        <v>649503.35</v>
      </c>
      <c r="R512" s="25">
        <f t="shared" si="65"/>
        <v>492969.92208333331</v>
      </c>
      <c r="T512" s="26"/>
      <c r="U512" s="26"/>
      <c r="V512" s="26">
        <f t="shared" si="66"/>
        <v>492969.92208333331</v>
      </c>
      <c r="W512" s="26"/>
      <c r="X512" s="26"/>
      <c r="Y512" s="26"/>
      <c r="Z512" s="26"/>
      <c r="AA512" s="26">
        <f>V512</f>
        <v>492969.92208333331</v>
      </c>
      <c r="AB512" s="1"/>
      <c r="AC512" s="27">
        <f t="shared" si="67"/>
        <v>0</v>
      </c>
    </row>
    <row r="513" spans="1:29" ht="13.5" hidden="1" outlineLevel="3" thickBot="1" x14ac:dyDescent="0.25">
      <c r="A513" s="28" t="s">
        <v>1129</v>
      </c>
      <c r="B513" s="28" t="s">
        <v>1130</v>
      </c>
      <c r="C513" s="24" t="s">
        <v>1133</v>
      </c>
      <c r="D513" s="24" t="s">
        <v>1134</v>
      </c>
      <c r="E513" s="25">
        <v>5119107</v>
      </c>
      <c r="F513" s="25">
        <v>5155839.3499999996</v>
      </c>
      <c r="G513" s="25">
        <v>5192571.72</v>
      </c>
      <c r="H513" s="25">
        <v>5229304.0599999996</v>
      </c>
      <c r="I513" s="25">
        <v>5266036.4400000004</v>
      </c>
      <c r="J513" s="25">
        <v>5302768.83</v>
      </c>
      <c r="K513" s="25">
        <v>5339501.1900000004</v>
      </c>
      <c r="L513" s="25">
        <v>5379753.6100000003</v>
      </c>
      <c r="M513" s="25">
        <v>5420005.9500000002</v>
      </c>
      <c r="N513" s="25">
        <v>5460258.3600000003</v>
      </c>
      <c r="O513" s="25">
        <v>5500510.7300000004</v>
      </c>
      <c r="P513" s="25">
        <v>5540763.1399999997</v>
      </c>
      <c r="Q513" s="25">
        <v>5581015.5</v>
      </c>
      <c r="R513" s="25">
        <f t="shared" si="65"/>
        <v>5344781.2191666672</v>
      </c>
      <c r="T513" s="26"/>
      <c r="U513" s="26"/>
      <c r="V513" s="26">
        <f t="shared" si="66"/>
        <v>5344781.2191666672</v>
      </c>
      <c r="W513" s="26"/>
      <c r="X513" s="26"/>
      <c r="Y513" s="26"/>
      <c r="Z513" s="26"/>
      <c r="AA513" s="26">
        <f t="shared" ref="AA513:AA523" si="69">V513</f>
        <v>5344781.2191666672</v>
      </c>
      <c r="AB513" s="1"/>
      <c r="AC513" s="27">
        <f t="shared" si="67"/>
        <v>0</v>
      </c>
    </row>
    <row r="514" spans="1:29" ht="13.5" hidden="1" outlineLevel="3" thickBot="1" x14ac:dyDescent="0.25">
      <c r="A514" s="28" t="s">
        <v>1129</v>
      </c>
      <c r="B514" s="28" t="s">
        <v>1130</v>
      </c>
      <c r="C514" s="24" t="s">
        <v>1135</v>
      </c>
      <c r="D514" s="24" t="s">
        <v>1136</v>
      </c>
      <c r="E514" s="25">
        <v>3731841.39</v>
      </c>
      <c r="F514" s="25">
        <v>3835770.03</v>
      </c>
      <c r="G514" s="25">
        <v>3939698.63</v>
      </c>
      <c r="H514" s="25">
        <v>4043627.26</v>
      </c>
      <c r="I514" s="25">
        <v>4147555.86</v>
      </c>
      <c r="J514" s="25">
        <v>4251484.4800000004</v>
      </c>
      <c r="K514" s="25">
        <v>4355413.1100000003</v>
      </c>
      <c r="L514" s="25">
        <v>4465158.8099999996</v>
      </c>
      <c r="M514" s="25">
        <v>4574904.47</v>
      </c>
      <c r="N514" s="25">
        <v>4684650.16</v>
      </c>
      <c r="O514" s="25">
        <v>4757144.49</v>
      </c>
      <c r="P514" s="25">
        <v>4829638.84</v>
      </c>
      <c r="Q514" s="25">
        <v>4902133.1500000004</v>
      </c>
      <c r="R514" s="25">
        <f t="shared" si="65"/>
        <v>4350169.4508333337</v>
      </c>
      <c r="T514" s="26"/>
      <c r="U514" s="26"/>
      <c r="V514" s="26">
        <f t="shared" si="66"/>
        <v>4350169.4508333337</v>
      </c>
      <c r="W514" s="26"/>
      <c r="X514" s="26"/>
      <c r="Y514" s="26"/>
      <c r="Z514" s="26"/>
      <c r="AA514" s="26">
        <f t="shared" si="69"/>
        <v>4350169.4508333337</v>
      </c>
      <c r="AB514" s="1"/>
      <c r="AC514" s="27">
        <f t="shared" si="67"/>
        <v>0</v>
      </c>
    </row>
    <row r="515" spans="1:29" ht="13.5" hidden="1" outlineLevel="3" thickBot="1" x14ac:dyDescent="0.25">
      <c r="A515" s="28" t="s">
        <v>1129</v>
      </c>
      <c r="B515" s="28" t="s">
        <v>1130</v>
      </c>
      <c r="C515" s="24" t="s">
        <v>1137</v>
      </c>
      <c r="D515" s="24" t="s">
        <v>1138</v>
      </c>
      <c r="E515" s="25">
        <v>18044176.629999999</v>
      </c>
      <c r="F515" s="25">
        <v>18164588.969999999</v>
      </c>
      <c r="G515" s="25">
        <v>18285001.32</v>
      </c>
      <c r="H515" s="25">
        <v>8053917.6900000004</v>
      </c>
      <c r="I515" s="25">
        <v>8174330.0300000003</v>
      </c>
      <c r="J515" s="25">
        <v>8294742.3799999999</v>
      </c>
      <c r="K515" s="25">
        <v>8415154.7200000007</v>
      </c>
      <c r="L515" s="25">
        <v>8540684.4700000007</v>
      </c>
      <c r="M515" s="25">
        <v>8666214.1899999995</v>
      </c>
      <c r="N515" s="25">
        <v>8791743.9499999993</v>
      </c>
      <c r="O515" s="25">
        <v>8921787.0999999996</v>
      </c>
      <c r="P515" s="25">
        <v>9051830.2300000004</v>
      </c>
      <c r="Q515" s="25">
        <v>9181873.3699999992</v>
      </c>
      <c r="R515" s="25">
        <f t="shared" si="65"/>
        <v>10581085.004166666</v>
      </c>
      <c r="T515" s="26"/>
      <c r="U515" s="26"/>
      <c r="V515" s="26">
        <f t="shared" si="66"/>
        <v>10581085.004166666</v>
      </c>
      <c r="W515" s="26"/>
      <c r="X515" s="26"/>
      <c r="Y515" s="26"/>
      <c r="Z515" s="26"/>
      <c r="AA515" s="26">
        <f t="shared" si="69"/>
        <v>10581085.004166666</v>
      </c>
      <c r="AB515" s="1"/>
      <c r="AC515" s="27">
        <f t="shared" si="67"/>
        <v>0</v>
      </c>
    </row>
    <row r="516" spans="1:29" ht="13.5" hidden="1" outlineLevel="3" thickBot="1" x14ac:dyDescent="0.25">
      <c r="A516" s="28" t="s">
        <v>1129</v>
      </c>
      <c r="B516" s="28" t="s">
        <v>1130</v>
      </c>
      <c r="C516" s="24" t="s">
        <v>1139</v>
      </c>
      <c r="D516" s="24" t="s">
        <v>1140</v>
      </c>
      <c r="E516" s="25">
        <v>1830351.68</v>
      </c>
      <c r="F516" s="25">
        <v>1842378.86</v>
      </c>
      <c r="G516" s="25">
        <v>1854406.06</v>
      </c>
      <c r="H516" s="25">
        <v>1866433.24</v>
      </c>
      <c r="I516" s="25">
        <v>1878460.44</v>
      </c>
      <c r="J516" s="25">
        <v>1890487.66</v>
      </c>
      <c r="K516" s="25">
        <v>1902514.83</v>
      </c>
      <c r="L516" s="25">
        <v>1915182.51</v>
      </c>
      <c r="M516" s="25">
        <v>1927850.21</v>
      </c>
      <c r="N516" s="25">
        <v>1940517.88</v>
      </c>
      <c r="O516" s="25">
        <v>1953185.57</v>
      </c>
      <c r="P516" s="25">
        <v>1965853.27</v>
      </c>
      <c r="Q516" s="25">
        <v>1978520.95</v>
      </c>
      <c r="R516" s="25">
        <f t="shared" si="65"/>
        <v>1903475.5704166666</v>
      </c>
      <c r="T516" s="26"/>
      <c r="U516" s="26"/>
      <c r="V516" s="26">
        <f t="shared" si="66"/>
        <v>1903475.5704166666</v>
      </c>
      <c r="W516" s="26"/>
      <c r="X516" s="26"/>
      <c r="Y516" s="26"/>
      <c r="Z516" s="26"/>
      <c r="AA516" s="26">
        <f t="shared" si="69"/>
        <v>1903475.5704166666</v>
      </c>
      <c r="AB516" s="1"/>
      <c r="AC516" s="27">
        <f t="shared" si="67"/>
        <v>0</v>
      </c>
    </row>
    <row r="517" spans="1:29" ht="13.5" hidden="1" outlineLevel="3" thickBot="1" x14ac:dyDescent="0.25">
      <c r="A517" s="28" t="s">
        <v>1129</v>
      </c>
      <c r="B517" s="28" t="s">
        <v>1130</v>
      </c>
      <c r="C517" s="24" t="s">
        <v>1141</v>
      </c>
      <c r="D517" s="24" t="s">
        <v>1142</v>
      </c>
      <c r="E517" s="25">
        <v>5351164.62</v>
      </c>
      <c r="F517" s="25">
        <v>5419411.7999999998</v>
      </c>
      <c r="G517" s="25">
        <v>5487658.9800000004</v>
      </c>
      <c r="H517" s="25">
        <v>5555906.1600000001</v>
      </c>
      <c r="I517" s="25">
        <v>5623633.1600000001</v>
      </c>
      <c r="J517" s="25">
        <v>5691360.1600000001</v>
      </c>
      <c r="K517" s="25">
        <v>5759087.1600000001</v>
      </c>
      <c r="L517" s="25">
        <v>5829066.0700000003</v>
      </c>
      <c r="M517" s="25">
        <v>5899044.96</v>
      </c>
      <c r="N517" s="25">
        <v>5969023.8700000001</v>
      </c>
      <c r="O517" s="25">
        <v>6039002.7699999996</v>
      </c>
      <c r="P517" s="25">
        <v>6108981.6799999997</v>
      </c>
      <c r="Q517" s="25">
        <v>6178960.5999999996</v>
      </c>
      <c r="R517" s="25">
        <f t="shared" si="65"/>
        <v>5762269.9483333342</v>
      </c>
      <c r="T517" s="26"/>
      <c r="U517" s="26"/>
      <c r="V517" s="26">
        <f t="shared" si="66"/>
        <v>5762269.9483333342</v>
      </c>
      <c r="W517" s="26"/>
      <c r="X517" s="26"/>
      <c r="Y517" s="26"/>
      <c r="Z517" s="26"/>
      <c r="AA517" s="26">
        <f t="shared" si="69"/>
        <v>5762269.9483333342</v>
      </c>
      <c r="AB517" s="1"/>
      <c r="AC517" s="27">
        <f t="shared" si="67"/>
        <v>0</v>
      </c>
    </row>
    <row r="518" spans="1:29" ht="13.5" hidden="1" outlineLevel="3" thickBot="1" x14ac:dyDescent="0.25">
      <c r="A518" s="28" t="s">
        <v>1129</v>
      </c>
      <c r="B518" s="28" t="s">
        <v>1130</v>
      </c>
      <c r="C518" s="24" t="s">
        <v>1143</v>
      </c>
      <c r="D518" s="24" t="s">
        <v>1144</v>
      </c>
      <c r="E518" s="25">
        <v>2674927.87</v>
      </c>
      <c r="F518" s="25">
        <v>2681507.66</v>
      </c>
      <c r="G518" s="25">
        <v>2688087.47</v>
      </c>
      <c r="H518" s="25">
        <v>2694667.27</v>
      </c>
      <c r="I518" s="25">
        <v>2701247.06</v>
      </c>
      <c r="J518" s="25">
        <v>2707826.88</v>
      </c>
      <c r="K518" s="25">
        <v>2714406.67</v>
      </c>
      <c r="L518" s="25">
        <v>2720757.72</v>
      </c>
      <c r="M518" s="25">
        <v>2727108.76</v>
      </c>
      <c r="N518" s="25">
        <v>1420979.82</v>
      </c>
      <c r="O518" s="25">
        <v>1427330.87</v>
      </c>
      <c r="P518" s="25">
        <v>1433681.91</v>
      </c>
      <c r="Q518" s="25">
        <v>1440032.95</v>
      </c>
      <c r="R518" s="25">
        <f t="shared" si="65"/>
        <v>2331256.8750000005</v>
      </c>
      <c r="T518" s="26"/>
      <c r="U518" s="26"/>
      <c r="V518" s="26">
        <f t="shared" si="66"/>
        <v>2331256.8750000005</v>
      </c>
      <c r="W518" s="26"/>
      <c r="X518" s="26"/>
      <c r="Y518" s="26"/>
      <c r="Z518" s="26"/>
      <c r="AA518" s="26">
        <f t="shared" si="69"/>
        <v>2331256.8750000005</v>
      </c>
      <c r="AB518" s="1"/>
      <c r="AC518" s="27">
        <f t="shared" si="67"/>
        <v>0</v>
      </c>
    </row>
    <row r="519" spans="1:29" ht="13.5" hidden="1" outlineLevel="3" thickBot="1" x14ac:dyDescent="0.25">
      <c r="A519" s="28" t="s">
        <v>1129</v>
      </c>
      <c r="B519" s="28" t="s">
        <v>1130</v>
      </c>
      <c r="C519" s="24" t="s">
        <v>1145</v>
      </c>
      <c r="D519" s="24" t="s">
        <v>1146</v>
      </c>
      <c r="E519" s="25">
        <v>5060749.49</v>
      </c>
      <c r="F519" s="25">
        <v>5098572.8</v>
      </c>
      <c r="G519" s="25">
        <v>5136396.1399999997</v>
      </c>
      <c r="H519" s="25">
        <v>5174219.46</v>
      </c>
      <c r="I519" s="25">
        <v>5212042.8</v>
      </c>
      <c r="J519" s="25">
        <v>5249866.12</v>
      </c>
      <c r="K519" s="25">
        <v>5287689.46</v>
      </c>
      <c r="L519" s="25">
        <v>5319755.47</v>
      </c>
      <c r="M519" s="25">
        <v>5351821.5</v>
      </c>
      <c r="N519" s="25">
        <v>5383887.5099999998</v>
      </c>
      <c r="O519" s="25">
        <v>5415953.5199999996</v>
      </c>
      <c r="P519" s="25">
        <v>5448019.54</v>
      </c>
      <c r="Q519" s="25">
        <v>5480085.5700000003</v>
      </c>
      <c r="R519" s="25">
        <f t="shared" si="65"/>
        <v>5279053.4874999998</v>
      </c>
      <c r="T519" s="26"/>
      <c r="U519" s="26"/>
      <c r="V519" s="26">
        <f t="shared" si="66"/>
        <v>5279053.4874999998</v>
      </c>
      <c r="W519" s="26"/>
      <c r="X519" s="26"/>
      <c r="Y519" s="26"/>
      <c r="Z519" s="26"/>
      <c r="AA519" s="26">
        <f t="shared" si="69"/>
        <v>5279053.4874999998</v>
      </c>
      <c r="AB519" s="1"/>
      <c r="AC519" s="27">
        <f t="shared" si="67"/>
        <v>0</v>
      </c>
    </row>
    <row r="520" spans="1:29" ht="13.5" hidden="1" outlineLevel="3" thickBot="1" x14ac:dyDescent="0.25">
      <c r="A520" s="28" t="s">
        <v>1129</v>
      </c>
      <c r="B520" s="28" t="s">
        <v>1130</v>
      </c>
      <c r="C520" s="24" t="s">
        <v>1147</v>
      </c>
      <c r="D520" s="24" t="s">
        <v>1148</v>
      </c>
      <c r="E520" s="25">
        <v>3249093.95</v>
      </c>
      <c r="F520" s="25">
        <v>3261158.54</v>
      </c>
      <c r="G520" s="25">
        <v>3273223.13</v>
      </c>
      <c r="H520" s="25">
        <v>3285287.72</v>
      </c>
      <c r="I520" s="25">
        <v>3297352.3</v>
      </c>
      <c r="J520" s="25">
        <v>3309416.88</v>
      </c>
      <c r="K520" s="25">
        <v>3321481.47</v>
      </c>
      <c r="L520" s="25">
        <v>3335143.9</v>
      </c>
      <c r="M520" s="25">
        <v>3348806.33</v>
      </c>
      <c r="N520" s="25">
        <v>3362468.76</v>
      </c>
      <c r="O520" s="25">
        <v>3376131.19</v>
      </c>
      <c r="P520" s="25">
        <v>3389793.62</v>
      </c>
      <c r="Q520" s="25">
        <v>3403456.05</v>
      </c>
      <c r="R520" s="25">
        <f t="shared" si="65"/>
        <v>3323878.2366666663</v>
      </c>
      <c r="T520" s="26"/>
      <c r="U520" s="26"/>
      <c r="V520" s="26">
        <f t="shared" si="66"/>
        <v>3323878.2366666663</v>
      </c>
      <c r="W520" s="26"/>
      <c r="X520" s="26"/>
      <c r="Y520" s="26"/>
      <c r="Z520" s="26"/>
      <c r="AA520" s="26">
        <f t="shared" si="69"/>
        <v>3323878.2366666663</v>
      </c>
      <c r="AB520" s="1"/>
      <c r="AC520" s="27">
        <f t="shared" si="67"/>
        <v>0</v>
      </c>
    </row>
    <row r="521" spans="1:29" ht="13.5" hidden="1" outlineLevel="3" thickBot="1" x14ac:dyDescent="0.25">
      <c r="A521" s="28" t="s">
        <v>1129</v>
      </c>
      <c r="B521" s="28" t="s">
        <v>1130</v>
      </c>
      <c r="C521" s="24" t="s">
        <v>1149</v>
      </c>
      <c r="D521" s="24" t="s">
        <v>1150</v>
      </c>
      <c r="E521" s="25">
        <v>18678680.460000001</v>
      </c>
      <c r="F521" s="25">
        <v>18681364.960000001</v>
      </c>
      <c r="G521" s="25">
        <v>18684049.460000001</v>
      </c>
      <c r="H521" s="25">
        <v>18686733.960000001</v>
      </c>
      <c r="I521" s="25">
        <v>18689418.460000001</v>
      </c>
      <c r="J521" s="25">
        <v>18692102.960000001</v>
      </c>
      <c r="K521" s="25">
        <v>18694787.460000001</v>
      </c>
      <c r="L521" s="25">
        <v>18697492.539999999</v>
      </c>
      <c r="M521" s="25">
        <v>18700197.620000001</v>
      </c>
      <c r="N521" s="25">
        <v>18702902.699999999</v>
      </c>
      <c r="O521" s="25">
        <v>18705607.780000001</v>
      </c>
      <c r="P521" s="25">
        <v>18708312.859999999</v>
      </c>
      <c r="Q521" s="25">
        <v>18711017.940000001</v>
      </c>
      <c r="R521" s="25">
        <f t="shared" si="65"/>
        <v>18694818.329999998</v>
      </c>
      <c r="T521" s="26"/>
      <c r="U521" s="26"/>
      <c r="V521" s="26">
        <f t="shared" si="66"/>
        <v>18694818.329999998</v>
      </c>
      <c r="W521" s="26"/>
      <c r="X521" s="26"/>
      <c r="Y521" s="26"/>
      <c r="Z521" s="26"/>
      <c r="AA521" s="26">
        <f t="shared" si="69"/>
        <v>18694818.329999998</v>
      </c>
      <c r="AB521" s="1"/>
      <c r="AC521" s="27">
        <f t="shared" si="67"/>
        <v>0</v>
      </c>
    </row>
    <row r="522" spans="1:29" ht="13.5" hidden="1" outlineLevel="3" thickBot="1" x14ac:dyDescent="0.25">
      <c r="A522" s="28" t="s">
        <v>1129</v>
      </c>
      <c r="B522" s="28" t="s">
        <v>1130</v>
      </c>
      <c r="C522" s="24" t="s">
        <v>1151</v>
      </c>
      <c r="D522" s="24" t="s">
        <v>1152</v>
      </c>
      <c r="E522" s="25">
        <v>20266578.219999999</v>
      </c>
      <c r="F522" s="25">
        <v>21291777.109999999</v>
      </c>
      <c r="G522" s="25">
        <v>22316976</v>
      </c>
      <c r="H522" s="25">
        <v>23342174.91</v>
      </c>
      <c r="I522" s="25">
        <v>24367373.800000001</v>
      </c>
      <c r="J522" s="25">
        <v>25392572.690000001</v>
      </c>
      <c r="K522" s="25">
        <v>26417771.59</v>
      </c>
      <c r="L522" s="25">
        <v>27407428.390000001</v>
      </c>
      <c r="M522" s="25">
        <v>28397085.210000001</v>
      </c>
      <c r="N522" s="25">
        <v>29386742.010000002</v>
      </c>
      <c r="O522" s="25">
        <v>30433003.390000001</v>
      </c>
      <c r="P522" s="25">
        <v>31479264.77</v>
      </c>
      <c r="Q522" s="25">
        <v>32525526.149999999</v>
      </c>
      <c r="R522" s="25">
        <f t="shared" si="65"/>
        <v>26385685.171250001</v>
      </c>
      <c r="T522" s="26"/>
      <c r="U522" s="26"/>
      <c r="V522" s="26">
        <f t="shared" si="66"/>
        <v>26385685.171250001</v>
      </c>
      <c r="W522" s="26"/>
      <c r="X522" s="26"/>
      <c r="Y522" s="26"/>
      <c r="Z522" s="26"/>
      <c r="AA522" s="26">
        <f t="shared" si="69"/>
        <v>26385685.171250001</v>
      </c>
      <c r="AB522" s="1"/>
      <c r="AC522" s="27">
        <f t="shared" si="67"/>
        <v>0</v>
      </c>
    </row>
    <row r="523" spans="1:29" ht="13.5" hidden="1" outlineLevel="3" thickBot="1" x14ac:dyDescent="0.25">
      <c r="A523" s="28" t="s">
        <v>1129</v>
      </c>
      <c r="B523" s="28" t="s">
        <v>1130</v>
      </c>
      <c r="C523" s="24" t="s">
        <v>1153</v>
      </c>
      <c r="D523" s="24" t="s">
        <v>1154</v>
      </c>
      <c r="E523" s="25">
        <v>855570.08</v>
      </c>
      <c r="F523" s="25">
        <v>871044.19</v>
      </c>
      <c r="G523" s="25">
        <v>886518.3</v>
      </c>
      <c r="H523" s="25">
        <v>901992.4</v>
      </c>
      <c r="I523" s="25">
        <v>917466.53</v>
      </c>
      <c r="J523" s="25">
        <v>932940.65</v>
      </c>
      <c r="K523" s="25">
        <v>948414.75</v>
      </c>
      <c r="L523" s="25">
        <v>964087.7</v>
      </c>
      <c r="M523" s="25">
        <v>979760.66</v>
      </c>
      <c r="N523" s="25">
        <v>995433.6</v>
      </c>
      <c r="O523" s="25">
        <v>1011106.55</v>
      </c>
      <c r="P523" s="25">
        <v>1026779.5</v>
      </c>
      <c r="Q523" s="25">
        <v>1042452.47</v>
      </c>
      <c r="R523" s="25">
        <f t="shared" si="65"/>
        <v>948713.00875000004</v>
      </c>
      <c r="T523" s="26"/>
      <c r="U523" s="26"/>
      <c r="V523" s="26">
        <f t="shared" si="66"/>
        <v>948713.00875000004</v>
      </c>
      <c r="W523" s="26"/>
      <c r="X523" s="26"/>
      <c r="Y523" s="26"/>
      <c r="Z523" s="26"/>
      <c r="AA523" s="26">
        <f t="shared" si="69"/>
        <v>948713.00875000004</v>
      </c>
      <c r="AB523" s="1"/>
      <c r="AC523" s="27">
        <f t="shared" si="67"/>
        <v>0</v>
      </c>
    </row>
    <row r="524" spans="1:29" ht="13.5" hidden="1" outlineLevel="3" thickBot="1" x14ac:dyDescent="0.25">
      <c r="A524" s="28" t="s">
        <v>1129</v>
      </c>
      <c r="B524" s="28" t="s">
        <v>1130</v>
      </c>
      <c r="C524" s="24" t="s">
        <v>1155</v>
      </c>
      <c r="D524" s="24" t="s">
        <v>1156</v>
      </c>
      <c r="E524" s="25">
        <v>324275.34999999998</v>
      </c>
      <c r="F524" s="25">
        <v>325893.44</v>
      </c>
      <c r="G524" s="25">
        <v>327511.53000000003</v>
      </c>
      <c r="H524" s="25">
        <v>329129.62</v>
      </c>
      <c r="I524" s="25">
        <v>330747.7</v>
      </c>
      <c r="J524" s="25">
        <v>332365.78000000003</v>
      </c>
      <c r="K524" s="25">
        <v>333983.87</v>
      </c>
      <c r="L524" s="25">
        <v>336559</v>
      </c>
      <c r="M524" s="25">
        <v>339134.12</v>
      </c>
      <c r="N524" s="25">
        <v>341709.25</v>
      </c>
      <c r="O524" s="25">
        <v>344284.37</v>
      </c>
      <c r="P524" s="25">
        <v>346859.5</v>
      </c>
      <c r="Q524" s="25">
        <v>349434.62</v>
      </c>
      <c r="R524" s="25">
        <f t="shared" si="65"/>
        <v>335419.43041666667</v>
      </c>
      <c r="T524" s="26"/>
      <c r="U524" s="26"/>
      <c r="V524" s="26">
        <f t="shared" si="66"/>
        <v>335419.43041666667</v>
      </c>
      <c r="W524" s="26"/>
      <c r="X524" s="26"/>
      <c r="Y524" s="26"/>
      <c r="Z524" s="26"/>
      <c r="AA524" s="26">
        <f>V524</f>
        <v>335419.43041666667</v>
      </c>
      <c r="AB524" s="1"/>
      <c r="AC524" s="27">
        <f t="shared" si="67"/>
        <v>0</v>
      </c>
    </row>
    <row r="525" spans="1:29" ht="13.5" hidden="1" outlineLevel="3" thickBot="1" x14ac:dyDescent="0.25">
      <c r="A525" s="28" t="s">
        <v>1129</v>
      </c>
      <c r="B525" s="28" t="s">
        <v>1130</v>
      </c>
      <c r="C525" s="24" t="s">
        <v>1157</v>
      </c>
      <c r="D525" s="24" t="s">
        <v>1158</v>
      </c>
      <c r="E525" s="25">
        <v>6724125.9800000004</v>
      </c>
      <c r="F525" s="25">
        <v>6762183.1600000001</v>
      </c>
      <c r="G525" s="25">
        <v>6800240.3600000003</v>
      </c>
      <c r="H525" s="25">
        <v>6838297.5300000003</v>
      </c>
      <c r="I525" s="25">
        <v>6876354.71</v>
      </c>
      <c r="J525" s="25">
        <v>6914411.9000000004</v>
      </c>
      <c r="K525" s="25">
        <v>6952469.0800000001</v>
      </c>
      <c r="L525" s="25">
        <v>6996503.0499999998</v>
      </c>
      <c r="M525" s="25">
        <v>7040537.0499999998</v>
      </c>
      <c r="N525" s="25">
        <v>7084571.04</v>
      </c>
      <c r="O525" s="25">
        <v>7128605.04</v>
      </c>
      <c r="P525" s="25">
        <v>7172639.0099999998</v>
      </c>
      <c r="Q525" s="25">
        <v>7216673</v>
      </c>
      <c r="R525" s="25">
        <f t="shared" si="65"/>
        <v>6961434.2850000001</v>
      </c>
      <c r="T525" s="26"/>
      <c r="U525" s="26"/>
      <c r="V525" s="26">
        <f t="shared" si="66"/>
        <v>6961434.2850000001</v>
      </c>
      <c r="W525" s="26"/>
      <c r="X525" s="26"/>
      <c r="Y525" s="26"/>
      <c r="Z525" s="26"/>
      <c r="AA525" s="26">
        <f>V525</f>
        <v>6961434.2850000001</v>
      </c>
      <c r="AB525" s="1"/>
      <c r="AC525" s="27">
        <f t="shared" si="67"/>
        <v>0</v>
      </c>
    </row>
    <row r="526" spans="1:29" ht="13.5" hidden="1" outlineLevel="3" thickBot="1" x14ac:dyDescent="0.25">
      <c r="A526" s="28" t="s">
        <v>1129</v>
      </c>
      <c r="B526" s="28" t="s">
        <v>1130</v>
      </c>
      <c r="C526" s="24" t="s">
        <v>1159</v>
      </c>
      <c r="D526" s="24" t="s">
        <v>1160</v>
      </c>
      <c r="E526" s="25">
        <v>448747.57</v>
      </c>
      <c r="F526" s="25">
        <v>451308.5</v>
      </c>
      <c r="G526" s="25">
        <v>453869.44</v>
      </c>
      <c r="H526" s="25">
        <v>456430.37</v>
      </c>
      <c r="I526" s="25">
        <v>458991.3</v>
      </c>
      <c r="J526" s="25">
        <v>461552.24</v>
      </c>
      <c r="K526" s="25">
        <v>464113.19</v>
      </c>
      <c r="L526" s="25">
        <v>468209.76</v>
      </c>
      <c r="M526" s="25">
        <v>472306.32</v>
      </c>
      <c r="N526" s="25">
        <v>476402.9</v>
      </c>
      <c r="O526" s="25">
        <v>480499.47</v>
      </c>
      <c r="P526" s="25">
        <v>484596.04</v>
      </c>
      <c r="Q526" s="25">
        <v>488692.6</v>
      </c>
      <c r="R526" s="25">
        <f t="shared" si="65"/>
        <v>466416.63458333327</v>
      </c>
      <c r="T526" s="26"/>
      <c r="U526" s="26"/>
      <c r="V526" s="26">
        <f t="shared" si="66"/>
        <v>466416.63458333327</v>
      </c>
      <c r="W526" s="26"/>
      <c r="X526" s="26"/>
      <c r="Y526" s="26"/>
      <c r="Z526" s="26"/>
      <c r="AA526" s="26">
        <f t="shared" ref="AA526:AA535" si="70">V526</f>
        <v>466416.63458333327</v>
      </c>
      <c r="AB526" s="1"/>
      <c r="AC526" s="27">
        <f t="shared" si="67"/>
        <v>0</v>
      </c>
    </row>
    <row r="527" spans="1:29" ht="13.5" hidden="1" outlineLevel="3" thickBot="1" x14ac:dyDescent="0.25">
      <c r="A527" s="28" t="s">
        <v>1129</v>
      </c>
      <c r="B527" s="28" t="s">
        <v>1130</v>
      </c>
      <c r="C527" s="24" t="s">
        <v>1161</v>
      </c>
      <c r="D527" s="24" t="s">
        <v>1162</v>
      </c>
      <c r="E527" s="25">
        <v>10609309.35</v>
      </c>
      <c r="F527" s="25">
        <v>10679318.17</v>
      </c>
      <c r="G527" s="25">
        <v>10749327</v>
      </c>
      <c r="H527" s="25">
        <v>10819335.82</v>
      </c>
      <c r="I527" s="25">
        <v>10889344.640000001</v>
      </c>
      <c r="J527" s="25">
        <v>10959353.470000001</v>
      </c>
      <c r="K527" s="25">
        <v>11029362.289999999</v>
      </c>
      <c r="L527" s="25">
        <v>11095289.59</v>
      </c>
      <c r="M527" s="25">
        <v>11161216.9</v>
      </c>
      <c r="N527" s="25">
        <v>11227144.210000001</v>
      </c>
      <c r="O527" s="25">
        <v>11293071.51</v>
      </c>
      <c r="P527" s="25">
        <v>11358998.82</v>
      </c>
      <c r="Q527" s="25">
        <v>11424926.119999999</v>
      </c>
      <c r="R527" s="25">
        <f t="shared" si="65"/>
        <v>11023240.012916667</v>
      </c>
      <c r="T527" s="26"/>
      <c r="U527" s="26"/>
      <c r="V527" s="26">
        <f t="shared" si="66"/>
        <v>11023240.012916667</v>
      </c>
      <c r="W527" s="26"/>
      <c r="X527" s="26"/>
      <c r="Y527" s="26"/>
      <c r="Z527" s="26"/>
      <c r="AA527" s="26">
        <f t="shared" si="70"/>
        <v>11023240.012916667</v>
      </c>
      <c r="AB527" s="1"/>
      <c r="AC527" s="27">
        <f t="shared" si="67"/>
        <v>0</v>
      </c>
    </row>
    <row r="528" spans="1:29" ht="13.5" hidden="1" outlineLevel="3" thickBot="1" x14ac:dyDescent="0.25">
      <c r="A528" s="28" t="s">
        <v>1129</v>
      </c>
      <c r="B528" s="28" t="s">
        <v>1130</v>
      </c>
      <c r="C528" s="24" t="s">
        <v>1163</v>
      </c>
      <c r="D528" s="24" t="s">
        <v>1164</v>
      </c>
      <c r="E528" s="25">
        <v>12063834.73</v>
      </c>
      <c r="F528" s="25">
        <v>12911177.220000001</v>
      </c>
      <c r="G528" s="25">
        <v>13758519.699999999</v>
      </c>
      <c r="H528" s="25">
        <v>14605862.189999999</v>
      </c>
      <c r="I528" s="25">
        <v>15417967.01</v>
      </c>
      <c r="J528" s="25">
        <v>16230071.82</v>
      </c>
      <c r="K528" s="25">
        <v>17208625.629999999</v>
      </c>
      <c r="L528" s="25">
        <v>17220336.460000001</v>
      </c>
      <c r="M528" s="25">
        <v>17232047.289999999</v>
      </c>
      <c r="N528" s="25">
        <v>17994945.120000001</v>
      </c>
      <c r="O528" s="25">
        <v>18007830.18</v>
      </c>
      <c r="P528" s="25">
        <v>18020715.239999998</v>
      </c>
      <c r="Q528" s="25">
        <v>18033600.300000001</v>
      </c>
      <c r="R528" s="25">
        <f t="shared" si="65"/>
        <v>16138067.94791667</v>
      </c>
      <c r="T528" s="26"/>
      <c r="U528" s="26"/>
      <c r="V528" s="26">
        <f t="shared" si="66"/>
        <v>16138067.94791667</v>
      </c>
      <c r="W528" s="26"/>
      <c r="X528" s="26"/>
      <c r="Y528" s="26"/>
      <c r="Z528" s="26"/>
      <c r="AA528" s="26">
        <f t="shared" si="70"/>
        <v>16138067.94791667</v>
      </c>
      <c r="AB528" s="1"/>
      <c r="AC528" s="27">
        <f t="shared" si="67"/>
        <v>0</v>
      </c>
    </row>
    <row r="529" spans="1:29" ht="13.5" hidden="1" outlineLevel="3" thickBot="1" x14ac:dyDescent="0.25">
      <c r="A529" s="28" t="s">
        <v>1129</v>
      </c>
      <c r="B529" s="28" t="s">
        <v>1130</v>
      </c>
      <c r="C529" s="24" t="s">
        <v>1165</v>
      </c>
      <c r="D529" s="24" t="s">
        <v>1166</v>
      </c>
      <c r="E529" s="25">
        <v>8910352.8399999999</v>
      </c>
      <c r="F529" s="25">
        <v>8913760.4299999997</v>
      </c>
      <c r="G529" s="25">
        <v>8917168.0199999996</v>
      </c>
      <c r="H529" s="25">
        <v>8920575.6099999994</v>
      </c>
      <c r="I529" s="25">
        <v>8923983.1899999995</v>
      </c>
      <c r="J529" s="25">
        <v>8927390.7699999996</v>
      </c>
      <c r="K529" s="25">
        <v>9048679.3599999994</v>
      </c>
      <c r="L529" s="25">
        <v>9052486.5299999993</v>
      </c>
      <c r="M529" s="25">
        <v>9056293.6999999993</v>
      </c>
      <c r="N529" s="25">
        <v>9060100.8699999992</v>
      </c>
      <c r="O529" s="25">
        <v>9063908.0399999991</v>
      </c>
      <c r="P529" s="25">
        <v>9067715.2100000009</v>
      </c>
      <c r="Q529" s="25">
        <v>9071522.3800000008</v>
      </c>
      <c r="R529" s="25">
        <f t="shared" si="65"/>
        <v>8995249.9450000022</v>
      </c>
      <c r="T529" s="26"/>
      <c r="U529" s="26"/>
      <c r="V529" s="26">
        <f t="shared" si="66"/>
        <v>8995249.9450000022</v>
      </c>
      <c r="W529" s="26"/>
      <c r="X529" s="26"/>
      <c r="Y529" s="26"/>
      <c r="Z529" s="26"/>
      <c r="AA529" s="26">
        <f t="shared" si="70"/>
        <v>8995249.9450000022</v>
      </c>
      <c r="AB529" s="1"/>
      <c r="AC529" s="27">
        <f t="shared" si="67"/>
        <v>0</v>
      </c>
    </row>
    <row r="530" spans="1:29" ht="13.5" hidden="1" outlineLevel="3" thickBot="1" x14ac:dyDescent="0.25">
      <c r="A530" s="28" t="s">
        <v>1129</v>
      </c>
      <c r="B530" s="28" t="s">
        <v>1130</v>
      </c>
      <c r="C530" s="24" t="s">
        <v>1167</v>
      </c>
      <c r="D530" s="24" t="s">
        <v>1166</v>
      </c>
      <c r="E530" s="25">
        <v>19385063.5</v>
      </c>
      <c r="F530" s="25">
        <v>19658504.699999999</v>
      </c>
      <c r="G530" s="25">
        <v>19931945.899999999</v>
      </c>
      <c r="H530" s="25">
        <v>20205387.100000001</v>
      </c>
      <c r="I530" s="25">
        <v>20478828.309999999</v>
      </c>
      <c r="J530" s="25">
        <v>20752269.52</v>
      </c>
      <c r="K530" s="25">
        <v>21025710.719999999</v>
      </c>
      <c r="L530" s="25">
        <v>21294117.34</v>
      </c>
      <c r="M530" s="25">
        <v>21562523.98</v>
      </c>
      <c r="N530" s="25">
        <v>21830930.609999999</v>
      </c>
      <c r="O530" s="25">
        <v>22099337.23</v>
      </c>
      <c r="P530" s="25">
        <v>22367743.859999999</v>
      </c>
      <c r="Q530" s="25">
        <v>22636150.48</v>
      </c>
      <c r="R530" s="25">
        <f t="shared" si="65"/>
        <v>21018158.854999993</v>
      </c>
      <c r="T530" s="26"/>
      <c r="U530" s="26"/>
      <c r="V530" s="26">
        <f t="shared" si="66"/>
        <v>21018158.854999993</v>
      </c>
      <c r="W530" s="26"/>
      <c r="X530" s="26"/>
      <c r="Y530" s="26"/>
      <c r="Z530" s="26"/>
      <c r="AA530" s="26">
        <f t="shared" si="70"/>
        <v>21018158.854999993</v>
      </c>
      <c r="AB530" s="1"/>
      <c r="AC530" s="27">
        <f t="shared" si="67"/>
        <v>0</v>
      </c>
    </row>
    <row r="531" spans="1:29" ht="13.5" hidden="1" outlineLevel="3" thickBot="1" x14ac:dyDescent="0.25">
      <c r="A531" s="28" t="s">
        <v>1129</v>
      </c>
      <c r="B531" s="28" t="s">
        <v>1130</v>
      </c>
      <c r="C531" s="24" t="s">
        <v>1168</v>
      </c>
      <c r="D531" s="24" t="s">
        <v>1169</v>
      </c>
      <c r="E531" s="25">
        <v>1977442.3</v>
      </c>
      <c r="F531" s="25">
        <v>1988407.5</v>
      </c>
      <c r="G531" s="25">
        <v>1999372.71</v>
      </c>
      <c r="H531" s="25">
        <v>2010337.92</v>
      </c>
      <c r="I531" s="25">
        <v>2021303.12</v>
      </c>
      <c r="J531" s="25">
        <v>2032268.33</v>
      </c>
      <c r="K531" s="25">
        <v>2043233.54</v>
      </c>
      <c r="L531" s="25">
        <v>2054804.92</v>
      </c>
      <c r="M531" s="25">
        <v>2066376.29</v>
      </c>
      <c r="N531" s="25">
        <v>2077947.67</v>
      </c>
      <c r="O531" s="25">
        <v>2089519.04</v>
      </c>
      <c r="P531" s="25">
        <v>2101090.42</v>
      </c>
      <c r="Q531" s="25">
        <v>2112661.7999999998</v>
      </c>
      <c r="R531" s="25">
        <f t="shared" si="65"/>
        <v>2044142.7924999997</v>
      </c>
      <c r="T531" s="26"/>
      <c r="U531" s="26"/>
      <c r="V531" s="26">
        <f t="shared" si="66"/>
        <v>2044142.7924999997</v>
      </c>
      <c r="W531" s="26"/>
      <c r="X531" s="26"/>
      <c r="Y531" s="26"/>
      <c r="Z531" s="26"/>
      <c r="AA531" s="26">
        <f t="shared" si="70"/>
        <v>2044142.7924999997</v>
      </c>
      <c r="AB531" s="1"/>
      <c r="AC531" s="27">
        <f t="shared" si="67"/>
        <v>0</v>
      </c>
    </row>
    <row r="532" spans="1:29" ht="13.5" hidden="1" outlineLevel="3" thickBot="1" x14ac:dyDescent="0.25">
      <c r="A532" s="28" t="s">
        <v>1129</v>
      </c>
      <c r="B532" s="28" t="s">
        <v>1130</v>
      </c>
      <c r="C532" s="24" t="s">
        <v>1170</v>
      </c>
      <c r="D532" s="24" t="s">
        <v>1171</v>
      </c>
      <c r="E532" s="25">
        <v>2665117.98</v>
      </c>
      <c r="F532" s="25">
        <v>2666410.5699999998</v>
      </c>
      <c r="G532" s="25">
        <v>2667703.16</v>
      </c>
      <c r="H532" s="25">
        <v>2668995.75</v>
      </c>
      <c r="I532" s="25">
        <v>2670288.33</v>
      </c>
      <c r="J532" s="25">
        <v>2671580.91</v>
      </c>
      <c r="K532" s="25">
        <v>2672873.5</v>
      </c>
      <c r="L532" s="25">
        <v>2673733.33</v>
      </c>
      <c r="M532" s="25">
        <v>2674593.16</v>
      </c>
      <c r="N532" s="25">
        <v>2675452.9900000002</v>
      </c>
      <c r="O532" s="25">
        <v>2676312.8199999998</v>
      </c>
      <c r="P532" s="25">
        <v>2677172.65</v>
      </c>
      <c r="Q532" s="25">
        <v>2678032.48</v>
      </c>
      <c r="R532" s="25">
        <f t="shared" si="65"/>
        <v>2672224.3666666667</v>
      </c>
      <c r="T532" s="26"/>
      <c r="U532" s="26"/>
      <c r="V532" s="26">
        <f t="shared" si="66"/>
        <v>2672224.3666666667</v>
      </c>
      <c r="W532" s="26"/>
      <c r="X532" s="26"/>
      <c r="Y532" s="26"/>
      <c r="Z532" s="26"/>
      <c r="AA532" s="26">
        <f t="shared" si="70"/>
        <v>2672224.3666666667</v>
      </c>
      <c r="AB532" s="1"/>
      <c r="AC532" s="27">
        <f t="shared" si="67"/>
        <v>0</v>
      </c>
    </row>
    <row r="533" spans="1:29" ht="13.5" hidden="1" outlineLevel="3" thickBot="1" x14ac:dyDescent="0.25">
      <c r="A533" s="28" t="s">
        <v>1129</v>
      </c>
      <c r="B533" s="28" t="s">
        <v>1130</v>
      </c>
      <c r="C533" s="24" t="s">
        <v>1172</v>
      </c>
      <c r="D533" s="24" t="s">
        <v>1173</v>
      </c>
      <c r="E533" s="25">
        <v>120690.95</v>
      </c>
      <c r="F533" s="25">
        <v>134114.73000000001</v>
      </c>
      <c r="G533" s="25">
        <v>147538.45000000001</v>
      </c>
      <c r="H533" s="25">
        <v>160962.23000000001</v>
      </c>
      <c r="I533" s="25">
        <v>174385.96</v>
      </c>
      <c r="J533" s="25">
        <v>187809.66</v>
      </c>
      <c r="K533" s="25">
        <v>201233.44</v>
      </c>
      <c r="L533" s="25">
        <v>214862.69</v>
      </c>
      <c r="M533" s="25">
        <v>228491.91</v>
      </c>
      <c r="N533" s="25">
        <v>242121.17</v>
      </c>
      <c r="O533" s="25">
        <v>255750.42</v>
      </c>
      <c r="P533" s="25">
        <v>269379.64</v>
      </c>
      <c r="Q533" s="25">
        <v>283008.88</v>
      </c>
      <c r="R533" s="25">
        <f t="shared" si="65"/>
        <v>201541.68458333332</v>
      </c>
      <c r="T533" s="26"/>
      <c r="U533" s="26"/>
      <c r="V533" s="26">
        <f t="shared" si="66"/>
        <v>201541.68458333332</v>
      </c>
      <c r="W533" s="26"/>
      <c r="X533" s="26"/>
      <c r="Y533" s="26"/>
      <c r="Z533" s="26"/>
      <c r="AA533" s="26">
        <f t="shared" si="70"/>
        <v>201541.68458333332</v>
      </c>
      <c r="AB533" s="1"/>
      <c r="AC533" s="27">
        <f t="shared" si="67"/>
        <v>0</v>
      </c>
    </row>
    <row r="534" spans="1:29" ht="13.5" hidden="1" outlineLevel="3" thickBot="1" x14ac:dyDescent="0.25">
      <c r="A534" s="28" t="s">
        <v>1129</v>
      </c>
      <c r="B534" s="28" t="s">
        <v>1130</v>
      </c>
      <c r="C534" s="24" t="s">
        <v>1174</v>
      </c>
      <c r="D534" s="24" t="s">
        <v>1175</v>
      </c>
      <c r="E534" s="25">
        <v>319240.5</v>
      </c>
      <c r="F534" s="25">
        <v>321488.76</v>
      </c>
      <c r="G534" s="25">
        <v>323737</v>
      </c>
      <c r="H534" s="25">
        <v>325985.27</v>
      </c>
      <c r="I534" s="25">
        <v>328233.53000000003</v>
      </c>
      <c r="J534" s="25">
        <v>330481.78000000003</v>
      </c>
      <c r="K534" s="25">
        <v>332730.03999999998</v>
      </c>
      <c r="L534" s="25">
        <v>335945.61</v>
      </c>
      <c r="M534" s="25">
        <v>339161.18</v>
      </c>
      <c r="N534" s="25">
        <v>342376.75</v>
      </c>
      <c r="O534" s="25">
        <v>345592.33</v>
      </c>
      <c r="P534" s="25">
        <v>348807.88</v>
      </c>
      <c r="Q534" s="25">
        <v>352023.47</v>
      </c>
      <c r="R534" s="25">
        <f t="shared" si="65"/>
        <v>334181.00958333333</v>
      </c>
      <c r="T534" s="26"/>
      <c r="U534" s="26"/>
      <c r="V534" s="26">
        <f t="shared" si="66"/>
        <v>334181.00958333333</v>
      </c>
      <c r="W534" s="26"/>
      <c r="X534" s="26"/>
      <c r="Y534" s="26"/>
      <c r="Z534" s="26"/>
      <c r="AA534" s="26">
        <f t="shared" si="70"/>
        <v>334181.00958333333</v>
      </c>
      <c r="AB534" s="1"/>
      <c r="AC534" s="27">
        <f t="shared" si="67"/>
        <v>0</v>
      </c>
    </row>
    <row r="535" spans="1:29" ht="13.5" hidden="1" outlineLevel="3" thickBot="1" x14ac:dyDescent="0.25">
      <c r="A535" s="28" t="s">
        <v>1129</v>
      </c>
      <c r="B535" s="28" t="s">
        <v>1130</v>
      </c>
      <c r="C535" s="24" t="s">
        <v>1176</v>
      </c>
      <c r="D535" s="24" t="s">
        <v>1177</v>
      </c>
      <c r="E535" s="25">
        <v>45491630.390000001</v>
      </c>
      <c r="F535" s="25">
        <v>45791766.409999996</v>
      </c>
      <c r="G535" s="25">
        <v>46091902.43</v>
      </c>
      <c r="H535" s="25">
        <v>46392038.469999999</v>
      </c>
      <c r="I535" s="25">
        <v>46692174.450000003</v>
      </c>
      <c r="J535" s="25">
        <v>46992310.460000001</v>
      </c>
      <c r="K535" s="25">
        <v>46963390.450000003</v>
      </c>
      <c r="L535" s="25">
        <v>47263859.280000001</v>
      </c>
      <c r="M535" s="25">
        <v>47564328.090000004</v>
      </c>
      <c r="N535" s="25">
        <v>47864796.93</v>
      </c>
      <c r="O535" s="25">
        <v>48171820.590000004</v>
      </c>
      <c r="P535" s="25">
        <v>48478844.259999998</v>
      </c>
      <c r="Q535" s="25">
        <v>48782662.93</v>
      </c>
      <c r="R535" s="25">
        <f t="shared" si="65"/>
        <v>47117031.540000014</v>
      </c>
      <c r="T535" s="26"/>
      <c r="U535" s="26"/>
      <c r="V535" s="26">
        <f t="shared" si="66"/>
        <v>47117031.540000014</v>
      </c>
      <c r="W535" s="26"/>
      <c r="X535" s="26"/>
      <c r="Y535" s="26"/>
      <c r="Z535" s="26"/>
      <c r="AA535" s="26">
        <f t="shared" si="70"/>
        <v>47117031.540000014</v>
      </c>
      <c r="AB535" s="1"/>
      <c r="AC535" s="27">
        <f t="shared" si="67"/>
        <v>0</v>
      </c>
    </row>
    <row r="536" spans="1:29" ht="13.5" hidden="1" outlineLevel="3" thickBot="1" x14ac:dyDescent="0.25">
      <c r="A536" s="28" t="s">
        <v>1129</v>
      </c>
      <c r="B536" s="28" t="s">
        <v>1130</v>
      </c>
      <c r="C536" s="24" t="s">
        <v>1178</v>
      </c>
      <c r="D536" s="24" t="s">
        <v>1179</v>
      </c>
      <c r="E536" s="25">
        <v>253384.33</v>
      </c>
      <c r="F536" s="25">
        <v>254716.49</v>
      </c>
      <c r="G536" s="25">
        <v>256048.65</v>
      </c>
      <c r="H536" s="25">
        <v>257380.8</v>
      </c>
      <c r="I536" s="25">
        <v>258712.95999999999</v>
      </c>
      <c r="J536" s="25">
        <v>260045.12</v>
      </c>
      <c r="K536" s="25">
        <v>261377.29</v>
      </c>
      <c r="L536" s="25">
        <v>262783.86</v>
      </c>
      <c r="M536" s="25">
        <v>264190.44</v>
      </c>
      <c r="N536" s="25">
        <v>265597.02</v>
      </c>
      <c r="O536" s="25">
        <v>267003.59000000003</v>
      </c>
      <c r="P536" s="25">
        <v>268410.17</v>
      </c>
      <c r="Q536" s="25">
        <v>269816.74</v>
      </c>
      <c r="R536" s="25">
        <f t="shared" si="65"/>
        <v>261488.91041666665</v>
      </c>
      <c r="T536" s="26"/>
      <c r="U536" s="26"/>
      <c r="V536" s="26">
        <f t="shared" si="66"/>
        <v>261488.91041666665</v>
      </c>
      <c r="W536" s="26"/>
      <c r="X536" s="26"/>
      <c r="Y536" s="26"/>
      <c r="Z536" s="26"/>
      <c r="AA536" s="26">
        <f>V536</f>
        <v>261488.91041666665</v>
      </c>
      <c r="AB536" s="1"/>
      <c r="AC536" s="27">
        <f t="shared" si="67"/>
        <v>0</v>
      </c>
    </row>
    <row r="537" spans="1:29" ht="13.5" hidden="1" outlineLevel="3" thickBot="1" x14ac:dyDescent="0.25">
      <c r="A537" s="28" t="s">
        <v>1129</v>
      </c>
      <c r="B537" s="28" t="s">
        <v>1130</v>
      </c>
      <c r="C537" s="24" t="s">
        <v>1180</v>
      </c>
      <c r="D537" s="24" t="s">
        <v>1181</v>
      </c>
      <c r="E537" s="25">
        <v>1549407.23</v>
      </c>
      <c r="F537" s="25">
        <v>1564735.84</v>
      </c>
      <c r="G537" s="25">
        <v>1580064.44</v>
      </c>
      <c r="H537" s="25">
        <v>1595393.04</v>
      </c>
      <c r="I537" s="25">
        <v>1610721.63</v>
      </c>
      <c r="J537" s="25">
        <v>1626050.24</v>
      </c>
      <c r="K537" s="25">
        <v>1641378.84</v>
      </c>
      <c r="L537" s="25">
        <v>1658164.52</v>
      </c>
      <c r="M537" s="25">
        <v>1674950.18</v>
      </c>
      <c r="N537" s="25">
        <v>1691735.85</v>
      </c>
      <c r="O537" s="25">
        <v>1708521.5</v>
      </c>
      <c r="P537" s="25">
        <v>1725307.19</v>
      </c>
      <c r="Q537" s="25">
        <v>1742092.84</v>
      </c>
      <c r="R537" s="25">
        <f t="shared" si="65"/>
        <v>1643564.4420833334</v>
      </c>
      <c r="T537" s="26"/>
      <c r="U537" s="26"/>
      <c r="V537" s="26">
        <f t="shared" si="66"/>
        <v>1643564.4420833334</v>
      </c>
      <c r="W537" s="26"/>
      <c r="X537" s="26"/>
      <c r="Y537" s="26"/>
      <c r="Z537" s="26"/>
      <c r="AA537" s="26">
        <f t="shared" ref="AA537:AA555" si="71">V537</f>
        <v>1643564.4420833334</v>
      </c>
      <c r="AB537" s="1"/>
      <c r="AC537" s="27">
        <f t="shared" si="67"/>
        <v>0</v>
      </c>
    </row>
    <row r="538" spans="1:29" ht="13.5" hidden="1" outlineLevel="3" thickBot="1" x14ac:dyDescent="0.25">
      <c r="A538" s="28" t="s">
        <v>1129</v>
      </c>
      <c r="B538" s="28" t="s">
        <v>1130</v>
      </c>
      <c r="C538" s="24" t="s">
        <v>1182</v>
      </c>
      <c r="D538" s="24" t="s">
        <v>1183</v>
      </c>
      <c r="E538" s="25">
        <v>2468734.71</v>
      </c>
      <c r="F538" s="25">
        <v>2493982.0699999998</v>
      </c>
      <c r="G538" s="25">
        <v>2519229.4</v>
      </c>
      <c r="H538" s="25">
        <v>2544476.7599999998</v>
      </c>
      <c r="I538" s="25">
        <v>2569724.1</v>
      </c>
      <c r="J538" s="25">
        <v>2594971.4500000002</v>
      </c>
      <c r="K538" s="25">
        <v>2620218.7799999998</v>
      </c>
      <c r="L538" s="25">
        <v>2646926.7000000002</v>
      </c>
      <c r="M538" s="25">
        <v>2673634.59</v>
      </c>
      <c r="N538" s="25">
        <v>2700342.51</v>
      </c>
      <c r="O538" s="25">
        <v>2727050.41</v>
      </c>
      <c r="P538" s="25">
        <v>2753758.35</v>
      </c>
      <c r="Q538" s="25">
        <v>2780466.25</v>
      </c>
      <c r="R538" s="25">
        <f t="shared" si="65"/>
        <v>2622409.6333333333</v>
      </c>
      <c r="T538" s="26"/>
      <c r="U538" s="26"/>
      <c r="V538" s="26">
        <f t="shared" si="66"/>
        <v>2622409.6333333333</v>
      </c>
      <c r="W538" s="26"/>
      <c r="X538" s="26"/>
      <c r="Y538" s="26"/>
      <c r="Z538" s="26"/>
      <c r="AA538" s="26">
        <f t="shared" si="71"/>
        <v>2622409.6333333333</v>
      </c>
      <c r="AB538" s="1"/>
      <c r="AC538" s="27">
        <f t="shared" si="67"/>
        <v>0</v>
      </c>
    </row>
    <row r="539" spans="1:29" ht="13.5" hidden="1" outlineLevel="3" thickBot="1" x14ac:dyDescent="0.25">
      <c r="A539" s="28" t="s">
        <v>1129</v>
      </c>
      <c r="B539" s="28" t="s">
        <v>1130</v>
      </c>
      <c r="C539" s="24" t="s">
        <v>1184</v>
      </c>
      <c r="D539" s="24" t="s">
        <v>1185</v>
      </c>
      <c r="E539" s="25">
        <v>1075561.57</v>
      </c>
      <c r="F539" s="25">
        <v>1086745.8899999999</v>
      </c>
      <c r="G539" s="25">
        <v>1097930.21</v>
      </c>
      <c r="H539" s="25">
        <v>1109114.52</v>
      </c>
      <c r="I539" s="25">
        <v>1120298.83</v>
      </c>
      <c r="J539" s="25">
        <v>1131483.1299999999</v>
      </c>
      <c r="K539" s="25">
        <v>1142667.45</v>
      </c>
      <c r="L539" s="25">
        <v>1155008.23</v>
      </c>
      <c r="M539" s="25">
        <v>1167348.99</v>
      </c>
      <c r="N539" s="25">
        <v>1179689.77</v>
      </c>
      <c r="O539" s="25">
        <v>1192030.54</v>
      </c>
      <c r="P539" s="25">
        <v>1204371.32</v>
      </c>
      <c r="Q539" s="25">
        <v>1216712.07</v>
      </c>
      <c r="R539" s="25">
        <f t="shared" si="65"/>
        <v>1144402.1416666666</v>
      </c>
      <c r="T539" s="26"/>
      <c r="U539" s="26"/>
      <c r="V539" s="26">
        <f t="shared" si="66"/>
        <v>1144402.1416666666</v>
      </c>
      <c r="W539" s="26"/>
      <c r="X539" s="26"/>
      <c r="Y539" s="26"/>
      <c r="Z539" s="26"/>
      <c r="AA539" s="26">
        <f t="shared" si="71"/>
        <v>1144402.1416666666</v>
      </c>
      <c r="AB539" s="1"/>
      <c r="AC539" s="27">
        <f t="shared" si="67"/>
        <v>0</v>
      </c>
    </row>
    <row r="540" spans="1:29" ht="13.5" hidden="1" outlineLevel="3" thickBot="1" x14ac:dyDescent="0.25">
      <c r="A540" s="28" t="s">
        <v>1129</v>
      </c>
      <c r="B540" s="28" t="s">
        <v>1130</v>
      </c>
      <c r="C540" s="24" t="s">
        <v>1186</v>
      </c>
      <c r="D540" s="24" t="s">
        <v>1187</v>
      </c>
      <c r="E540" s="25">
        <v>1461353.63</v>
      </c>
      <c r="F540" s="25">
        <v>1477283.28</v>
      </c>
      <c r="G540" s="25">
        <v>1493212.96</v>
      </c>
      <c r="H540" s="25">
        <v>1509142.64</v>
      </c>
      <c r="I540" s="25">
        <v>1525072.32</v>
      </c>
      <c r="J540" s="25">
        <v>1541001.97</v>
      </c>
      <c r="K540" s="25">
        <v>1556931.64</v>
      </c>
      <c r="L540" s="25">
        <v>1573527.98</v>
      </c>
      <c r="M540" s="25">
        <v>1590124.32</v>
      </c>
      <c r="N540" s="25">
        <v>1606720.65</v>
      </c>
      <c r="O540" s="25">
        <v>1623316.99</v>
      </c>
      <c r="P540" s="25">
        <v>1639913.32</v>
      </c>
      <c r="Q540" s="25">
        <v>1656509.67</v>
      </c>
      <c r="R540" s="25">
        <f t="shared" si="65"/>
        <v>1557931.6433333335</v>
      </c>
      <c r="T540" s="26"/>
      <c r="U540" s="26"/>
      <c r="V540" s="26">
        <f t="shared" si="66"/>
        <v>1557931.6433333335</v>
      </c>
      <c r="W540" s="26"/>
      <c r="X540" s="26"/>
      <c r="Y540" s="26"/>
      <c r="Z540" s="26"/>
      <c r="AA540" s="26">
        <f t="shared" si="71"/>
        <v>1557931.6433333335</v>
      </c>
      <c r="AB540" s="1"/>
      <c r="AC540" s="27">
        <f t="shared" si="67"/>
        <v>0</v>
      </c>
    </row>
    <row r="541" spans="1:29" ht="13.5" hidden="1" outlineLevel="3" thickBot="1" x14ac:dyDescent="0.25">
      <c r="A541" s="28" t="s">
        <v>1129</v>
      </c>
      <c r="B541" s="28" t="s">
        <v>1130</v>
      </c>
      <c r="C541" s="24" t="s">
        <v>1188</v>
      </c>
      <c r="D541" s="24" t="s">
        <v>1189</v>
      </c>
      <c r="E541" s="25">
        <v>1471791.49</v>
      </c>
      <c r="F541" s="25">
        <v>1486063.33</v>
      </c>
      <c r="G541" s="25">
        <v>1500335.18</v>
      </c>
      <c r="H541" s="25">
        <v>1514607.02</v>
      </c>
      <c r="I541" s="25">
        <v>1528878.87</v>
      </c>
      <c r="J541" s="25">
        <v>1543150.7</v>
      </c>
      <c r="K541" s="25">
        <v>1557422.55</v>
      </c>
      <c r="L541" s="25">
        <v>1573193.42</v>
      </c>
      <c r="M541" s="25">
        <v>1588964.3</v>
      </c>
      <c r="N541" s="25">
        <v>1604735.17</v>
      </c>
      <c r="O541" s="25">
        <v>1620506.05</v>
      </c>
      <c r="P541" s="25">
        <v>1636276.92</v>
      </c>
      <c r="Q541" s="25">
        <v>1652047.79</v>
      </c>
      <c r="R541" s="25">
        <f t="shared" si="65"/>
        <v>1559671.0958333334</v>
      </c>
      <c r="T541" s="26"/>
      <c r="U541" s="26"/>
      <c r="V541" s="26">
        <f t="shared" si="66"/>
        <v>1559671.0958333334</v>
      </c>
      <c r="W541" s="26"/>
      <c r="X541" s="26"/>
      <c r="Y541" s="26"/>
      <c r="Z541" s="26"/>
      <c r="AA541" s="26">
        <f t="shared" si="71"/>
        <v>1559671.0958333334</v>
      </c>
      <c r="AB541" s="1"/>
      <c r="AC541" s="27">
        <f t="shared" si="67"/>
        <v>0</v>
      </c>
    </row>
    <row r="542" spans="1:29" ht="13.5" hidden="1" outlineLevel="3" thickBot="1" x14ac:dyDescent="0.25">
      <c r="A542" s="28" t="s">
        <v>1129</v>
      </c>
      <c r="B542" s="28" t="s">
        <v>1130</v>
      </c>
      <c r="C542" s="24" t="s">
        <v>1190</v>
      </c>
      <c r="D542" s="24" t="s">
        <v>1191</v>
      </c>
      <c r="E542" s="25">
        <v>446430.57</v>
      </c>
      <c r="F542" s="25">
        <v>451583.49</v>
      </c>
      <c r="G542" s="25">
        <v>456736.41</v>
      </c>
      <c r="H542" s="25">
        <v>461889.33</v>
      </c>
      <c r="I542" s="25">
        <v>467042.26</v>
      </c>
      <c r="J542" s="25">
        <v>472195.19</v>
      </c>
      <c r="K542" s="25">
        <v>477348.1</v>
      </c>
      <c r="L542" s="25">
        <v>482643.68</v>
      </c>
      <c r="M542" s="25">
        <v>487939.28</v>
      </c>
      <c r="N542" s="25">
        <v>493234.86</v>
      </c>
      <c r="O542" s="25">
        <v>498530.45</v>
      </c>
      <c r="P542" s="25">
        <v>503826.04</v>
      </c>
      <c r="Q542" s="25">
        <v>509121.63</v>
      </c>
      <c r="R542" s="25">
        <f t="shared" si="65"/>
        <v>477562.0991666668</v>
      </c>
      <c r="T542" s="26"/>
      <c r="U542" s="26"/>
      <c r="V542" s="26">
        <f t="shared" si="66"/>
        <v>477562.0991666668</v>
      </c>
      <c r="W542" s="26"/>
      <c r="X542" s="26"/>
      <c r="Y542" s="26"/>
      <c r="Z542" s="26"/>
      <c r="AA542" s="26">
        <f t="shared" si="71"/>
        <v>477562.0991666668</v>
      </c>
      <c r="AB542" s="1"/>
      <c r="AC542" s="27">
        <f t="shared" si="67"/>
        <v>0</v>
      </c>
    </row>
    <row r="543" spans="1:29" ht="13.5" hidden="1" outlineLevel="3" thickBot="1" x14ac:dyDescent="0.25">
      <c r="A543" s="28" t="s">
        <v>1129</v>
      </c>
      <c r="B543" s="28" t="s">
        <v>1130</v>
      </c>
      <c r="C543" s="24" t="s">
        <v>1192</v>
      </c>
      <c r="D543" s="24" t="s">
        <v>1193</v>
      </c>
      <c r="E543" s="25">
        <v>1439571.97</v>
      </c>
      <c r="F543" s="25">
        <v>1455176.1</v>
      </c>
      <c r="G543" s="25">
        <v>1470780.24</v>
      </c>
      <c r="H543" s="25">
        <v>1486384.39</v>
      </c>
      <c r="I543" s="25">
        <v>1501988.53</v>
      </c>
      <c r="J543" s="25">
        <v>1517592.67</v>
      </c>
      <c r="K543" s="25">
        <v>1533196.81</v>
      </c>
      <c r="L543" s="25">
        <v>1550532.54</v>
      </c>
      <c r="M543" s="25">
        <v>1567868.27</v>
      </c>
      <c r="N543" s="25">
        <v>1585204.01</v>
      </c>
      <c r="O543" s="25">
        <v>1602539.73</v>
      </c>
      <c r="P543" s="25">
        <v>1619875.45</v>
      </c>
      <c r="Q543" s="25">
        <v>1637211.19</v>
      </c>
      <c r="R543" s="25">
        <f t="shared" si="65"/>
        <v>1535794.1933333334</v>
      </c>
      <c r="T543" s="26"/>
      <c r="U543" s="26"/>
      <c r="V543" s="26">
        <f t="shared" si="66"/>
        <v>1535794.1933333334</v>
      </c>
      <c r="W543" s="26"/>
      <c r="X543" s="26"/>
      <c r="Y543" s="26"/>
      <c r="Z543" s="26"/>
      <c r="AA543" s="26">
        <f t="shared" si="71"/>
        <v>1535794.1933333334</v>
      </c>
      <c r="AB543" s="1"/>
      <c r="AC543" s="27">
        <f t="shared" si="67"/>
        <v>0</v>
      </c>
    </row>
    <row r="544" spans="1:29" ht="13.5" hidden="1" outlineLevel="3" thickBot="1" x14ac:dyDescent="0.25">
      <c r="A544" s="28" t="s">
        <v>1129</v>
      </c>
      <c r="B544" s="28" t="s">
        <v>1130</v>
      </c>
      <c r="C544" s="24" t="s">
        <v>1194</v>
      </c>
      <c r="D544" s="24" t="s">
        <v>1195</v>
      </c>
      <c r="E544" s="25">
        <v>2121556.56</v>
      </c>
      <c r="F544" s="25">
        <v>2139101.37</v>
      </c>
      <c r="G544" s="25">
        <v>2156646.21</v>
      </c>
      <c r="H544" s="25">
        <v>2174191.04</v>
      </c>
      <c r="I544" s="25">
        <v>2191735.86</v>
      </c>
      <c r="J544" s="25">
        <v>2209280.67</v>
      </c>
      <c r="K544" s="25">
        <v>2226825.5</v>
      </c>
      <c r="L544" s="25">
        <v>2246255.9700000002</v>
      </c>
      <c r="M544" s="25">
        <v>2265686.4300000002</v>
      </c>
      <c r="N544" s="25">
        <v>2285116.89</v>
      </c>
      <c r="O544" s="25">
        <v>2304547.36</v>
      </c>
      <c r="P544" s="25">
        <v>2323977.8199999998</v>
      </c>
      <c r="Q544" s="25">
        <v>2343408.29</v>
      </c>
      <c r="R544" s="25">
        <f t="shared" si="65"/>
        <v>2229653.9620833336</v>
      </c>
      <c r="T544" s="26"/>
      <c r="U544" s="26"/>
      <c r="V544" s="26">
        <f t="shared" si="66"/>
        <v>2229653.9620833336</v>
      </c>
      <c r="W544" s="26"/>
      <c r="X544" s="26"/>
      <c r="Y544" s="26"/>
      <c r="Z544" s="26"/>
      <c r="AA544" s="26">
        <f t="shared" si="71"/>
        <v>2229653.9620833336</v>
      </c>
      <c r="AB544" s="1"/>
      <c r="AC544" s="27">
        <f t="shared" si="67"/>
        <v>0</v>
      </c>
    </row>
    <row r="545" spans="1:29" ht="13.5" hidden="1" outlineLevel="3" thickBot="1" x14ac:dyDescent="0.25">
      <c r="A545" s="28" t="s">
        <v>1129</v>
      </c>
      <c r="B545" s="28" t="s">
        <v>1130</v>
      </c>
      <c r="C545" s="24" t="s">
        <v>1196</v>
      </c>
      <c r="D545" s="24" t="s">
        <v>1197</v>
      </c>
      <c r="E545" s="25">
        <v>721805.09</v>
      </c>
      <c r="F545" s="25">
        <v>732643.67</v>
      </c>
      <c r="G545" s="25">
        <v>743482.25</v>
      </c>
      <c r="H545" s="25">
        <v>754320.85</v>
      </c>
      <c r="I545" s="25">
        <v>765159.42</v>
      </c>
      <c r="J545" s="25">
        <v>775997.99</v>
      </c>
      <c r="K545" s="25">
        <v>786836.58</v>
      </c>
      <c r="L545" s="25">
        <v>799125.43</v>
      </c>
      <c r="M545" s="25">
        <v>811414.29</v>
      </c>
      <c r="N545" s="25">
        <v>823703.14</v>
      </c>
      <c r="O545" s="25">
        <v>835991.99</v>
      </c>
      <c r="P545" s="25">
        <v>848280.84</v>
      </c>
      <c r="Q545" s="25">
        <v>860569.7</v>
      </c>
      <c r="R545" s="25">
        <f t="shared" si="65"/>
        <v>789011.9870833332</v>
      </c>
      <c r="T545" s="26"/>
      <c r="U545" s="26"/>
      <c r="V545" s="26">
        <f t="shared" si="66"/>
        <v>789011.9870833332</v>
      </c>
      <c r="W545" s="26"/>
      <c r="X545" s="26"/>
      <c r="Y545" s="26"/>
      <c r="Z545" s="26"/>
      <c r="AA545" s="26">
        <f t="shared" si="71"/>
        <v>789011.9870833332</v>
      </c>
      <c r="AB545" s="1"/>
      <c r="AC545" s="27">
        <f t="shared" si="67"/>
        <v>0</v>
      </c>
    </row>
    <row r="546" spans="1:29" ht="13.5" hidden="1" outlineLevel="3" thickBot="1" x14ac:dyDescent="0.25">
      <c r="A546" s="28" t="s">
        <v>1129</v>
      </c>
      <c r="B546" s="28" t="s">
        <v>1130</v>
      </c>
      <c r="C546" s="24" t="s">
        <v>1198</v>
      </c>
      <c r="D546" s="24" t="s">
        <v>1199</v>
      </c>
      <c r="E546" s="25">
        <v>23262439.48</v>
      </c>
      <c r="F546" s="25">
        <v>23314521.07</v>
      </c>
      <c r="G546" s="25">
        <v>23366602.66</v>
      </c>
      <c r="H546" s="25">
        <v>23418684.25</v>
      </c>
      <c r="I546" s="25">
        <v>23470765.829999998</v>
      </c>
      <c r="J546" s="25">
        <v>23522847.41</v>
      </c>
      <c r="K546" s="25">
        <v>22823727</v>
      </c>
      <c r="L546" s="25">
        <v>22872976.170000002</v>
      </c>
      <c r="M546" s="25">
        <v>21772566.48</v>
      </c>
      <c r="N546" s="25">
        <v>22994900.870000001</v>
      </c>
      <c r="O546" s="25">
        <v>23046028</v>
      </c>
      <c r="P546" s="25">
        <v>23092740.66</v>
      </c>
      <c r="Q546" s="25">
        <v>24335070.27</v>
      </c>
      <c r="R546" s="25">
        <f t="shared" si="65"/>
        <v>23124592.939583331</v>
      </c>
      <c r="T546" s="26"/>
      <c r="U546" s="26"/>
      <c r="V546" s="26">
        <f t="shared" si="66"/>
        <v>23124592.939583331</v>
      </c>
      <c r="W546" s="26"/>
      <c r="X546" s="26"/>
      <c r="Y546" s="26"/>
      <c r="Z546" s="26"/>
      <c r="AA546" s="26">
        <f t="shared" si="71"/>
        <v>23124592.939583331</v>
      </c>
      <c r="AB546" s="1"/>
      <c r="AC546" s="27">
        <f t="shared" si="67"/>
        <v>0</v>
      </c>
    </row>
    <row r="547" spans="1:29" ht="13.5" hidden="1" outlineLevel="3" thickBot="1" x14ac:dyDescent="0.25">
      <c r="A547" s="28" t="s">
        <v>1129</v>
      </c>
      <c r="B547" s="28" t="s">
        <v>1130</v>
      </c>
      <c r="C547" s="24" t="s">
        <v>1200</v>
      </c>
      <c r="D547" s="24" t="s">
        <v>1201</v>
      </c>
      <c r="E547" s="25">
        <v>50445.37</v>
      </c>
      <c r="F547" s="25">
        <v>58852.93</v>
      </c>
      <c r="G547" s="25">
        <v>67260.490000000005</v>
      </c>
      <c r="H547" s="25">
        <v>75668.06</v>
      </c>
      <c r="I547" s="25">
        <v>84075.62</v>
      </c>
      <c r="J547" s="25">
        <v>92483.18</v>
      </c>
      <c r="K547" s="25">
        <v>100890.74</v>
      </c>
      <c r="L547" s="25">
        <v>109394.96</v>
      </c>
      <c r="M547" s="25">
        <v>117899.18</v>
      </c>
      <c r="N547" s="25">
        <v>126403.41</v>
      </c>
      <c r="O547" s="25">
        <v>134907.63</v>
      </c>
      <c r="P547" s="25">
        <v>143411.85</v>
      </c>
      <c r="Q547" s="25">
        <v>151916.07</v>
      </c>
      <c r="R547" s="25">
        <f t="shared" si="65"/>
        <v>101035.73083333333</v>
      </c>
      <c r="T547" s="26"/>
      <c r="U547" s="26"/>
      <c r="V547" s="26">
        <f t="shared" si="66"/>
        <v>101035.73083333333</v>
      </c>
      <c r="W547" s="26"/>
      <c r="X547" s="26"/>
      <c r="Y547" s="26"/>
      <c r="Z547" s="26"/>
      <c r="AA547" s="26">
        <f t="shared" si="71"/>
        <v>101035.73083333333</v>
      </c>
      <c r="AB547" s="1"/>
      <c r="AC547" s="27">
        <f t="shared" si="67"/>
        <v>0</v>
      </c>
    </row>
    <row r="548" spans="1:29" ht="13.5" hidden="1" outlineLevel="3" thickBot="1" x14ac:dyDescent="0.25">
      <c r="A548" s="28" t="s">
        <v>1129</v>
      </c>
      <c r="B548" s="28" t="s">
        <v>1130</v>
      </c>
      <c r="C548" s="24" t="s">
        <v>1202</v>
      </c>
      <c r="D548" s="24" t="s">
        <v>1203</v>
      </c>
      <c r="E548" s="25">
        <v>148203.6</v>
      </c>
      <c r="F548" s="25">
        <v>172904.19</v>
      </c>
      <c r="G548" s="25">
        <v>197604.78</v>
      </c>
      <c r="H548" s="25">
        <v>222305.38</v>
      </c>
      <c r="I548" s="25">
        <v>247005.98</v>
      </c>
      <c r="J548" s="25">
        <v>271706.58</v>
      </c>
      <c r="K548" s="25">
        <v>296407.17</v>
      </c>
      <c r="L548" s="25">
        <v>322572.15999999997</v>
      </c>
      <c r="M548" s="25">
        <v>348737.15</v>
      </c>
      <c r="N548" s="25">
        <v>374902.13</v>
      </c>
      <c r="O548" s="25">
        <v>401067.12</v>
      </c>
      <c r="P548" s="25">
        <v>427232.11</v>
      </c>
      <c r="Q548" s="25">
        <v>453397.1</v>
      </c>
      <c r="R548" s="25">
        <f t="shared" si="65"/>
        <v>298603.75833333324</v>
      </c>
      <c r="T548" s="26"/>
      <c r="U548" s="26"/>
      <c r="V548" s="26">
        <f t="shared" si="66"/>
        <v>298603.75833333324</v>
      </c>
      <c r="W548" s="26"/>
      <c r="X548" s="26"/>
      <c r="Y548" s="26"/>
      <c r="Z548" s="26"/>
      <c r="AA548" s="26">
        <f t="shared" si="71"/>
        <v>298603.75833333324</v>
      </c>
      <c r="AB548" s="1"/>
      <c r="AC548" s="27">
        <f t="shared" si="67"/>
        <v>0</v>
      </c>
    </row>
    <row r="549" spans="1:29" ht="13.5" hidden="1" outlineLevel="3" thickBot="1" x14ac:dyDescent="0.25">
      <c r="A549" s="28" t="s">
        <v>1129</v>
      </c>
      <c r="B549" s="28" t="s">
        <v>1130</v>
      </c>
      <c r="C549" s="24" t="s">
        <v>1204</v>
      </c>
      <c r="D549" s="24" t="s">
        <v>1205</v>
      </c>
      <c r="E549" s="25">
        <v>283781.18</v>
      </c>
      <c r="F549" s="25">
        <v>316064.36</v>
      </c>
      <c r="G549" s="25">
        <v>348347.54</v>
      </c>
      <c r="H549" s="25">
        <v>380630.73</v>
      </c>
      <c r="I549" s="25">
        <v>412913.91</v>
      </c>
      <c r="J549" s="25">
        <v>445197.09</v>
      </c>
      <c r="K549" s="25">
        <v>477480.27</v>
      </c>
      <c r="L549" s="25">
        <v>511717.65</v>
      </c>
      <c r="M549" s="25">
        <v>545955.04</v>
      </c>
      <c r="N549" s="25">
        <v>580192.42000000004</v>
      </c>
      <c r="O549" s="25">
        <v>614429.81000000006</v>
      </c>
      <c r="P549" s="25">
        <v>648667.18999999994</v>
      </c>
      <c r="Q549" s="25">
        <v>682904.58</v>
      </c>
      <c r="R549" s="25">
        <f t="shared" si="65"/>
        <v>480411.57416666666</v>
      </c>
      <c r="T549" s="26"/>
      <c r="U549" s="26"/>
      <c r="V549" s="26">
        <f t="shared" si="66"/>
        <v>480411.57416666666</v>
      </c>
      <c r="W549" s="26"/>
      <c r="X549" s="26"/>
      <c r="Y549" s="26"/>
      <c r="Z549" s="26"/>
      <c r="AA549" s="26">
        <f t="shared" si="71"/>
        <v>480411.57416666666</v>
      </c>
      <c r="AB549" s="1"/>
      <c r="AC549" s="27">
        <f t="shared" si="67"/>
        <v>0</v>
      </c>
    </row>
    <row r="550" spans="1:29" ht="13.5" hidden="1" outlineLevel="3" thickBot="1" x14ac:dyDescent="0.25">
      <c r="A550" s="28" t="s">
        <v>1129</v>
      </c>
      <c r="B550" s="28" t="s">
        <v>1130</v>
      </c>
      <c r="C550" s="24" t="s">
        <v>1206</v>
      </c>
      <c r="D550" s="24" t="s">
        <v>1207</v>
      </c>
      <c r="E550" s="25">
        <v>435353.13</v>
      </c>
      <c r="F550" s="25">
        <v>488069.77</v>
      </c>
      <c r="G550" s="25">
        <v>540786.41</v>
      </c>
      <c r="H550" s="25">
        <v>593503.05000000005</v>
      </c>
      <c r="I550" s="25">
        <v>646219.68000000005</v>
      </c>
      <c r="J550" s="25">
        <v>698936.33</v>
      </c>
      <c r="K550" s="25">
        <v>751652.96</v>
      </c>
      <c r="L550" s="25">
        <v>807548.14</v>
      </c>
      <c r="M550" s="25">
        <v>863443.33</v>
      </c>
      <c r="N550" s="25">
        <v>919338.5</v>
      </c>
      <c r="O550" s="25">
        <v>975233.69</v>
      </c>
      <c r="P550" s="25">
        <v>1031128.86</v>
      </c>
      <c r="Q550" s="25">
        <v>1087024.04</v>
      </c>
      <c r="R550" s="25">
        <f t="shared" si="65"/>
        <v>756420.77541666664</v>
      </c>
      <c r="T550" s="26"/>
      <c r="U550" s="26"/>
      <c r="V550" s="26">
        <f t="shared" si="66"/>
        <v>756420.77541666664</v>
      </c>
      <c r="W550" s="26"/>
      <c r="X550" s="26"/>
      <c r="Y550" s="26"/>
      <c r="Z550" s="26"/>
      <c r="AA550" s="26">
        <f t="shared" si="71"/>
        <v>756420.77541666664</v>
      </c>
      <c r="AB550" s="1"/>
      <c r="AC550" s="27">
        <f t="shared" si="67"/>
        <v>0</v>
      </c>
    </row>
    <row r="551" spans="1:29" ht="13.5" hidden="1" outlineLevel="3" thickBot="1" x14ac:dyDescent="0.25">
      <c r="A551" s="28" t="s">
        <v>1129</v>
      </c>
      <c r="B551" s="28" t="s">
        <v>1130</v>
      </c>
      <c r="C551" s="24" t="s">
        <v>1208</v>
      </c>
      <c r="D551" s="24" t="s">
        <v>1209</v>
      </c>
      <c r="E551" s="25">
        <v>233310.96</v>
      </c>
      <c r="F551" s="25">
        <v>265133.71999999997</v>
      </c>
      <c r="G551" s="25">
        <v>296956.48</v>
      </c>
      <c r="H551" s="25">
        <v>328779.24</v>
      </c>
      <c r="I551" s="25">
        <v>360602</v>
      </c>
      <c r="J551" s="25">
        <v>392424.77</v>
      </c>
      <c r="K551" s="25">
        <v>424247.53</v>
      </c>
      <c r="L551" s="25">
        <v>457975.7</v>
      </c>
      <c r="M551" s="25">
        <v>491703.87</v>
      </c>
      <c r="N551" s="25">
        <v>525432.04</v>
      </c>
      <c r="O551" s="25">
        <v>559160.21</v>
      </c>
      <c r="P551" s="25">
        <v>592888.38</v>
      </c>
      <c r="Q551" s="25">
        <v>626616.55000000005</v>
      </c>
      <c r="R551" s="25">
        <f t="shared" si="65"/>
        <v>427105.6412500001</v>
      </c>
      <c r="T551" s="26"/>
      <c r="U551" s="26"/>
      <c r="V551" s="26">
        <f t="shared" si="66"/>
        <v>427105.6412500001</v>
      </c>
      <c r="W551" s="26"/>
      <c r="X551" s="26"/>
      <c r="Y551" s="26"/>
      <c r="Z551" s="26"/>
      <c r="AA551" s="26">
        <f t="shared" si="71"/>
        <v>427105.6412500001</v>
      </c>
      <c r="AB551" s="1"/>
      <c r="AC551" s="27">
        <f t="shared" si="67"/>
        <v>0</v>
      </c>
    </row>
    <row r="552" spans="1:29" ht="13.5" hidden="1" outlineLevel="3" thickBot="1" x14ac:dyDescent="0.25">
      <c r="A552" s="28" t="s">
        <v>1129</v>
      </c>
      <c r="B552" s="28" t="s">
        <v>1130</v>
      </c>
      <c r="C552" s="24" t="s">
        <v>1210</v>
      </c>
      <c r="D552" s="24" t="s">
        <v>1211</v>
      </c>
      <c r="E552" s="25">
        <v>-32069.63</v>
      </c>
      <c r="F552" s="25">
        <v>-33461.81</v>
      </c>
      <c r="G552" s="25">
        <v>-34831.480000000003</v>
      </c>
      <c r="H552" s="25">
        <v>-36201.15</v>
      </c>
      <c r="I552" s="25">
        <v>-37570.82</v>
      </c>
      <c r="J552" s="25">
        <v>-38940.49</v>
      </c>
      <c r="K552" s="25">
        <v>-61116.17</v>
      </c>
      <c r="L552" s="25">
        <v>-62537.05</v>
      </c>
      <c r="M552" s="25">
        <v>-63957.93</v>
      </c>
      <c r="N552" s="25">
        <v>-55828.59</v>
      </c>
      <c r="O552" s="25">
        <v>-57249.47</v>
      </c>
      <c r="P552" s="25">
        <v>-58670.35</v>
      </c>
      <c r="Q552" s="25">
        <v>-60091.23</v>
      </c>
      <c r="R552" s="25">
        <f t="shared" si="65"/>
        <v>-48870.478333333325</v>
      </c>
      <c r="T552" s="26"/>
      <c r="U552" s="26"/>
      <c r="V552" s="26">
        <f t="shared" si="66"/>
        <v>-48870.478333333325</v>
      </c>
      <c r="W552" s="26"/>
      <c r="X552" s="26"/>
      <c r="Y552" s="26"/>
      <c r="Z552" s="26"/>
      <c r="AA552" s="26">
        <f t="shared" si="71"/>
        <v>-48870.478333333325</v>
      </c>
      <c r="AB552" s="1"/>
      <c r="AC552" s="27">
        <f t="shared" si="67"/>
        <v>0</v>
      </c>
    </row>
    <row r="553" spans="1:29" ht="13.5" hidden="1" outlineLevel="3" thickBot="1" x14ac:dyDescent="0.25">
      <c r="A553" s="28" t="s">
        <v>1129</v>
      </c>
      <c r="B553" s="28" t="s">
        <v>1130</v>
      </c>
      <c r="C553" s="24" t="s">
        <v>1212</v>
      </c>
      <c r="D553" s="24" t="s">
        <v>1213</v>
      </c>
      <c r="E553" s="25">
        <v>-61705915.380000003</v>
      </c>
      <c r="F553" s="25">
        <v>-61902968.299999997</v>
      </c>
      <c r="G553" s="25">
        <v>-62107798.600000001</v>
      </c>
      <c r="H553" s="25">
        <v>-62247795.219999999</v>
      </c>
      <c r="I553" s="25">
        <v>-62206246.609999999</v>
      </c>
      <c r="J553" s="25">
        <v>-62303748.729999997</v>
      </c>
      <c r="K553" s="25">
        <v>-62263065.670000002</v>
      </c>
      <c r="L553" s="25">
        <v>-62424135.240000002</v>
      </c>
      <c r="M553" s="25">
        <v>-61307834.810000002</v>
      </c>
      <c r="N553" s="25">
        <v>-61307834.810000002</v>
      </c>
      <c r="O553" s="25">
        <v>-61307834.810000002</v>
      </c>
      <c r="P553" s="25">
        <v>-61307834.810000002</v>
      </c>
      <c r="Q553" s="25">
        <v>-61307834.810000002</v>
      </c>
      <c r="R553" s="25">
        <f t="shared" si="65"/>
        <v>-61849497.72541666</v>
      </c>
      <c r="T553" s="26"/>
      <c r="U553" s="26"/>
      <c r="V553" s="26">
        <f t="shared" si="66"/>
        <v>-61849497.72541666</v>
      </c>
      <c r="W553" s="26"/>
      <c r="X553" s="26"/>
      <c r="Y553" s="26"/>
      <c r="Z553" s="26"/>
      <c r="AA553" s="26">
        <f t="shared" si="71"/>
        <v>-61849497.72541666</v>
      </c>
      <c r="AB553" s="1"/>
      <c r="AC553" s="27">
        <f t="shared" si="67"/>
        <v>0</v>
      </c>
    </row>
    <row r="554" spans="1:29" ht="13.5" hidden="1" outlineLevel="3" thickBot="1" x14ac:dyDescent="0.25">
      <c r="A554" s="28" t="s">
        <v>1129</v>
      </c>
      <c r="B554" s="28" t="s">
        <v>1130</v>
      </c>
      <c r="C554" s="24" t="s">
        <v>1214</v>
      </c>
      <c r="D554" s="24" t="s">
        <v>1215</v>
      </c>
      <c r="E554" s="25">
        <v>-5275864.25</v>
      </c>
      <c r="F554" s="25">
        <v>-5275864.25</v>
      </c>
      <c r="G554" s="25">
        <v>-5275864.25</v>
      </c>
      <c r="H554" s="25">
        <v>-5275864.25</v>
      </c>
      <c r="I554" s="25">
        <v>-5275864.25</v>
      </c>
      <c r="J554" s="25">
        <v>-5275864.25</v>
      </c>
      <c r="K554" s="25">
        <v>-5275864.25</v>
      </c>
      <c r="L554" s="25">
        <v>-5275864.25</v>
      </c>
      <c r="M554" s="25">
        <v>-5275864.25</v>
      </c>
      <c r="N554" s="25">
        <v>-5275864.25</v>
      </c>
      <c r="O554" s="25">
        <v>-5275864.25</v>
      </c>
      <c r="P554" s="25">
        <v>-5275864.25</v>
      </c>
      <c r="Q554" s="25">
        <v>-5275864.25</v>
      </c>
      <c r="R554" s="25">
        <f t="shared" si="65"/>
        <v>-5275864.25</v>
      </c>
      <c r="T554" s="26"/>
      <c r="U554" s="26"/>
      <c r="V554" s="26">
        <f t="shared" si="66"/>
        <v>-5275864.25</v>
      </c>
      <c r="W554" s="26"/>
      <c r="X554" s="26"/>
      <c r="Y554" s="26"/>
      <c r="Z554" s="26"/>
      <c r="AA554" s="26">
        <f t="shared" si="71"/>
        <v>-5275864.25</v>
      </c>
      <c r="AB554" s="1"/>
      <c r="AC554" s="27">
        <f t="shared" si="67"/>
        <v>0</v>
      </c>
    </row>
    <row r="555" spans="1:29" ht="13.5" hidden="1" outlineLevel="3" thickBot="1" x14ac:dyDescent="0.25">
      <c r="A555" s="28" t="s">
        <v>1129</v>
      </c>
      <c r="B555" s="28" t="s">
        <v>1130</v>
      </c>
      <c r="C555" s="24" t="s">
        <v>1216</v>
      </c>
      <c r="D555" s="24" t="s">
        <v>1217</v>
      </c>
      <c r="E555" s="25">
        <v>-2292093</v>
      </c>
      <c r="F555" s="25">
        <v>-2292093</v>
      </c>
      <c r="G555" s="25">
        <v>-2292093</v>
      </c>
      <c r="H555" s="25">
        <v>-2292093</v>
      </c>
      <c r="I555" s="25">
        <v>-2292093</v>
      </c>
      <c r="J555" s="25">
        <v>-2292093</v>
      </c>
      <c r="K555" s="25">
        <v>-2292093</v>
      </c>
      <c r="L555" s="25">
        <v>-2292093</v>
      </c>
      <c r="M555" s="25">
        <v>-2292093</v>
      </c>
      <c r="N555" s="25">
        <v>-2292093</v>
      </c>
      <c r="O555" s="25">
        <v>-2292093</v>
      </c>
      <c r="P555" s="25">
        <v>-2292093</v>
      </c>
      <c r="Q555" s="25">
        <v>-2292093</v>
      </c>
      <c r="R555" s="25">
        <f t="shared" si="65"/>
        <v>-2292093</v>
      </c>
      <c r="T555" s="26"/>
      <c r="U555" s="26"/>
      <c r="V555" s="26">
        <f t="shared" si="66"/>
        <v>-2292093</v>
      </c>
      <c r="W555" s="26"/>
      <c r="X555" s="26"/>
      <c r="Y555" s="26"/>
      <c r="Z555" s="26"/>
      <c r="AA555" s="26">
        <f t="shared" si="71"/>
        <v>-2292093</v>
      </c>
      <c r="AB555" s="1"/>
      <c r="AC555" s="27">
        <f t="shared" si="67"/>
        <v>0</v>
      </c>
    </row>
    <row r="556" spans="1:29" ht="13.5" hidden="1" outlineLevel="3" thickBot="1" x14ac:dyDescent="0.25">
      <c r="A556" s="28" t="s">
        <v>1129</v>
      </c>
      <c r="B556" s="28" t="s">
        <v>1130</v>
      </c>
      <c r="C556" s="24" t="s">
        <v>1218</v>
      </c>
      <c r="D556" s="24" t="s">
        <v>1219</v>
      </c>
      <c r="E556" s="25">
        <v>-255188</v>
      </c>
      <c r="F556" s="25">
        <v>-255188</v>
      </c>
      <c r="G556" s="25">
        <v>-255188</v>
      </c>
      <c r="H556" s="25">
        <v>-255188</v>
      </c>
      <c r="I556" s="25">
        <v>-255188</v>
      </c>
      <c r="J556" s="25">
        <v>-255188</v>
      </c>
      <c r="K556" s="25">
        <v>-255188</v>
      </c>
      <c r="L556" s="25">
        <v>-255188</v>
      </c>
      <c r="M556" s="25">
        <v>-255188</v>
      </c>
      <c r="N556" s="25">
        <v>-255188</v>
      </c>
      <c r="O556" s="25">
        <v>-255188</v>
      </c>
      <c r="P556" s="25">
        <v>-255188</v>
      </c>
      <c r="Q556" s="25">
        <v>-255188</v>
      </c>
      <c r="R556" s="25">
        <f t="shared" si="65"/>
        <v>-255188</v>
      </c>
      <c r="T556" s="26"/>
      <c r="U556" s="26"/>
      <c r="V556" s="26">
        <f t="shared" si="66"/>
        <v>-255188</v>
      </c>
      <c r="W556" s="26"/>
      <c r="X556" s="26"/>
      <c r="Y556" s="26"/>
      <c r="Z556" s="26"/>
      <c r="AA556" s="26">
        <f>V556</f>
        <v>-255188</v>
      </c>
      <c r="AB556" s="1"/>
      <c r="AC556" s="27">
        <f t="shared" si="67"/>
        <v>0</v>
      </c>
    </row>
    <row r="557" spans="1:29" ht="13.5" hidden="1" outlineLevel="3" thickBot="1" x14ac:dyDescent="0.25">
      <c r="A557" s="24" t="s">
        <v>1220</v>
      </c>
      <c r="B557" s="24" t="s">
        <v>1221</v>
      </c>
      <c r="C557" s="24" t="s">
        <v>1222</v>
      </c>
      <c r="D557" s="24" t="s">
        <v>1223</v>
      </c>
      <c r="E557" s="25">
        <v>69503633.959999993</v>
      </c>
      <c r="F557" s="25">
        <v>69503633.959999993</v>
      </c>
      <c r="G557" s="25">
        <v>69503633.959999993</v>
      </c>
      <c r="H557" s="25">
        <v>69503633.959999993</v>
      </c>
      <c r="I557" s="25">
        <v>69503633.959999993</v>
      </c>
      <c r="J557" s="25">
        <v>69503633.959999993</v>
      </c>
      <c r="K557" s="25">
        <v>0</v>
      </c>
      <c r="L557" s="25">
        <v>0</v>
      </c>
      <c r="M557" s="25">
        <v>0</v>
      </c>
      <c r="N557" s="25">
        <v>0</v>
      </c>
      <c r="O557" s="25">
        <v>0</v>
      </c>
      <c r="P557" s="25">
        <v>0</v>
      </c>
      <c r="Q557" s="25">
        <v>0</v>
      </c>
      <c r="R557" s="25">
        <f t="shared" si="65"/>
        <v>31855832.231666666</v>
      </c>
      <c r="T557" s="26"/>
      <c r="U557" s="26"/>
      <c r="V557" s="26">
        <f t="shared" si="66"/>
        <v>31855832.231666666</v>
      </c>
      <c r="W557" s="26"/>
      <c r="X557" s="26"/>
      <c r="Y557" s="26"/>
      <c r="Z557" s="26">
        <f t="shared" ref="Z557:Z564" si="72">V557</f>
        <v>31855832.231666666</v>
      </c>
      <c r="AA557" s="26"/>
      <c r="AB557" s="1"/>
      <c r="AC557" s="27">
        <f t="shared" si="67"/>
        <v>0</v>
      </c>
    </row>
    <row r="558" spans="1:29" ht="13.5" hidden="1" outlineLevel="3" thickBot="1" x14ac:dyDescent="0.25">
      <c r="A558" s="28" t="s">
        <v>1220</v>
      </c>
      <c r="B558" s="28" t="s">
        <v>1221</v>
      </c>
      <c r="C558" s="24" t="s">
        <v>1224</v>
      </c>
      <c r="D558" s="24" t="s">
        <v>1225</v>
      </c>
      <c r="E558" s="25">
        <v>1077694</v>
      </c>
      <c r="F558" s="25">
        <v>1077694</v>
      </c>
      <c r="G558" s="25">
        <v>1077694</v>
      </c>
      <c r="H558" s="25">
        <v>1077694</v>
      </c>
      <c r="I558" s="25">
        <v>1077694</v>
      </c>
      <c r="J558" s="25">
        <v>1077694</v>
      </c>
      <c r="K558" s="25">
        <v>0</v>
      </c>
      <c r="L558" s="25">
        <v>0</v>
      </c>
      <c r="M558" s="25">
        <v>0</v>
      </c>
      <c r="N558" s="25">
        <v>0</v>
      </c>
      <c r="O558" s="25">
        <v>0</v>
      </c>
      <c r="P558" s="25">
        <v>0</v>
      </c>
      <c r="Q558" s="25">
        <v>0</v>
      </c>
      <c r="R558" s="25">
        <f t="shared" si="65"/>
        <v>493943.08333333331</v>
      </c>
      <c r="T558" s="26"/>
      <c r="U558" s="26"/>
      <c r="V558" s="26">
        <f t="shared" si="66"/>
        <v>493943.08333333331</v>
      </c>
      <c r="W558" s="26"/>
      <c r="X558" s="26"/>
      <c r="Y558" s="26"/>
      <c r="Z558" s="26">
        <f t="shared" si="72"/>
        <v>493943.08333333331</v>
      </c>
      <c r="AA558" s="26"/>
      <c r="AB558" s="1"/>
      <c r="AC558" s="27">
        <f t="shared" si="67"/>
        <v>0</v>
      </c>
    </row>
    <row r="559" spans="1:29" ht="13.5" hidden="1" outlineLevel="3" thickBot="1" x14ac:dyDescent="0.25">
      <c r="A559" s="28" t="s">
        <v>1220</v>
      </c>
      <c r="B559" s="28" t="s">
        <v>1221</v>
      </c>
      <c r="C559" s="24" t="s">
        <v>1226</v>
      </c>
      <c r="D559" s="24" t="s">
        <v>1227</v>
      </c>
      <c r="E559" s="25">
        <v>3959789</v>
      </c>
      <c r="F559" s="25">
        <v>3959789</v>
      </c>
      <c r="G559" s="25">
        <v>3959789</v>
      </c>
      <c r="H559" s="25">
        <v>3959789</v>
      </c>
      <c r="I559" s="25">
        <v>3959789</v>
      </c>
      <c r="J559" s="25">
        <v>3959789</v>
      </c>
      <c r="K559" s="25">
        <v>0</v>
      </c>
      <c r="L559" s="25">
        <v>0</v>
      </c>
      <c r="M559" s="25">
        <v>0</v>
      </c>
      <c r="N559" s="25">
        <v>0</v>
      </c>
      <c r="O559" s="25">
        <v>0</v>
      </c>
      <c r="P559" s="25">
        <v>0</v>
      </c>
      <c r="Q559" s="25">
        <v>0</v>
      </c>
      <c r="R559" s="25">
        <f t="shared" si="65"/>
        <v>1814903.2916666667</v>
      </c>
      <c r="T559" s="26"/>
      <c r="U559" s="26"/>
      <c r="V559" s="26">
        <f t="shared" si="66"/>
        <v>1814903.2916666667</v>
      </c>
      <c r="W559" s="26"/>
      <c r="X559" s="26"/>
      <c r="Y559" s="26"/>
      <c r="Z559" s="26">
        <f t="shared" si="72"/>
        <v>1814903.2916666667</v>
      </c>
      <c r="AA559" s="26"/>
      <c r="AB559" s="1"/>
      <c r="AC559" s="27">
        <f t="shared" si="67"/>
        <v>0</v>
      </c>
    </row>
    <row r="560" spans="1:29" ht="13.5" hidden="1" outlineLevel="3" thickBot="1" x14ac:dyDescent="0.25">
      <c r="A560" s="28" t="s">
        <v>1220</v>
      </c>
      <c r="B560" s="28" t="s">
        <v>1221</v>
      </c>
      <c r="C560" s="24" t="s">
        <v>1228</v>
      </c>
      <c r="D560" s="24" t="s">
        <v>1229</v>
      </c>
      <c r="E560" s="25">
        <v>1614210</v>
      </c>
      <c r="F560" s="25">
        <v>1614210</v>
      </c>
      <c r="G560" s="25">
        <v>1614210</v>
      </c>
      <c r="H560" s="25">
        <v>1614210</v>
      </c>
      <c r="I560" s="25">
        <v>1614210</v>
      </c>
      <c r="J560" s="25">
        <v>1614210</v>
      </c>
      <c r="K560" s="25">
        <v>0</v>
      </c>
      <c r="L560" s="25">
        <v>0</v>
      </c>
      <c r="M560" s="25">
        <v>0</v>
      </c>
      <c r="N560" s="25">
        <v>0</v>
      </c>
      <c r="O560" s="25">
        <v>0</v>
      </c>
      <c r="P560" s="25">
        <v>0</v>
      </c>
      <c r="Q560" s="25">
        <v>0</v>
      </c>
      <c r="R560" s="25">
        <f t="shared" si="65"/>
        <v>739846.25</v>
      </c>
      <c r="T560" s="26"/>
      <c r="U560" s="26"/>
      <c r="V560" s="26">
        <f t="shared" si="66"/>
        <v>739846.25</v>
      </c>
      <c r="W560" s="26"/>
      <c r="X560" s="26"/>
      <c r="Y560" s="26"/>
      <c r="Z560" s="26">
        <f t="shared" si="72"/>
        <v>739846.25</v>
      </c>
      <c r="AA560" s="26"/>
      <c r="AB560" s="1"/>
      <c r="AC560" s="27">
        <f t="shared" si="67"/>
        <v>0</v>
      </c>
    </row>
    <row r="561" spans="1:29" ht="13.5" hidden="1" outlineLevel="3" thickBot="1" x14ac:dyDescent="0.25">
      <c r="A561" s="28" t="s">
        <v>1220</v>
      </c>
      <c r="B561" s="28" t="s">
        <v>1221</v>
      </c>
      <c r="C561" s="24" t="s">
        <v>1230</v>
      </c>
      <c r="D561" s="24" t="s">
        <v>1231</v>
      </c>
      <c r="E561" s="25">
        <v>9902283.8800000008</v>
      </c>
      <c r="F561" s="25">
        <v>9902283.8800000008</v>
      </c>
      <c r="G561" s="25">
        <v>9902283.8800000008</v>
      </c>
      <c r="H561" s="25">
        <v>9902283.8800000008</v>
      </c>
      <c r="I561" s="25">
        <v>9902283.8800000008</v>
      </c>
      <c r="J561" s="25">
        <v>9902283.8800000008</v>
      </c>
      <c r="K561" s="25">
        <v>0</v>
      </c>
      <c r="L561" s="25">
        <v>0</v>
      </c>
      <c r="M561" s="25">
        <v>0</v>
      </c>
      <c r="N561" s="25">
        <v>0</v>
      </c>
      <c r="O561" s="25">
        <v>0</v>
      </c>
      <c r="P561" s="25">
        <v>0</v>
      </c>
      <c r="Q561" s="25">
        <v>0</v>
      </c>
      <c r="R561" s="25">
        <f t="shared" si="65"/>
        <v>4538546.7783333333</v>
      </c>
      <c r="T561" s="26"/>
      <c r="U561" s="26"/>
      <c r="V561" s="26">
        <f t="shared" si="66"/>
        <v>4538546.7783333333</v>
      </c>
      <c r="W561" s="26"/>
      <c r="X561" s="26"/>
      <c r="Y561" s="26"/>
      <c r="Z561" s="26">
        <f t="shared" si="72"/>
        <v>4538546.7783333333</v>
      </c>
      <c r="AA561" s="26"/>
      <c r="AB561" s="1"/>
      <c r="AC561" s="27">
        <f t="shared" si="67"/>
        <v>0</v>
      </c>
    </row>
    <row r="562" spans="1:29" ht="13.5" hidden="1" outlineLevel="3" thickBot="1" x14ac:dyDescent="0.25">
      <c r="A562" s="28" t="s">
        <v>1220</v>
      </c>
      <c r="B562" s="28" t="s">
        <v>1221</v>
      </c>
      <c r="C562" s="24" t="s">
        <v>1232</v>
      </c>
      <c r="D562" s="24" t="s">
        <v>1233</v>
      </c>
      <c r="E562" s="25">
        <v>398595.2</v>
      </c>
      <c r="F562" s="25">
        <v>398595.2</v>
      </c>
      <c r="G562" s="25">
        <v>398595.2</v>
      </c>
      <c r="H562" s="25">
        <v>398595.2</v>
      </c>
      <c r="I562" s="25">
        <v>398595.2</v>
      </c>
      <c r="J562" s="25">
        <v>398595.2</v>
      </c>
      <c r="K562" s="25">
        <v>0</v>
      </c>
      <c r="L562" s="25">
        <v>0</v>
      </c>
      <c r="M562" s="25">
        <v>0</v>
      </c>
      <c r="N562" s="25">
        <v>0</v>
      </c>
      <c r="O562" s="25">
        <v>0</v>
      </c>
      <c r="P562" s="25">
        <v>0</v>
      </c>
      <c r="Q562" s="25">
        <v>0</v>
      </c>
      <c r="R562" s="25">
        <f t="shared" si="65"/>
        <v>182689.46666666667</v>
      </c>
      <c r="T562" s="26"/>
      <c r="U562" s="26"/>
      <c r="V562" s="26">
        <f t="shared" si="66"/>
        <v>182689.46666666667</v>
      </c>
      <c r="W562" s="26"/>
      <c r="X562" s="26"/>
      <c r="Y562" s="26"/>
      <c r="Z562" s="26">
        <f t="shared" si="72"/>
        <v>182689.46666666667</v>
      </c>
      <c r="AA562" s="26"/>
      <c r="AB562" s="1"/>
      <c r="AC562" s="27">
        <f t="shared" si="67"/>
        <v>0</v>
      </c>
    </row>
    <row r="563" spans="1:29" ht="13.5" hidden="1" outlineLevel="3" thickBot="1" x14ac:dyDescent="0.25">
      <c r="A563" s="28" t="s">
        <v>1220</v>
      </c>
      <c r="B563" s="28" t="s">
        <v>1221</v>
      </c>
      <c r="C563" s="24" t="s">
        <v>1234</v>
      </c>
      <c r="D563" s="24" t="s">
        <v>1235</v>
      </c>
      <c r="E563" s="25">
        <v>93579.11</v>
      </c>
      <c r="F563" s="25">
        <v>93579.11</v>
      </c>
      <c r="G563" s="25">
        <v>93579.11</v>
      </c>
      <c r="H563" s="25">
        <v>93579.11</v>
      </c>
      <c r="I563" s="25">
        <v>93579.11</v>
      </c>
      <c r="J563" s="25">
        <v>93579.11</v>
      </c>
      <c r="K563" s="25">
        <v>0</v>
      </c>
      <c r="L563" s="25">
        <v>0</v>
      </c>
      <c r="M563" s="25">
        <v>0</v>
      </c>
      <c r="N563" s="25">
        <v>0</v>
      </c>
      <c r="O563" s="25">
        <v>0</v>
      </c>
      <c r="P563" s="25">
        <v>0</v>
      </c>
      <c r="Q563" s="25">
        <v>0</v>
      </c>
      <c r="R563" s="25">
        <f t="shared" si="65"/>
        <v>42890.425416666665</v>
      </c>
      <c r="T563" s="26"/>
      <c r="U563" s="26"/>
      <c r="V563" s="26">
        <f t="shared" si="66"/>
        <v>42890.425416666665</v>
      </c>
      <c r="W563" s="26"/>
      <c r="X563" s="26"/>
      <c r="Y563" s="26"/>
      <c r="Z563" s="26">
        <f t="shared" si="72"/>
        <v>42890.425416666665</v>
      </c>
      <c r="AA563" s="26"/>
      <c r="AB563" s="1"/>
      <c r="AC563" s="27">
        <f t="shared" si="67"/>
        <v>0</v>
      </c>
    </row>
    <row r="564" spans="1:29" ht="13.5" hidden="1" outlineLevel="3" thickBot="1" x14ac:dyDescent="0.25">
      <c r="A564" s="28" t="s">
        <v>1220</v>
      </c>
      <c r="B564" s="28" t="s">
        <v>1221</v>
      </c>
      <c r="C564" s="24" t="s">
        <v>1236</v>
      </c>
      <c r="D564" s="24" t="s">
        <v>1237</v>
      </c>
      <c r="E564" s="25">
        <v>-4699329.91</v>
      </c>
      <c r="F564" s="25">
        <v>-4699329.91</v>
      </c>
      <c r="G564" s="25">
        <v>-4699329.91</v>
      </c>
      <c r="H564" s="25">
        <v>-4699329.91</v>
      </c>
      <c r="I564" s="25">
        <v>-4699329.91</v>
      </c>
      <c r="J564" s="25">
        <v>-4699329.91</v>
      </c>
      <c r="K564" s="25">
        <v>0</v>
      </c>
      <c r="L564" s="25">
        <v>0</v>
      </c>
      <c r="M564" s="25">
        <v>0</v>
      </c>
      <c r="N564" s="25">
        <v>0</v>
      </c>
      <c r="O564" s="25">
        <v>0</v>
      </c>
      <c r="P564" s="25">
        <v>0</v>
      </c>
      <c r="Q564" s="25">
        <v>0</v>
      </c>
      <c r="R564" s="25">
        <f t="shared" si="65"/>
        <v>-2153859.5420833337</v>
      </c>
      <c r="T564" s="26"/>
      <c r="U564" s="26"/>
      <c r="V564" s="26">
        <f t="shared" si="66"/>
        <v>-2153859.5420833337</v>
      </c>
      <c r="W564" s="26"/>
      <c r="X564" s="26"/>
      <c r="Y564" s="26"/>
      <c r="Z564" s="26">
        <f t="shared" si="72"/>
        <v>-2153859.5420833337</v>
      </c>
      <c r="AA564" s="26"/>
      <c r="AB564" s="1"/>
      <c r="AC564" s="27">
        <f t="shared" si="67"/>
        <v>0</v>
      </c>
    </row>
    <row r="565" spans="1:29" ht="13.5" hidden="1" outlineLevel="3" thickBot="1" x14ac:dyDescent="0.25">
      <c r="A565" s="28" t="s">
        <v>1220</v>
      </c>
      <c r="B565" s="28" t="s">
        <v>1221</v>
      </c>
      <c r="C565" s="24" t="s">
        <v>1238</v>
      </c>
      <c r="D565" s="24" t="s">
        <v>1239</v>
      </c>
      <c r="E565" s="25">
        <v>-73243459.25</v>
      </c>
      <c r="F565" s="25">
        <v>-73243459.25</v>
      </c>
      <c r="G565" s="25">
        <v>-73243459.25</v>
      </c>
      <c r="H565" s="25">
        <v>-73243459.25</v>
      </c>
      <c r="I565" s="25">
        <v>-73243459.25</v>
      </c>
      <c r="J565" s="25">
        <v>-73243459.25</v>
      </c>
      <c r="K565" s="25">
        <v>0</v>
      </c>
      <c r="L565" s="25">
        <v>0</v>
      </c>
      <c r="M565" s="25">
        <v>0</v>
      </c>
      <c r="N565" s="25">
        <v>0</v>
      </c>
      <c r="O565" s="25">
        <v>0</v>
      </c>
      <c r="P565" s="25">
        <v>0</v>
      </c>
      <c r="Q565" s="25">
        <v>0</v>
      </c>
      <c r="R565" s="25">
        <f t="shared" si="65"/>
        <v>-33569918.822916664</v>
      </c>
      <c r="T565" s="26"/>
      <c r="U565" s="26"/>
      <c r="V565" s="26">
        <f t="shared" si="66"/>
        <v>-33569918.822916664</v>
      </c>
      <c r="W565" s="26"/>
      <c r="X565" s="26"/>
      <c r="Y565" s="26"/>
      <c r="Z565" s="26">
        <f>V565-AA565</f>
        <v>-37277651.454166666</v>
      </c>
      <c r="AA565" s="26">
        <v>3707732.6312500001</v>
      </c>
      <c r="AB565" s="1"/>
      <c r="AC565" s="27">
        <f t="shared" si="67"/>
        <v>0</v>
      </c>
    </row>
    <row r="566" spans="1:29" ht="13.5" hidden="1" outlineLevel="3" thickBot="1" x14ac:dyDescent="0.25">
      <c r="A566" s="28" t="s">
        <v>1220</v>
      </c>
      <c r="B566" s="28" t="s">
        <v>1221</v>
      </c>
      <c r="C566" s="24" t="s">
        <v>1240</v>
      </c>
      <c r="D566" s="24" t="s">
        <v>1241</v>
      </c>
      <c r="E566" s="25">
        <v>6682219.3399999999</v>
      </c>
      <c r="F566" s="25">
        <v>6688424.3399999999</v>
      </c>
      <c r="G566" s="25">
        <v>6694629.3399999999</v>
      </c>
      <c r="H566" s="25">
        <v>6590089.3399999999</v>
      </c>
      <c r="I566" s="25">
        <v>6595868.3399999999</v>
      </c>
      <c r="J566" s="25">
        <v>6601647.3399999999</v>
      </c>
      <c r="K566" s="25">
        <v>6607426.3399999999</v>
      </c>
      <c r="L566" s="25">
        <v>6613121.3399999999</v>
      </c>
      <c r="M566" s="25">
        <v>6618816.3399999999</v>
      </c>
      <c r="N566" s="25">
        <v>6624511.3399999999</v>
      </c>
      <c r="O566" s="25">
        <v>6630206.3399999999</v>
      </c>
      <c r="P566" s="25">
        <v>6635901.3399999999</v>
      </c>
      <c r="Q566" s="25">
        <v>6641596.3399999999</v>
      </c>
      <c r="R566" s="25">
        <f t="shared" si="65"/>
        <v>6630212.4650000008</v>
      </c>
      <c r="T566" s="26"/>
      <c r="U566" s="26"/>
      <c r="V566" s="26">
        <f t="shared" si="66"/>
        <v>6630212.4650000008</v>
      </c>
      <c r="W566" s="26"/>
      <c r="X566" s="26"/>
      <c r="Y566" s="26"/>
      <c r="Z566" s="26">
        <f t="shared" ref="Z566:Z578" si="73">V566</f>
        <v>6630212.4650000008</v>
      </c>
      <c r="AA566" s="26"/>
      <c r="AB566" s="1"/>
      <c r="AC566" s="27">
        <f t="shared" si="67"/>
        <v>0</v>
      </c>
    </row>
    <row r="567" spans="1:29" ht="13.5" hidden="1" outlineLevel="3" thickBot="1" x14ac:dyDescent="0.25">
      <c r="A567" s="28" t="s">
        <v>1220</v>
      </c>
      <c r="B567" s="28" t="s">
        <v>1221</v>
      </c>
      <c r="C567" s="24" t="s">
        <v>1242</v>
      </c>
      <c r="D567" s="24" t="s">
        <v>1243</v>
      </c>
      <c r="E567" s="25">
        <v>4491692.24</v>
      </c>
      <c r="F567" s="25">
        <v>4491692.24</v>
      </c>
      <c r="G567" s="25">
        <v>4491692.24</v>
      </c>
      <c r="H567" s="25">
        <v>4491692.24</v>
      </c>
      <c r="I567" s="25">
        <v>4491692.24</v>
      </c>
      <c r="J567" s="25">
        <v>4491692.24</v>
      </c>
      <c r="K567" s="25">
        <v>4491692.24</v>
      </c>
      <c r="L567" s="25">
        <v>4491692.24</v>
      </c>
      <c r="M567" s="25">
        <v>4491692.24</v>
      </c>
      <c r="N567" s="25">
        <v>4491692.24</v>
      </c>
      <c r="O567" s="25">
        <v>4491692.24</v>
      </c>
      <c r="P567" s="25">
        <v>4491692.24</v>
      </c>
      <c r="Q567" s="25">
        <v>4491692.24</v>
      </c>
      <c r="R567" s="25">
        <f t="shared" si="65"/>
        <v>4491692.2400000012</v>
      </c>
      <c r="T567" s="26"/>
      <c r="U567" s="26"/>
      <c r="V567" s="26">
        <f t="shared" si="66"/>
        <v>4491692.2400000012</v>
      </c>
      <c r="W567" s="26"/>
      <c r="X567" s="26"/>
      <c r="Y567" s="26"/>
      <c r="Z567" s="26">
        <f t="shared" si="73"/>
        <v>4491692.2400000012</v>
      </c>
      <c r="AA567" s="26"/>
      <c r="AB567" s="1"/>
      <c r="AC567" s="27">
        <f t="shared" si="67"/>
        <v>0</v>
      </c>
    </row>
    <row r="568" spans="1:29" ht="13.5" hidden="1" outlineLevel="3" thickBot="1" x14ac:dyDescent="0.25">
      <c r="A568" s="28" t="s">
        <v>1220</v>
      </c>
      <c r="B568" s="28" t="s">
        <v>1221</v>
      </c>
      <c r="C568" s="24" t="s">
        <v>1244</v>
      </c>
      <c r="D568" s="24" t="s">
        <v>1245</v>
      </c>
      <c r="E568" s="25">
        <v>842957.2</v>
      </c>
      <c r="F568" s="25">
        <v>842957.2</v>
      </c>
      <c r="G568" s="25">
        <v>842957.2</v>
      </c>
      <c r="H568" s="25">
        <v>842957.2</v>
      </c>
      <c r="I568" s="25">
        <v>842957.2</v>
      </c>
      <c r="J568" s="25">
        <v>842957.2</v>
      </c>
      <c r="K568" s="25">
        <v>842957.2</v>
      </c>
      <c r="L568" s="25">
        <v>842957.2</v>
      </c>
      <c r="M568" s="25">
        <v>842957.2</v>
      </c>
      <c r="N568" s="25">
        <v>842957.2</v>
      </c>
      <c r="O568" s="25">
        <v>842957.2</v>
      </c>
      <c r="P568" s="25">
        <v>842957.2</v>
      </c>
      <c r="Q568" s="25">
        <v>842957.2</v>
      </c>
      <c r="R568" s="25">
        <f t="shared" si="65"/>
        <v>842957.19999999984</v>
      </c>
      <c r="T568" s="26"/>
      <c r="U568" s="26"/>
      <c r="V568" s="26">
        <f t="shared" si="66"/>
        <v>842957.19999999984</v>
      </c>
      <c r="W568" s="26"/>
      <c r="X568" s="26"/>
      <c r="Y568" s="26"/>
      <c r="Z568" s="26">
        <f t="shared" si="73"/>
        <v>842957.19999999984</v>
      </c>
      <c r="AA568" s="26"/>
      <c r="AB568" s="1"/>
      <c r="AC568" s="27">
        <f t="shared" si="67"/>
        <v>0</v>
      </c>
    </row>
    <row r="569" spans="1:29" ht="13.5" hidden="1" outlineLevel="3" thickBot="1" x14ac:dyDescent="0.25">
      <c r="A569" s="28" t="s">
        <v>1220</v>
      </c>
      <c r="B569" s="28" t="s">
        <v>1221</v>
      </c>
      <c r="C569" s="24" t="s">
        <v>1246</v>
      </c>
      <c r="D569" s="24" t="s">
        <v>1247</v>
      </c>
      <c r="E569" s="25">
        <v>14598111.359999999</v>
      </c>
      <c r="F569" s="25">
        <v>14639913.85</v>
      </c>
      <c r="G569" s="25">
        <v>14681716.34</v>
      </c>
      <c r="H569" s="25">
        <v>14723518.83</v>
      </c>
      <c r="I569" s="25">
        <v>14765321.32</v>
      </c>
      <c r="J569" s="25">
        <v>14807123.810000001</v>
      </c>
      <c r="K569" s="25">
        <v>14848926.300000001</v>
      </c>
      <c r="L569" s="25">
        <v>14901144.83</v>
      </c>
      <c r="M569" s="25">
        <v>14953363.359999999</v>
      </c>
      <c r="N569" s="25">
        <v>15005581.890000001</v>
      </c>
      <c r="O569" s="25">
        <v>15057800.42</v>
      </c>
      <c r="P569" s="25">
        <v>15110018.949999999</v>
      </c>
      <c r="Q569" s="25">
        <v>15162237.48</v>
      </c>
      <c r="R569" s="25">
        <f t="shared" si="65"/>
        <v>14864550.359999999</v>
      </c>
      <c r="T569" s="26"/>
      <c r="U569" s="26"/>
      <c r="V569" s="26">
        <f t="shared" si="66"/>
        <v>14864550.359999999</v>
      </c>
      <c r="W569" s="26"/>
      <c r="X569" s="26"/>
      <c r="Y569" s="26"/>
      <c r="Z569" s="26">
        <f t="shared" si="73"/>
        <v>14864550.359999999</v>
      </c>
      <c r="AA569" s="26"/>
      <c r="AB569" s="1"/>
      <c r="AC569" s="27">
        <f t="shared" si="67"/>
        <v>0</v>
      </c>
    </row>
    <row r="570" spans="1:29" ht="13.5" hidden="1" outlineLevel="3" thickBot="1" x14ac:dyDescent="0.25">
      <c r="A570" s="28" t="s">
        <v>1220</v>
      </c>
      <c r="B570" s="28" t="s">
        <v>1221</v>
      </c>
      <c r="C570" s="24" t="s">
        <v>1248</v>
      </c>
      <c r="D570" s="24" t="s">
        <v>1249</v>
      </c>
      <c r="E570" s="25">
        <v>-2929362.77</v>
      </c>
      <c r="F570" s="25">
        <v>-2929362.77</v>
      </c>
      <c r="G570" s="25">
        <v>-2929362.77</v>
      </c>
      <c r="H570" s="25">
        <v>-2929362.77</v>
      </c>
      <c r="I570" s="25">
        <v>-2929362.77</v>
      </c>
      <c r="J570" s="25">
        <v>-2929362.77</v>
      </c>
      <c r="K570" s="25">
        <v>-2929362.77</v>
      </c>
      <c r="L570" s="25">
        <v>-2958274.21</v>
      </c>
      <c r="M570" s="25">
        <v>-2987185.65</v>
      </c>
      <c r="N570" s="25">
        <v>-3016097.09</v>
      </c>
      <c r="O570" s="25">
        <v>-3045008.53</v>
      </c>
      <c r="P570" s="25">
        <v>-3073919.97</v>
      </c>
      <c r="Q570" s="25">
        <v>-3102831.41</v>
      </c>
      <c r="R570" s="25">
        <f t="shared" si="65"/>
        <v>-2972729.9299999997</v>
      </c>
      <c r="T570" s="26"/>
      <c r="U570" s="26"/>
      <c r="V570" s="26">
        <f t="shared" si="66"/>
        <v>-2972729.9299999997</v>
      </c>
      <c r="W570" s="26"/>
      <c r="X570" s="26"/>
      <c r="Y570" s="26"/>
      <c r="Z570" s="26">
        <f t="shared" si="73"/>
        <v>-2972729.9299999997</v>
      </c>
      <c r="AA570" s="26"/>
      <c r="AB570" s="1"/>
      <c r="AC570" s="27">
        <f t="shared" si="67"/>
        <v>0</v>
      </c>
    </row>
    <row r="571" spans="1:29" ht="13.5" hidden="1" outlineLevel="3" thickBot="1" x14ac:dyDescent="0.25">
      <c r="A571" s="28" t="s">
        <v>1220</v>
      </c>
      <c r="B571" s="28" t="s">
        <v>1221</v>
      </c>
      <c r="C571" s="24" t="s">
        <v>1250</v>
      </c>
      <c r="D571" s="24" t="s">
        <v>1251</v>
      </c>
      <c r="E571" s="25">
        <v>1611812.47</v>
      </c>
      <c r="F571" s="25">
        <v>1611812.47</v>
      </c>
      <c r="G571" s="25">
        <v>1611812.47</v>
      </c>
      <c r="H571" s="25">
        <v>1611812.47</v>
      </c>
      <c r="I571" s="25">
        <v>1611812.47</v>
      </c>
      <c r="J571" s="25">
        <v>1611812.47</v>
      </c>
      <c r="K571" s="25">
        <v>1611812.47</v>
      </c>
      <c r="L571" s="25">
        <v>1611812.47</v>
      </c>
      <c r="M571" s="25">
        <v>1611812.47</v>
      </c>
      <c r="N571" s="25">
        <v>1611812.47</v>
      </c>
      <c r="O571" s="25">
        <v>1611812.47</v>
      </c>
      <c r="P571" s="25">
        <v>1611812.47</v>
      </c>
      <c r="Q571" s="25">
        <v>1611812.47</v>
      </c>
      <c r="R571" s="25">
        <f t="shared" ref="R571:R634" si="74">(E571+2*SUM(F571:P571)+Q571)/24</f>
        <v>1611812.47</v>
      </c>
      <c r="T571" s="26"/>
      <c r="U571" s="26"/>
      <c r="V571" s="26">
        <f t="shared" si="66"/>
        <v>1611812.47</v>
      </c>
      <c r="W571" s="26"/>
      <c r="X571" s="26"/>
      <c r="Y571" s="26"/>
      <c r="Z571" s="26">
        <f t="shared" si="73"/>
        <v>1611812.47</v>
      </c>
      <c r="AA571" s="26"/>
      <c r="AB571" s="1"/>
      <c r="AC571" s="27">
        <f t="shared" si="67"/>
        <v>0</v>
      </c>
    </row>
    <row r="572" spans="1:29" ht="13.5" hidden="1" outlineLevel="3" thickBot="1" x14ac:dyDescent="0.25">
      <c r="A572" s="28" t="s">
        <v>1220</v>
      </c>
      <c r="B572" s="28" t="s">
        <v>1221</v>
      </c>
      <c r="C572" s="24" t="s">
        <v>1252</v>
      </c>
      <c r="D572" s="24" t="s">
        <v>1253</v>
      </c>
      <c r="E572" s="25">
        <v>2770291.93</v>
      </c>
      <c r="F572" s="25">
        <v>2770291.93</v>
      </c>
      <c r="G572" s="25">
        <v>2770291.93</v>
      </c>
      <c r="H572" s="25">
        <v>2770291.93</v>
      </c>
      <c r="I572" s="25">
        <v>2770291.93</v>
      </c>
      <c r="J572" s="25">
        <v>2770291.93</v>
      </c>
      <c r="K572" s="25">
        <v>2770291.93</v>
      </c>
      <c r="L572" s="25">
        <v>2770291.93</v>
      </c>
      <c r="M572" s="25">
        <v>2770291.93</v>
      </c>
      <c r="N572" s="25">
        <v>2770291.93</v>
      </c>
      <c r="O572" s="25">
        <v>2770291.93</v>
      </c>
      <c r="P572" s="25">
        <v>2770291.93</v>
      </c>
      <c r="Q572" s="25">
        <v>2770291.93</v>
      </c>
      <c r="R572" s="25">
        <f t="shared" si="74"/>
        <v>2770291.93</v>
      </c>
      <c r="T572" s="26"/>
      <c r="U572" s="26"/>
      <c r="V572" s="26">
        <f t="shared" ref="V572:V610" si="75">R572</f>
        <v>2770291.93</v>
      </c>
      <c r="W572" s="26"/>
      <c r="X572" s="26"/>
      <c r="Y572" s="26"/>
      <c r="Z572" s="26">
        <f t="shared" si="73"/>
        <v>2770291.93</v>
      </c>
      <c r="AA572" s="26"/>
      <c r="AB572" s="1"/>
      <c r="AC572" s="27">
        <f t="shared" ref="AC572:AC635" si="76">IF(V572=0,0,Y572/V572)</f>
        <v>0</v>
      </c>
    </row>
    <row r="573" spans="1:29" ht="13.5" hidden="1" outlineLevel="3" thickBot="1" x14ac:dyDescent="0.25">
      <c r="A573" s="28" t="s">
        <v>1220</v>
      </c>
      <c r="B573" s="28" t="s">
        <v>1221</v>
      </c>
      <c r="C573" s="24" t="s">
        <v>1254</v>
      </c>
      <c r="D573" s="24" t="s">
        <v>1255</v>
      </c>
      <c r="E573" s="25">
        <v>45111997.920000002</v>
      </c>
      <c r="F573" s="25">
        <v>45111997.920000002</v>
      </c>
      <c r="G573" s="25">
        <v>45111997.920000002</v>
      </c>
      <c r="H573" s="25">
        <v>45111997.920000002</v>
      </c>
      <c r="I573" s="25">
        <v>45111997.920000002</v>
      </c>
      <c r="J573" s="25">
        <v>45111997.920000002</v>
      </c>
      <c r="K573" s="25">
        <v>45111997.920000002</v>
      </c>
      <c r="L573" s="25">
        <v>45111997.920000002</v>
      </c>
      <c r="M573" s="25">
        <v>45111997.920000002</v>
      </c>
      <c r="N573" s="25">
        <v>45111997.920000002</v>
      </c>
      <c r="O573" s="25">
        <v>45111997.920000002</v>
      </c>
      <c r="P573" s="25">
        <v>45111997.920000002</v>
      </c>
      <c r="Q573" s="25">
        <v>45111997.920000002</v>
      </c>
      <c r="R573" s="25">
        <f t="shared" si="74"/>
        <v>45111997.920000009</v>
      </c>
      <c r="T573" s="26"/>
      <c r="U573" s="26"/>
      <c r="V573" s="26">
        <f t="shared" si="75"/>
        <v>45111997.920000009</v>
      </c>
      <c r="W573" s="26"/>
      <c r="X573" s="26"/>
      <c r="Y573" s="26"/>
      <c r="Z573" s="26">
        <f t="shared" si="73"/>
        <v>45111997.920000009</v>
      </c>
      <c r="AA573" s="26"/>
      <c r="AB573" s="1"/>
      <c r="AC573" s="27">
        <f t="shared" si="76"/>
        <v>0</v>
      </c>
    </row>
    <row r="574" spans="1:29" ht="13.5" hidden="1" outlineLevel="3" thickBot="1" x14ac:dyDescent="0.25">
      <c r="A574" s="28" t="s">
        <v>1220</v>
      </c>
      <c r="B574" s="28" t="s">
        <v>1221</v>
      </c>
      <c r="C574" s="24" t="s">
        <v>1256</v>
      </c>
      <c r="D574" s="24" t="s">
        <v>1257</v>
      </c>
      <c r="E574" s="25">
        <v>-3142075.27</v>
      </c>
      <c r="F574" s="25">
        <v>-3144057.2</v>
      </c>
      <c r="G574" s="25">
        <v>-3146039.13</v>
      </c>
      <c r="H574" s="25">
        <v>-3143449.09</v>
      </c>
      <c r="I574" s="25">
        <v>-3145413.43</v>
      </c>
      <c r="J574" s="25">
        <v>-3147377.77</v>
      </c>
      <c r="K574" s="25">
        <v>-3149342.11</v>
      </c>
      <c r="L574" s="25">
        <v>-3151733</v>
      </c>
      <c r="M574" s="25">
        <v>-3154123.89</v>
      </c>
      <c r="N574" s="25">
        <v>-3156514.78</v>
      </c>
      <c r="O574" s="25">
        <v>-3158905.67</v>
      </c>
      <c r="P574" s="25">
        <v>-3161296.56</v>
      </c>
      <c r="Q574" s="25">
        <v>-3163687.45</v>
      </c>
      <c r="R574" s="25">
        <f t="shared" si="74"/>
        <v>-3150927.8325</v>
      </c>
      <c r="T574" s="26"/>
      <c r="U574" s="26"/>
      <c r="V574" s="26">
        <f t="shared" si="75"/>
        <v>-3150927.8325</v>
      </c>
      <c r="W574" s="26"/>
      <c r="X574" s="26"/>
      <c r="Y574" s="26"/>
      <c r="Z574" s="26">
        <f t="shared" si="73"/>
        <v>-3150927.8325</v>
      </c>
      <c r="AA574" s="26"/>
      <c r="AB574" s="1"/>
      <c r="AC574" s="27">
        <f t="shared" si="76"/>
        <v>0</v>
      </c>
    </row>
    <row r="575" spans="1:29" ht="13.5" hidden="1" outlineLevel="3" thickBot="1" x14ac:dyDescent="0.25">
      <c r="A575" s="28" t="s">
        <v>1220</v>
      </c>
      <c r="B575" s="28" t="s">
        <v>1221</v>
      </c>
      <c r="C575" s="24" t="s">
        <v>1258</v>
      </c>
      <c r="D575" s="24" t="s">
        <v>1259</v>
      </c>
      <c r="E575" s="25">
        <v>-39219883.030000001</v>
      </c>
      <c r="F575" s="25">
        <v>-39608782.880000003</v>
      </c>
      <c r="G575" s="25">
        <v>-39998535.060000002</v>
      </c>
      <c r="H575" s="25">
        <v>-40389141.450000003</v>
      </c>
      <c r="I575" s="25">
        <v>-40780603.920000002</v>
      </c>
      <c r="J575" s="25">
        <v>-41172924.350000001</v>
      </c>
      <c r="K575" s="25">
        <v>-41566104.609999999</v>
      </c>
      <c r="L575" s="25">
        <v>-42065460.090000004</v>
      </c>
      <c r="M575" s="25">
        <v>-42565679.18</v>
      </c>
      <c r="N575" s="25">
        <v>-43066763.770000003</v>
      </c>
      <c r="O575" s="25">
        <v>-43568715.759999998</v>
      </c>
      <c r="P575" s="25">
        <v>-44071537.049999997</v>
      </c>
      <c r="Q575" s="25">
        <v>-44575229.539999999</v>
      </c>
      <c r="R575" s="25">
        <f t="shared" si="74"/>
        <v>-41729317.033749998</v>
      </c>
      <c r="T575" s="26"/>
      <c r="U575" s="26"/>
      <c r="V575" s="26">
        <f t="shared" si="75"/>
        <v>-41729317.033749998</v>
      </c>
      <c r="W575" s="26"/>
      <c r="X575" s="26"/>
      <c r="Y575" s="26"/>
      <c r="Z575" s="26">
        <f t="shared" si="73"/>
        <v>-41729317.033749998</v>
      </c>
      <c r="AA575" s="26"/>
      <c r="AB575" s="1"/>
      <c r="AC575" s="27">
        <f t="shared" si="76"/>
        <v>0</v>
      </c>
    </row>
    <row r="576" spans="1:29" ht="13.5" hidden="1" outlineLevel="3" thickBot="1" x14ac:dyDescent="0.25">
      <c r="A576" s="28" t="s">
        <v>1220</v>
      </c>
      <c r="B576" s="28" t="s">
        <v>1221</v>
      </c>
      <c r="C576" s="24" t="s">
        <v>1260</v>
      </c>
      <c r="D576" s="24" t="s">
        <v>1261</v>
      </c>
      <c r="E576" s="25">
        <v>2978683</v>
      </c>
      <c r="F576" s="25">
        <v>2978683</v>
      </c>
      <c r="G576" s="25">
        <v>2978683</v>
      </c>
      <c r="H576" s="25">
        <v>2978683</v>
      </c>
      <c r="I576" s="25">
        <v>2978683</v>
      </c>
      <c r="J576" s="25">
        <v>2978683</v>
      </c>
      <c r="K576" s="25">
        <v>2978683</v>
      </c>
      <c r="L576" s="25">
        <v>2978683</v>
      </c>
      <c r="M576" s="25">
        <v>2978683</v>
      </c>
      <c r="N576" s="25">
        <v>2978683</v>
      </c>
      <c r="O576" s="25">
        <v>2978683</v>
      </c>
      <c r="P576" s="25">
        <v>2978683</v>
      </c>
      <c r="Q576" s="25">
        <v>2978683</v>
      </c>
      <c r="R576" s="25">
        <f t="shared" si="74"/>
        <v>2978683</v>
      </c>
      <c r="T576" s="26"/>
      <c r="U576" s="26"/>
      <c r="V576" s="26">
        <f t="shared" si="75"/>
        <v>2978683</v>
      </c>
      <c r="W576" s="26"/>
      <c r="X576" s="26"/>
      <c r="Y576" s="26"/>
      <c r="Z576" s="26">
        <f t="shared" si="73"/>
        <v>2978683</v>
      </c>
      <c r="AA576" s="26"/>
      <c r="AB576" s="1"/>
      <c r="AC576" s="27">
        <f t="shared" si="76"/>
        <v>0</v>
      </c>
    </row>
    <row r="577" spans="1:29" ht="13.5" hidden="1" outlineLevel="3" thickBot="1" x14ac:dyDescent="0.25">
      <c r="A577" s="28" t="s">
        <v>1220</v>
      </c>
      <c r="B577" s="28" t="s">
        <v>1221</v>
      </c>
      <c r="C577" s="24" t="s">
        <v>1262</v>
      </c>
      <c r="D577" s="24" t="s">
        <v>1263</v>
      </c>
      <c r="E577" s="25">
        <v>-1332226.6200000001</v>
      </c>
      <c r="F577" s="25">
        <v>-1332226.6200000001</v>
      </c>
      <c r="G577" s="25">
        <v>-1332226.6200000001</v>
      </c>
      <c r="H577" s="25">
        <v>-1332226.6200000001</v>
      </c>
      <c r="I577" s="25">
        <v>-1332226.6200000001</v>
      </c>
      <c r="J577" s="25">
        <v>-1332226.6200000001</v>
      </c>
      <c r="K577" s="25">
        <v>0</v>
      </c>
      <c r="L577" s="25">
        <v>0</v>
      </c>
      <c r="M577" s="25">
        <v>0</v>
      </c>
      <c r="N577" s="25">
        <v>0</v>
      </c>
      <c r="O577" s="25">
        <v>0</v>
      </c>
      <c r="P577" s="25">
        <v>0</v>
      </c>
      <c r="Q577" s="25">
        <v>0</v>
      </c>
      <c r="R577" s="25">
        <f t="shared" si="74"/>
        <v>-610603.86750000005</v>
      </c>
      <c r="T577" s="26"/>
      <c r="U577" s="26"/>
      <c r="V577" s="26">
        <f t="shared" si="75"/>
        <v>-610603.86750000005</v>
      </c>
      <c r="W577" s="26"/>
      <c r="X577" s="26"/>
      <c r="Y577" s="26"/>
      <c r="Z577" s="26">
        <f t="shared" si="73"/>
        <v>-610603.86750000005</v>
      </c>
      <c r="AA577" s="26"/>
      <c r="AB577" s="1"/>
      <c r="AC577" s="27">
        <f t="shared" si="76"/>
        <v>0</v>
      </c>
    </row>
    <row r="578" spans="1:29" ht="13.5" hidden="1" outlineLevel="3" thickBot="1" x14ac:dyDescent="0.25">
      <c r="A578" s="28" t="s">
        <v>1220</v>
      </c>
      <c r="B578" s="28" t="s">
        <v>1221</v>
      </c>
      <c r="C578" s="24" t="s">
        <v>1264</v>
      </c>
      <c r="D578" s="24" t="s">
        <v>1265</v>
      </c>
      <c r="E578" s="25">
        <v>-923617</v>
      </c>
      <c r="F578" s="25">
        <v>-923617</v>
      </c>
      <c r="G578" s="25">
        <v>-923617</v>
      </c>
      <c r="H578" s="25">
        <v>-923617</v>
      </c>
      <c r="I578" s="25">
        <v>-923617</v>
      </c>
      <c r="J578" s="25">
        <v>-923617</v>
      </c>
      <c r="K578" s="25">
        <v>0</v>
      </c>
      <c r="L578" s="25">
        <v>0</v>
      </c>
      <c r="M578" s="25">
        <v>0</v>
      </c>
      <c r="N578" s="25">
        <v>0</v>
      </c>
      <c r="O578" s="25">
        <v>0</v>
      </c>
      <c r="P578" s="25">
        <v>0</v>
      </c>
      <c r="Q578" s="25">
        <v>0</v>
      </c>
      <c r="R578" s="25">
        <f t="shared" si="74"/>
        <v>-423324.45833333331</v>
      </c>
      <c r="T578" s="26"/>
      <c r="U578" s="26"/>
      <c r="V578" s="26">
        <f t="shared" si="75"/>
        <v>-423324.45833333331</v>
      </c>
      <c r="W578" s="26"/>
      <c r="X578" s="26"/>
      <c r="Y578" s="26"/>
      <c r="Z578" s="26">
        <f t="shared" si="73"/>
        <v>-423324.45833333331</v>
      </c>
      <c r="AA578" s="26"/>
      <c r="AB578" s="1"/>
      <c r="AC578" s="27">
        <f t="shared" si="76"/>
        <v>0</v>
      </c>
    </row>
    <row r="579" spans="1:29" ht="13.5" hidden="1" outlineLevel="3" thickBot="1" x14ac:dyDescent="0.25">
      <c r="A579" s="28" t="s">
        <v>1220</v>
      </c>
      <c r="B579" s="28" t="s">
        <v>1221</v>
      </c>
      <c r="C579" s="24" t="s">
        <v>1266</v>
      </c>
      <c r="D579" s="24" t="s">
        <v>1267</v>
      </c>
      <c r="E579" s="25">
        <v>-5975471.3600000003</v>
      </c>
      <c r="F579" s="25">
        <v>-5975471.3600000003</v>
      </c>
      <c r="G579" s="25">
        <v>-5975471.3600000003</v>
      </c>
      <c r="H579" s="25">
        <v>-5975471.3600000003</v>
      </c>
      <c r="I579" s="25">
        <v>-5975471.3600000003</v>
      </c>
      <c r="J579" s="25">
        <v>-5975471.3600000003</v>
      </c>
      <c r="K579" s="25">
        <v>0</v>
      </c>
      <c r="L579" s="25">
        <v>0</v>
      </c>
      <c r="M579" s="25">
        <v>0</v>
      </c>
      <c r="N579" s="25">
        <v>0</v>
      </c>
      <c r="O579" s="25">
        <v>0</v>
      </c>
      <c r="P579" s="25">
        <v>0</v>
      </c>
      <c r="Q579" s="25">
        <v>0</v>
      </c>
      <c r="R579" s="25">
        <f t="shared" si="74"/>
        <v>-2738757.7066666665</v>
      </c>
      <c r="T579" s="26"/>
      <c r="U579" s="26"/>
      <c r="V579" s="26">
        <f t="shared" si="75"/>
        <v>-2738757.7066666665</v>
      </c>
      <c r="W579" s="26"/>
      <c r="X579" s="26"/>
      <c r="Y579" s="26"/>
      <c r="Z579" s="26"/>
      <c r="AA579" s="26">
        <f>V579</f>
        <v>-2738757.7066666665</v>
      </c>
      <c r="AB579" s="1"/>
      <c r="AC579" s="27">
        <f t="shared" si="76"/>
        <v>0</v>
      </c>
    </row>
    <row r="580" spans="1:29" ht="13.5" hidden="1" outlineLevel="3" thickBot="1" x14ac:dyDescent="0.25">
      <c r="A580" s="28" t="s">
        <v>1220</v>
      </c>
      <c r="B580" s="28" t="s">
        <v>1221</v>
      </c>
      <c r="C580" s="24" t="s">
        <v>1268</v>
      </c>
      <c r="D580" s="24" t="s">
        <v>1269</v>
      </c>
      <c r="E580" s="25">
        <v>-375681</v>
      </c>
      <c r="F580" s="25">
        <v>-375681</v>
      </c>
      <c r="G580" s="25">
        <v>-375681</v>
      </c>
      <c r="H580" s="25">
        <v>-375681</v>
      </c>
      <c r="I580" s="25">
        <v>-375681</v>
      </c>
      <c r="J580" s="25">
        <v>-375681</v>
      </c>
      <c r="K580" s="25">
        <v>0</v>
      </c>
      <c r="L580" s="25">
        <v>0</v>
      </c>
      <c r="M580" s="25">
        <v>0</v>
      </c>
      <c r="N580" s="25">
        <v>0</v>
      </c>
      <c r="O580" s="25">
        <v>0</v>
      </c>
      <c r="P580" s="25">
        <v>0</v>
      </c>
      <c r="Q580" s="25">
        <v>0</v>
      </c>
      <c r="R580" s="25">
        <f t="shared" si="74"/>
        <v>-172187.125</v>
      </c>
      <c r="T580" s="26"/>
      <c r="U580" s="26"/>
      <c r="V580" s="26">
        <f t="shared" si="75"/>
        <v>-172187.125</v>
      </c>
      <c r="W580" s="26"/>
      <c r="X580" s="26"/>
      <c r="Y580" s="26"/>
      <c r="Z580" s="26">
        <f>V580</f>
        <v>-172187.125</v>
      </c>
      <c r="AA580" s="26"/>
      <c r="AB580" s="1"/>
      <c r="AC580" s="27">
        <f t="shared" si="76"/>
        <v>0</v>
      </c>
    </row>
    <row r="581" spans="1:29" ht="13.5" hidden="1" outlineLevel="3" thickBot="1" x14ac:dyDescent="0.25">
      <c r="A581" s="28" t="s">
        <v>1220</v>
      </c>
      <c r="B581" s="28" t="s">
        <v>1221</v>
      </c>
      <c r="C581" s="24" t="s">
        <v>1270</v>
      </c>
      <c r="D581" s="24" t="s">
        <v>1271</v>
      </c>
      <c r="E581" s="25">
        <v>-1260290.5</v>
      </c>
      <c r="F581" s="25">
        <v>-1261095.19</v>
      </c>
      <c r="G581" s="25">
        <v>-1261899.8799999999</v>
      </c>
      <c r="H581" s="25">
        <v>-1260968</v>
      </c>
      <c r="I581" s="25">
        <v>-1261766.01</v>
      </c>
      <c r="J581" s="25">
        <v>-1262564.02</v>
      </c>
      <c r="K581" s="25">
        <v>-1263362.03</v>
      </c>
      <c r="L581" s="25">
        <v>-1264334.98</v>
      </c>
      <c r="M581" s="25">
        <v>-1265307.93</v>
      </c>
      <c r="N581" s="25">
        <v>-1266280.8799999999</v>
      </c>
      <c r="O581" s="25">
        <v>-1267253.83</v>
      </c>
      <c r="P581" s="25">
        <v>-1268226.78</v>
      </c>
      <c r="Q581" s="25">
        <v>-1269199.73</v>
      </c>
      <c r="R581" s="25">
        <f t="shared" si="74"/>
        <v>-1263983.7204166665</v>
      </c>
      <c r="T581" s="26"/>
      <c r="U581" s="26"/>
      <c r="V581" s="26">
        <f t="shared" si="75"/>
        <v>-1263983.7204166665</v>
      </c>
      <c r="W581" s="26"/>
      <c r="X581" s="26"/>
      <c r="Y581" s="26"/>
      <c r="Z581" s="26">
        <f>V581</f>
        <v>-1263983.7204166665</v>
      </c>
      <c r="AA581" s="26"/>
      <c r="AB581" s="1"/>
      <c r="AC581" s="27">
        <f t="shared" si="76"/>
        <v>0</v>
      </c>
    </row>
    <row r="582" spans="1:29" ht="13.5" hidden="1" outlineLevel="3" thickBot="1" x14ac:dyDescent="0.25">
      <c r="A582" s="28" t="s">
        <v>1220</v>
      </c>
      <c r="B582" s="28" t="s">
        <v>1221</v>
      </c>
      <c r="C582" s="24" t="s">
        <v>1272</v>
      </c>
      <c r="D582" s="24" t="s">
        <v>1273</v>
      </c>
      <c r="E582" s="25">
        <v>-2481953</v>
      </c>
      <c r="F582" s="25">
        <v>-2513772.91</v>
      </c>
      <c r="G582" s="25">
        <v>-2545592.8199999998</v>
      </c>
      <c r="H582" s="25">
        <v>-2577412.73</v>
      </c>
      <c r="I582" s="25">
        <v>-2609232.64</v>
      </c>
      <c r="J582" s="25">
        <v>-2641052.5499999998</v>
      </c>
      <c r="K582" s="25">
        <v>-2672872.46</v>
      </c>
      <c r="L582" s="25">
        <v>-2598626</v>
      </c>
      <c r="M582" s="25">
        <v>-2524379.54</v>
      </c>
      <c r="N582" s="25">
        <v>-2450133.08</v>
      </c>
      <c r="O582" s="25">
        <v>-2375886.62</v>
      </c>
      <c r="P582" s="25">
        <v>-2301640.16</v>
      </c>
      <c r="Q582" s="25">
        <v>-2227393.7000000002</v>
      </c>
      <c r="R582" s="25">
        <f t="shared" si="74"/>
        <v>-2513772.9050000007</v>
      </c>
      <c r="T582" s="26"/>
      <c r="U582" s="26"/>
      <c r="V582" s="26">
        <f t="shared" si="75"/>
        <v>-2513772.9050000007</v>
      </c>
      <c r="W582" s="26"/>
      <c r="X582" s="26"/>
      <c r="Y582" s="26"/>
      <c r="Z582" s="26">
        <f>V582</f>
        <v>-2513772.9050000007</v>
      </c>
      <c r="AA582" s="26"/>
      <c r="AB582" s="1"/>
      <c r="AC582" s="27">
        <f t="shared" si="76"/>
        <v>0</v>
      </c>
    </row>
    <row r="583" spans="1:29" ht="13.5" hidden="1" outlineLevel="3" thickBot="1" x14ac:dyDescent="0.25">
      <c r="A583" s="28" t="s">
        <v>1220</v>
      </c>
      <c r="B583" s="28" t="s">
        <v>1221</v>
      </c>
      <c r="C583" s="24" t="s">
        <v>1274</v>
      </c>
      <c r="D583" s="24" t="s">
        <v>1275</v>
      </c>
      <c r="E583" s="25">
        <v>-9264032.9600000009</v>
      </c>
      <c r="F583" s="25">
        <v>-8964934.3000000007</v>
      </c>
      <c r="G583" s="25">
        <v>-8665180.1199999992</v>
      </c>
      <c r="H583" s="25">
        <v>-8364768.9800000004</v>
      </c>
      <c r="I583" s="25">
        <v>-8063699.4400000004</v>
      </c>
      <c r="J583" s="25">
        <v>-7761970.0499999998</v>
      </c>
      <c r="K583" s="25">
        <v>-7459579.3700000001</v>
      </c>
      <c r="L583" s="25">
        <v>-7156525.9500000002</v>
      </c>
      <c r="M583" s="25">
        <v>-6852808.3399999999</v>
      </c>
      <c r="N583" s="25">
        <v>-6548425.0800000001</v>
      </c>
      <c r="O583" s="25">
        <v>-6243374.71</v>
      </c>
      <c r="P583" s="25">
        <v>-5937655.7800000003</v>
      </c>
      <c r="Q583" s="25">
        <v>-5631266.8099999996</v>
      </c>
      <c r="R583" s="25">
        <f t="shared" si="74"/>
        <v>-7455547.6670833332</v>
      </c>
      <c r="T583" s="26"/>
      <c r="U583" s="26"/>
      <c r="V583" s="26">
        <f t="shared" si="75"/>
        <v>-7455547.6670833332</v>
      </c>
      <c r="W583" s="26"/>
      <c r="X583" s="26"/>
      <c r="Y583" s="26"/>
      <c r="Z583" s="26">
        <f>V583</f>
        <v>-7455547.6670833332</v>
      </c>
      <c r="AA583" s="26"/>
      <c r="AB583" s="1"/>
      <c r="AC583" s="27">
        <f t="shared" si="76"/>
        <v>0</v>
      </c>
    </row>
    <row r="584" spans="1:29" ht="13.5" hidden="1" outlineLevel="3" thickBot="1" x14ac:dyDescent="0.25">
      <c r="A584" s="28" t="s">
        <v>1220</v>
      </c>
      <c r="B584" s="28" t="s">
        <v>1221</v>
      </c>
      <c r="C584" s="24" t="s">
        <v>1276</v>
      </c>
      <c r="D584" s="24" t="s">
        <v>1277</v>
      </c>
      <c r="E584" s="25">
        <v>-4292318.6399999997</v>
      </c>
      <c r="F584" s="25">
        <v>-4292755.0599999996</v>
      </c>
      <c r="G584" s="25">
        <v>-4293191.4800000004</v>
      </c>
      <c r="H584" s="25">
        <v>-4285838.83</v>
      </c>
      <c r="I584" s="25">
        <v>-4286245.29</v>
      </c>
      <c r="J584" s="25">
        <v>-4286651.75</v>
      </c>
      <c r="K584" s="25">
        <v>-4287058.21</v>
      </c>
      <c r="L584" s="25">
        <v>-4287458.76</v>
      </c>
      <c r="M584" s="25">
        <v>-4287859.3099999996</v>
      </c>
      <c r="N584" s="25">
        <v>-4288259.8600000003</v>
      </c>
      <c r="O584" s="25">
        <v>-4288660.41</v>
      </c>
      <c r="P584" s="25">
        <v>-4289060.96</v>
      </c>
      <c r="Q584" s="25">
        <v>-4289461.51</v>
      </c>
      <c r="R584" s="25">
        <f t="shared" si="74"/>
        <v>-4288660.8329166677</v>
      </c>
      <c r="T584" s="26"/>
      <c r="U584" s="26"/>
      <c r="V584" s="26">
        <f t="shared" si="75"/>
        <v>-4288660.8329166677</v>
      </c>
      <c r="W584" s="26"/>
      <c r="X584" s="26"/>
      <c r="Y584" s="26"/>
      <c r="Z584" s="26"/>
      <c r="AA584" s="26">
        <f>V584</f>
        <v>-4288660.8329166677</v>
      </c>
      <c r="AB584" s="1"/>
      <c r="AC584" s="27">
        <f t="shared" si="76"/>
        <v>0</v>
      </c>
    </row>
    <row r="585" spans="1:29" ht="13.5" hidden="1" outlineLevel="3" thickBot="1" x14ac:dyDescent="0.25">
      <c r="A585" s="28" t="s">
        <v>1220</v>
      </c>
      <c r="B585" s="28" t="s">
        <v>1221</v>
      </c>
      <c r="C585" s="24" t="s">
        <v>1278</v>
      </c>
      <c r="D585" s="24" t="s">
        <v>1279</v>
      </c>
      <c r="E585" s="25">
        <v>-612294.64</v>
      </c>
      <c r="F585" s="25">
        <v>-612294.64</v>
      </c>
      <c r="G585" s="25">
        <v>-612294.64</v>
      </c>
      <c r="H585" s="25">
        <v>-612294.64</v>
      </c>
      <c r="I585" s="25">
        <v>-612294.64</v>
      </c>
      <c r="J585" s="25">
        <v>-612294.64</v>
      </c>
      <c r="K585" s="25">
        <v>-612294.64</v>
      </c>
      <c r="L585" s="25">
        <v>-612294.64</v>
      </c>
      <c r="M585" s="25">
        <v>-612294.64</v>
      </c>
      <c r="N585" s="25">
        <v>-612294.64</v>
      </c>
      <c r="O585" s="25">
        <v>-612294.64</v>
      </c>
      <c r="P585" s="25">
        <v>-612294.64</v>
      </c>
      <c r="Q585" s="25">
        <v>-612294.64</v>
      </c>
      <c r="R585" s="25">
        <f t="shared" si="74"/>
        <v>-612294.64</v>
      </c>
      <c r="T585" s="26"/>
      <c r="U585" s="26"/>
      <c r="V585" s="26">
        <f t="shared" si="75"/>
        <v>-612294.64</v>
      </c>
      <c r="W585" s="26"/>
      <c r="X585" s="26"/>
      <c r="Y585" s="26"/>
      <c r="Z585" s="26"/>
      <c r="AA585" s="26">
        <f>V585</f>
        <v>-612294.64</v>
      </c>
      <c r="AB585" s="1"/>
      <c r="AC585" s="27">
        <f t="shared" si="76"/>
        <v>0</v>
      </c>
    </row>
    <row r="586" spans="1:29" ht="13.5" hidden="1" outlineLevel="3" thickBot="1" x14ac:dyDescent="0.25">
      <c r="A586" s="28" t="s">
        <v>1220</v>
      </c>
      <c r="B586" s="28" t="s">
        <v>1221</v>
      </c>
      <c r="C586" s="24" t="s">
        <v>1280</v>
      </c>
      <c r="D586" s="24" t="s">
        <v>1281</v>
      </c>
      <c r="E586" s="25">
        <v>-2421229</v>
      </c>
      <c r="F586" s="25">
        <v>-2421229</v>
      </c>
      <c r="G586" s="25">
        <v>-2421229</v>
      </c>
      <c r="H586" s="25">
        <v>-2421229</v>
      </c>
      <c r="I586" s="25">
        <v>-2421229</v>
      </c>
      <c r="J586" s="25">
        <v>-2421229</v>
      </c>
      <c r="K586" s="25">
        <v>0</v>
      </c>
      <c r="L586" s="25">
        <v>0</v>
      </c>
      <c r="M586" s="25">
        <v>0</v>
      </c>
      <c r="N586" s="25">
        <v>0</v>
      </c>
      <c r="O586" s="25">
        <v>0</v>
      </c>
      <c r="P586" s="25">
        <v>0</v>
      </c>
      <c r="Q586" s="25">
        <v>0</v>
      </c>
      <c r="R586" s="25">
        <f t="shared" si="74"/>
        <v>-1109729.9583333333</v>
      </c>
      <c r="T586" s="26"/>
      <c r="U586" s="26"/>
      <c r="V586" s="26">
        <f t="shared" si="75"/>
        <v>-1109729.9583333333</v>
      </c>
      <c r="W586" s="26"/>
      <c r="X586" s="26"/>
      <c r="Y586" s="26"/>
      <c r="Z586" s="26">
        <f t="shared" ref="Z586:Z592" si="77">V586</f>
        <v>-1109729.9583333333</v>
      </c>
      <c r="AA586" s="26"/>
      <c r="AB586" s="1"/>
      <c r="AC586" s="27">
        <f t="shared" si="76"/>
        <v>0</v>
      </c>
    </row>
    <row r="587" spans="1:29" ht="13.5" hidden="1" outlineLevel="3" thickBot="1" x14ac:dyDescent="0.25">
      <c r="A587" s="28" t="s">
        <v>1220</v>
      </c>
      <c r="B587" s="28" t="s">
        <v>1221</v>
      </c>
      <c r="C587" s="24" t="s">
        <v>1282</v>
      </c>
      <c r="D587" s="24" t="s">
        <v>1283</v>
      </c>
      <c r="E587" s="25">
        <v>-10869462</v>
      </c>
      <c r="F587" s="25">
        <v>-10886976</v>
      </c>
      <c r="G587" s="25">
        <v>-10906927</v>
      </c>
      <c r="H587" s="25">
        <v>-10929560</v>
      </c>
      <c r="I587" s="25">
        <v>-10955500</v>
      </c>
      <c r="J587" s="25">
        <v>-10985713</v>
      </c>
      <c r="K587" s="25">
        <v>-11019176</v>
      </c>
      <c r="L587" s="25">
        <v>-11019176</v>
      </c>
      <c r="M587" s="25">
        <v>-11019176</v>
      </c>
      <c r="N587" s="25">
        <v>-11019176</v>
      </c>
      <c r="O587" s="25">
        <v>-11019176</v>
      </c>
      <c r="P587" s="25">
        <v>-11019176</v>
      </c>
      <c r="Q587" s="25">
        <v>-11019176</v>
      </c>
      <c r="R587" s="25">
        <f t="shared" si="74"/>
        <v>-10977004.25</v>
      </c>
      <c r="T587" s="26"/>
      <c r="U587" s="26"/>
      <c r="V587" s="26">
        <f t="shared" si="75"/>
        <v>-10977004.25</v>
      </c>
      <c r="W587" s="26"/>
      <c r="X587" s="26"/>
      <c r="Y587" s="26"/>
      <c r="Z587" s="26">
        <f t="shared" si="77"/>
        <v>-10977004.25</v>
      </c>
      <c r="AA587" s="26"/>
      <c r="AB587" s="1"/>
      <c r="AC587" s="27">
        <f t="shared" si="76"/>
        <v>0</v>
      </c>
    </row>
    <row r="588" spans="1:29" ht="13.5" hidden="1" outlineLevel="3" thickBot="1" x14ac:dyDescent="0.25">
      <c r="A588" s="28" t="s">
        <v>1220</v>
      </c>
      <c r="B588" s="28" t="s">
        <v>1221</v>
      </c>
      <c r="C588" s="24" t="s">
        <v>1284</v>
      </c>
      <c r="D588" s="24" t="s">
        <v>1285</v>
      </c>
      <c r="E588" s="25">
        <v>-7750272</v>
      </c>
      <c r="F588" s="25">
        <v>-7750272</v>
      </c>
      <c r="G588" s="25">
        <v>-7750272</v>
      </c>
      <c r="H588" s="25">
        <v>-7750272</v>
      </c>
      <c r="I588" s="25">
        <v>-7750272</v>
      </c>
      <c r="J588" s="25">
        <v>-7750272</v>
      </c>
      <c r="K588" s="25">
        <v>0</v>
      </c>
      <c r="L588" s="25">
        <v>0</v>
      </c>
      <c r="M588" s="25">
        <v>0</v>
      </c>
      <c r="N588" s="25">
        <v>0</v>
      </c>
      <c r="O588" s="25">
        <v>0</v>
      </c>
      <c r="P588" s="25">
        <v>0</v>
      </c>
      <c r="Q588" s="25">
        <v>0</v>
      </c>
      <c r="R588" s="25">
        <f t="shared" si="74"/>
        <v>-3552208</v>
      </c>
      <c r="T588" s="26"/>
      <c r="U588" s="26"/>
      <c r="V588" s="26">
        <f t="shared" si="75"/>
        <v>-3552208</v>
      </c>
      <c r="W588" s="26"/>
      <c r="X588" s="26"/>
      <c r="Y588" s="26"/>
      <c r="Z588" s="26">
        <f t="shared" si="77"/>
        <v>-3552208</v>
      </c>
      <c r="AA588" s="26"/>
      <c r="AB588" s="1"/>
      <c r="AC588" s="27">
        <f t="shared" si="76"/>
        <v>0</v>
      </c>
    </row>
    <row r="589" spans="1:29" ht="13.5" hidden="1" outlineLevel="3" thickBot="1" x14ac:dyDescent="0.25">
      <c r="A589" s="28" t="s">
        <v>1220</v>
      </c>
      <c r="B589" s="28" t="s">
        <v>1221</v>
      </c>
      <c r="C589" s="24" t="s">
        <v>1286</v>
      </c>
      <c r="D589" s="24" t="s">
        <v>1287</v>
      </c>
      <c r="E589" s="25">
        <v>-190795.14</v>
      </c>
      <c r="F589" s="25">
        <v>-190795.14</v>
      </c>
      <c r="G589" s="25">
        <v>-190795.14</v>
      </c>
      <c r="H589" s="25">
        <v>-190795.14</v>
      </c>
      <c r="I589" s="25">
        <v>-190795.14</v>
      </c>
      <c r="J589" s="25">
        <v>-190795.14</v>
      </c>
      <c r="K589" s="25">
        <v>-190795.13</v>
      </c>
      <c r="L589" s="25">
        <v>-190795.13</v>
      </c>
      <c r="M589" s="25">
        <v>-190795.13</v>
      </c>
      <c r="N589" s="25">
        <v>-190795.13</v>
      </c>
      <c r="O589" s="25">
        <v>-190795.13</v>
      </c>
      <c r="P589" s="25">
        <v>-190795.13</v>
      </c>
      <c r="Q589" s="25">
        <v>-190795.13</v>
      </c>
      <c r="R589" s="25">
        <f t="shared" si="74"/>
        <v>-190795.13458333327</v>
      </c>
      <c r="T589" s="26"/>
      <c r="U589" s="26"/>
      <c r="V589" s="26">
        <f t="shared" si="75"/>
        <v>-190795.13458333327</v>
      </c>
      <c r="W589" s="26"/>
      <c r="X589" s="26"/>
      <c r="Y589" s="26"/>
      <c r="Z589" s="26">
        <f t="shared" si="77"/>
        <v>-190795.13458333327</v>
      </c>
      <c r="AA589" s="26"/>
      <c r="AB589" s="1"/>
      <c r="AC589" s="27">
        <f t="shared" si="76"/>
        <v>0</v>
      </c>
    </row>
    <row r="590" spans="1:29" ht="13.5" hidden="1" outlineLevel="3" thickBot="1" x14ac:dyDescent="0.25">
      <c r="A590" s="28" t="s">
        <v>1220</v>
      </c>
      <c r="B590" s="28" t="s">
        <v>1221</v>
      </c>
      <c r="C590" s="24" t="s">
        <v>1288</v>
      </c>
      <c r="D590" s="24" t="s">
        <v>1289</v>
      </c>
      <c r="E590" s="25">
        <v>2421229</v>
      </c>
      <c r="F590" s="25">
        <v>2421229</v>
      </c>
      <c r="G590" s="25">
        <v>2421229</v>
      </c>
      <c r="H590" s="25">
        <v>2421229</v>
      </c>
      <c r="I590" s="25">
        <v>2421229</v>
      </c>
      <c r="J590" s="25">
        <v>2421229</v>
      </c>
      <c r="K590" s="25">
        <v>0</v>
      </c>
      <c r="L590" s="25">
        <v>0</v>
      </c>
      <c r="M590" s="25">
        <v>0</v>
      </c>
      <c r="N590" s="25">
        <v>0</v>
      </c>
      <c r="O590" s="25">
        <v>0</v>
      </c>
      <c r="P590" s="25">
        <v>0</v>
      </c>
      <c r="Q590" s="25">
        <v>0</v>
      </c>
      <c r="R590" s="25">
        <f t="shared" si="74"/>
        <v>1109729.9583333333</v>
      </c>
      <c r="T590" s="26"/>
      <c r="U590" s="26"/>
      <c r="V590" s="26">
        <f t="shared" si="75"/>
        <v>1109729.9583333333</v>
      </c>
      <c r="W590" s="26"/>
      <c r="X590" s="26"/>
      <c r="Y590" s="26"/>
      <c r="Z590" s="26">
        <f t="shared" si="77"/>
        <v>1109729.9583333333</v>
      </c>
      <c r="AA590" s="26"/>
      <c r="AB590" s="1"/>
      <c r="AC590" s="27">
        <f t="shared" si="76"/>
        <v>0</v>
      </c>
    </row>
    <row r="591" spans="1:29" ht="13.5" hidden="1" outlineLevel="3" thickBot="1" x14ac:dyDescent="0.25">
      <c r="A591" s="28" t="s">
        <v>1220</v>
      </c>
      <c r="B591" s="28" t="s">
        <v>1221</v>
      </c>
      <c r="C591" s="24" t="s">
        <v>1290</v>
      </c>
      <c r="D591" s="24" t="s">
        <v>1291</v>
      </c>
      <c r="E591" s="25">
        <v>9350058</v>
      </c>
      <c r="F591" s="25">
        <v>9350058</v>
      </c>
      <c r="G591" s="25">
        <v>9350058</v>
      </c>
      <c r="H591" s="25">
        <v>9350058</v>
      </c>
      <c r="I591" s="25">
        <v>9350058</v>
      </c>
      <c r="J591" s="25">
        <v>9350058</v>
      </c>
      <c r="K591" s="25">
        <v>9350058</v>
      </c>
      <c r="L591" s="25">
        <v>9396422.3900000006</v>
      </c>
      <c r="M591" s="25">
        <v>9442786.7799999993</v>
      </c>
      <c r="N591" s="25">
        <v>9489151.1699999999</v>
      </c>
      <c r="O591" s="25">
        <v>9535515.5600000005</v>
      </c>
      <c r="P591" s="25">
        <v>9581879.9499999993</v>
      </c>
      <c r="Q591" s="25">
        <v>9628244.3399999999</v>
      </c>
      <c r="R591" s="25">
        <f t="shared" si="74"/>
        <v>9419604.5850000009</v>
      </c>
      <c r="T591" s="26"/>
      <c r="U591" s="26"/>
      <c r="V591" s="26">
        <f t="shared" si="75"/>
        <v>9419604.5850000009</v>
      </c>
      <c r="W591" s="26"/>
      <c r="X591" s="26"/>
      <c r="Y591" s="26"/>
      <c r="Z591" s="26">
        <f t="shared" si="77"/>
        <v>9419604.5850000009</v>
      </c>
      <c r="AA591" s="26"/>
      <c r="AB591" s="1"/>
      <c r="AC591" s="27">
        <f t="shared" si="76"/>
        <v>0</v>
      </c>
    </row>
    <row r="592" spans="1:29" ht="13.5" hidden="1" outlineLevel="3" thickBot="1" x14ac:dyDescent="0.25">
      <c r="A592" s="28" t="s">
        <v>1220</v>
      </c>
      <c r="B592" s="28" t="s">
        <v>1221</v>
      </c>
      <c r="C592" s="24" t="s">
        <v>1292</v>
      </c>
      <c r="D592" s="24" t="s">
        <v>1293</v>
      </c>
      <c r="E592" s="25">
        <v>7750272</v>
      </c>
      <c r="F592" s="25">
        <v>7750272</v>
      </c>
      <c r="G592" s="25">
        <v>7750272</v>
      </c>
      <c r="H592" s="25">
        <v>7750272</v>
      </c>
      <c r="I592" s="25">
        <v>7750272</v>
      </c>
      <c r="J592" s="25">
        <v>7750272</v>
      </c>
      <c r="K592" s="25">
        <v>0</v>
      </c>
      <c r="L592" s="25">
        <v>0</v>
      </c>
      <c r="M592" s="25">
        <v>0</v>
      </c>
      <c r="N592" s="25">
        <v>0</v>
      </c>
      <c r="O592" s="25">
        <v>0</v>
      </c>
      <c r="P592" s="25">
        <v>0</v>
      </c>
      <c r="Q592" s="25">
        <v>0</v>
      </c>
      <c r="R592" s="25">
        <f t="shared" si="74"/>
        <v>3552208</v>
      </c>
      <c r="T592" s="26"/>
      <c r="U592" s="26"/>
      <c r="V592" s="26">
        <f t="shared" si="75"/>
        <v>3552208</v>
      </c>
      <c r="W592" s="26"/>
      <c r="X592" s="26"/>
      <c r="Y592" s="26"/>
      <c r="Z592" s="26">
        <f t="shared" si="77"/>
        <v>3552208</v>
      </c>
      <c r="AA592" s="26"/>
      <c r="AB592" s="1"/>
      <c r="AC592" s="27">
        <f t="shared" si="76"/>
        <v>0</v>
      </c>
    </row>
    <row r="593" spans="1:29" ht="13.5" hidden="1" outlineLevel="3" thickBot="1" x14ac:dyDescent="0.25">
      <c r="A593" s="28" t="s">
        <v>1220</v>
      </c>
      <c r="B593" s="28" t="s">
        <v>1221</v>
      </c>
      <c r="C593" s="24" t="s">
        <v>1294</v>
      </c>
      <c r="D593" s="24" t="s">
        <v>1295</v>
      </c>
      <c r="E593" s="25">
        <v>0</v>
      </c>
      <c r="F593" s="25">
        <v>0</v>
      </c>
      <c r="G593" s="25">
        <v>0</v>
      </c>
      <c r="H593" s="25">
        <v>0</v>
      </c>
      <c r="I593" s="25">
        <v>0</v>
      </c>
      <c r="J593" s="25">
        <v>0</v>
      </c>
      <c r="K593" s="25">
        <v>0</v>
      </c>
      <c r="L593" s="25">
        <v>5299.86</v>
      </c>
      <c r="M593" s="25">
        <v>10599.72</v>
      </c>
      <c r="N593" s="25">
        <v>15899.58</v>
      </c>
      <c r="O593" s="25">
        <v>21199.439999999999</v>
      </c>
      <c r="P593" s="25">
        <v>26499.3</v>
      </c>
      <c r="Q593" s="25">
        <v>31799.16</v>
      </c>
      <c r="R593" s="25">
        <f t="shared" si="74"/>
        <v>7949.79</v>
      </c>
      <c r="T593" s="26"/>
      <c r="U593" s="26"/>
      <c r="V593" s="26">
        <f t="shared" si="75"/>
        <v>7949.79</v>
      </c>
      <c r="W593" s="26"/>
      <c r="X593" s="26"/>
      <c r="Y593" s="26"/>
      <c r="Z593" s="26">
        <f>V593</f>
        <v>7949.79</v>
      </c>
      <c r="AA593" s="26"/>
      <c r="AB593" s="1"/>
      <c r="AC593" s="27">
        <f t="shared" si="76"/>
        <v>0</v>
      </c>
    </row>
    <row r="594" spans="1:29" ht="13.5" hidden="1" outlineLevel="3" thickBot="1" x14ac:dyDescent="0.25">
      <c r="A594" s="28" t="s">
        <v>1220</v>
      </c>
      <c r="B594" s="28" t="s">
        <v>1221</v>
      </c>
      <c r="C594" s="24" t="s">
        <v>1296</v>
      </c>
      <c r="D594" s="24" t="s">
        <v>1297</v>
      </c>
      <c r="E594" s="25">
        <v>115119099.34</v>
      </c>
      <c r="F594" s="25">
        <v>115119099.34</v>
      </c>
      <c r="G594" s="25">
        <v>115119099.34</v>
      </c>
      <c r="H594" s="25">
        <v>115119099.34</v>
      </c>
      <c r="I594" s="25">
        <v>115119099.34</v>
      </c>
      <c r="J594" s="25">
        <v>115119099.34</v>
      </c>
      <c r="K594" s="25">
        <v>115119099.34</v>
      </c>
      <c r="L594" s="25">
        <v>115119099.34</v>
      </c>
      <c r="M594" s="25">
        <v>115119099.34</v>
      </c>
      <c r="N594" s="25">
        <v>115119099.34</v>
      </c>
      <c r="O594" s="25">
        <v>115119099.34</v>
      </c>
      <c r="P594" s="25">
        <v>115119099.34</v>
      </c>
      <c r="Q594" s="25">
        <v>115119099.34</v>
      </c>
      <c r="R594" s="25">
        <f t="shared" si="74"/>
        <v>115119099.34000002</v>
      </c>
      <c r="T594" s="26"/>
      <c r="U594" s="26"/>
      <c r="V594" s="26">
        <f t="shared" si="75"/>
        <v>115119099.34000002</v>
      </c>
      <c r="W594" s="26"/>
      <c r="X594" s="26"/>
      <c r="Y594" s="26"/>
      <c r="Z594" s="26">
        <f>V594</f>
        <v>115119099.34000002</v>
      </c>
      <c r="AA594" s="26"/>
      <c r="AB594" s="1"/>
      <c r="AC594" s="27">
        <f t="shared" si="76"/>
        <v>0</v>
      </c>
    </row>
    <row r="595" spans="1:29" ht="13.5" hidden="1" outlineLevel="3" thickBot="1" x14ac:dyDescent="0.25">
      <c r="A595" s="28" t="s">
        <v>1220</v>
      </c>
      <c r="B595" s="28" t="s">
        <v>1221</v>
      </c>
      <c r="C595" s="24" t="s">
        <v>1298</v>
      </c>
      <c r="D595" s="24" t="s">
        <v>1299</v>
      </c>
      <c r="E595" s="25">
        <v>-4752558.6500000004</v>
      </c>
      <c r="F595" s="25">
        <v>-4752558.6500000004</v>
      </c>
      <c r="G595" s="25">
        <v>-4752558.6500000004</v>
      </c>
      <c r="H595" s="25">
        <v>-4752558.6500000004</v>
      </c>
      <c r="I595" s="25">
        <v>-4752558.6500000004</v>
      </c>
      <c r="J595" s="25">
        <v>-4752558.6500000004</v>
      </c>
      <c r="K595" s="25">
        <v>-4752558.6500000004</v>
      </c>
      <c r="L595" s="25">
        <v>-4752558.6500000004</v>
      </c>
      <c r="M595" s="25">
        <v>-4752558.6500000004</v>
      </c>
      <c r="N595" s="25">
        <v>-4752558.6500000004</v>
      </c>
      <c r="O595" s="25">
        <v>-4752558.6500000004</v>
      </c>
      <c r="P595" s="25">
        <v>-4752558.6500000004</v>
      </c>
      <c r="Q595" s="25">
        <v>-4752558.6500000004</v>
      </c>
      <c r="R595" s="25">
        <f t="shared" si="74"/>
        <v>-4752558.6499999994</v>
      </c>
      <c r="T595" s="26"/>
      <c r="U595" s="26"/>
      <c r="V595" s="26">
        <f t="shared" si="75"/>
        <v>-4752558.6499999994</v>
      </c>
      <c r="W595" s="26"/>
      <c r="X595" s="26"/>
      <c r="Y595" s="26"/>
      <c r="Z595" s="26">
        <f>V595</f>
        <v>-4752558.6499999994</v>
      </c>
      <c r="AA595" s="26"/>
      <c r="AB595" s="1"/>
      <c r="AC595" s="27">
        <f t="shared" si="76"/>
        <v>0</v>
      </c>
    </row>
    <row r="596" spans="1:29" ht="13.5" hidden="1" outlineLevel="3" thickBot="1" x14ac:dyDescent="0.25">
      <c r="A596" s="28" t="s">
        <v>1220</v>
      </c>
      <c r="B596" s="28" t="s">
        <v>1221</v>
      </c>
      <c r="C596" s="24" t="s">
        <v>1300</v>
      </c>
      <c r="D596" s="24" t="s">
        <v>1301</v>
      </c>
      <c r="E596" s="25">
        <v>-8096710.4000000004</v>
      </c>
      <c r="F596" s="25">
        <v>-8096710.4000000004</v>
      </c>
      <c r="G596" s="25">
        <v>-8096710.4000000004</v>
      </c>
      <c r="H596" s="25">
        <v>-8096710.4000000004</v>
      </c>
      <c r="I596" s="25">
        <v>-8096710.4000000004</v>
      </c>
      <c r="J596" s="25">
        <v>-8096710.4000000004</v>
      </c>
      <c r="K596" s="25">
        <v>-8096710.4000000004</v>
      </c>
      <c r="L596" s="25">
        <v>-8096710.4000000004</v>
      </c>
      <c r="M596" s="25">
        <v>-8096710.4000000004</v>
      </c>
      <c r="N596" s="25">
        <v>-8096710.4000000004</v>
      </c>
      <c r="O596" s="25">
        <v>-8096710.4000000004</v>
      </c>
      <c r="P596" s="25">
        <v>-8096710.4000000004</v>
      </c>
      <c r="Q596" s="25">
        <v>-8096710.4000000004</v>
      </c>
      <c r="R596" s="25">
        <f t="shared" si="74"/>
        <v>-8096710.4000000013</v>
      </c>
      <c r="T596" s="26"/>
      <c r="U596" s="26"/>
      <c r="V596" s="26">
        <f t="shared" si="75"/>
        <v>-8096710.4000000013</v>
      </c>
      <c r="W596" s="26"/>
      <c r="X596" s="26"/>
      <c r="Y596" s="26"/>
      <c r="Z596" s="26"/>
      <c r="AA596" s="26">
        <f>V596</f>
        <v>-8096710.4000000013</v>
      </c>
      <c r="AB596" s="1"/>
      <c r="AC596" s="27">
        <f t="shared" si="76"/>
        <v>0</v>
      </c>
    </row>
    <row r="597" spans="1:29" ht="13.5" hidden="1" outlineLevel="3" thickBot="1" x14ac:dyDescent="0.25">
      <c r="A597" s="24" t="s">
        <v>1302</v>
      </c>
      <c r="B597" s="24" t="s">
        <v>1303</v>
      </c>
      <c r="C597" s="24" t="s">
        <v>1304</v>
      </c>
      <c r="D597" s="24" t="s">
        <v>1305</v>
      </c>
      <c r="E597" s="25">
        <v>4408112.83</v>
      </c>
      <c r="F597" s="25">
        <v>4388014.29</v>
      </c>
      <c r="G597" s="25">
        <v>4367915.75</v>
      </c>
      <c r="H597" s="25">
        <v>4347817.21</v>
      </c>
      <c r="I597" s="25">
        <v>4327718.67</v>
      </c>
      <c r="J597" s="25">
        <v>4307620.13</v>
      </c>
      <c r="K597" s="25">
        <v>4287521.59</v>
      </c>
      <c r="L597" s="25">
        <v>4267423.05</v>
      </c>
      <c r="M597" s="25">
        <v>4247324.51</v>
      </c>
      <c r="N597" s="25">
        <v>4227225.97</v>
      </c>
      <c r="O597" s="25">
        <v>4207127.43</v>
      </c>
      <c r="P597" s="25">
        <v>4187028.89</v>
      </c>
      <c r="Q597" s="25">
        <v>4166930.35</v>
      </c>
      <c r="R597" s="25">
        <f t="shared" si="74"/>
        <v>4287521.59</v>
      </c>
      <c r="T597" s="26"/>
      <c r="U597" s="26"/>
      <c r="V597" s="26">
        <f t="shared" si="75"/>
        <v>4287521.59</v>
      </c>
      <c r="W597" s="26"/>
      <c r="X597" s="26"/>
      <c r="Y597" s="26"/>
      <c r="Z597" s="26">
        <f>V597</f>
        <v>4287521.59</v>
      </c>
      <c r="AA597" s="26"/>
      <c r="AB597" s="1"/>
      <c r="AC597" s="27">
        <f t="shared" si="76"/>
        <v>0</v>
      </c>
    </row>
    <row r="598" spans="1:29" ht="13.5" hidden="1" outlineLevel="3" thickBot="1" x14ac:dyDescent="0.25">
      <c r="A598" s="28" t="s">
        <v>1302</v>
      </c>
      <c r="B598" s="28" t="s">
        <v>1303</v>
      </c>
      <c r="C598" s="24" t="s">
        <v>1306</v>
      </c>
      <c r="D598" s="24" t="s">
        <v>1307</v>
      </c>
      <c r="E598" s="25">
        <v>41908567.950000003</v>
      </c>
      <c r="F598" s="25">
        <v>41591078.799999997</v>
      </c>
      <c r="G598" s="25">
        <v>41273589.649999999</v>
      </c>
      <c r="H598" s="25">
        <v>40956100.5</v>
      </c>
      <c r="I598" s="25">
        <v>40638611.350000001</v>
      </c>
      <c r="J598" s="25">
        <v>40321122.200000003</v>
      </c>
      <c r="K598" s="25">
        <v>40003633.049999997</v>
      </c>
      <c r="L598" s="25">
        <v>39686143.899999999</v>
      </c>
      <c r="M598" s="25">
        <v>39368654.75</v>
      </c>
      <c r="N598" s="25">
        <v>39051165.600000001</v>
      </c>
      <c r="O598" s="25">
        <v>38733676.450000003</v>
      </c>
      <c r="P598" s="25">
        <v>38416187.299999997</v>
      </c>
      <c r="Q598" s="25">
        <v>38098698.149999999</v>
      </c>
      <c r="R598" s="25">
        <f t="shared" si="74"/>
        <v>40003633.050000004</v>
      </c>
      <c r="T598" s="26"/>
      <c r="U598" s="26"/>
      <c r="V598" s="26">
        <f t="shared" si="75"/>
        <v>40003633.050000004</v>
      </c>
      <c r="W598" s="26"/>
      <c r="X598" s="26"/>
      <c r="Y598" s="26"/>
      <c r="Z598" s="26">
        <f>V598</f>
        <v>40003633.050000004</v>
      </c>
      <c r="AA598" s="26"/>
      <c r="AB598" s="1"/>
      <c r="AC598" s="27">
        <f t="shared" si="76"/>
        <v>0</v>
      </c>
    </row>
    <row r="599" spans="1:29" ht="13.5" hidden="1" outlineLevel="3" thickBot="1" x14ac:dyDescent="0.25">
      <c r="A599" s="28" t="s">
        <v>1302</v>
      </c>
      <c r="B599" s="28" t="s">
        <v>1303</v>
      </c>
      <c r="C599" s="24" t="s">
        <v>1308</v>
      </c>
      <c r="D599" s="24" t="s">
        <v>1309</v>
      </c>
      <c r="E599" s="25">
        <v>614060.96</v>
      </c>
      <c r="F599" s="25">
        <v>604734.49</v>
      </c>
      <c r="G599" s="25">
        <v>595408.02</v>
      </c>
      <c r="H599" s="25">
        <v>586081.55000000005</v>
      </c>
      <c r="I599" s="25">
        <v>576755.07999999996</v>
      </c>
      <c r="J599" s="25">
        <v>567428.61</v>
      </c>
      <c r="K599" s="25">
        <v>558102.14</v>
      </c>
      <c r="L599" s="25">
        <v>548775.67000000004</v>
      </c>
      <c r="M599" s="25">
        <v>539449.19999999995</v>
      </c>
      <c r="N599" s="25">
        <v>410326.37</v>
      </c>
      <c r="O599" s="25">
        <v>392625.62</v>
      </c>
      <c r="P599" s="25">
        <v>374924.87</v>
      </c>
      <c r="Q599" s="25">
        <v>357224.12</v>
      </c>
      <c r="R599" s="25">
        <f t="shared" si="74"/>
        <v>520021.17999999993</v>
      </c>
      <c r="T599" s="26"/>
      <c r="U599" s="26"/>
      <c r="V599" s="26">
        <f t="shared" si="75"/>
        <v>520021.17999999993</v>
      </c>
      <c r="W599" s="26"/>
      <c r="X599" s="26"/>
      <c r="Y599" s="26"/>
      <c r="Z599" s="26"/>
      <c r="AA599" s="26">
        <f>V599</f>
        <v>520021.17999999993</v>
      </c>
      <c r="AB599" s="1"/>
      <c r="AC599" s="27">
        <f t="shared" si="76"/>
        <v>0</v>
      </c>
    </row>
    <row r="600" spans="1:29" ht="13.5" hidden="1" outlineLevel="3" thickBot="1" x14ac:dyDescent="0.25">
      <c r="A600" s="28" t="s">
        <v>1302</v>
      </c>
      <c r="B600" s="28" t="s">
        <v>1303</v>
      </c>
      <c r="C600" s="24" t="s">
        <v>1310</v>
      </c>
      <c r="D600" s="24" t="s">
        <v>1311</v>
      </c>
      <c r="E600" s="25">
        <v>3744939</v>
      </c>
      <c r="F600" s="25">
        <v>3688060.15</v>
      </c>
      <c r="G600" s="25">
        <v>3631181.3</v>
      </c>
      <c r="H600" s="25">
        <v>3020013.17</v>
      </c>
      <c r="I600" s="25">
        <v>2968896.27</v>
      </c>
      <c r="J600" s="25">
        <v>2917779.37</v>
      </c>
      <c r="K600" s="25">
        <v>2866662.47</v>
      </c>
      <c r="L600" s="25">
        <v>2815545.57</v>
      </c>
      <c r="M600" s="25">
        <v>2764428.67</v>
      </c>
      <c r="N600" s="25">
        <v>2608688.96</v>
      </c>
      <c r="O600" s="25">
        <v>2550258.4700000002</v>
      </c>
      <c r="P600" s="25">
        <v>2491827.98</v>
      </c>
      <c r="Q600" s="25">
        <v>2433397.4900000002</v>
      </c>
      <c r="R600" s="25">
        <f t="shared" si="74"/>
        <v>2951042.5520833326</v>
      </c>
      <c r="T600" s="26"/>
      <c r="U600" s="26"/>
      <c r="V600" s="26">
        <f t="shared" si="75"/>
        <v>2951042.5520833326</v>
      </c>
      <c r="W600" s="26"/>
      <c r="X600" s="26"/>
      <c r="Y600" s="26"/>
      <c r="Z600" s="26"/>
      <c r="AA600" s="26">
        <f>V600</f>
        <v>2951042.5520833326</v>
      </c>
      <c r="AB600" s="1"/>
      <c r="AC600" s="27">
        <f t="shared" si="76"/>
        <v>0</v>
      </c>
    </row>
    <row r="601" spans="1:29" ht="13.5" hidden="1" outlineLevel="3" thickBot="1" x14ac:dyDescent="0.25">
      <c r="A601" s="28" t="s">
        <v>1302</v>
      </c>
      <c r="B601" s="28" t="s">
        <v>1303</v>
      </c>
      <c r="C601" s="24" t="s">
        <v>1312</v>
      </c>
      <c r="D601" s="24" t="s">
        <v>1313</v>
      </c>
      <c r="E601" s="25">
        <v>299986.67</v>
      </c>
      <c r="F601" s="25">
        <v>350165.43</v>
      </c>
      <c r="G601" s="25">
        <v>400396.04</v>
      </c>
      <c r="H601" s="25">
        <v>450678.55</v>
      </c>
      <c r="I601" s="25">
        <v>501013.02</v>
      </c>
      <c r="J601" s="25">
        <v>575425.86</v>
      </c>
      <c r="K601" s="25">
        <v>628062.18999999994</v>
      </c>
      <c r="L601" s="25">
        <v>629014.75</v>
      </c>
      <c r="M601" s="25">
        <v>629968.76</v>
      </c>
      <c r="N601" s="25">
        <v>630924.21</v>
      </c>
      <c r="O601" s="25">
        <v>631881.11</v>
      </c>
      <c r="P601" s="25">
        <v>632839.46</v>
      </c>
      <c r="Q601" s="25">
        <v>633799.27</v>
      </c>
      <c r="R601" s="25">
        <f t="shared" si="74"/>
        <v>543938.52916666667</v>
      </c>
      <c r="T601" s="26"/>
      <c r="U601" s="26"/>
      <c r="V601" s="26">
        <f t="shared" si="75"/>
        <v>543938.52916666667</v>
      </c>
      <c r="W601" s="26"/>
      <c r="X601" s="26"/>
      <c r="Y601" s="26"/>
      <c r="Z601" s="26">
        <f>V601</f>
        <v>543938.52916666667</v>
      </c>
      <c r="AA601" s="26"/>
      <c r="AB601" s="1"/>
      <c r="AC601" s="27">
        <f t="shared" si="76"/>
        <v>0</v>
      </c>
    </row>
    <row r="602" spans="1:29" ht="13.5" hidden="1" outlineLevel="3" thickBot="1" x14ac:dyDescent="0.25">
      <c r="A602" s="28" t="s">
        <v>1302</v>
      </c>
      <c r="B602" s="28" t="s">
        <v>1303</v>
      </c>
      <c r="C602" s="24" t="s">
        <v>1314</v>
      </c>
      <c r="D602" s="24" t="s">
        <v>1315</v>
      </c>
      <c r="E602" s="25">
        <v>12418127.460000001</v>
      </c>
      <c r="F602" s="25">
        <v>12230922.470000001</v>
      </c>
      <c r="G602" s="25">
        <v>12043717.48</v>
      </c>
      <c r="H602" s="25">
        <v>11856512.49</v>
      </c>
      <c r="I602" s="25">
        <v>11669307.5</v>
      </c>
      <c r="J602" s="25">
        <v>11482102.51</v>
      </c>
      <c r="K602" s="25">
        <v>11294897.52</v>
      </c>
      <c r="L602" s="25">
        <v>11107692.529999999</v>
      </c>
      <c r="M602" s="25">
        <v>10920487.539999999</v>
      </c>
      <c r="N602" s="25">
        <v>10715117.1</v>
      </c>
      <c r="O602" s="25">
        <v>10527505.939999999</v>
      </c>
      <c r="P602" s="25">
        <v>10339894.779999999</v>
      </c>
      <c r="Q602" s="25">
        <v>10152283.619999999</v>
      </c>
      <c r="R602" s="25">
        <f t="shared" si="74"/>
        <v>11289446.949999997</v>
      </c>
      <c r="T602" s="26"/>
      <c r="U602" s="26"/>
      <c r="V602" s="26">
        <f t="shared" si="75"/>
        <v>11289446.949999997</v>
      </c>
      <c r="W602" s="26"/>
      <c r="X602" s="26"/>
      <c r="Y602" s="26"/>
      <c r="Z602" s="26"/>
      <c r="AA602" s="26">
        <f>V602</f>
        <v>11289446.949999997</v>
      </c>
      <c r="AB602" s="1"/>
      <c r="AC602" s="27">
        <f t="shared" si="76"/>
        <v>0</v>
      </c>
    </row>
    <row r="603" spans="1:29" ht="13.5" hidden="1" outlineLevel="3" thickBot="1" x14ac:dyDescent="0.25">
      <c r="A603" s="28" t="s">
        <v>1302</v>
      </c>
      <c r="B603" s="28" t="s">
        <v>1303</v>
      </c>
      <c r="C603" s="24" t="s">
        <v>1316</v>
      </c>
      <c r="D603" s="24" t="s">
        <v>1317</v>
      </c>
      <c r="E603" s="25">
        <v>2700000</v>
      </c>
      <c r="F603" s="25">
        <v>2700000</v>
      </c>
      <c r="G603" s="25">
        <v>2700000</v>
      </c>
      <c r="H603" s="25">
        <v>2700000</v>
      </c>
      <c r="I603" s="25">
        <v>2700000</v>
      </c>
      <c r="J603" s="25">
        <v>2700000</v>
      </c>
      <c r="K603" s="25">
        <v>2540767.5</v>
      </c>
      <c r="L603" s="25">
        <v>2540767.5</v>
      </c>
      <c r="M603" s="25">
        <v>2540767.5</v>
      </c>
      <c r="N603" s="25">
        <v>2540767.5</v>
      </c>
      <c r="O603" s="25">
        <v>2540767.5</v>
      </c>
      <c r="P603" s="25">
        <v>2540767.5</v>
      </c>
      <c r="Q603" s="25">
        <v>2540767.5</v>
      </c>
      <c r="R603" s="25">
        <f t="shared" si="74"/>
        <v>2613749.0625</v>
      </c>
      <c r="T603" s="26"/>
      <c r="U603" s="26"/>
      <c r="V603" s="26">
        <f t="shared" si="75"/>
        <v>2613749.0625</v>
      </c>
      <c r="W603" s="26"/>
      <c r="X603" s="26"/>
      <c r="Y603" s="26"/>
      <c r="Z603" s="26">
        <f>V603</f>
        <v>2613749.0625</v>
      </c>
      <c r="AA603" s="26"/>
      <c r="AB603" s="1"/>
      <c r="AC603" s="27">
        <f t="shared" si="76"/>
        <v>0</v>
      </c>
    </row>
    <row r="604" spans="1:29" ht="13.5" hidden="1" outlineLevel="3" thickBot="1" x14ac:dyDescent="0.25">
      <c r="A604" s="28" t="s">
        <v>1302</v>
      </c>
      <c r="B604" s="28" t="s">
        <v>1303</v>
      </c>
      <c r="C604" s="24" t="s">
        <v>1318</v>
      </c>
      <c r="D604" s="24" t="s">
        <v>1319</v>
      </c>
      <c r="E604" s="25">
        <v>836167.42</v>
      </c>
      <c r="F604" s="25">
        <v>836167.42</v>
      </c>
      <c r="G604" s="25">
        <v>836167.42</v>
      </c>
      <c r="H604" s="25">
        <v>836167.42</v>
      </c>
      <c r="I604" s="25">
        <v>836167.42</v>
      </c>
      <c r="J604" s="25">
        <v>113495.2</v>
      </c>
      <c r="K604" s="25">
        <v>106801.82</v>
      </c>
      <c r="L604" s="25">
        <v>106801.82</v>
      </c>
      <c r="M604" s="25">
        <v>106801.82</v>
      </c>
      <c r="N604" s="25">
        <v>106801.62</v>
      </c>
      <c r="O604" s="25">
        <v>106801.62</v>
      </c>
      <c r="P604" s="25">
        <v>106801.62</v>
      </c>
      <c r="Q604" s="25">
        <v>106801.62</v>
      </c>
      <c r="R604" s="25">
        <f t="shared" si="74"/>
        <v>380871.64333333331</v>
      </c>
      <c r="T604" s="26"/>
      <c r="U604" s="26"/>
      <c r="V604" s="26">
        <f t="shared" si="75"/>
        <v>380871.64333333331</v>
      </c>
      <c r="W604" s="26"/>
      <c r="X604" s="26"/>
      <c r="Y604" s="26"/>
      <c r="Z604" s="26">
        <f>V604</f>
        <v>380871.64333333331</v>
      </c>
      <c r="AA604" s="26"/>
      <c r="AB604" s="1"/>
      <c r="AC604" s="27">
        <f t="shared" si="76"/>
        <v>0</v>
      </c>
    </row>
    <row r="605" spans="1:29" ht="13.5" hidden="1" outlineLevel="3" thickBot="1" x14ac:dyDescent="0.25">
      <c r="A605" s="28" t="s">
        <v>1302</v>
      </c>
      <c r="B605" s="28" t="s">
        <v>1303</v>
      </c>
      <c r="C605" s="24" t="s">
        <v>1320</v>
      </c>
      <c r="D605" s="24" t="s">
        <v>1321</v>
      </c>
      <c r="E605" s="25">
        <v>-805880.58</v>
      </c>
      <c r="F605" s="25">
        <v>-940194.01</v>
      </c>
      <c r="G605" s="25">
        <v>-1074507.44</v>
      </c>
      <c r="H605" s="25">
        <v>-1208820.8700000001</v>
      </c>
      <c r="I605" s="25">
        <v>-1343134.3</v>
      </c>
      <c r="J605" s="25">
        <v>-1477447.73</v>
      </c>
      <c r="K605" s="25">
        <v>0</v>
      </c>
      <c r="L605" s="25">
        <v>0</v>
      </c>
      <c r="M605" s="25">
        <v>0</v>
      </c>
      <c r="N605" s="25">
        <v>0</v>
      </c>
      <c r="O605" s="25">
        <v>0</v>
      </c>
      <c r="P605" s="25">
        <v>0</v>
      </c>
      <c r="Q605" s="25">
        <v>0</v>
      </c>
      <c r="R605" s="25">
        <f t="shared" si="74"/>
        <v>-537253.72</v>
      </c>
      <c r="T605" s="26"/>
      <c r="U605" s="26"/>
      <c r="V605" s="26">
        <f t="shared" si="75"/>
        <v>-537253.72</v>
      </c>
      <c r="W605" s="26"/>
      <c r="X605" s="26"/>
      <c r="Y605" s="26"/>
      <c r="Z605" s="26">
        <f>V605</f>
        <v>-537253.72</v>
      </c>
      <c r="AA605" s="26"/>
      <c r="AB605" s="1"/>
      <c r="AC605" s="27">
        <f t="shared" si="76"/>
        <v>0</v>
      </c>
    </row>
    <row r="606" spans="1:29" ht="13.5" hidden="1" outlineLevel="3" thickBot="1" x14ac:dyDescent="0.25">
      <c r="A606" s="28" t="s">
        <v>1302</v>
      </c>
      <c r="B606" s="28" t="s">
        <v>1303</v>
      </c>
      <c r="C606" s="24" t="s">
        <v>1322</v>
      </c>
      <c r="D606" s="24" t="s">
        <v>1323</v>
      </c>
      <c r="E606" s="25">
        <v>-920203</v>
      </c>
      <c r="F606" s="25">
        <v>-920203</v>
      </c>
      <c r="G606" s="25">
        <v>-920203</v>
      </c>
      <c r="H606" s="25">
        <v>-920203</v>
      </c>
      <c r="I606" s="25">
        <v>-920203</v>
      </c>
      <c r="J606" s="25">
        <v>-732144.4</v>
      </c>
      <c r="K606" s="25">
        <v>-732144.4</v>
      </c>
      <c r="L606" s="25">
        <v>-732144.4</v>
      </c>
      <c r="M606" s="25">
        <v>-732144.4</v>
      </c>
      <c r="N606" s="25">
        <v>-732144.35</v>
      </c>
      <c r="O606" s="25">
        <v>-732144.35</v>
      </c>
      <c r="P606" s="25">
        <v>-732144.35</v>
      </c>
      <c r="Q606" s="25">
        <v>-732144.35</v>
      </c>
      <c r="R606" s="25">
        <f t="shared" si="74"/>
        <v>-802666.36041666672</v>
      </c>
      <c r="T606" s="26"/>
      <c r="U606" s="26"/>
      <c r="V606" s="26">
        <f t="shared" si="75"/>
        <v>-802666.36041666672</v>
      </c>
      <c r="W606" s="26"/>
      <c r="X606" s="26"/>
      <c r="Y606" s="26"/>
      <c r="Z606" s="26">
        <f>V606</f>
        <v>-802666.36041666672</v>
      </c>
      <c r="AA606" s="26"/>
      <c r="AB606" s="1"/>
      <c r="AC606" s="27">
        <f t="shared" si="76"/>
        <v>0</v>
      </c>
    </row>
    <row r="607" spans="1:29" ht="13.5" hidden="1" outlineLevel="3" thickBot="1" x14ac:dyDescent="0.25">
      <c r="A607" s="28" t="s">
        <v>1302</v>
      </c>
      <c r="B607" s="28" t="s">
        <v>1303</v>
      </c>
      <c r="C607" s="24" t="s">
        <v>1324</v>
      </c>
      <c r="D607" s="24" t="s">
        <v>1325</v>
      </c>
      <c r="E607" s="25">
        <v>-1555829</v>
      </c>
      <c r="F607" s="25">
        <v>-1555829</v>
      </c>
      <c r="G607" s="25">
        <v>-1555829</v>
      </c>
      <c r="H607" s="25">
        <v>-1555829</v>
      </c>
      <c r="I607" s="25">
        <v>-1555829</v>
      </c>
      <c r="J607" s="25">
        <v>-1237870.1599999999</v>
      </c>
      <c r="K607" s="25">
        <v>-1237870.1599999999</v>
      </c>
      <c r="L607" s="25">
        <v>-1237870.1599999999</v>
      </c>
      <c r="M607" s="25">
        <v>-1237870.1599999999</v>
      </c>
      <c r="N607" s="25">
        <v>-1237870.0800000001</v>
      </c>
      <c r="O607" s="25">
        <v>-1237870.0800000001</v>
      </c>
      <c r="P607" s="25">
        <v>-1237870.0800000001</v>
      </c>
      <c r="Q607" s="25">
        <v>-1237870.0800000001</v>
      </c>
      <c r="R607" s="25">
        <f t="shared" si="74"/>
        <v>-1357104.7016666669</v>
      </c>
      <c r="T607" s="26"/>
      <c r="U607" s="26"/>
      <c r="V607" s="26">
        <f t="shared" si="75"/>
        <v>-1357104.7016666669</v>
      </c>
      <c r="W607" s="26"/>
      <c r="X607" s="26"/>
      <c r="Y607" s="26"/>
      <c r="Z607" s="26">
        <f>V607</f>
        <v>-1357104.7016666669</v>
      </c>
      <c r="AA607" s="26"/>
      <c r="AB607" s="1"/>
      <c r="AC607" s="27">
        <f t="shared" si="76"/>
        <v>0</v>
      </c>
    </row>
    <row r="608" spans="1:29" ht="13.5" hidden="1" outlineLevel="3" thickBot="1" x14ac:dyDescent="0.25">
      <c r="A608" s="28" t="s">
        <v>1302</v>
      </c>
      <c r="B608" s="28" t="s">
        <v>1303</v>
      </c>
      <c r="C608" s="24" t="s">
        <v>1326</v>
      </c>
      <c r="D608" s="24" t="s">
        <v>1327</v>
      </c>
      <c r="E608" s="25">
        <v>-2299023.21</v>
      </c>
      <c r="F608" s="25">
        <v>-2299023.21</v>
      </c>
      <c r="G608" s="25">
        <v>-2299023.21</v>
      </c>
      <c r="H608" s="25">
        <v>-2251502.02</v>
      </c>
      <c r="I608" s="25">
        <v>-2251502.02</v>
      </c>
      <c r="J608" s="25">
        <v>-2194469.06</v>
      </c>
      <c r="K608" s="25">
        <v>-2194469.06</v>
      </c>
      <c r="L608" s="25">
        <v>-2194469.06</v>
      </c>
      <c r="M608" s="25">
        <v>-2194469.06</v>
      </c>
      <c r="N608" s="25">
        <v>-2194469.0499999998</v>
      </c>
      <c r="O608" s="25">
        <v>-2194469.0499999998</v>
      </c>
      <c r="P608" s="25">
        <v>-2194469.0499999998</v>
      </c>
      <c r="Q608" s="25">
        <v>-2194469.0499999998</v>
      </c>
      <c r="R608" s="25">
        <f t="shared" si="74"/>
        <v>-2225756.665</v>
      </c>
      <c r="T608" s="26"/>
      <c r="U608" s="26"/>
      <c r="V608" s="26">
        <f t="shared" si="75"/>
        <v>-2225756.665</v>
      </c>
      <c r="W608" s="26"/>
      <c r="X608" s="26"/>
      <c r="Y608" s="26"/>
      <c r="Z608" s="26"/>
      <c r="AA608" s="26">
        <f>V608</f>
        <v>-2225756.665</v>
      </c>
      <c r="AB608" s="1"/>
      <c r="AC608" s="27">
        <f t="shared" si="76"/>
        <v>0</v>
      </c>
    </row>
    <row r="609" spans="1:31" ht="13.5" hidden="1" outlineLevel="3" thickBot="1" x14ac:dyDescent="0.25">
      <c r="A609" s="28" t="s">
        <v>1302</v>
      </c>
      <c r="B609" s="28" t="s">
        <v>1303</v>
      </c>
      <c r="C609" s="24" t="s">
        <v>1328</v>
      </c>
      <c r="D609" s="24" t="s">
        <v>1329</v>
      </c>
      <c r="E609" s="25">
        <v>-517175</v>
      </c>
      <c r="F609" s="25">
        <v>-517175</v>
      </c>
      <c r="G609" s="25">
        <v>-517175</v>
      </c>
      <c r="H609" s="25">
        <v>-517175</v>
      </c>
      <c r="I609" s="25">
        <v>-517175</v>
      </c>
      <c r="J609" s="25">
        <v>-411482.01</v>
      </c>
      <c r="K609" s="25">
        <v>-411482.01</v>
      </c>
      <c r="L609" s="25">
        <v>-411482.01</v>
      </c>
      <c r="M609" s="25">
        <v>-411482.01</v>
      </c>
      <c r="N609" s="25">
        <v>-411481.98</v>
      </c>
      <c r="O609" s="25">
        <v>-411481.98</v>
      </c>
      <c r="P609" s="25">
        <v>-411481.98</v>
      </c>
      <c r="Q609" s="25">
        <v>-411481.98</v>
      </c>
      <c r="R609" s="25">
        <f t="shared" si="74"/>
        <v>-451116.87249999988</v>
      </c>
      <c r="T609" s="26"/>
      <c r="U609" s="26"/>
      <c r="V609" s="26">
        <f t="shared" si="75"/>
        <v>-451116.87249999988</v>
      </c>
      <c r="W609" s="26"/>
      <c r="X609" s="26"/>
      <c r="Y609" s="26"/>
      <c r="Z609" s="26">
        <f>V609</f>
        <v>-451116.87249999988</v>
      </c>
      <c r="AA609" s="26"/>
      <c r="AB609" s="1"/>
      <c r="AC609" s="27">
        <f t="shared" si="76"/>
        <v>0</v>
      </c>
    </row>
    <row r="610" spans="1:31" ht="13.5" hidden="1" outlineLevel="3" thickBot="1" x14ac:dyDescent="0.25">
      <c r="A610" s="28" t="s">
        <v>1302</v>
      </c>
      <c r="B610" s="28" t="s">
        <v>1303</v>
      </c>
      <c r="C610" s="24" t="s">
        <v>1330</v>
      </c>
      <c r="D610" s="24" t="s">
        <v>1331</v>
      </c>
      <c r="E610" s="25">
        <v>-9350.58</v>
      </c>
      <c r="F610" s="25">
        <v>-9350.58</v>
      </c>
      <c r="G610" s="25">
        <v>-9350.58</v>
      </c>
      <c r="H610" s="25">
        <v>-9180.18</v>
      </c>
      <c r="I610" s="25">
        <v>-9180.18</v>
      </c>
      <c r="J610" s="25">
        <v>-8975.2999999999993</v>
      </c>
      <c r="K610" s="25">
        <v>-8975.2999999999993</v>
      </c>
      <c r="L610" s="25">
        <v>-8975.2999999999993</v>
      </c>
      <c r="M610" s="25">
        <v>-8975.2999999999993</v>
      </c>
      <c r="N610" s="25">
        <v>-8975.2999999999993</v>
      </c>
      <c r="O610" s="25">
        <v>-8975.2999999999993</v>
      </c>
      <c r="P610" s="25">
        <v>-8975.2999999999993</v>
      </c>
      <c r="Q610" s="25">
        <v>-8975.2999999999993</v>
      </c>
      <c r="R610" s="25">
        <f t="shared" si="74"/>
        <v>-9087.630000000001</v>
      </c>
      <c r="T610" s="26"/>
      <c r="U610" s="26"/>
      <c r="V610" s="26">
        <f t="shared" si="75"/>
        <v>-9087.630000000001</v>
      </c>
      <c r="W610" s="26"/>
      <c r="X610" s="26"/>
      <c r="Y610" s="26"/>
      <c r="Z610" s="26"/>
      <c r="AA610" s="26">
        <f>V610</f>
        <v>-9087.630000000001</v>
      </c>
      <c r="AB610" s="1"/>
      <c r="AC610" s="27">
        <f t="shared" si="76"/>
        <v>0</v>
      </c>
    </row>
    <row r="611" spans="1:31" ht="13.5" hidden="1" outlineLevel="3" thickBot="1" x14ac:dyDescent="0.25">
      <c r="A611" s="24" t="s">
        <v>1332</v>
      </c>
      <c r="B611" s="24" t="s">
        <v>1333</v>
      </c>
      <c r="C611" s="24" t="s">
        <v>1334</v>
      </c>
      <c r="D611" s="24" t="s">
        <v>1335</v>
      </c>
      <c r="E611" s="25">
        <v>419696240.10000002</v>
      </c>
      <c r="F611" s="25">
        <v>418050287.76999998</v>
      </c>
      <c r="G611" s="25">
        <v>323631797.75999999</v>
      </c>
      <c r="H611" s="25">
        <v>322205231.82999998</v>
      </c>
      <c r="I611" s="25">
        <v>320778665.89999998</v>
      </c>
      <c r="J611" s="25">
        <v>319352099.97000003</v>
      </c>
      <c r="K611" s="25">
        <v>274718062.73000002</v>
      </c>
      <c r="L611" s="25">
        <v>273883697.82999998</v>
      </c>
      <c r="M611" s="25">
        <v>272693054.66000003</v>
      </c>
      <c r="N611" s="25">
        <v>271502411.49000001</v>
      </c>
      <c r="O611" s="25">
        <v>270311768.31999999</v>
      </c>
      <c r="P611" s="25">
        <v>269121125.14999998</v>
      </c>
      <c r="Q611" s="25">
        <v>267930481.97999999</v>
      </c>
      <c r="R611" s="25">
        <f t="shared" si="74"/>
        <v>306671797.03749996</v>
      </c>
      <c r="T611" s="26">
        <f t="shared" ref="T611:T617" si="78">R611</f>
        <v>306671797.03749996</v>
      </c>
      <c r="U611" s="26"/>
      <c r="V611" s="26"/>
      <c r="W611" s="26"/>
      <c r="X611" s="26"/>
      <c r="Y611" s="26"/>
      <c r="Z611" s="26"/>
      <c r="AA611" s="26"/>
      <c r="AB611" s="1"/>
      <c r="AC611" s="27">
        <f t="shared" si="76"/>
        <v>0</v>
      </c>
    </row>
    <row r="612" spans="1:31" ht="13.5" hidden="1" outlineLevel="3" thickBot="1" x14ac:dyDescent="0.25">
      <c r="A612" s="28" t="s">
        <v>1332</v>
      </c>
      <c r="B612" s="28" t="s">
        <v>1333</v>
      </c>
      <c r="C612" s="24" t="s">
        <v>1336</v>
      </c>
      <c r="D612" s="24" t="s">
        <v>1337</v>
      </c>
      <c r="E612" s="25">
        <v>1309471.29</v>
      </c>
      <c r="F612" s="25">
        <v>1303383.05</v>
      </c>
      <c r="G612" s="25">
        <v>2005238.53</v>
      </c>
      <c r="H612" s="25">
        <v>1995857.53</v>
      </c>
      <c r="I612" s="25">
        <v>1986476.53</v>
      </c>
      <c r="J612" s="25">
        <v>1977095.53</v>
      </c>
      <c r="K612" s="25">
        <v>2522071.0099999998</v>
      </c>
      <c r="L612" s="25">
        <v>2482921.89</v>
      </c>
      <c r="M612" s="25">
        <v>2471696.13</v>
      </c>
      <c r="N612" s="25">
        <v>2460433.7999999998</v>
      </c>
      <c r="O612" s="25">
        <v>2449171.4700000002</v>
      </c>
      <c r="P612" s="25">
        <v>2437909.14</v>
      </c>
      <c r="Q612" s="25">
        <v>2426646.81</v>
      </c>
      <c r="R612" s="25">
        <f t="shared" si="74"/>
        <v>2163359.4716666667</v>
      </c>
      <c r="T612" s="26">
        <f t="shared" si="78"/>
        <v>2163359.4716666667</v>
      </c>
      <c r="U612" s="26"/>
      <c r="V612" s="26"/>
      <c r="W612" s="26"/>
      <c r="X612" s="26"/>
      <c r="Y612" s="26"/>
      <c r="Z612" s="26"/>
      <c r="AA612" s="26"/>
      <c r="AB612" s="1"/>
      <c r="AC612" s="27">
        <f t="shared" si="76"/>
        <v>0</v>
      </c>
    </row>
    <row r="613" spans="1:31" ht="13.5" hidden="1" outlineLevel="3" thickBot="1" x14ac:dyDescent="0.25">
      <c r="A613" s="28" t="s">
        <v>1332</v>
      </c>
      <c r="B613" s="28" t="s">
        <v>1333</v>
      </c>
      <c r="C613" s="24" t="s">
        <v>1338</v>
      </c>
      <c r="D613" s="24" t="s">
        <v>1339</v>
      </c>
      <c r="E613" s="25">
        <v>473236.27</v>
      </c>
      <c r="F613" s="25">
        <v>471056.18</v>
      </c>
      <c r="G613" s="25">
        <v>662851.69999999995</v>
      </c>
      <c r="H613" s="25">
        <v>659788.80000000005</v>
      </c>
      <c r="I613" s="25">
        <v>656725.59</v>
      </c>
      <c r="J613" s="25">
        <v>653662.06999999995</v>
      </c>
      <c r="K613" s="25">
        <v>802198.48</v>
      </c>
      <c r="L613" s="25">
        <v>791054.37</v>
      </c>
      <c r="M613" s="25">
        <v>787552.22</v>
      </c>
      <c r="N613" s="25">
        <v>784078.31</v>
      </c>
      <c r="O613" s="25">
        <v>780875.75</v>
      </c>
      <c r="P613" s="25">
        <v>777824.72</v>
      </c>
      <c r="Q613" s="25">
        <v>774903.99</v>
      </c>
      <c r="R613" s="25">
        <f t="shared" si="74"/>
        <v>704311.5266666665</v>
      </c>
      <c r="T613" s="26">
        <f t="shared" si="78"/>
        <v>704311.5266666665</v>
      </c>
      <c r="U613" s="26"/>
      <c r="V613" s="26"/>
      <c r="W613" s="26"/>
      <c r="X613" s="26"/>
      <c r="Y613" s="26"/>
      <c r="Z613" s="26"/>
      <c r="AA613" s="26"/>
      <c r="AB613" s="1"/>
      <c r="AC613" s="27">
        <f t="shared" si="76"/>
        <v>0</v>
      </c>
    </row>
    <row r="614" spans="1:31" ht="13.5" hidden="1" outlineLevel="3" thickBot="1" x14ac:dyDescent="0.25">
      <c r="A614" s="28" t="s">
        <v>1332</v>
      </c>
      <c r="B614" s="28" t="s">
        <v>1333</v>
      </c>
      <c r="C614" s="24" t="s">
        <v>1340</v>
      </c>
      <c r="D614" s="24" t="s">
        <v>1341</v>
      </c>
      <c r="E614" s="25">
        <v>0</v>
      </c>
      <c r="F614" s="25">
        <v>0</v>
      </c>
      <c r="G614" s="25">
        <v>2517957.36</v>
      </c>
      <c r="H614" s="25">
        <v>2506245.9300000002</v>
      </c>
      <c r="I614" s="25">
        <v>2494534.5</v>
      </c>
      <c r="J614" s="25">
        <v>2482823.0699999998</v>
      </c>
      <c r="K614" s="25">
        <v>4453167.1900000004</v>
      </c>
      <c r="L614" s="25">
        <v>4335014.46</v>
      </c>
      <c r="M614" s="25">
        <v>4316700.7300000004</v>
      </c>
      <c r="N614" s="25">
        <v>4298256.22</v>
      </c>
      <c r="O614" s="25">
        <v>4279811.71</v>
      </c>
      <c r="P614" s="25">
        <v>4261367.2</v>
      </c>
      <c r="Q614" s="25">
        <v>4242922.6900000004</v>
      </c>
      <c r="R614" s="25">
        <f t="shared" si="74"/>
        <v>3172278.3095833338</v>
      </c>
      <c r="T614" s="26">
        <f t="shared" si="78"/>
        <v>3172278.3095833338</v>
      </c>
      <c r="U614" s="26"/>
      <c r="V614" s="26"/>
      <c r="W614" s="26"/>
      <c r="X614" s="26"/>
      <c r="Y614" s="26"/>
      <c r="Z614" s="26"/>
      <c r="AA614" s="26"/>
      <c r="AB614" s="1"/>
      <c r="AC614" s="27">
        <f t="shared" si="76"/>
        <v>0</v>
      </c>
    </row>
    <row r="615" spans="1:31" ht="13.5" hidden="1" outlineLevel="3" thickBot="1" x14ac:dyDescent="0.25">
      <c r="A615" s="28" t="s">
        <v>1332</v>
      </c>
      <c r="B615" s="28" t="s">
        <v>1333</v>
      </c>
      <c r="C615" s="24" t="s">
        <v>1342</v>
      </c>
      <c r="D615" s="24" t="s">
        <v>1343</v>
      </c>
      <c r="E615" s="25">
        <v>0</v>
      </c>
      <c r="F615" s="25">
        <v>0</v>
      </c>
      <c r="G615" s="25">
        <v>437620.49</v>
      </c>
      <c r="H615" s="25">
        <v>437620.49</v>
      </c>
      <c r="I615" s="25">
        <v>437620.49</v>
      </c>
      <c r="J615" s="25">
        <v>437620.49</v>
      </c>
      <c r="K615" s="25">
        <v>1783110.74</v>
      </c>
      <c r="L615" s="25">
        <v>1627922.38</v>
      </c>
      <c r="M615" s="25">
        <v>1627922.38</v>
      </c>
      <c r="N615" s="25">
        <v>1627922.38</v>
      </c>
      <c r="O615" s="25">
        <v>1627922.38</v>
      </c>
      <c r="P615" s="25">
        <v>1592949.64</v>
      </c>
      <c r="Q615" s="25">
        <v>1592949.64</v>
      </c>
      <c r="R615" s="25">
        <f t="shared" si="74"/>
        <v>1036225.5566666666</v>
      </c>
      <c r="T615" s="26">
        <f t="shared" si="78"/>
        <v>1036225.5566666666</v>
      </c>
      <c r="U615" s="26"/>
      <c r="V615" s="26"/>
      <c r="W615" s="26"/>
      <c r="X615" s="26"/>
      <c r="Y615" s="26"/>
      <c r="Z615" s="26"/>
      <c r="AA615" s="26"/>
      <c r="AB615" s="1"/>
      <c r="AC615" s="27">
        <f t="shared" si="76"/>
        <v>0</v>
      </c>
    </row>
    <row r="616" spans="1:31" ht="13.5" hidden="1" outlineLevel="3" thickBot="1" x14ac:dyDescent="0.25">
      <c r="A616" s="28" t="s">
        <v>1332</v>
      </c>
      <c r="B616" s="28" t="s">
        <v>1333</v>
      </c>
      <c r="C616" s="24" t="s">
        <v>1344</v>
      </c>
      <c r="D616" s="24" t="s">
        <v>1345</v>
      </c>
      <c r="E616" s="25">
        <v>0</v>
      </c>
      <c r="F616" s="25">
        <v>0</v>
      </c>
      <c r="G616" s="25">
        <v>1157219.49</v>
      </c>
      <c r="H616" s="25">
        <v>1151837.07</v>
      </c>
      <c r="I616" s="25">
        <v>1146454.6499999999</v>
      </c>
      <c r="J616" s="25">
        <v>1141072.23</v>
      </c>
      <c r="K616" s="25">
        <v>2043980.2</v>
      </c>
      <c r="L616" s="25">
        <v>1989822.31</v>
      </c>
      <c r="M616" s="25">
        <v>1981415.99</v>
      </c>
      <c r="N616" s="25">
        <v>1972949.74</v>
      </c>
      <c r="O616" s="25">
        <v>1964483.49</v>
      </c>
      <c r="P616" s="25">
        <v>1956017.24</v>
      </c>
      <c r="Q616" s="25">
        <v>1947550.99</v>
      </c>
      <c r="R616" s="25">
        <f t="shared" si="74"/>
        <v>1456585.6587500002</v>
      </c>
      <c r="T616" s="26">
        <f t="shared" si="78"/>
        <v>1456585.6587500002</v>
      </c>
      <c r="U616" s="26"/>
      <c r="V616" s="26"/>
      <c r="W616" s="26"/>
      <c r="X616" s="26"/>
      <c r="Y616" s="26"/>
      <c r="Z616" s="26"/>
      <c r="AA616" s="26"/>
      <c r="AB616" s="1"/>
      <c r="AC616" s="27">
        <f t="shared" si="76"/>
        <v>0</v>
      </c>
    </row>
    <row r="617" spans="1:31" ht="13.5" hidden="1" outlineLevel="3" thickBot="1" x14ac:dyDescent="0.25">
      <c r="A617" s="28" t="s">
        <v>1332</v>
      </c>
      <c r="B617" s="28" t="s">
        <v>1333</v>
      </c>
      <c r="C617" s="24" t="s">
        <v>1346</v>
      </c>
      <c r="D617" s="24" t="s">
        <v>1347</v>
      </c>
      <c r="E617" s="25">
        <v>-12878610.380000001</v>
      </c>
      <c r="F617" s="25">
        <v>-12878610.380000001</v>
      </c>
      <c r="G617" s="25">
        <v>-12878610.380000001</v>
      </c>
      <c r="H617" s="25">
        <v>-12878610.380000001</v>
      </c>
      <c r="I617" s="25">
        <v>-12878610.380000001</v>
      </c>
      <c r="J617" s="25">
        <v>-12878610.380000001</v>
      </c>
      <c r="K617" s="25">
        <v>-27592349.25</v>
      </c>
      <c r="L617" s="25">
        <v>-27597970.25</v>
      </c>
      <c r="M617" s="25">
        <v>-27603591.25</v>
      </c>
      <c r="N617" s="25">
        <v>-27609212.25</v>
      </c>
      <c r="O617" s="25">
        <v>-27614833.25</v>
      </c>
      <c r="P617" s="25">
        <v>-27620454.25</v>
      </c>
      <c r="Q617" s="25">
        <v>-27626075.25</v>
      </c>
      <c r="R617" s="25">
        <f t="shared" si="74"/>
        <v>-20856983.767916668</v>
      </c>
      <c r="T617" s="26">
        <f t="shared" si="78"/>
        <v>-20856983.767916668</v>
      </c>
      <c r="U617" s="26"/>
      <c r="V617" s="26"/>
      <c r="W617" s="26"/>
      <c r="X617" s="26"/>
      <c r="Y617" s="26"/>
      <c r="Z617" s="26"/>
      <c r="AA617" s="26"/>
      <c r="AB617" s="1"/>
      <c r="AC617" s="27">
        <f t="shared" si="76"/>
        <v>0</v>
      </c>
    </row>
    <row r="618" spans="1:31" ht="13.5" hidden="1" outlineLevel="3" thickBot="1" x14ac:dyDescent="0.25">
      <c r="A618" s="28" t="s">
        <v>1332</v>
      </c>
      <c r="B618" s="28" t="s">
        <v>1333</v>
      </c>
      <c r="C618" s="24" t="s">
        <v>1348</v>
      </c>
      <c r="D618" s="24" t="s">
        <v>1349</v>
      </c>
      <c r="E618" s="25">
        <v>2420757.17</v>
      </c>
      <c r="F618" s="25">
        <v>2359420.0299999998</v>
      </c>
      <c r="G618" s="25">
        <v>2297948.46</v>
      </c>
      <c r="H618" s="25">
        <v>2236342.17</v>
      </c>
      <c r="I618" s="25">
        <v>2174600.85</v>
      </c>
      <c r="J618" s="25">
        <v>2112724.2200000002</v>
      </c>
      <c r="K618" s="25">
        <v>2050711.98</v>
      </c>
      <c r="L618" s="25">
        <v>1974092.93</v>
      </c>
      <c r="M618" s="25">
        <v>1897337.67</v>
      </c>
      <c r="N618" s="25">
        <v>1820445.9</v>
      </c>
      <c r="O618" s="25">
        <v>1743417.32</v>
      </c>
      <c r="P618" s="25">
        <v>1666251.64</v>
      </c>
      <c r="Q618" s="25">
        <v>1588948.55</v>
      </c>
      <c r="R618" s="25">
        <f t="shared" si="74"/>
        <v>2028178.8358333334</v>
      </c>
      <c r="T618" s="26"/>
      <c r="U618" s="26"/>
      <c r="V618" s="26">
        <f t="shared" ref="V618:V681" si="79">R618</f>
        <v>2028178.8358333334</v>
      </c>
      <c r="W618" s="26"/>
      <c r="X618" s="26"/>
      <c r="Y618" s="26"/>
      <c r="Z618" s="26">
        <f>V618-AA618</f>
        <v>-507419.42416666681</v>
      </c>
      <c r="AA618" s="26">
        <v>2535598.2600000002</v>
      </c>
      <c r="AB618" s="1"/>
      <c r="AC618" s="27">
        <f t="shared" si="76"/>
        <v>0</v>
      </c>
    </row>
    <row r="619" spans="1:31" ht="13.5" hidden="1" outlineLevel="3" thickBot="1" x14ac:dyDescent="0.25">
      <c r="A619" s="28" t="s">
        <v>1332</v>
      </c>
      <c r="B619" s="28" t="s">
        <v>1333</v>
      </c>
      <c r="C619" s="24" t="s">
        <v>1350</v>
      </c>
      <c r="D619" s="24" t="s">
        <v>1351</v>
      </c>
      <c r="E619" s="25">
        <v>11202836.210000001</v>
      </c>
      <c r="F619" s="25">
        <v>11265806.35</v>
      </c>
      <c r="G619" s="25">
        <v>11328913.92</v>
      </c>
      <c r="H619" s="25">
        <v>11392160.210000001</v>
      </c>
      <c r="I619" s="25">
        <v>11455545.529999999</v>
      </c>
      <c r="J619" s="25">
        <v>11519069.16</v>
      </c>
      <c r="K619" s="25">
        <v>26296471.27</v>
      </c>
      <c r="L619" s="25">
        <v>26378711.32</v>
      </c>
      <c r="M619" s="25">
        <v>26461087.579999998</v>
      </c>
      <c r="N619" s="25">
        <v>26548573.350000001</v>
      </c>
      <c r="O619" s="25">
        <v>26631222.93</v>
      </c>
      <c r="P619" s="25">
        <v>26714009.609999999</v>
      </c>
      <c r="Q619" s="25">
        <v>26801940.699999999</v>
      </c>
      <c r="R619" s="25">
        <f t="shared" si="74"/>
        <v>19582829.973749995</v>
      </c>
      <c r="T619" s="26"/>
      <c r="U619" s="26"/>
      <c r="V619" s="26">
        <f>R619</f>
        <v>19582829.973749995</v>
      </c>
      <c r="W619" s="26"/>
      <c r="X619" s="26"/>
      <c r="Y619" s="26"/>
      <c r="Z619" s="26"/>
      <c r="AA619" s="26">
        <f>V619-Z619</f>
        <v>19582829.973749995</v>
      </c>
      <c r="AB619" s="1"/>
      <c r="AC619" s="27">
        <f t="shared" si="76"/>
        <v>0</v>
      </c>
    </row>
    <row r="620" spans="1:31" ht="13.5" hidden="1" outlineLevel="3" thickBot="1" x14ac:dyDescent="0.25">
      <c r="A620" s="24" t="s">
        <v>1352</v>
      </c>
      <c r="B620" s="24" t="s">
        <v>1353</v>
      </c>
      <c r="C620" s="24" t="s">
        <v>1354</v>
      </c>
      <c r="D620" s="24" t="s">
        <v>1355</v>
      </c>
      <c r="E620" s="25">
        <v>34607771.18</v>
      </c>
      <c r="F620" s="25">
        <v>34977440.270000003</v>
      </c>
      <c r="G620" s="25">
        <v>35980610.219999999</v>
      </c>
      <c r="H620" s="25">
        <v>37392449.990000002</v>
      </c>
      <c r="I620" s="25">
        <v>39177706.130000003</v>
      </c>
      <c r="J620" s="25">
        <v>40456096.880000003</v>
      </c>
      <c r="K620" s="25">
        <v>43481115.979999997</v>
      </c>
      <c r="L620" s="25">
        <v>43318509.090000004</v>
      </c>
      <c r="M620" s="25">
        <v>44758617.359999999</v>
      </c>
      <c r="N620" s="25">
        <v>45074805.149999999</v>
      </c>
      <c r="O620" s="25">
        <v>45098319.369999997</v>
      </c>
      <c r="P620" s="25">
        <v>45431657.57</v>
      </c>
      <c r="Q620" s="25">
        <v>45946284.859999999</v>
      </c>
      <c r="R620" s="25">
        <f t="shared" si="74"/>
        <v>41285363.002499998</v>
      </c>
      <c r="T620" s="26"/>
      <c r="U620" s="26"/>
      <c r="V620" s="26">
        <f t="shared" si="79"/>
        <v>41285363.002499998</v>
      </c>
      <c r="W620" s="26"/>
      <c r="X620" s="26"/>
      <c r="Y620" s="26"/>
      <c r="Z620" s="26"/>
      <c r="AA620" s="26">
        <f>V620</f>
        <v>41285363.002499998</v>
      </c>
      <c r="AB620" s="1"/>
      <c r="AC620" s="27">
        <f t="shared" si="76"/>
        <v>0</v>
      </c>
    </row>
    <row r="621" spans="1:31" ht="13.5" hidden="1" outlineLevel="3" thickBot="1" x14ac:dyDescent="0.25">
      <c r="A621" s="28" t="s">
        <v>1352</v>
      </c>
      <c r="B621" s="28" t="s">
        <v>1353</v>
      </c>
      <c r="C621" s="24" t="s">
        <v>1356</v>
      </c>
      <c r="D621" s="24" t="s">
        <v>1357</v>
      </c>
      <c r="E621" s="25">
        <v>-2420287.88</v>
      </c>
      <c r="F621" s="25">
        <v>-2443619.84</v>
      </c>
      <c r="G621" s="25">
        <v>-2511515.65</v>
      </c>
      <c r="H621" s="25">
        <v>-2603236.36</v>
      </c>
      <c r="I621" s="25">
        <v>-2721177.61</v>
      </c>
      <c r="J621" s="25">
        <v>-2804709.87</v>
      </c>
      <c r="K621" s="25">
        <v>-3036680.66</v>
      </c>
      <c r="L621" s="25">
        <v>-3023960.92</v>
      </c>
      <c r="M621" s="25">
        <v>-3119192.69</v>
      </c>
      <c r="N621" s="25">
        <v>-3138129.05</v>
      </c>
      <c r="O621" s="25">
        <v>-3137940.69</v>
      </c>
      <c r="P621" s="25">
        <v>-3158376.45</v>
      </c>
      <c r="Q621" s="25">
        <v>-3191235.04</v>
      </c>
      <c r="R621" s="25">
        <f t="shared" si="74"/>
        <v>-2875358.4375</v>
      </c>
      <c r="T621" s="26"/>
      <c r="U621" s="26"/>
      <c r="V621" s="26">
        <f t="shared" si="79"/>
        <v>-2875358.4375</v>
      </c>
      <c r="W621" s="26"/>
      <c r="X621" s="26"/>
      <c r="Y621" s="26"/>
      <c r="Z621" s="26"/>
      <c r="AA621" s="26">
        <f>V621</f>
        <v>-2875358.4375</v>
      </c>
      <c r="AB621" s="1"/>
      <c r="AC621" s="27">
        <f t="shared" si="76"/>
        <v>0</v>
      </c>
    </row>
    <row r="622" spans="1:31" ht="13.5" hidden="1" outlineLevel="3" thickBot="1" x14ac:dyDescent="0.25">
      <c r="A622" s="24" t="s">
        <v>1358</v>
      </c>
      <c r="B622" s="24" t="s">
        <v>1359</v>
      </c>
      <c r="C622" s="24" t="s">
        <v>1360</v>
      </c>
      <c r="D622" s="24" t="s">
        <v>1361</v>
      </c>
      <c r="E622" s="25">
        <v>-40655990.75999999</v>
      </c>
      <c r="F622" s="25">
        <v>-40655990.75999999</v>
      </c>
      <c r="G622" s="25">
        <v>-40655990.75999999</v>
      </c>
      <c r="H622" s="25">
        <v>-40655990.75999999</v>
      </c>
      <c r="I622" s="25">
        <v>-40655990.75999999</v>
      </c>
      <c r="J622" s="25">
        <v>-40655990.75999999</v>
      </c>
      <c r="K622" s="25">
        <v>-40655990.75999999</v>
      </c>
      <c r="L622" s="25">
        <v>-40655990.75999999</v>
      </c>
      <c r="M622" s="25">
        <v>-40655990.75999999</v>
      </c>
      <c r="N622" s="25">
        <v>-40655990.75999999</v>
      </c>
      <c r="O622" s="25">
        <v>-40655990.75999999</v>
      </c>
      <c r="P622" s="25">
        <v>-40655990.75999999</v>
      </c>
      <c r="Q622" s="25">
        <v>-40655990.75999999</v>
      </c>
      <c r="R622" s="25">
        <f t="shared" si="74"/>
        <v>-40655990.75999999</v>
      </c>
      <c r="T622" s="26"/>
      <c r="U622" s="26"/>
      <c r="V622" s="26">
        <f>R622</f>
        <v>-40655990.75999999</v>
      </c>
      <c r="W622" s="26"/>
      <c r="X622" s="26"/>
      <c r="Y622" s="26"/>
      <c r="Z622" s="26">
        <f t="shared" ref="Z622:Z636" si="80">V622</f>
        <v>-40655990.75999999</v>
      </c>
      <c r="AA622" s="26"/>
      <c r="AB622" s="1"/>
      <c r="AC622" s="27">
        <f t="shared" si="76"/>
        <v>0</v>
      </c>
      <c r="AE622" s="4"/>
    </row>
    <row r="623" spans="1:31" ht="13.5" hidden="1" outlineLevel="3" thickBot="1" x14ac:dyDescent="0.25">
      <c r="A623" s="28" t="s">
        <v>1358</v>
      </c>
      <c r="B623" s="28" t="s">
        <v>1359</v>
      </c>
      <c r="C623" s="24" t="s">
        <v>1119</v>
      </c>
      <c r="D623" s="24" t="s">
        <v>1120</v>
      </c>
      <c r="E623" s="25">
        <v>68339.789999999994</v>
      </c>
      <c r="F623" s="25">
        <v>68339.789999999994</v>
      </c>
      <c r="G623" s="25">
        <v>68339.789999999994</v>
      </c>
      <c r="H623" s="25">
        <v>68339.789999999994</v>
      </c>
      <c r="I623" s="25">
        <v>68339.789999999994</v>
      </c>
      <c r="J623" s="25">
        <v>68339.789999999994</v>
      </c>
      <c r="K623" s="25">
        <v>68339.789999999994</v>
      </c>
      <c r="L623" s="25">
        <v>68339.789999999994</v>
      </c>
      <c r="M623" s="25">
        <v>68339.789999999994</v>
      </c>
      <c r="N623" s="25">
        <v>68339.789999999994</v>
      </c>
      <c r="O623" s="25">
        <v>68339.789999999994</v>
      </c>
      <c r="P623" s="25">
        <v>68339.789999999994</v>
      </c>
      <c r="Q623" s="25">
        <v>68339.789999999994</v>
      </c>
      <c r="R623" s="25">
        <f t="shared" si="74"/>
        <v>68339.790000000008</v>
      </c>
      <c r="T623" s="26"/>
      <c r="U623" s="26"/>
      <c r="V623" s="26">
        <f t="shared" si="79"/>
        <v>68339.790000000008</v>
      </c>
      <c r="W623" s="26"/>
      <c r="X623" s="26"/>
      <c r="Y623" s="26"/>
      <c r="Z623" s="26">
        <f t="shared" si="80"/>
        <v>68339.790000000008</v>
      </c>
      <c r="AA623" s="26"/>
      <c r="AB623" s="1"/>
      <c r="AC623" s="27">
        <f t="shared" si="76"/>
        <v>0</v>
      </c>
    </row>
    <row r="624" spans="1:31" ht="13.5" hidden="1" outlineLevel="3" thickBot="1" x14ac:dyDescent="0.25">
      <c r="A624" s="28" t="s">
        <v>1358</v>
      </c>
      <c r="B624" s="28" t="s">
        <v>1359</v>
      </c>
      <c r="C624" s="24" t="s">
        <v>1121</v>
      </c>
      <c r="D624" s="24" t="s">
        <v>1122</v>
      </c>
      <c r="E624" s="25">
        <v>249650490.00999999</v>
      </c>
      <c r="F624" s="25">
        <v>253600156.88</v>
      </c>
      <c r="G624" s="25">
        <v>259740070.55000001</v>
      </c>
      <c r="H624" s="25">
        <v>265952488.09</v>
      </c>
      <c r="I624" s="25">
        <v>271091284.52999997</v>
      </c>
      <c r="J624" s="25">
        <v>276637186.88999999</v>
      </c>
      <c r="K624" s="25">
        <v>286542447.19999999</v>
      </c>
      <c r="L624" s="25">
        <v>289670333.86000001</v>
      </c>
      <c r="M624" s="25">
        <v>293921665.39999998</v>
      </c>
      <c r="N624" s="25">
        <v>298330819.49000001</v>
      </c>
      <c r="O624" s="25">
        <v>302884911.08999997</v>
      </c>
      <c r="P624" s="25">
        <v>307979648.07999998</v>
      </c>
      <c r="Q624" s="25">
        <v>313691676.61000001</v>
      </c>
      <c r="R624" s="25">
        <f t="shared" si="74"/>
        <v>282335174.61416668</v>
      </c>
      <c r="T624" s="26"/>
      <c r="U624" s="26"/>
      <c r="V624" s="26">
        <f t="shared" si="79"/>
        <v>282335174.61416668</v>
      </c>
      <c r="W624" s="26"/>
      <c r="X624" s="26"/>
      <c r="Y624" s="26"/>
      <c r="Z624" s="26">
        <f t="shared" si="80"/>
        <v>282335174.61416668</v>
      </c>
      <c r="AA624" s="26"/>
      <c r="AB624" s="1"/>
      <c r="AC624" s="27">
        <f t="shared" si="76"/>
        <v>0</v>
      </c>
    </row>
    <row r="625" spans="1:31" ht="13.5" hidden="1" outlineLevel="3" thickBot="1" x14ac:dyDescent="0.25">
      <c r="A625" s="28" t="s">
        <v>1358</v>
      </c>
      <c r="B625" s="28" t="s">
        <v>1359</v>
      </c>
      <c r="C625" s="24" t="s">
        <v>1123</v>
      </c>
      <c r="D625" s="24" t="s">
        <v>1124</v>
      </c>
      <c r="E625" s="25">
        <v>24066932.960000001</v>
      </c>
      <c r="F625" s="25">
        <v>24278262.02</v>
      </c>
      <c r="G625" s="25">
        <v>24647916.199999999</v>
      </c>
      <c r="H625" s="25">
        <v>24752734.510000002</v>
      </c>
      <c r="I625" s="25">
        <v>25068434.719999999</v>
      </c>
      <c r="J625" s="25">
        <v>25122218.550000001</v>
      </c>
      <c r="K625" s="25">
        <v>25794907.969999999</v>
      </c>
      <c r="L625" s="25">
        <v>26107572.969999999</v>
      </c>
      <c r="M625" s="25">
        <v>26381345.809999999</v>
      </c>
      <c r="N625" s="25">
        <v>26574340.149999999</v>
      </c>
      <c r="O625" s="25">
        <v>26757215.73</v>
      </c>
      <c r="P625" s="25">
        <v>27007066.539999999</v>
      </c>
      <c r="Q625" s="25">
        <v>27181062.18</v>
      </c>
      <c r="R625" s="25">
        <f t="shared" si="74"/>
        <v>25676334.395</v>
      </c>
      <c r="T625" s="26"/>
      <c r="U625" s="26"/>
      <c r="V625" s="26">
        <f t="shared" si="79"/>
        <v>25676334.395</v>
      </c>
      <c r="W625" s="26"/>
      <c r="X625" s="26"/>
      <c r="Y625" s="26"/>
      <c r="Z625" s="26">
        <f t="shared" si="80"/>
        <v>25676334.395</v>
      </c>
      <c r="AA625" s="26"/>
      <c r="AB625" s="1"/>
      <c r="AC625" s="27">
        <f t="shared" si="76"/>
        <v>0</v>
      </c>
    </row>
    <row r="626" spans="1:31" ht="13.5" hidden="1" outlineLevel="3" thickBot="1" x14ac:dyDescent="0.25">
      <c r="A626" s="24" t="s">
        <v>1362</v>
      </c>
      <c r="B626" s="24" t="s">
        <v>1363</v>
      </c>
      <c r="C626" s="24" t="s">
        <v>1360</v>
      </c>
      <c r="D626" s="24" t="s">
        <v>1361</v>
      </c>
      <c r="E626" s="25">
        <v>37937266.589999996</v>
      </c>
      <c r="F626" s="25">
        <v>37937266.589999996</v>
      </c>
      <c r="G626" s="25">
        <v>37937266.589999996</v>
      </c>
      <c r="H626" s="25">
        <v>37937266.589999996</v>
      </c>
      <c r="I626" s="25">
        <v>37937266.589999996</v>
      </c>
      <c r="J626" s="25">
        <v>37937266.589999996</v>
      </c>
      <c r="K626" s="25">
        <v>37937266.589999996</v>
      </c>
      <c r="L626" s="25">
        <v>37937266.589999996</v>
      </c>
      <c r="M626" s="25">
        <v>37937266.589999996</v>
      </c>
      <c r="N626" s="25">
        <v>37937266.589999996</v>
      </c>
      <c r="O626" s="25">
        <v>37937266.589999996</v>
      </c>
      <c r="P626" s="25">
        <v>37937266.589999996</v>
      </c>
      <c r="Q626" s="25">
        <v>37937266.589999996</v>
      </c>
      <c r="R626" s="25">
        <f t="shared" si="74"/>
        <v>37937266.589999996</v>
      </c>
      <c r="T626" s="26"/>
      <c r="U626" s="26"/>
      <c r="V626" s="26">
        <f>R626</f>
        <v>37937266.589999996</v>
      </c>
      <c r="W626" s="26"/>
      <c r="X626" s="26"/>
      <c r="Y626" s="26"/>
      <c r="Z626" s="26">
        <f t="shared" si="80"/>
        <v>37937266.589999996</v>
      </c>
      <c r="AA626" s="26"/>
      <c r="AB626" s="1"/>
      <c r="AC626" s="27">
        <f t="shared" si="76"/>
        <v>0</v>
      </c>
      <c r="AE626" s="4"/>
    </row>
    <row r="627" spans="1:31" ht="13.5" hidden="1" outlineLevel="3" thickBot="1" x14ac:dyDescent="0.25">
      <c r="A627" s="24" t="s">
        <v>1364</v>
      </c>
      <c r="B627" s="24" t="s">
        <v>1365</v>
      </c>
      <c r="C627" s="24" t="s">
        <v>1360</v>
      </c>
      <c r="D627" s="24" t="s">
        <v>1361</v>
      </c>
      <c r="E627" s="25">
        <v>2718724.17</v>
      </c>
      <c r="F627" s="25">
        <v>2718724.17</v>
      </c>
      <c r="G627" s="25">
        <v>2718724.17</v>
      </c>
      <c r="H627" s="25">
        <v>2718724.17</v>
      </c>
      <c r="I627" s="25">
        <v>2718724.17</v>
      </c>
      <c r="J627" s="25">
        <v>2718724.17</v>
      </c>
      <c r="K627" s="25">
        <v>2718724.17</v>
      </c>
      <c r="L627" s="25">
        <v>2718724.17</v>
      </c>
      <c r="M627" s="25">
        <v>2718724.17</v>
      </c>
      <c r="N627" s="25">
        <v>2718724.17</v>
      </c>
      <c r="O627" s="25">
        <v>2718724.17</v>
      </c>
      <c r="P627" s="25">
        <v>2718724.17</v>
      </c>
      <c r="Q627" s="25">
        <v>2718724.17</v>
      </c>
      <c r="R627" s="25">
        <f t="shared" si="74"/>
        <v>2718724.1700000004</v>
      </c>
      <c r="T627" s="26"/>
      <c r="U627" s="26"/>
      <c r="V627" s="26">
        <f>R627</f>
        <v>2718724.1700000004</v>
      </c>
      <c r="W627" s="26"/>
      <c r="X627" s="26"/>
      <c r="Y627" s="26"/>
      <c r="Z627" s="26">
        <f t="shared" si="80"/>
        <v>2718724.1700000004</v>
      </c>
      <c r="AA627" s="26"/>
      <c r="AB627" s="1"/>
      <c r="AC627" s="27">
        <f t="shared" si="76"/>
        <v>0</v>
      </c>
      <c r="AE627" s="4"/>
    </row>
    <row r="628" spans="1:31" ht="13.5" hidden="1" outlineLevel="3" thickBot="1" x14ac:dyDescent="0.25">
      <c r="A628" s="24" t="s">
        <v>1366</v>
      </c>
      <c r="B628" s="24" t="s">
        <v>1367</v>
      </c>
      <c r="C628" s="24" t="s">
        <v>1368</v>
      </c>
      <c r="D628" s="24" t="s">
        <v>1369</v>
      </c>
      <c r="E628" s="25">
        <v>2680579.7999999998</v>
      </c>
      <c r="F628" s="25">
        <v>2680579.7999999998</v>
      </c>
      <c r="G628" s="25">
        <v>2680579.7999999998</v>
      </c>
      <c r="H628" s="25">
        <v>2680579.7999999998</v>
      </c>
      <c r="I628" s="25">
        <v>2680579.7999999998</v>
      </c>
      <c r="J628" s="25">
        <v>2680579.7999999998</v>
      </c>
      <c r="K628" s="25">
        <v>2680579.7999999998</v>
      </c>
      <c r="L628" s="25">
        <v>2680579.7999999998</v>
      </c>
      <c r="M628" s="25">
        <v>2680579.7999999998</v>
      </c>
      <c r="N628" s="25">
        <v>0</v>
      </c>
      <c r="O628" s="25">
        <v>0</v>
      </c>
      <c r="P628" s="25">
        <v>0</v>
      </c>
      <c r="Q628" s="25">
        <v>0</v>
      </c>
      <c r="R628" s="25">
        <f t="shared" si="74"/>
        <v>1898744.0250000001</v>
      </c>
      <c r="T628" s="26"/>
      <c r="U628" s="26"/>
      <c r="V628" s="26">
        <f t="shared" si="79"/>
        <v>1898744.0250000001</v>
      </c>
      <c r="W628" s="26"/>
      <c r="X628" s="26"/>
      <c r="Y628" s="26"/>
      <c r="Z628" s="26">
        <f t="shared" si="80"/>
        <v>1898744.0250000001</v>
      </c>
      <c r="AA628" s="26"/>
      <c r="AB628" s="1"/>
      <c r="AC628" s="27">
        <f t="shared" si="76"/>
        <v>0</v>
      </c>
    </row>
    <row r="629" spans="1:31" ht="13.5" hidden="1" outlineLevel="3" thickBot="1" x14ac:dyDescent="0.25">
      <c r="A629" s="28" t="s">
        <v>1366</v>
      </c>
      <c r="B629" s="28" t="s">
        <v>1367</v>
      </c>
      <c r="C629" s="24" t="s">
        <v>1370</v>
      </c>
      <c r="D629" s="24" t="s">
        <v>1371</v>
      </c>
      <c r="E629" s="25">
        <v>1835683</v>
      </c>
      <c r="F629" s="25">
        <v>1839706</v>
      </c>
      <c r="G629" s="25">
        <v>1843738</v>
      </c>
      <c r="H629" s="25">
        <v>1847778</v>
      </c>
      <c r="I629" s="25">
        <v>1851829</v>
      </c>
      <c r="J629" s="25">
        <v>1855887</v>
      </c>
      <c r="K629" s="25">
        <v>1859954</v>
      </c>
      <c r="L629" s="25">
        <v>1859954</v>
      </c>
      <c r="M629" s="25">
        <v>1859954</v>
      </c>
      <c r="N629" s="25">
        <v>1872210</v>
      </c>
      <c r="O629" s="25">
        <v>1872210</v>
      </c>
      <c r="P629" s="25">
        <v>1872210</v>
      </c>
      <c r="Q629" s="25">
        <v>1884547</v>
      </c>
      <c r="R629" s="25">
        <f t="shared" si="74"/>
        <v>1857962.0833333333</v>
      </c>
      <c r="T629" s="26"/>
      <c r="U629" s="26"/>
      <c r="V629" s="26">
        <f t="shared" si="79"/>
        <v>1857962.0833333333</v>
      </c>
      <c r="W629" s="26"/>
      <c r="X629" s="26"/>
      <c r="Y629" s="26"/>
      <c r="Z629" s="26">
        <f t="shared" si="80"/>
        <v>1857962.0833333333</v>
      </c>
      <c r="AA629" s="26"/>
      <c r="AB629" s="1"/>
      <c r="AC629" s="27">
        <f t="shared" si="76"/>
        <v>0</v>
      </c>
    </row>
    <row r="630" spans="1:31" ht="13.5" hidden="1" outlineLevel="3" thickBot="1" x14ac:dyDescent="0.25">
      <c r="A630" s="28" t="s">
        <v>1366</v>
      </c>
      <c r="B630" s="28" t="s">
        <v>1367</v>
      </c>
      <c r="C630" s="24" t="s">
        <v>1372</v>
      </c>
      <c r="D630" s="24" t="s">
        <v>1373</v>
      </c>
      <c r="E630" s="25">
        <v>17428044.079999998</v>
      </c>
      <c r="F630" s="25">
        <v>12989132.199999999</v>
      </c>
      <c r="G630" s="25">
        <v>8804088.9000000004</v>
      </c>
      <c r="H630" s="25">
        <v>5918909.5599999996</v>
      </c>
      <c r="I630" s="25">
        <v>4489208.79</v>
      </c>
      <c r="J630" s="25">
        <v>3763878.2</v>
      </c>
      <c r="K630" s="25">
        <v>2742268.18</v>
      </c>
      <c r="L630" s="25">
        <v>2742268.18</v>
      </c>
      <c r="M630" s="25">
        <v>2742268.18</v>
      </c>
      <c r="N630" s="25">
        <v>364713.69</v>
      </c>
      <c r="O630" s="25">
        <v>364713.69</v>
      </c>
      <c r="P630" s="25">
        <v>364713.69</v>
      </c>
      <c r="Q630" s="25">
        <v>436964.65</v>
      </c>
      <c r="R630" s="25">
        <f t="shared" si="74"/>
        <v>4518222.302083333</v>
      </c>
      <c r="T630" s="26"/>
      <c r="U630" s="26"/>
      <c r="V630" s="26">
        <f t="shared" si="79"/>
        <v>4518222.302083333</v>
      </c>
      <c r="W630" s="26"/>
      <c r="X630" s="26"/>
      <c r="Y630" s="26"/>
      <c r="Z630" s="26">
        <f t="shared" si="80"/>
        <v>4518222.302083333</v>
      </c>
      <c r="AA630" s="26"/>
      <c r="AB630" s="1"/>
      <c r="AC630" s="27">
        <f t="shared" si="76"/>
        <v>0</v>
      </c>
    </row>
    <row r="631" spans="1:31" ht="13.5" hidden="1" outlineLevel="3" thickBot="1" x14ac:dyDescent="0.25">
      <c r="A631" s="28" t="s">
        <v>1366</v>
      </c>
      <c r="B631" s="28" t="s">
        <v>1367</v>
      </c>
      <c r="C631" s="24" t="s">
        <v>1374</v>
      </c>
      <c r="D631" s="24" t="s">
        <v>1375</v>
      </c>
      <c r="E631" s="25">
        <v>222272.58</v>
      </c>
      <c r="F631" s="25">
        <v>2186735</v>
      </c>
      <c r="G631" s="25">
        <v>1988031.2</v>
      </c>
      <c r="H631" s="25">
        <v>0</v>
      </c>
      <c r="I631" s="25">
        <v>3259461.16</v>
      </c>
      <c r="J631" s="25">
        <v>3212584.09</v>
      </c>
      <c r="K631" s="25">
        <v>2917175.44</v>
      </c>
      <c r="L631" s="25">
        <v>2917175.44</v>
      </c>
      <c r="M631" s="25">
        <v>2917175.44</v>
      </c>
      <c r="N631" s="25">
        <v>1862503.41</v>
      </c>
      <c r="O631" s="25">
        <v>1862503.41</v>
      </c>
      <c r="P631" s="25">
        <v>1862503.41</v>
      </c>
      <c r="Q631" s="25">
        <v>4889904.03</v>
      </c>
      <c r="R631" s="25">
        <f t="shared" si="74"/>
        <v>2295161.3587500001</v>
      </c>
      <c r="T631" s="26"/>
      <c r="U631" s="26"/>
      <c r="V631" s="26">
        <f t="shared" si="79"/>
        <v>2295161.3587500001</v>
      </c>
      <c r="W631" s="26"/>
      <c r="X631" s="26"/>
      <c r="Y631" s="26"/>
      <c r="Z631" s="26">
        <f t="shared" si="80"/>
        <v>2295161.3587500001</v>
      </c>
      <c r="AA631" s="26"/>
      <c r="AB631" s="1"/>
      <c r="AC631" s="27">
        <f t="shared" si="76"/>
        <v>0</v>
      </c>
    </row>
    <row r="632" spans="1:31" ht="13.5" hidden="1" outlineLevel="3" thickBot="1" x14ac:dyDescent="0.25">
      <c r="A632" s="28" t="s">
        <v>1366</v>
      </c>
      <c r="B632" s="28" t="s">
        <v>1367</v>
      </c>
      <c r="C632" s="24" t="s">
        <v>1376</v>
      </c>
      <c r="D632" s="24" t="s">
        <v>1377</v>
      </c>
      <c r="E632" s="25">
        <v>39407325.460000001</v>
      </c>
      <c r="F632" s="25">
        <v>35047685.460000001</v>
      </c>
      <c r="G632" s="25">
        <v>36492317.25</v>
      </c>
      <c r="H632" s="25">
        <v>36291989.869999997</v>
      </c>
      <c r="I632" s="25">
        <v>36988197.039999999</v>
      </c>
      <c r="J632" s="25">
        <v>32216014.199999999</v>
      </c>
      <c r="K632" s="25">
        <v>38428478.219999999</v>
      </c>
      <c r="L632" s="25">
        <v>38428478.219999999</v>
      </c>
      <c r="M632" s="25">
        <v>38428478.219999999</v>
      </c>
      <c r="N632" s="25">
        <v>102647839.2</v>
      </c>
      <c r="O632" s="25">
        <v>102647839.2</v>
      </c>
      <c r="P632" s="25">
        <v>102647839.2</v>
      </c>
      <c r="Q632" s="25">
        <v>124431740.18000001</v>
      </c>
      <c r="R632" s="25">
        <f t="shared" si="74"/>
        <v>56848724.07500001</v>
      </c>
      <c r="T632" s="26"/>
      <c r="U632" s="26"/>
      <c r="V632" s="26">
        <f t="shared" si="79"/>
        <v>56848724.07500001</v>
      </c>
      <c r="W632" s="26"/>
      <c r="X632" s="26"/>
      <c r="Y632" s="26"/>
      <c r="Z632" s="26">
        <f t="shared" si="80"/>
        <v>56848724.07500001</v>
      </c>
      <c r="AA632" s="26"/>
      <c r="AB632" s="1"/>
      <c r="AC632" s="27">
        <f t="shared" si="76"/>
        <v>0</v>
      </c>
    </row>
    <row r="633" spans="1:31" ht="13.5" hidden="1" outlineLevel="3" thickBot="1" x14ac:dyDescent="0.25">
      <c r="A633" s="28" t="s">
        <v>1366</v>
      </c>
      <c r="B633" s="28" t="s">
        <v>1367</v>
      </c>
      <c r="C633" s="24" t="s">
        <v>1378</v>
      </c>
      <c r="D633" s="24" t="s">
        <v>1379</v>
      </c>
      <c r="E633" s="25">
        <v>100000</v>
      </c>
      <c r="F633" s="25">
        <v>100000</v>
      </c>
      <c r="G633" s="25">
        <v>100000</v>
      </c>
      <c r="H633" s="25">
        <v>100000</v>
      </c>
      <c r="I633" s="25">
        <v>100000</v>
      </c>
      <c r="J633" s="25">
        <v>100000</v>
      </c>
      <c r="K633" s="25">
        <v>100000</v>
      </c>
      <c r="L633" s="25">
        <v>100000</v>
      </c>
      <c r="M633" s="25">
        <v>100000</v>
      </c>
      <c r="N633" s="25">
        <v>100000</v>
      </c>
      <c r="O633" s="25">
        <v>100000</v>
      </c>
      <c r="P633" s="25">
        <v>100000</v>
      </c>
      <c r="Q633" s="25">
        <v>0</v>
      </c>
      <c r="R633" s="25">
        <f t="shared" si="74"/>
        <v>95833.333333333328</v>
      </c>
      <c r="T633" s="26"/>
      <c r="U633" s="26"/>
      <c r="V633" s="26">
        <f t="shared" si="79"/>
        <v>95833.333333333328</v>
      </c>
      <c r="W633" s="26"/>
      <c r="X633" s="26"/>
      <c r="Y633" s="26"/>
      <c r="Z633" s="26">
        <f t="shared" si="80"/>
        <v>95833.333333333328</v>
      </c>
      <c r="AA633" s="26"/>
      <c r="AB633" s="1"/>
      <c r="AC633" s="27">
        <f t="shared" si="76"/>
        <v>0</v>
      </c>
    </row>
    <row r="634" spans="1:31" ht="13.5" hidden="1" outlineLevel="3" thickBot="1" x14ac:dyDescent="0.25">
      <c r="A634" s="28" t="s">
        <v>1366</v>
      </c>
      <c r="B634" s="28" t="s">
        <v>1367</v>
      </c>
      <c r="C634" s="24" t="s">
        <v>1380</v>
      </c>
      <c r="D634" s="24" t="s">
        <v>1381</v>
      </c>
      <c r="E634" s="25">
        <v>6849357.8700000001</v>
      </c>
      <c r="F634" s="25">
        <v>7514519.4900000002</v>
      </c>
      <c r="G634" s="25">
        <v>7722494.4800000004</v>
      </c>
      <c r="H634" s="25">
        <v>8056611.0700000003</v>
      </c>
      <c r="I634" s="25">
        <v>7321109.6100000003</v>
      </c>
      <c r="J634" s="25">
        <v>5969983.5800000001</v>
      </c>
      <c r="K634" s="25">
        <v>3611569.25</v>
      </c>
      <c r="L634" s="25">
        <v>3611569.25</v>
      </c>
      <c r="M634" s="25">
        <v>3611569.25</v>
      </c>
      <c r="N634" s="25">
        <v>987901.64</v>
      </c>
      <c r="O634" s="25">
        <v>987901.64</v>
      </c>
      <c r="P634" s="25">
        <v>987901.64</v>
      </c>
      <c r="Q634" s="25">
        <v>1596991.24</v>
      </c>
      <c r="R634" s="25">
        <f t="shared" si="74"/>
        <v>4550525.4545833329</v>
      </c>
      <c r="T634" s="26"/>
      <c r="U634" s="26"/>
      <c r="V634" s="26">
        <f t="shared" si="79"/>
        <v>4550525.4545833329</v>
      </c>
      <c r="W634" s="26"/>
      <c r="X634" s="26"/>
      <c r="Y634" s="26"/>
      <c r="Z634" s="26">
        <f t="shared" si="80"/>
        <v>4550525.4545833329</v>
      </c>
      <c r="AA634" s="26"/>
      <c r="AB634" s="1"/>
      <c r="AC634" s="27">
        <f t="shared" si="76"/>
        <v>0</v>
      </c>
    </row>
    <row r="635" spans="1:31" ht="13.5" hidden="1" outlineLevel="3" thickBot="1" x14ac:dyDescent="0.25">
      <c r="A635" s="28" t="s">
        <v>1366</v>
      </c>
      <c r="B635" s="28" t="s">
        <v>1367</v>
      </c>
      <c r="C635" s="24" t="s">
        <v>1382</v>
      </c>
      <c r="D635" s="24" t="s">
        <v>1383</v>
      </c>
      <c r="E635" s="25">
        <v>7033584.46</v>
      </c>
      <c r="F635" s="25">
        <v>7243031.5499999998</v>
      </c>
      <c r="G635" s="25">
        <v>7047462.46</v>
      </c>
      <c r="H635" s="25">
        <v>7113975.3899999997</v>
      </c>
      <c r="I635" s="25">
        <v>6961155.8399999999</v>
      </c>
      <c r="J635" s="25">
        <v>6851301.5</v>
      </c>
      <c r="K635" s="25">
        <v>6742565.5</v>
      </c>
      <c r="L635" s="25">
        <v>6742565.5</v>
      </c>
      <c r="M635" s="25">
        <v>6742565.5</v>
      </c>
      <c r="N635" s="25">
        <v>6037262.4900000002</v>
      </c>
      <c r="O635" s="25">
        <v>6037262.4900000002</v>
      </c>
      <c r="P635" s="25">
        <v>6037262.4900000002</v>
      </c>
      <c r="Q635" s="25">
        <v>5301066.45</v>
      </c>
      <c r="R635" s="25">
        <f t="shared" ref="R635:R698" si="81">(E635+2*SUM(F635:P635)+Q635)/24</f>
        <v>6643644.680416666</v>
      </c>
      <c r="T635" s="26"/>
      <c r="U635" s="26"/>
      <c r="V635" s="26">
        <f t="shared" si="79"/>
        <v>6643644.680416666</v>
      </c>
      <c r="W635" s="26"/>
      <c r="X635" s="26"/>
      <c r="Y635" s="26"/>
      <c r="Z635" s="26">
        <f t="shared" si="80"/>
        <v>6643644.680416666</v>
      </c>
      <c r="AA635" s="26"/>
      <c r="AB635" s="1"/>
      <c r="AC635" s="27">
        <f t="shared" si="76"/>
        <v>0</v>
      </c>
    </row>
    <row r="636" spans="1:31" ht="13.5" hidden="1" outlineLevel="3" thickBot="1" x14ac:dyDescent="0.25">
      <c r="A636" s="28" t="s">
        <v>1366</v>
      </c>
      <c r="B636" s="28" t="s">
        <v>1367</v>
      </c>
      <c r="C636" s="24" t="s">
        <v>1384</v>
      </c>
      <c r="D636" s="24" t="s">
        <v>1385</v>
      </c>
      <c r="E636" s="25">
        <v>10111197</v>
      </c>
      <c r="F636" s="25">
        <v>10165436.77</v>
      </c>
      <c r="G636" s="25">
        <v>8621129.1099999994</v>
      </c>
      <c r="H636" s="25">
        <v>7916097.7199999997</v>
      </c>
      <c r="I636" s="25">
        <v>9071406.0500000007</v>
      </c>
      <c r="J636" s="25">
        <v>9825974.0299999993</v>
      </c>
      <c r="K636" s="25">
        <v>6155008.8300000001</v>
      </c>
      <c r="L636" s="25">
        <v>6155008.8300000001</v>
      </c>
      <c r="M636" s="25">
        <v>6155008.8300000001</v>
      </c>
      <c r="N636" s="25">
        <v>10765176.25</v>
      </c>
      <c r="O636" s="25">
        <v>10765176.25</v>
      </c>
      <c r="P636" s="25">
        <v>10765176.25</v>
      </c>
      <c r="Q636" s="25">
        <v>11017327.119999999</v>
      </c>
      <c r="R636" s="25">
        <f t="shared" si="81"/>
        <v>8910405.0816666652</v>
      </c>
      <c r="T636" s="26"/>
      <c r="U636" s="26"/>
      <c r="V636" s="26">
        <f t="shared" si="79"/>
        <v>8910405.0816666652</v>
      </c>
      <c r="W636" s="26"/>
      <c r="X636" s="26"/>
      <c r="Y636" s="26"/>
      <c r="Z636" s="26">
        <f t="shared" si="80"/>
        <v>8910405.0816666652</v>
      </c>
      <c r="AA636" s="26"/>
      <c r="AB636" s="1"/>
      <c r="AC636" s="27">
        <f t="shared" ref="AC636:AC699" si="82">IF(V636=0,0,Y636/V636)</f>
        <v>0</v>
      </c>
    </row>
    <row r="637" spans="1:31" ht="13.5" hidden="1" outlineLevel="3" thickBot="1" x14ac:dyDescent="0.25">
      <c r="A637" s="28" t="s">
        <v>1366</v>
      </c>
      <c r="B637" s="28" t="s">
        <v>1367</v>
      </c>
      <c r="C637" s="24" t="s">
        <v>1386</v>
      </c>
      <c r="D637" s="24" t="s">
        <v>1387</v>
      </c>
      <c r="E637" s="25">
        <v>-2680579.7999999998</v>
      </c>
      <c r="F637" s="25">
        <v>-2680579.7999999998</v>
      </c>
      <c r="G637" s="25">
        <v>-2680579.7999999998</v>
      </c>
      <c r="H637" s="25">
        <v>-2680579.7999999998</v>
      </c>
      <c r="I637" s="25">
        <v>-2680579.7999999998</v>
      </c>
      <c r="J637" s="25">
        <v>-2680579.7999999998</v>
      </c>
      <c r="K637" s="25">
        <v>-2680579.7999999998</v>
      </c>
      <c r="L637" s="25">
        <v>-2680579.7999999998</v>
      </c>
      <c r="M637" s="25">
        <v>-2680579.7999999998</v>
      </c>
      <c r="N637" s="25">
        <v>0</v>
      </c>
      <c r="O637" s="25">
        <v>0</v>
      </c>
      <c r="P637" s="25">
        <v>0</v>
      </c>
      <c r="Q637" s="25">
        <v>0</v>
      </c>
      <c r="R637" s="25">
        <f t="shared" si="81"/>
        <v>-1898744.0250000001</v>
      </c>
      <c r="T637" s="26"/>
      <c r="U637" s="26"/>
      <c r="V637" s="26">
        <f t="shared" si="79"/>
        <v>-1898744.0250000001</v>
      </c>
      <c r="W637" s="26"/>
      <c r="X637" s="26"/>
      <c r="Y637" s="26"/>
      <c r="Z637" s="26">
        <f>V637</f>
        <v>-1898744.0250000001</v>
      </c>
      <c r="AA637" s="26"/>
      <c r="AB637" s="1"/>
      <c r="AC637" s="27">
        <f t="shared" si="82"/>
        <v>0</v>
      </c>
    </row>
    <row r="638" spans="1:31" ht="13.5" hidden="1" outlineLevel="3" thickBot="1" x14ac:dyDescent="0.25">
      <c r="A638" s="28" t="s">
        <v>1366</v>
      </c>
      <c r="B638" s="28" t="s">
        <v>1367</v>
      </c>
      <c r="C638" s="24" t="s">
        <v>1388</v>
      </c>
      <c r="D638" s="24" t="s">
        <v>1389</v>
      </c>
      <c r="E638" s="25">
        <v>-432540.98</v>
      </c>
      <c r="F638" s="25">
        <v>-553641.22</v>
      </c>
      <c r="G638" s="25">
        <v>-681418.8</v>
      </c>
      <c r="H638" s="25">
        <v>-762928.83</v>
      </c>
      <c r="I638" s="25">
        <v>-736894.93</v>
      </c>
      <c r="J638" s="25">
        <v>-691593.77</v>
      </c>
      <c r="K638" s="25">
        <v>-625981.66</v>
      </c>
      <c r="L638" s="25">
        <v>-505031.44</v>
      </c>
      <c r="M638" s="25">
        <v>-378818.82</v>
      </c>
      <c r="N638" s="25">
        <v>-275235.74</v>
      </c>
      <c r="O638" s="25">
        <v>-195542.59</v>
      </c>
      <c r="P638" s="25">
        <v>-156822.63</v>
      </c>
      <c r="Q638" s="25">
        <v>-192358.25</v>
      </c>
      <c r="R638" s="25">
        <f t="shared" si="81"/>
        <v>-489696.67041666672</v>
      </c>
      <c r="T638" s="26"/>
      <c r="U638" s="26"/>
      <c r="V638" s="26">
        <f t="shared" si="79"/>
        <v>-489696.67041666672</v>
      </c>
      <c r="W638" s="26"/>
      <c r="X638" s="26"/>
      <c r="Y638" s="26"/>
      <c r="Z638" s="26">
        <f>V638</f>
        <v>-489696.67041666672</v>
      </c>
      <c r="AA638" s="26"/>
      <c r="AB638" s="1"/>
      <c r="AC638" s="27">
        <f t="shared" si="82"/>
        <v>0</v>
      </c>
    </row>
    <row r="639" spans="1:31" ht="13.5" hidden="1" outlineLevel="3" thickBot="1" x14ac:dyDescent="0.25">
      <c r="A639" s="28" t="s">
        <v>1366</v>
      </c>
      <c r="B639" s="28" t="s">
        <v>1367</v>
      </c>
      <c r="C639" s="24" t="s">
        <v>1390</v>
      </c>
      <c r="D639" s="24" t="s">
        <v>1391</v>
      </c>
      <c r="E639" s="25">
        <v>-17657.189999999999</v>
      </c>
      <c r="F639" s="25">
        <v>0</v>
      </c>
      <c r="G639" s="25">
        <v>-38374.68</v>
      </c>
      <c r="H639" s="25">
        <v>0</v>
      </c>
      <c r="I639" s="25">
        <v>0</v>
      </c>
      <c r="J639" s="25">
        <v>0</v>
      </c>
      <c r="K639" s="25">
        <v>-144944.76999999999</v>
      </c>
      <c r="L639" s="25">
        <v>-144944.76999999999</v>
      </c>
      <c r="M639" s="25">
        <v>-144944.76999999999</v>
      </c>
      <c r="N639" s="25">
        <v>-163249.98000000001</v>
      </c>
      <c r="O639" s="25">
        <v>-163249.98000000001</v>
      </c>
      <c r="P639" s="25">
        <v>-163249.98000000001</v>
      </c>
      <c r="Q639" s="25">
        <v>-156899.38</v>
      </c>
      <c r="R639" s="25">
        <f t="shared" si="81"/>
        <v>-87519.767916666649</v>
      </c>
      <c r="T639" s="26"/>
      <c r="U639" s="26"/>
      <c r="V639" s="26">
        <f t="shared" si="79"/>
        <v>-87519.767916666649</v>
      </c>
      <c r="W639" s="26"/>
      <c r="X639" s="26"/>
      <c r="Y639" s="26"/>
      <c r="Z639" s="26">
        <f>V639</f>
        <v>-87519.767916666649</v>
      </c>
      <c r="AA639" s="26"/>
      <c r="AB639" s="1"/>
      <c r="AC639" s="27">
        <f t="shared" si="82"/>
        <v>0</v>
      </c>
    </row>
    <row r="640" spans="1:31" ht="13.5" hidden="1" outlineLevel="3" thickBot="1" x14ac:dyDescent="0.25">
      <c r="A640" s="28" t="s">
        <v>1366</v>
      </c>
      <c r="B640" s="28" t="s">
        <v>1367</v>
      </c>
      <c r="C640" s="24" t="s">
        <v>1392</v>
      </c>
      <c r="D640" s="24" t="s">
        <v>1393</v>
      </c>
      <c r="E640" s="25">
        <v>0</v>
      </c>
      <c r="F640" s="25">
        <v>105150.89</v>
      </c>
      <c r="G640" s="25">
        <v>0</v>
      </c>
      <c r="H640" s="25">
        <v>111353.82</v>
      </c>
      <c r="I640" s="25">
        <v>63226.69</v>
      </c>
      <c r="J640" s="25">
        <v>39283.629999999997</v>
      </c>
      <c r="K640" s="25">
        <v>0</v>
      </c>
      <c r="L640" s="25">
        <v>0</v>
      </c>
      <c r="M640" s="25">
        <v>0</v>
      </c>
      <c r="N640" s="25">
        <v>0</v>
      </c>
      <c r="O640" s="25">
        <v>127522.76</v>
      </c>
      <c r="P640" s="25">
        <v>63768.05</v>
      </c>
      <c r="Q640" s="25">
        <v>0</v>
      </c>
      <c r="R640" s="25">
        <f t="shared" si="81"/>
        <v>42525.486666666671</v>
      </c>
      <c r="T640" s="26"/>
      <c r="U640" s="26"/>
      <c r="V640" s="26">
        <f t="shared" si="79"/>
        <v>42525.486666666671</v>
      </c>
      <c r="W640" s="26"/>
      <c r="X640" s="26"/>
      <c r="Y640" s="26"/>
      <c r="Z640" s="26">
        <f>V640</f>
        <v>42525.486666666671</v>
      </c>
      <c r="AA640" s="26"/>
      <c r="AB640" s="1"/>
      <c r="AC640" s="27">
        <f t="shared" si="82"/>
        <v>0</v>
      </c>
    </row>
    <row r="641" spans="1:29" ht="13.5" hidden="1" outlineLevel="3" thickBot="1" x14ac:dyDescent="0.25">
      <c r="A641" s="28" t="s">
        <v>1366</v>
      </c>
      <c r="B641" s="28" t="s">
        <v>1367</v>
      </c>
      <c r="C641" s="24" t="s">
        <v>1394</v>
      </c>
      <c r="D641" s="24" t="s">
        <v>1395</v>
      </c>
      <c r="E641" s="25">
        <v>-4059.31</v>
      </c>
      <c r="F641" s="25">
        <v>0</v>
      </c>
      <c r="G641" s="25">
        <v>0</v>
      </c>
      <c r="H641" s="25">
        <v>0</v>
      </c>
      <c r="I641" s="25">
        <v>0</v>
      </c>
      <c r="J641" s="25">
        <v>0</v>
      </c>
      <c r="K641" s="25">
        <v>0</v>
      </c>
      <c r="L641" s="25">
        <v>0</v>
      </c>
      <c r="M641" s="25">
        <v>0</v>
      </c>
      <c r="N641" s="25">
        <v>0</v>
      </c>
      <c r="O641" s="25">
        <v>0</v>
      </c>
      <c r="P641" s="25">
        <v>0</v>
      </c>
      <c r="Q641" s="25">
        <v>0</v>
      </c>
      <c r="R641" s="25">
        <f t="shared" si="81"/>
        <v>-169.13791666666665</v>
      </c>
      <c r="T641" s="26"/>
      <c r="U641" s="26"/>
      <c r="V641" s="26">
        <f t="shared" si="79"/>
        <v>-169.13791666666665</v>
      </c>
      <c r="W641" s="26"/>
      <c r="X641" s="26"/>
      <c r="Y641" s="26"/>
      <c r="Z641" s="26">
        <f>V641</f>
        <v>-169.13791666666665</v>
      </c>
      <c r="AA641" s="26"/>
      <c r="AB641" s="1"/>
      <c r="AC641" s="27">
        <f t="shared" si="82"/>
        <v>0</v>
      </c>
    </row>
    <row r="642" spans="1:29" ht="13.5" hidden="1" outlineLevel="3" thickBot="1" x14ac:dyDescent="0.25">
      <c r="A642" s="28" t="s">
        <v>1366</v>
      </c>
      <c r="B642" s="28" t="s">
        <v>1367</v>
      </c>
      <c r="C642" s="24" t="s">
        <v>1396</v>
      </c>
      <c r="D642" s="24" t="s">
        <v>1397</v>
      </c>
      <c r="E642" s="25">
        <v>0</v>
      </c>
      <c r="F642" s="25">
        <v>493989.97</v>
      </c>
      <c r="G642" s="25">
        <v>863638.4</v>
      </c>
      <c r="H642" s="25">
        <v>660092.29</v>
      </c>
      <c r="I642" s="25">
        <v>660536.31999999995</v>
      </c>
      <c r="J642" s="25">
        <v>704574.96</v>
      </c>
      <c r="K642" s="25">
        <v>180721.23</v>
      </c>
      <c r="L642" s="25">
        <v>159027.51</v>
      </c>
      <c r="M642" s="25">
        <v>223797.92</v>
      </c>
      <c r="N642" s="25">
        <v>229798.84</v>
      </c>
      <c r="O642" s="25">
        <v>255450.05</v>
      </c>
      <c r="P642" s="25">
        <v>338207.29</v>
      </c>
      <c r="Q642" s="25">
        <v>337845.14</v>
      </c>
      <c r="R642" s="25">
        <f t="shared" si="81"/>
        <v>411563.11249999999</v>
      </c>
      <c r="T642" s="26"/>
      <c r="U642" s="26"/>
      <c r="V642" s="26">
        <f t="shared" si="79"/>
        <v>411563.11249999999</v>
      </c>
      <c r="W642" s="26"/>
      <c r="X642" s="26"/>
      <c r="Y642" s="26"/>
      <c r="Z642" s="26">
        <f t="shared" ref="Z642:Z652" si="83">V642</f>
        <v>411563.11249999999</v>
      </c>
      <c r="AA642" s="26"/>
      <c r="AB642" s="1"/>
      <c r="AC642" s="27">
        <f t="shared" si="82"/>
        <v>0</v>
      </c>
    </row>
    <row r="643" spans="1:29" ht="13.5" hidden="1" outlineLevel="3" thickBot="1" x14ac:dyDescent="0.25">
      <c r="A643" s="28" t="s">
        <v>1366</v>
      </c>
      <c r="B643" s="28" t="s">
        <v>1367</v>
      </c>
      <c r="C643" s="24" t="s">
        <v>1398</v>
      </c>
      <c r="D643" s="24" t="s">
        <v>1399</v>
      </c>
      <c r="E643" s="25">
        <v>-266181.83</v>
      </c>
      <c r="F643" s="25">
        <v>-274040.62</v>
      </c>
      <c r="G643" s="25">
        <v>-262031.73</v>
      </c>
      <c r="H643" s="25">
        <v>-323506.76</v>
      </c>
      <c r="I643" s="25">
        <v>-313174.34000000003</v>
      </c>
      <c r="J643" s="25">
        <v>-303447.86</v>
      </c>
      <c r="K643" s="25">
        <v>-302869.15000000002</v>
      </c>
      <c r="L643" s="25">
        <v>-302869.15000000002</v>
      </c>
      <c r="M643" s="25">
        <v>-302869.15000000002</v>
      </c>
      <c r="N643" s="25">
        <v>-201463.71</v>
      </c>
      <c r="O643" s="25">
        <v>-201463.71</v>
      </c>
      <c r="P643" s="25">
        <v>-201463.71</v>
      </c>
      <c r="Q643" s="25">
        <v>-280065.27</v>
      </c>
      <c r="R643" s="25">
        <f t="shared" si="81"/>
        <v>-271860.28666666662</v>
      </c>
      <c r="T643" s="26"/>
      <c r="U643" s="26"/>
      <c r="V643" s="26">
        <f t="shared" si="79"/>
        <v>-271860.28666666662</v>
      </c>
      <c r="W643" s="26"/>
      <c r="X643" s="26"/>
      <c r="Y643" s="26"/>
      <c r="Z643" s="26">
        <f t="shared" si="83"/>
        <v>-271860.28666666662</v>
      </c>
      <c r="AA643" s="26"/>
      <c r="AB643" s="1"/>
      <c r="AC643" s="27">
        <f t="shared" si="82"/>
        <v>0</v>
      </c>
    </row>
    <row r="644" spans="1:29" ht="13.5" hidden="1" outlineLevel="3" thickBot="1" x14ac:dyDescent="0.25">
      <c r="A644" s="28" t="s">
        <v>1366</v>
      </c>
      <c r="B644" s="28" t="s">
        <v>1367</v>
      </c>
      <c r="C644" s="24" t="s">
        <v>1400</v>
      </c>
      <c r="D644" s="24" t="s">
        <v>1401</v>
      </c>
      <c r="E644" s="25">
        <v>0</v>
      </c>
      <c r="F644" s="25">
        <v>0</v>
      </c>
      <c r="G644" s="25">
        <v>0</v>
      </c>
      <c r="H644" s="25">
        <v>0</v>
      </c>
      <c r="I644" s="25">
        <v>0</v>
      </c>
      <c r="J644" s="25">
        <v>0</v>
      </c>
      <c r="K644" s="25">
        <v>0</v>
      </c>
      <c r="L644" s="25">
        <v>0</v>
      </c>
      <c r="M644" s="25">
        <v>0</v>
      </c>
      <c r="N644" s="25">
        <v>0</v>
      </c>
      <c r="O644" s="25">
        <v>9075.64</v>
      </c>
      <c r="P644" s="25">
        <v>0</v>
      </c>
      <c r="Q644" s="25">
        <v>0</v>
      </c>
      <c r="R644" s="25">
        <f t="shared" si="81"/>
        <v>756.30333333333328</v>
      </c>
      <c r="T644" s="26"/>
      <c r="U644" s="26"/>
      <c r="V644" s="26">
        <f t="shared" si="79"/>
        <v>756.30333333333328</v>
      </c>
      <c r="W644" s="26"/>
      <c r="X644" s="26"/>
      <c r="Y644" s="26"/>
      <c r="Z644" s="26">
        <f t="shared" si="83"/>
        <v>756.30333333333328</v>
      </c>
      <c r="AA644" s="26"/>
      <c r="AB644" s="1"/>
      <c r="AC644" s="27">
        <f t="shared" si="82"/>
        <v>0</v>
      </c>
    </row>
    <row r="645" spans="1:29" ht="13.5" hidden="1" outlineLevel="3" thickBot="1" x14ac:dyDescent="0.25">
      <c r="A645" s="28" t="s">
        <v>1366</v>
      </c>
      <c r="B645" s="28" t="s">
        <v>1367</v>
      </c>
      <c r="C645" s="24" t="s">
        <v>1402</v>
      </c>
      <c r="D645" s="24" t="s">
        <v>1403</v>
      </c>
      <c r="E645" s="25">
        <v>-17140145.75</v>
      </c>
      <c r="F645" s="25">
        <v>-12715091.58</v>
      </c>
      <c r="G645" s="25">
        <v>-8503682.4900000002</v>
      </c>
      <c r="H645" s="25">
        <v>-5595402.7999999998</v>
      </c>
      <c r="I645" s="25">
        <v>-4176034.45</v>
      </c>
      <c r="J645" s="25">
        <v>-3460430.34</v>
      </c>
      <c r="K645" s="25">
        <v>-2294454.2599999998</v>
      </c>
      <c r="L645" s="25">
        <v>-2294454.2599999998</v>
      </c>
      <c r="M645" s="25">
        <v>-2294454.2599999998</v>
      </c>
      <c r="N645" s="25">
        <v>0</v>
      </c>
      <c r="O645" s="25">
        <v>0</v>
      </c>
      <c r="P645" s="25">
        <v>0</v>
      </c>
      <c r="Q645" s="25">
        <v>0</v>
      </c>
      <c r="R645" s="25">
        <f t="shared" si="81"/>
        <v>-4158673.1095833327</v>
      </c>
      <c r="T645" s="26"/>
      <c r="U645" s="26"/>
      <c r="V645" s="26">
        <f t="shared" si="79"/>
        <v>-4158673.1095833327</v>
      </c>
      <c r="W645" s="26"/>
      <c r="X645" s="26"/>
      <c r="Y645" s="26"/>
      <c r="Z645" s="26">
        <f t="shared" si="83"/>
        <v>-4158673.1095833327</v>
      </c>
      <c r="AA645" s="26"/>
      <c r="AB645" s="1"/>
      <c r="AC645" s="27">
        <f t="shared" si="82"/>
        <v>0</v>
      </c>
    </row>
    <row r="646" spans="1:29" ht="13.5" hidden="1" outlineLevel="3" thickBot="1" x14ac:dyDescent="0.25">
      <c r="A646" s="28" t="s">
        <v>1366</v>
      </c>
      <c r="B646" s="28" t="s">
        <v>1367</v>
      </c>
      <c r="C646" s="24" t="s">
        <v>1404</v>
      </c>
      <c r="D646" s="24" t="s">
        <v>1405</v>
      </c>
      <c r="E646" s="25">
        <v>4026542.78</v>
      </c>
      <c r="F646" s="25">
        <v>4203439.96</v>
      </c>
      <c r="G646" s="25">
        <v>4220697.1399999997</v>
      </c>
      <c r="H646" s="25">
        <v>3836723.19</v>
      </c>
      <c r="I646" s="25">
        <v>4036632.72</v>
      </c>
      <c r="J646" s="25">
        <v>3786672.4</v>
      </c>
      <c r="K646" s="25">
        <v>3349562.8</v>
      </c>
      <c r="L646" s="25">
        <v>3247672.36</v>
      </c>
      <c r="M646" s="25">
        <v>3644546.52</v>
      </c>
      <c r="N646" s="25">
        <v>3285316.77</v>
      </c>
      <c r="O646" s="25">
        <v>3402657.75</v>
      </c>
      <c r="P646" s="25">
        <v>2805338.23</v>
      </c>
      <c r="Q646" s="25">
        <v>2315840.2799999998</v>
      </c>
      <c r="R646" s="25">
        <f t="shared" si="81"/>
        <v>3582537.6141666663</v>
      </c>
      <c r="T646" s="26"/>
      <c r="U646" s="26"/>
      <c r="V646" s="26">
        <f t="shared" si="79"/>
        <v>3582537.6141666663</v>
      </c>
      <c r="W646" s="26"/>
      <c r="X646" s="26"/>
      <c r="Y646" s="26"/>
      <c r="Z646" s="26">
        <f t="shared" si="83"/>
        <v>3582537.6141666663</v>
      </c>
      <c r="AA646" s="26"/>
      <c r="AB646" s="1"/>
      <c r="AC646" s="27">
        <f t="shared" si="82"/>
        <v>0</v>
      </c>
    </row>
    <row r="647" spans="1:29" ht="13.5" hidden="1" outlineLevel="3" thickBot="1" x14ac:dyDescent="0.25">
      <c r="A647" s="28" t="s">
        <v>1366</v>
      </c>
      <c r="B647" s="28" t="s">
        <v>1367</v>
      </c>
      <c r="C647" s="24" t="s">
        <v>1406</v>
      </c>
      <c r="D647" s="24" t="s">
        <v>1407</v>
      </c>
      <c r="E647" s="25">
        <v>5672.08</v>
      </c>
      <c r="F647" s="25">
        <v>5273.3</v>
      </c>
      <c r="G647" s="25">
        <v>4874.5200000000004</v>
      </c>
      <c r="H647" s="25">
        <v>4475.74</v>
      </c>
      <c r="I647" s="25">
        <v>4076.93</v>
      </c>
      <c r="J647" s="25">
        <v>3678.14</v>
      </c>
      <c r="K647" s="25">
        <v>0</v>
      </c>
      <c r="L647" s="25">
        <v>0</v>
      </c>
      <c r="M647" s="25">
        <v>0</v>
      </c>
      <c r="N647" s="25">
        <v>0</v>
      </c>
      <c r="O647" s="25">
        <v>0</v>
      </c>
      <c r="P647" s="25">
        <v>0</v>
      </c>
      <c r="Q647" s="25">
        <v>0</v>
      </c>
      <c r="R647" s="25">
        <f t="shared" si="81"/>
        <v>2101.2224999999999</v>
      </c>
      <c r="T647" s="26"/>
      <c r="U647" s="26"/>
      <c r="V647" s="26">
        <f t="shared" si="79"/>
        <v>2101.2224999999999</v>
      </c>
      <c r="W647" s="26"/>
      <c r="X647" s="26"/>
      <c r="Y647" s="26"/>
      <c r="Z647" s="26">
        <f t="shared" si="83"/>
        <v>2101.2224999999999</v>
      </c>
      <c r="AA647" s="26"/>
      <c r="AB647" s="1"/>
      <c r="AC647" s="27">
        <f t="shared" si="82"/>
        <v>0</v>
      </c>
    </row>
    <row r="648" spans="1:29" ht="13.5" hidden="1" outlineLevel="3" thickBot="1" x14ac:dyDescent="0.25">
      <c r="A648" s="28" t="s">
        <v>1366</v>
      </c>
      <c r="B648" s="28" t="s">
        <v>1367</v>
      </c>
      <c r="C648" s="24" t="s">
        <v>1408</v>
      </c>
      <c r="D648" s="24" t="s">
        <v>1409</v>
      </c>
      <c r="E648" s="25">
        <v>-1090700</v>
      </c>
      <c r="F648" s="25">
        <v>-1093090</v>
      </c>
      <c r="G648" s="25">
        <v>-1095486</v>
      </c>
      <c r="H648" s="25">
        <v>-1097886</v>
      </c>
      <c r="I648" s="25">
        <v>-1100293</v>
      </c>
      <c r="J648" s="25">
        <v>-1102704</v>
      </c>
      <c r="K648" s="25">
        <v>-1105120</v>
      </c>
      <c r="L648" s="25">
        <v>-1105120</v>
      </c>
      <c r="M648" s="25">
        <v>-1105120</v>
      </c>
      <c r="N648" s="25">
        <v>-1112403</v>
      </c>
      <c r="O648" s="25">
        <v>-1112403</v>
      </c>
      <c r="P648" s="25">
        <v>-1112403</v>
      </c>
      <c r="Q648" s="25">
        <v>-1119733</v>
      </c>
      <c r="R648" s="25">
        <f t="shared" si="81"/>
        <v>-1103937.0416666667</v>
      </c>
      <c r="T648" s="26"/>
      <c r="U648" s="26"/>
      <c r="V648" s="26">
        <f t="shared" si="79"/>
        <v>-1103937.0416666667</v>
      </c>
      <c r="W648" s="26"/>
      <c r="X648" s="26"/>
      <c r="Y648" s="26"/>
      <c r="Z648" s="26">
        <f t="shared" si="83"/>
        <v>-1103937.0416666667</v>
      </c>
      <c r="AA648" s="26"/>
      <c r="AB648" s="1"/>
      <c r="AC648" s="27">
        <f t="shared" si="82"/>
        <v>0</v>
      </c>
    </row>
    <row r="649" spans="1:29" ht="13.5" hidden="1" outlineLevel="3" thickBot="1" x14ac:dyDescent="0.25">
      <c r="A649" s="28" t="s">
        <v>1366</v>
      </c>
      <c r="B649" s="28" t="s">
        <v>1367</v>
      </c>
      <c r="C649" s="24" t="s">
        <v>1410</v>
      </c>
      <c r="D649" s="24" t="s">
        <v>1411</v>
      </c>
      <c r="E649" s="25">
        <v>-527068.75</v>
      </c>
      <c r="F649" s="25">
        <v>1395683.86</v>
      </c>
      <c r="G649" s="25">
        <v>1155595.6100000001</v>
      </c>
      <c r="H649" s="25">
        <v>1847800.36</v>
      </c>
      <c r="I649" s="25">
        <v>1667413.56</v>
      </c>
      <c r="J649" s="25">
        <v>1592252.75</v>
      </c>
      <c r="K649" s="25">
        <v>4756921.9000000004</v>
      </c>
      <c r="L649" s="25">
        <v>5234288.41</v>
      </c>
      <c r="M649" s="25">
        <v>5277491.6100000003</v>
      </c>
      <c r="N649" s="25">
        <v>7265939.3200000003</v>
      </c>
      <c r="O649" s="25">
        <v>7409905.9699999997</v>
      </c>
      <c r="P649" s="25">
        <v>7873082.21</v>
      </c>
      <c r="Q649" s="25">
        <v>8136346.5499999998</v>
      </c>
      <c r="R649" s="25">
        <f t="shared" si="81"/>
        <v>4106751.2050000001</v>
      </c>
      <c r="T649" s="26"/>
      <c r="U649" s="26"/>
      <c r="V649" s="26">
        <f t="shared" si="79"/>
        <v>4106751.2050000001</v>
      </c>
      <c r="W649" s="26"/>
      <c r="X649" s="26"/>
      <c r="Y649" s="26"/>
      <c r="Z649" s="26">
        <f t="shared" si="83"/>
        <v>4106751.2050000001</v>
      </c>
      <c r="AA649" s="26"/>
      <c r="AB649" s="1"/>
      <c r="AC649" s="27">
        <f t="shared" si="82"/>
        <v>0</v>
      </c>
    </row>
    <row r="650" spans="1:29" ht="13.5" hidden="1" outlineLevel="3" thickBot="1" x14ac:dyDescent="0.25">
      <c r="A650" s="28" t="s">
        <v>1366</v>
      </c>
      <c r="B650" s="28" t="s">
        <v>1367</v>
      </c>
      <c r="C650" s="24" t="s">
        <v>1412</v>
      </c>
      <c r="D650" s="24" t="s">
        <v>1413</v>
      </c>
      <c r="E650" s="25">
        <v>-222272.58</v>
      </c>
      <c r="F650" s="25">
        <v>-2186735</v>
      </c>
      <c r="G650" s="25">
        <v>-1988031.2</v>
      </c>
      <c r="H650" s="25">
        <v>0</v>
      </c>
      <c r="I650" s="25">
        <v>-3259461.16</v>
      </c>
      <c r="J650" s="25">
        <v>-3212584.09</v>
      </c>
      <c r="K650" s="25">
        <v>-2917175.44</v>
      </c>
      <c r="L650" s="25">
        <v>-2917175.44</v>
      </c>
      <c r="M650" s="25">
        <v>-2917175.44</v>
      </c>
      <c r="N650" s="25">
        <v>-1862503.41</v>
      </c>
      <c r="O650" s="25">
        <v>-1862503.41</v>
      </c>
      <c r="P650" s="25">
        <v>-1862503.41</v>
      </c>
      <c r="Q650" s="25">
        <v>-4889904.03</v>
      </c>
      <c r="R650" s="25">
        <f t="shared" si="81"/>
        <v>-2295161.3587500001</v>
      </c>
      <c r="T650" s="26"/>
      <c r="U650" s="26"/>
      <c r="V650" s="26">
        <f t="shared" si="79"/>
        <v>-2295161.3587500001</v>
      </c>
      <c r="W650" s="26"/>
      <c r="X650" s="26"/>
      <c r="Y650" s="26"/>
      <c r="Z650" s="26">
        <f t="shared" si="83"/>
        <v>-2295161.3587500001</v>
      </c>
      <c r="AA650" s="26"/>
      <c r="AB650" s="1"/>
      <c r="AC650" s="27">
        <f t="shared" si="82"/>
        <v>0</v>
      </c>
    </row>
    <row r="651" spans="1:29" ht="13.5" hidden="1" outlineLevel="3" thickBot="1" x14ac:dyDescent="0.25">
      <c r="A651" s="28" t="s">
        <v>1366</v>
      </c>
      <c r="B651" s="28" t="s">
        <v>1367</v>
      </c>
      <c r="C651" s="24" t="s">
        <v>1414</v>
      </c>
      <c r="D651" s="24" t="s">
        <v>1413</v>
      </c>
      <c r="E651" s="25">
        <v>749341.33</v>
      </c>
      <c r="F651" s="25">
        <v>791051.14</v>
      </c>
      <c r="G651" s="25">
        <v>832435.59</v>
      </c>
      <c r="H651" s="25">
        <v>-1847800.36</v>
      </c>
      <c r="I651" s="25">
        <v>1592047.6</v>
      </c>
      <c r="J651" s="25">
        <v>1620331.34</v>
      </c>
      <c r="K651" s="25">
        <v>-1839746.46</v>
      </c>
      <c r="L651" s="25">
        <v>-1815716.03</v>
      </c>
      <c r="M651" s="25">
        <v>-1814849.36</v>
      </c>
      <c r="N651" s="25">
        <v>-5403435.9100000001</v>
      </c>
      <c r="O651" s="25">
        <v>544340.93000000005</v>
      </c>
      <c r="P651" s="25">
        <v>548234.75</v>
      </c>
      <c r="Q651" s="25">
        <v>-3246442.52</v>
      </c>
      <c r="R651" s="25">
        <f t="shared" si="81"/>
        <v>-670138.11375000002</v>
      </c>
      <c r="T651" s="26"/>
      <c r="U651" s="26"/>
      <c r="V651" s="26">
        <f t="shared" si="79"/>
        <v>-670138.11375000002</v>
      </c>
      <c r="W651" s="26"/>
      <c r="X651" s="26"/>
      <c r="Y651" s="26"/>
      <c r="Z651" s="26">
        <f t="shared" si="83"/>
        <v>-670138.11375000002</v>
      </c>
      <c r="AA651" s="26"/>
      <c r="AB651" s="1"/>
      <c r="AC651" s="27">
        <f t="shared" si="82"/>
        <v>0</v>
      </c>
    </row>
    <row r="652" spans="1:29" ht="13.5" hidden="1" outlineLevel="3" thickBot="1" x14ac:dyDescent="0.25">
      <c r="A652" s="28" t="s">
        <v>1366</v>
      </c>
      <c r="B652" s="28" t="s">
        <v>1367</v>
      </c>
      <c r="C652" s="24" t="s">
        <v>1415</v>
      </c>
      <c r="D652" s="24" t="s">
        <v>1416</v>
      </c>
      <c r="E652" s="25">
        <v>126263.69</v>
      </c>
      <c r="F652" s="25">
        <v>153810</v>
      </c>
      <c r="G652" s="25">
        <v>157648.28</v>
      </c>
      <c r="H652" s="25">
        <v>161129.63</v>
      </c>
      <c r="I652" s="25">
        <v>204790.93</v>
      </c>
      <c r="J652" s="25">
        <v>206726.59</v>
      </c>
      <c r="K652" s="25">
        <v>208932.68</v>
      </c>
      <c r="L652" s="25">
        <v>246153.05</v>
      </c>
      <c r="M652" s="25">
        <v>248132.13</v>
      </c>
      <c r="N652" s="25">
        <v>251591.51</v>
      </c>
      <c r="O652" s="25">
        <v>277521.01</v>
      </c>
      <c r="P652" s="25">
        <v>281619.01</v>
      </c>
      <c r="Q652" s="25">
        <v>285687.65999999997</v>
      </c>
      <c r="R652" s="25">
        <f t="shared" si="81"/>
        <v>217002.54125000004</v>
      </c>
      <c r="T652" s="26"/>
      <c r="U652" s="26"/>
      <c r="V652" s="26">
        <f t="shared" si="79"/>
        <v>217002.54125000004</v>
      </c>
      <c r="W652" s="26"/>
      <c r="X652" s="26"/>
      <c r="Y652" s="26"/>
      <c r="Z652" s="26">
        <f t="shared" si="83"/>
        <v>217002.54125000004</v>
      </c>
      <c r="AA652" s="26"/>
      <c r="AB652" s="1"/>
      <c r="AC652" s="27">
        <f t="shared" si="82"/>
        <v>0</v>
      </c>
    </row>
    <row r="653" spans="1:29" ht="13.5" hidden="1" outlineLevel="3" thickBot="1" x14ac:dyDescent="0.25">
      <c r="A653" s="28" t="s">
        <v>1366</v>
      </c>
      <c r="B653" s="28" t="s">
        <v>1367</v>
      </c>
      <c r="C653" s="24" t="s">
        <v>1417</v>
      </c>
      <c r="D653" s="24" t="s">
        <v>1418</v>
      </c>
      <c r="E653" s="25">
        <v>1230176.1100000001</v>
      </c>
      <c r="F653" s="25">
        <v>1080937.8600000001</v>
      </c>
      <c r="G653" s="25">
        <v>935945.15</v>
      </c>
      <c r="H653" s="25">
        <v>856513.54</v>
      </c>
      <c r="I653" s="25">
        <v>823508.47999999998</v>
      </c>
      <c r="J653" s="25">
        <v>809894.67</v>
      </c>
      <c r="K653" s="25">
        <v>640515.85</v>
      </c>
      <c r="L653" s="25">
        <v>398291.87</v>
      </c>
      <c r="M653" s="25">
        <v>276899.99</v>
      </c>
      <c r="N653" s="25">
        <v>181376.45</v>
      </c>
      <c r="O653" s="25">
        <v>125719.78</v>
      </c>
      <c r="P653" s="25">
        <v>84868.61</v>
      </c>
      <c r="Q653" s="25">
        <v>63550.99</v>
      </c>
      <c r="R653" s="25">
        <f t="shared" si="81"/>
        <v>571777.9833333334</v>
      </c>
      <c r="T653" s="26"/>
      <c r="U653" s="26"/>
      <c r="V653" s="26">
        <f t="shared" si="79"/>
        <v>571777.9833333334</v>
      </c>
      <c r="W653" s="26"/>
      <c r="X653" s="26"/>
      <c r="Y653" s="26"/>
      <c r="Z653" s="26">
        <f>V653</f>
        <v>571777.9833333334</v>
      </c>
      <c r="AA653" s="26"/>
      <c r="AB653" s="1"/>
      <c r="AC653" s="27">
        <f t="shared" si="82"/>
        <v>0</v>
      </c>
    </row>
    <row r="654" spans="1:29" ht="13.5" hidden="1" outlineLevel="3" thickBot="1" x14ac:dyDescent="0.25">
      <c r="A654" s="28" t="s">
        <v>1366</v>
      </c>
      <c r="B654" s="28" t="s">
        <v>1367</v>
      </c>
      <c r="C654" s="24" t="s">
        <v>1419</v>
      </c>
      <c r="D654" s="24" t="s">
        <v>1420</v>
      </c>
      <c r="E654" s="25">
        <v>0</v>
      </c>
      <c r="F654" s="25">
        <v>0</v>
      </c>
      <c r="G654" s="25">
        <v>0</v>
      </c>
      <c r="H654" s="25">
        <v>0</v>
      </c>
      <c r="I654" s="25">
        <v>0</v>
      </c>
      <c r="J654" s="25">
        <v>0</v>
      </c>
      <c r="K654" s="25">
        <v>25155.99</v>
      </c>
      <c r="L654" s="25">
        <v>41209.300000000003</v>
      </c>
      <c r="M654" s="25">
        <v>57262.61</v>
      </c>
      <c r="N654" s="25">
        <v>73315.88</v>
      </c>
      <c r="O654" s="25">
        <v>89369.17</v>
      </c>
      <c r="P654" s="25">
        <v>105422.46</v>
      </c>
      <c r="Q654" s="25">
        <v>121475.76</v>
      </c>
      <c r="R654" s="25">
        <f t="shared" si="81"/>
        <v>37706.107500000006</v>
      </c>
      <c r="T654" s="26"/>
      <c r="U654" s="26"/>
      <c r="V654" s="26">
        <f t="shared" si="79"/>
        <v>37706.107500000006</v>
      </c>
      <c r="W654" s="26"/>
      <c r="X654" s="26"/>
      <c r="Y654" s="26"/>
      <c r="Z654" s="26">
        <f>V654</f>
        <v>37706.107500000006</v>
      </c>
      <c r="AA654" s="26"/>
      <c r="AB654" s="1"/>
      <c r="AC654" s="27">
        <f t="shared" si="82"/>
        <v>0</v>
      </c>
    </row>
    <row r="655" spans="1:29" ht="13.5" hidden="1" outlineLevel="3" thickBot="1" x14ac:dyDescent="0.25">
      <c r="A655" s="28" t="s">
        <v>1366</v>
      </c>
      <c r="B655" s="28" t="s">
        <v>1367</v>
      </c>
      <c r="C655" s="24" t="s">
        <v>1421</v>
      </c>
      <c r="D655" s="24" t="s">
        <v>1422</v>
      </c>
      <c r="E655" s="25">
        <v>6849357.8700000001</v>
      </c>
      <c r="F655" s="25">
        <v>7514519.4900000002</v>
      </c>
      <c r="G655" s="25">
        <v>7722494.4800000004</v>
      </c>
      <c r="H655" s="25">
        <v>8040528.5899999999</v>
      </c>
      <c r="I655" s="25">
        <v>7306302.21</v>
      </c>
      <c r="J655" s="25">
        <v>5969983.5800000001</v>
      </c>
      <c r="K655" s="25">
        <v>3611569.25</v>
      </c>
      <c r="L655" s="25">
        <v>2306914.0499999998</v>
      </c>
      <c r="M655" s="25">
        <v>1562221.09</v>
      </c>
      <c r="N655" s="25">
        <v>736453</v>
      </c>
      <c r="O655" s="25">
        <v>493082.66</v>
      </c>
      <c r="P655" s="25">
        <v>1017205.09</v>
      </c>
      <c r="Q655" s="25">
        <v>1175628.26</v>
      </c>
      <c r="R655" s="25">
        <f t="shared" si="81"/>
        <v>4191147.2129166671</v>
      </c>
      <c r="T655" s="26"/>
      <c r="U655" s="26"/>
      <c r="V655" s="26">
        <f t="shared" si="79"/>
        <v>4191147.2129166671</v>
      </c>
      <c r="W655" s="26"/>
      <c r="X655" s="26"/>
      <c r="Y655" s="26"/>
      <c r="Z655" s="26"/>
      <c r="AA655" s="26">
        <f>V655</f>
        <v>4191147.2129166671</v>
      </c>
      <c r="AB655" s="1"/>
      <c r="AC655" s="27">
        <f t="shared" si="82"/>
        <v>0</v>
      </c>
    </row>
    <row r="656" spans="1:29" ht="13.5" hidden="1" outlineLevel="3" thickBot="1" x14ac:dyDescent="0.25">
      <c r="A656" s="28" t="s">
        <v>1366</v>
      </c>
      <c r="B656" s="28" t="s">
        <v>1367</v>
      </c>
      <c r="C656" s="24" t="s">
        <v>1423</v>
      </c>
      <c r="D656" s="24" t="s">
        <v>1424</v>
      </c>
      <c r="E656" s="25">
        <v>0</v>
      </c>
      <c r="F656" s="25">
        <v>0</v>
      </c>
      <c r="G656" s="25">
        <v>0</v>
      </c>
      <c r="H656" s="25">
        <v>16082.48</v>
      </c>
      <c r="I656" s="25">
        <v>14807.4</v>
      </c>
      <c r="J656" s="25">
        <v>0</v>
      </c>
      <c r="K656" s="25">
        <v>0</v>
      </c>
      <c r="L656" s="25">
        <v>41538.769999999997</v>
      </c>
      <c r="M656" s="25">
        <v>147808.34</v>
      </c>
      <c r="N656" s="25">
        <v>251448.64</v>
      </c>
      <c r="O656" s="25">
        <v>302369.90000000002</v>
      </c>
      <c r="P656" s="25">
        <v>351832.78</v>
      </c>
      <c r="Q656" s="25">
        <v>421362.98</v>
      </c>
      <c r="R656" s="25">
        <f t="shared" si="81"/>
        <v>111380.81666666667</v>
      </c>
      <c r="T656" s="26"/>
      <c r="U656" s="26"/>
      <c r="V656" s="26">
        <f t="shared" si="79"/>
        <v>111380.81666666667</v>
      </c>
      <c r="W656" s="26"/>
      <c r="X656" s="26"/>
      <c r="Y656" s="26"/>
      <c r="Z656" s="26"/>
      <c r="AA656" s="26">
        <f>V656</f>
        <v>111380.81666666667</v>
      </c>
      <c r="AB656" s="1"/>
      <c r="AC656" s="27">
        <f t="shared" si="82"/>
        <v>0</v>
      </c>
    </row>
    <row r="657" spans="1:29" ht="13.5" hidden="1" outlineLevel="3" thickBot="1" x14ac:dyDescent="0.25">
      <c r="A657" s="28" t="s">
        <v>1366</v>
      </c>
      <c r="B657" s="28" t="s">
        <v>1367</v>
      </c>
      <c r="C657" s="24" t="s">
        <v>1425</v>
      </c>
      <c r="D657" s="24" t="s">
        <v>1426</v>
      </c>
      <c r="E657" s="25">
        <v>-6849357.8700000001</v>
      </c>
      <c r="F657" s="25">
        <v>-7514519.4900000002</v>
      </c>
      <c r="G657" s="25">
        <v>-7722494.4800000004</v>
      </c>
      <c r="H657" s="25">
        <v>-8056611.0700000003</v>
      </c>
      <c r="I657" s="25">
        <v>-7321109.6100000003</v>
      </c>
      <c r="J657" s="25">
        <v>-5969983.5800000001</v>
      </c>
      <c r="K657" s="25">
        <v>-3611569.25</v>
      </c>
      <c r="L657" s="25">
        <v>-3611569.25</v>
      </c>
      <c r="M657" s="25">
        <v>-3611569.25</v>
      </c>
      <c r="N657" s="25">
        <v>-987901.64</v>
      </c>
      <c r="O657" s="25">
        <v>-987901.64</v>
      </c>
      <c r="P657" s="25">
        <v>-987901.64</v>
      </c>
      <c r="Q657" s="25">
        <v>-1596991.24</v>
      </c>
      <c r="R657" s="25">
        <f t="shared" si="81"/>
        <v>-4550525.4545833329</v>
      </c>
      <c r="T657" s="26"/>
      <c r="U657" s="26"/>
      <c r="V657" s="26">
        <f t="shared" si="79"/>
        <v>-4550525.4545833329</v>
      </c>
      <c r="W657" s="26"/>
      <c r="X657" s="26"/>
      <c r="Y657" s="26"/>
      <c r="Z657" s="26">
        <f>V657</f>
        <v>-4550525.4545833329</v>
      </c>
      <c r="AA657" s="26"/>
      <c r="AB657" s="1"/>
      <c r="AC657" s="27">
        <f t="shared" si="82"/>
        <v>0</v>
      </c>
    </row>
    <row r="658" spans="1:29" ht="13.5" hidden="1" outlineLevel="3" thickBot="1" x14ac:dyDescent="0.25">
      <c r="A658" s="28" t="s">
        <v>1366</v>
      </c>
      <c r="B658" s="28" t="s">
        <v>1367</v>
      </c>
      <c r="C658" s="24" t="s">
        <v>1427</v>
      </c>
      <c r="D658" s="24" t="s">
        <v>1428</v>
      </c>
      <c r="E658" s="25">
        <v>-84659.31</v>
      </c>
      <c r="F658" s="25">
        <v>-84571.37</v>
      </c>
      <c r="G658" s="25">
        <v>-84270.51</v>
      </c>
      <c r="H658" s="25">
        <v>-84240.35</v>
      </c>
      <c r="I658" s="25">
        <v>-83875.320000000007</v>
      </c>
      <c r="J658" s="25">
        <v>-83894.77</v>
      </c>
      <c r="K658" s="25">
        <v>-83844.59</v>
      </c>
      <c r="L658" s="25">
        <v>-83757</v>
      </c>
      <c r="M658" s="25">
        <v>-84030.53</v>
      </c>
      <c r="N658" s="25">
        <v>-84002.77</v>
      </c>
      <c r="O658" s="25">
        <v>387675.5</v>
      </c>
      <c r="P658" s="25">
        <v>350910</v>
      </c>
      <c r="Q658" s="25">
        <v>304114.86</v>
      </c>
      <c r="R658" s="25">
        <f t="shared" si="81"/>
        <v>7652.1720833333266</v>
      </c>
      <c r="T658" s="26"/>
      <c r="U658" s="26"/>
      <c r="V658" s="26">
        <f t="shared" si="79"/>
        <v>7652.1720833333266</v>
      </c>
      <c r="W658" s="26"/>
      <c r="X658" s="26"/>
      <c r="Y658" s="26"/>
      <c r="Z658" s="26">
        <f>V658</f>
        <v>7652.1720833333266</v>
      </c>
      <c r="AA658" s="26"/>
      <c r="AB658" s="1"/>
      <c r="AC658" s="27">
        <f t="shared" si="82"/>
        <v>0</v>
      </c>
    </row>
    <row r="659" spans="1:29" ht="13.5" hidden="1" outlineLevel="3" thickBot="1" x14ac:dyDescent="0.25">
      <c r="A659" s="28" t="s">
        <v>1366</v>
      </c>
      <c r="B659" s="28" t="s">
        <v>1367</v>
      </c>
      <c r="C659" s="24" t="s">
        <v>1429</v>
      </c>
      <c r="D659" s="24" t="s">
        <v>1430</v>
      </c>
      <c r="E659" s="25">
        <v>476615.95</v>
      </c>
      <c r="F659" s="25">
        <v>476615.95</v>
      </c>
      <c r="G659" s="25">
        <v>476615.95</v>
      </c>
      <c r="H659" s="25">
        <v>476615.95</v>
      </c>
      <c r="I659" s="25">
        <v>476615.95</v>
      </c>
      <c r="J659" s="25">
        <v>476615.95</v>
      </c>
      <c r="K659" s="25">
        <v>476615.95</v>
      </c>
      <c r="L659" s="25">
        <v>476615.95</v>
      </c>
      <c r="M659" s="25">
        <v>476615.95</v>
      </c>
      <c r="N659" s="25">
        <v>476615.95</v>
      </c>
      <c r="O659" s="25">
        <v>0</v>
      </c>
      <c r="P659" s="25">
        <v>0</v>
      </c>
      <c r="Q659" s="25">
        <v>0</v>
      </c>
      <c r="R659" s="25">
        <f t="shared" si="81"/>
        <v>377320.9604166667</v>
      </c>
      <c r="T659" s="26"/>
      <c r="U659" s="26"/>
      <c r="V659" s="26">
        <f t="shared" si="79"/>
        <v>377320.9604166667</v>
      </c>
      <c r="W659" s="26"/>
      <c r="X659" s="26"/>
      <c r="Y659" s="26"/>
      <c r="Z659" s="26">
        <f>V659</f>
        <v>377320.9604166667</v>
      </c>
      <c r="AA659" s="26"/>
      <c r="AB659" s="1"/>
      <c r="AC659" s="27">
        <f t="shared" si="82"/>
        <v>0</v>
      </c>
    </row>
    <row r="660" spans="1:29" ht="13.5" hidden="1" outlineLevel="3" thickBot="1" x14ac:dyDescent="0.25">
      <c r="A660" s="28" t="s">
        <v>1366</v>
      </c>
      <c r="B660" s="28" t="s">
        <v>1367</v>
      </c>
      <c r="C660" s="24" t="s">
        <v>1431</v>
      </c>
      <c r="D660" s="24" t="s">
        <v>1432</v>
      </c>
      <c r="E660" s="25">
        <v>0</v>
      </c>
      <c r="F660" s="25">
        <v>0</v>
      </c>
      <c r="G660" s="25">
        <v>0</v>
      </c>
      <c r="H660" s="25">
        <v>0</v>
      </c>
      <c r="I660" s="25">
        <v>0</v>
      </c>
      <c r="J660" s="25">
        <v>0</v>
      </c>
      <c r="K660" s="25">
        <v>0</v>
      </c>
      <c r="L660" s="25">
        <v>0</v>
      </c>
      <c r="M660" s="25">
        <v>0</v>
      </c>
      <c r="N660" s="25">
        <v>0</v>
      </c>
      <c r="O660" s="25">
        <v>0</v>
      </c>
      <c r="P660" s="25">
        <v>2195</v>
      </c>
      <c r="Q660" s="25">
        <v>1744.45</v>
      </c>
      <c r="R660" s="25">
        <f t="shared" si="81"/>
        <v>255.60208333333333</v>
      </c>
      <c r="T660" s="26"/>
      <c r="U660" s="26"/>
      <c r="V660" s="26">
        <f t="shared" si="79"/>
        <v>255.60208333333333</v>
      </c>
      <c r="W660" s="26"/>
      <c r="X660" s="26"/>
      <c r="Y660" s="26"/>
      <c r="Z660" s="26">
        <f t="shared" ref="Z660:Z661" si="84">V660</f>
        <v>255.60208333333333</v>
      </c>
      <c r="AA660" s="26"/>
      <c r="AB660" s="1"/>
      <c r="AC660" s="27">
        <f t="shared" si="82"/>
        <v>0</v>
      </c>
    </row>
    <row r="661" spans="1:29" ht="13.5" hidden="1" outlineLevel="3" thickBot="1" x14ac:dyDescent="0.25">
      <c r="A661" s="28" t="s">
        <v>1366</v>
      </c>
      <c r="B661" s="28" t="s">
        <v>1367</v>
      </c>
      <c r="C661" s="24" t="s">
        <v>1433</v>
      </c>
      <c r="D661" s="24" t="s">
        <v>1434</v>
      </c>
      <c r="E661" s="25">
        <v>-618597.11</v>
      </c>
      <c r="F661" s="25">
        <v>-618408.81000000006</v>
      </c>
      <c r="G661" s="25">
        <v>-618081.56000000006</v>
      </c>
      <c r="H661" s="25">
        <v>-616065.69999999995</v>
      </c>
      <c r="I661" s="25">
        <v>-615005.41</v>
      </c>
      <c r="J661" s="25">
        <v>-614612.71</v>
      </c>
      <c r="K661" s="25">
        <v>-614180.74</v>
      </c>
      <c r="L661" s="25">
        <v>-613578.6</v>
      </c>
      <c r="M661" s="25">
        <v>-613473.88</v>
      </c>
      <c r="N661" s="25">
        <v>-612884.82999999996</v>
      </c>
      <c r="O661" s="25">
        <v>-607283.47</v>
      </c>
      <c r="P661" s="25">
        <v>-603853.07999999996</v>
      </c>
      <c r="Q661" s="25">
        <v>-415858.24</v>
      </c>
      <c r="R661" s="25">
        <f t="shared" si="81"/>
        <v>-605388.03874999995</v>
      </c>
      <c r="T661" s="26"/>
      <c r="U661" s="26"/>
      <c r="V661" s="26">
        <f t="shared" si="79"/>
        <v>-605388.03874999995</v>
      </c>
      <c r="W661" s="26"/>
      <c r="X661" s="26"/>
      <c r="Y661" s="26"/>
      <c r="Z661" s="26">
        <f t="shared" si="84"/>
        <v>-605388.03874999995</v>
      </c>
      <c r="AA661" s="26"/>
      <c r="AB661" s="1"/>
      <c r="AC661" s="27">
        <f t="shared" si="82"/>
        <v>0</v>
      </c>
    </row>
    <row r="662" spans="1:29" ht="13.5" hidden="1" outlineLevel="3" thickBot="1" x14ac:dyDescent="0.25">
      <c r="A662" s="28" t="s">
        <v>1366</v>
      </c>
      <c r="B662" s="28" t="s">
        <v>1367</v>
      </c>
      <c r="C662" s="24" t="s">
        <v>1435</v>
      </c>
      <c r="D662" s="24" t="s">
        <v>1436</v>
      </c>
      <c r="E662" s="25">
        <v>300000</v>
      </c>
      <c r="F662" s="25">
        <v>300000</v>
      </c>
      <c r="G662" s="25">
        <v>300000</v>
      </c>
      <c r="H662" s="25">
        <v>300000</v>
      </c>
      <c r="I662" s="25">
        <v>300000</v>
      </c>
      <c r="J662" s="25">
        <v>300000</v>
      </c>
      <c r="K662" s="25">
        <v>0</v>
      </c>
      <c r="L662" s="25">
        <v>0</v>
      </c>
      <c r="M662" s="25">
        <v>0</v>
      </c>
      <c r="N662" s="25">
        <v>0</v>
      </c>
      <c r="O662" s="25">
        <v>0</v>
      </c>
      <c r="P662" s="25">
        <v>0</v>
      </c>
      <c r="Q662" s="25">
        <v>0</v>
      </c>
      <c r="R662" s="25">
        <f t="shared" si="81"/>
        <v>137500</v>
      </c>
      <c r="T662" s="26"/>
      <c r="U662" s="26"/>
      <c r="V662" s="26">
        <f t="shared" si="79"/>
        <v>137500</v>
      </c>
      <c r="W662" s="26"/>
      <c r="X662" s="26"/>
      <c r="Y662" s="26"/>
      <c r="Z662" s="26">
        <f>V662</f>
        <v>137500</v>
      </c>
      <c r="AA662" s="26"/>
      <c r="AB662" s="1"/>
      <c r="AC662" s="27">
        <f t="shared" si="82"/>
        <v>0</v>
      </c>
    </row>
    <row r="663" spans="1:29" ht="13.5" hidden="1" outlineLevel="3" thickBot="1" x14ac:dyDescent="0.25">
      <c r="A663" s="28" t="s">
        <v>1366</v>
      </c>
      <c r="B663" s="28" t="s">
        <v>1367</v>
      </c>
      <c r="C663" s="24" t="s">
        <v>1437</v>
      </c>
      <c r="D663" s="24" t="s">
        <v>1438</v>
      </c>
      <c r="E663" s="25">
        <v>0</v>
      </c>
      <c r="F663" s="25">
        <v>0</v>
      </c>
      <c r="G663" s="25">
        <v>0</v>
      </c>
      <c r="H663" s="25">
        <v>0</v>
      </c>
      <c r="I663" s="25">
        <v>0</v>
      </c>
      <c r="J663" s="25">
        <v>0</v>
      </c>
      <c r="K663" s="25">
        <v>0</v>
      </c>
      <c r="L663" s="25">
        <v>515</v>
      </c>
      <c r="M663" s="25">
        <v>214425.69</v>
      </c>
      <c r="N663" s="25">
        <v>277524.40000000002</v>
      </c>
      <c r="O663" s="25">
        <v>303388.31</v>
      </c>
      <c r="P663" s="25">
        <v>312653.87</v>
      </c>
      <c r="Q663" s="25">
        <v>327729.15000000002</v>
      </c>
      <c r="R663" s="25">
        <f t="shared" si="81"/>
        <v>106030.98708333333</v>
      </c>
      <c r="T663" s="26"/>
      <c r="U663" s="26"/>
      <c r="V663" s="26">
        <f t="shared" si="79"/>
        <v>106030.98708333333</v>
      </c>
      <c r="W663" s="26"/>
      <c r="X663" s="26"/>
      <c r="Y663" s="26"/>
      <c r="Z663" s="26">
        <f>V663</f>
        <v>106030.98708333333</v>
      </c>
      <c r="AA663" s="26"/>
      <c r="AB663" s="1"/>
      <c r="AC663" s="27">
        <f t="shared" si="82"/>
        <v>0</v>
      </c>
    </row>
    <row r="664" spans="1:29" ht="13.5" hidden="1" outlineLevel="3" thickBot="1" x14ac:dyDescent="0.25">
      <c r="A664" s="28" t="s">
        <v>1366</v>
      </c>
      <c r="B664" s="28" t="s">
        <v>1367</v>
      </c>
      <c r="C664" s="24" t="s">
        <v>1439</v>
      </c>
      <c r="D664" s="24" t="s">
        <v>1440</v>
      </c>
      <c r="E664" s="25">
        <v>0</v>
      </c>
      <c r="F664" s="25">
        <v>0</v>
      </c>
      <c r="G664" s="25">
        <v>0</v>
      </c>
      <c r="H664" s="25">
        <v>0</v>
      </c>
      <c r="I664" s="25">
        <v>0</v>
      </c>
      <c r="J664" s="25">
        <v>0</v>
      </c>
      <c r="K664" s="25">
        <v>0</v>
      </c>
      <c r="L664" s="25">
        <v>0</v>
      </c>
      <c r="M664" s="25">
        <v>0</v>
      </c>
      <c r="N664" s="25">
        <v>0</v>
      </c>
      <c r="O664" s="25">
        <v>0</v>
      </c>
      <c r="P664" s="25">
        <v>108.93</v>
      </c>
      <c r="Q664" s="25">
        <v>3684.7</v>
      </c>
      <c r="R664" s="25">
        <f t="shared" si="81"/>
        <v>162.60666666666665</v>
      </c>
      <c r="T664" s="26"/>
      <c r="U664" s="26"/>
      <c r="V664" s="26">
        <f t="shared" si="79"/>
        <v>162.60666666666665</v>
      </c>
      <c r="W664" s="26"/>
      <c r="X664" s="26"/>
      <c r="Y664" s="26"/>
      <c r="Z664" s="26">
        <f>V664</f>
        <v>162.60666666666665</v>
      </c>
      <c r="AA664" s="26"/>
      <c r="AB664" s="1"/>
      <c r="AC664" s="27">
        <f t="shared" si="82"/>
        <v>0</v>
      </c>
    </row>
    <row r="665" spans="1:29" ht="13.5" hidden="1" outlineLevel="3" thickBot="1" x14ac:dyDescent="0.25">
      <c r="A665" s="28" t="s">
        <v>1366</v>
      </c>
      <c r="B665" s="28" t="s">
        <v>1367</v>
      </c>
      <c r="C665" s="24" t="s">
        <v>1441</v>
      </c>
      <c r="D665" s="24" t="s">
        <v>1442</v>
      </c>
      <c r="E665" s="25">
        <v>-277798.26</v>
      </c>
      <c r="F665" s="25">
        <v>-277798.26</v>
      </c>
      <c r="G665" s="25">
        <v>-277798.26</v>
      </c>
      <c r="H665" s="25">
        <v>-277798.26</v>
      </c>
      <c r="I665" s="25">
        <v>-277798.26</v>
      </c>
      <c r="J665" s="25">
        <v>-277798.26</v>
      </c>
      <c r="K665" s="25">
        <v>-277798.26</v>
      </c>
      <c r="L665" s="25">
        <v>-277798.26</v>
      </c>
      <c r="M665" s="25">
        <v>-277798.26</v>
      </c>
      <c r="N665" s="25">
        <v>-277798.26</v>
      </c>
      <c r="O665" s="25">
        <v>-277798.26</v>
      </c>
      <c r="P665" s="25">
        <v>-277798.26</v>
      </c>
      <c r="Q665" s="25">
        <v>-277798.26</v>
      </c>
      <c r="R665" s="25">
        <f t="shared" si="81"/>
        <v>-277798.25999999995</v>
      </c>
      <c r="T665" s="26"/>
      <c r="U665" s="26"/>
      <c r="V665" s="26">
        <f t="shared" si="79"/>
        <v>-277798.25999999995</v>
      </c>
      <c r="W665" s="26"/>
      <c r="X665" s="26"/>
      <c r="Y665" s="26"/>
      <c r="Z665" s="26"/>
      <c r="AA665" s="26">
        <f>V665</f>
        <v>-277798.25999999995</v>
      </c>
      <c r="AB665" s="1"/>
      <c r="AC665" s="27">
        <f t="shared" si="82"/>
        <v>0</v>
      </c>
    </row>
    <row r="666" spans="1:29" ht="13.5" hidden="1" outlineLevel="3" thickBot="1" x14ac:dyDescent="0.25">
      <c r="A666" s="28" t="s">
        <v>1366</v>
      </c>
      <c r="B666" s="28" t="s">
        <v>1367</v>
      </c>
      <c r="C666" s="24" t="s">
        <v>1443</v>
      </c>
      <c r="D666" s="24" t="s">
        <v>1444</v>
      </c>
      <c r="E666" s="25">
        <v>-52047.51</v>
      </c>
      <c r="F666" s="25">
        <v>-52047.51</v>
      </c>
      <c r="G666" s="25">
        <v>-52047.51</v>
      </c>
      <c r="H666" s="25">
        <v>-52047.51</v>
      </c>
      <c r="I666" s="25">
        <v>-52047.51</v>
      </c>
      <c r="J666" s="25">
        <v>-52047.51</v>
      </c>
      <c r="K666" s="25">
        <v>-52047.51</v>
      </c>
      <c r="L666" s="25">
        <v>-52047.51</v>
      </c>
      <c r="M666" s="25">
        <v>-52047.51</v>
      </c>
      <c r="N666" s="25">
        <v>-52047.51</v>
      </c>
      <c r="O666" s="25">
        <v>-52047.51</v>
      </c>
      <c r="P666" s="25">
        <v>-52047.51</v>
      </c>
      <c r="Q666" s="25">
        <v>-52047.51</v>
      </c>
      <c r="R666" s="25">
        <f t="shared" si="81"/>
        <v>-52047.51</v>
      </c>
      <c r="T666" s="26"/>
      <c r="U666" s="26"/>
      <c r="V666" s="26">
        <f t="shared" si="79"/>
        <v>-52047.51</v>
      </c>
      <c r="W666" s="26"/>
      <c r="X666" s="26"/>
      <c r="Y666" s="26"/>
      <c r="Z666" s="26">
        <f>V666</f>
        <v>-52047.51</v>
      </c>
      <c r="AA666" s="26"/>
      <c r="AB666" s="1"/>
      <c r="AC666" s="27">
        <f t="shared" si="82"/>
        <v>0</v>
      </c>
    </row>
    <row r="667" spans="1:29" ht="13.5" hidden="1" outlineLevel="3" thickBot="1" x14ac:dyDescent="0.25">
      <c r="A667" s="28" t="s">
        <v>1366</v>
      </c>
      <c r="B667" s="28" t="s">
        <v>1367</v>
      </c>
      <c r="C667" s="24" t="s">
        <v>1445</v>
      </c>
      <c r="D667" s="24" t="s">
        <v>1442</v>
      </c>
      <c r="E667" s="25">
        <v>-523252.81</v>
      </c>
      <c r="F667" s="25">
        <v>-523252.81</v>
      </c>
      <c r="G667" s="25">
        <v>-523252.81</v>
      </c>
      <c r="H667" s="25">
        <v>-523252.81</v>
      </c>
      <c r="I667" s="25">
        <v>0</v>
      </c>
      <c r="J667" s="25">
        <v>0</v>
      </c>
      <c r="K667" s="25">
        <v>0</v>
      </c>
      <c r="L667" s="25">
        <v>0</v>
      </c>
      <c r="M667" s="25">
        <v>0</v>
      </c>
      <c r="N667" s="25">
        <v>0</v>
      </c>
      <c r="O667" s="25">
        <v>0</v>
      </c>
      <c r="P667" s="25">
        <v>0</v>
      </c>
      <c r="Q667" s="25">
        <v>0</v>
      </c>
      <c r="R667" s="25">
        <f t="shared" si="81"/>
        <v>-152615.40291666667</v>
      </c>
      <c r="T667" s="26"/>
      <c r="U667" s="26"/>
      <c r="V667" s="26">
        <f t="shared" si="79"/>
        <v>-152615.40291666667</v>
      </c>
      <c r="W667" s="26"/>
      <c r="X667" s="26"/>
      <c r="Y667" s="26"/>
      <c r="Z667" s="26">
        <f>V667</f>
        <v>-152615.40291666667</v>
      </c>
      <c r="AA667" s="26"/>
      <c r="AB667" s="1"/>
      <c r="AC667" s="27">
        <f t="shared" si="82"/>
        <v>0</v>
      </c>
    </row>
    <row r="668" spans="1:29" ht="13.5" hidden="1" outlineLevel="3" thickBot="1" x14ac:dyDescent="0.25">
      <c r="A668" s="28" t="s">
        <v>1366</v>
      </c>
      <c r="B668" s="28" t="s">
        <v>1367</v>
      </c>
      <c r="C668" s="24" t="s">
        <v>1446</v>
      </c>
      <c r="D668" s="24" t="s">
        <v>1447</v>
      </c>
      <c r="E668" s="25">
        <v>5946650.9800000004</v>
      </c>
      <c r="F668" s="25">
        <v>7108342.9000000004</v>
      </c>
      <c r="G668" s="25">
        <v>8270034.8200000003</v>
      </c>
      <c r="H668" s="25">
        <v>9431726.7400000002</v>
      </c>
      <c r="I668" s="25">
        <v>10593418.66</v>
      </c>
      <c r="J668" s="25">
        <v>12778611.109999999</v>
      </c>
      <c r="K668" s="25">
        <v>13940303.029999999</v>
      </c>
      <c r="L668" s="25">
        <v>13649880.050000001</v>
      </c>
      <c r="M668" s="25">
        <v>13359457.07</v>
      </c>
      <c r="N668" s="25">
        <v>13069034.09</v>
      </c>
      <c r="O668" s="25">
        <v>12778611.109999999</v>
      </c>
      <c r="P668" s="25">
        <v>12488188.130000001</v>
      </c>
      <c r="Q668" s="25">
        <v>12197765.15</v>
      </c>
      <c r="R668" s="25">
        <f t="shared" si="81"/>
        <v>11378317.981249997</v>
      </c>
      <c r="T668" s="26"/>
      <c r="U668" s="26"/>
      <c r="V668" s="26">
        <f t="shared" si="79"/>
        <v>11378317.981249997</v>
      </c>
      <c r="W668" s="26"/>
      <c r="X668" s="26"/>
      <c r="Y668" s="26"/>
      <c r="Z668" s="26">
        <f>V668</f>
        <v>11378317.981249997</v>
      </c>
      <c r="AA668" s="26"/>
      <c r="AB668" s="1"/>
      <c r="AC668" s="27">
        <f t="shared" si="82"/>
        <v>0</v>
      </c>
    </row>
    <row r="669" spans="1:29" ht="13.5" hidden="1" outlineLevel="3" thickBot="1" x14ac:dyDescent="0.25">
      <c r="A669" s="28" t="s">
        <v>1366</v>
      </c>
      <c r="B669" s="28" t="s">
        <v>1367</v>
      </c>
      <c r="C669" s="24" t="s">
        <v>1448</v>
      </c>
      <c r="D669" s="24" t="s">
        <v>1449</v>
      </c>
      <c r="E669" s="25">
        <v>1280431.93</v>
      </c>
      <c r="F669" s="25">
        <v>1269761.67</v>
      </c>
      <c r="G669" s="25">
        <v>1259091.4099999999</v>
      </c>
      <c r="H669" s="25">
        <v>1248421.1499999999</v>
      </c>
      <c r="I669" s="25">
        <v>1237750.8899999999</v>
      </c>
      <c r="J669" s="25">
        <v>1227080.6299999999</v>
      </c>
      <c r="K669" s="25">
        <v>1216410.3700000001</v>
      </c>
      <c r="L669" s="25">
        <v>1205740.1100000001</v>
      </c>
      <c r="M669" s="25">
        <v>1195069.8500000001</v>
      </c>
      <c r="N669" s="25">
        <v>1184399.5900000001</v>
      </c>
      <c r="O669" s="25">
        <v>1173729.33</v>
      </c>
      <c r="P669" s="25">
        <v>1163059.07</v>
      </c>
      <c r="Q669" s="25">
        <v>1152388.81</v>
      </c>
      <c r="R669" s="25">
        <f t="shared" si="81"/>
        <v>1216410.3699999999</v>
      </c>
      <c r="T669" s="26"/>
      <c r="U669" s="26"/>
      <c r="V669" s="26">
        <f t="shared" si="79"/>
        <v>1216410.3699999999</v>
      </c>
      <c r="W669" s="26"/>
      <c r="X669" s="26"/>
      <c r="Y669" s="26"/>
      <c r="Z669" s="26">
        <f>V669</f>
        <v>1216410.3699999999</v>
      </c>
      <c r="AA669" s="26"/>
      <c r="AB669" s="1"/>
      <c r="AC669" s="27">
        <f t="shared" si="82"/>
        <v>0</v>
      </c>
    </row>
    <row r="670" spans="1:29" ht="13.5" hidden="1" outlineLevel="3" thickBot="1" x14ac:dyDescent="0.25">
      <c r="A670" s="28" t="s">
        <v>1366</v>
      </c>
      <c r="B670" s="28" t="s">
        <v>1367</v>
      </c>
      <c r="C670" s="24" t="s">
        <v>1450</v>
      </c>
      <c r="D670" s="24" t="s">
        <v>1451</v>
      </c>
      <c r="E670" s="25">
        <v>16226264.869999999</v>
      </c>
      <c r="F670" s="25">
        <v>16189415.630000001</v>
      </c>
      <c r="G670" s="25">
        <v>16152566.390000001</v>
      </c>
      <c r="H670" s="25">
        <v>15194245.85</v>
      </c>
      <c r="I670" s="25">
        <v>15157396.609999999</v>
      </c>
      <c r="J670" s="25">
        <v>15120547.369999999</v>
      </c>
      <c r="K670" s="25">
        <v>15083698.130000001</v>
      </c>
      <c r="L670" s="25">
        <v>15046848.890000001</v>
      </c>
      <c r="M670" s="25">
        <v>15009999.65</v>
      </c>
      <c r="N670" s="25">
        <v>14973150.41</v>
      </c>
      <c r="O670" s="25">
        <v>14936301.17</v>
      </c>
      <c r="P670" s="25">
        <v>14899451.93</v>
      </c>
      <c r="Q670" s="25">
        <v>14862602.689999999</v>
      </c>
      <c r="R670" s="25">
        <f t="shared" si="81"/>
        <v>15275671.317500001</v>
      </c>
      <c r="T670" s="26"/>
      <c r="U670" s="26"/>
      <c r="V670" s="26">
        <f t="shared" si="79"/>
        <v>15275671.317500001</v>
      </c>
      <c r="W670" s="26"/>
      <c r="X670" s="26"/>
      <c r="Y670" s="26"/>
      <c r="Z670" s="26">
        <f>V670</f>
        <v>15275671.317500001</v>
      </c>
      <c r="AA670" s="26"/>
      <c r="AB670" s="1"/>
      <c r="AC670" s="27">
        <f t="shared" si="82"/>
        <v>0</v>
      </c>
    </row>
    <row r="671" spans="1:29" ht="13.5" hidden="1" outlineLevel="3" thickBot="1" x14ac:dyDescent="0.25">
      <c r="A671" s="28" t="s">
        <v>1366</v>
      </c>
      <c r="B671" s="28" t="s">
        <v>1367</v>
      </c>
      <c r="C671" s="24" t="s">
        <v>1452</v>
      </c>
      <c r="D671" s="24" t="s">
        <v>1453</v>
      </c>
      <c r="E671" s="25">
        <v>-11804355.300000001</v>
      </c>
      <c r="F671" s="25">
        <v>-11804355.300000001</v>
      </c>
      <c r="G671" s="25">
        <v>-11804355.300000001</v>
      </c>
      <c r="H671" s="25">
        <v>-10882884</v>
      </c>
      <c r="I671" s="25">
        <v>-10882884</v>
      </c>
      <c r="J671" s="25">
        <v>-10882884</v>
      </c>
      <c r="K671" s="25">
        <v>-10882884</v>
      </c>
      <c r="L671" s="25">
        <v>-10882884</v>
      </c>
      <c r="M671" s="25">
        <v>-10882884</v>
      </c>
      <c r="N671" s="25">
        <v>-10882884</v>
      </c>
      <c r="O671" s="25">
        <v>-10882884</v>
      </c>
      <c r="P671" s="25">
        <v>-10882884</v>
      </c>
      <c r="Q671" s="25">
        <v>-10882884</v>
      </c>
      <c r="R671" s="25">
        <f t="shared" si="81"/>
        <v>-11074857.1875</v>
      </c>
      <c r="T671" s="26"/>
      <c r="U671" s="26"/>
      <c r="V671" s="26">
        <f t="shared" si="79"/>
        <v>-11074857.1875</v>
      </c>
      <c r="W671" s="26"/>
      <c r="X671" s="26"/>
      <c r="Y671" s="26"/>
      <c r="Z671" s="26"/>
      <c r="AA671" s="26">
        <f>V671</f>
        <v>-11074857.1875</v>
      </c>
      <c r="AB671" s="1"/>
      <c r="AC671" s="27">
        <f t="shared" si="82"/>
        <v>0</v>
      </c>
    </row>
    <row r="672" spans="1:29" ht="13.5" hidden="1" outlineLevel="3" thickBot="1" x14ac:dyDescent="0.25">
      <c r="A672" s="28" t="s">
        <v>1366</v>
      </c>
      <c r="B672" s="28" t="s">
        <v>1367</v>
      </c>
      <c r="C672" s="24" t="s">
        <v>1454</v>
      </c>
      <c r="D672" s="24" t="s">
        <v>1455</v>
      </c>
      <c r="E672" s="25">
        <v>2425903.37</v>
      </c>
      <c r="F672" s="25">
        <v>2830220.48</v>
      </c>
      <c r="G672" s="25">
        <v>3234520.15</v>
      </c>
      <c r="H672" s="25">
        <v>3638916.56</v>
      </c>
      <c r="I672" s="25">
        <v>4043397.42</v>
      </c>
      <c r="J672" s="25">
        <v>4447582.49</v>
      </c>
      <c r="K672" s="25">
        <v>4851953.97</v>
      </c>
      <c r="L672" s="25">
        <v>5256201.63</v>
      </c>
      <c r="M672" s="25">
        <v>5660459.5</v>
      </c>
      <c r="N672" s="25">
        <v>6064807.4800000004</v>
      </c>
      <c r="O672" s="25">
        <v>6539641.8200000003</v>
      </c>
      <c r="P672" s="25">
        <v>6948857.71</v>
      </c>
      <c r="Q672" s="25">
        <v>7358386.9800000004</v>
      </c>
      <c r="R672" s="25">
        <f t="shared" si="81"/>
        <v>4867392.0320833344</v>
      </c>
      <c r="T672" s="26"/>
      <c r="U672" s="26"/>
      <c r="V672" s="26">
        <f t="shared" si="79"/>
        <v>4867392.0320833344</v>
      </c>
      <c r="W672" s="26"/>
      <c r="X672" s="26"/>
      <c r="Y672" s="26"/>
      <c r="Z672" s="26">
        <f>V672</f>
        <v>4867392.0320833344</v>
      </c>
      <c r="AA672" s="26"/>
      <c r="AB672" s="1"/>
      <c r="AC672" s="27">
        <f t="shared" si="82"/>
        <v>0</v>
      </c>
    </row>
    <row r="673" spans="1:29" ht="13.5" hidden="1" outlineLevel="3" thickBot="1" x14ac:dyDescent="0.25">
      <c r="A673" s="28" t="s">
        <v>1366</v>
      </c>
      <c r="B673" s="28" t="s">
        <v>1367</v>
      </c>
      <c r="C673" s="24" t="s">
        <v>1456</v>
      </c>
      <c r="D673" s="24" t="s">
        <v>1457</v>
      </c>
      <c r="E673" s="25">
        <v>547672.64</v>
      </c>
      <c r="F673" s="25">
        <v>518847.76</v>
      </c>
      <c r="G673" s="25">
        <v>490022.88</v>
      </c>
      <c r="H673" s="25">
        <v>461198</v>
      </c>
      <c r="I673" s="25">
        <v>432373.12</v>
      </c>
      <c r="J673" s="25">
        <v>403548.24</v>
      </c>
      <c r="K673" s="25">
        <v>374723.36</v>
      </c>
      <c r="L673" s="25">
        <v>345898.48</v>
      </c>
      <c r="M673" s="25">
        <v>317073.59999999998</v>
      </c>
      <c r="N673" s="25">
        <v>288248.71999999997</v>
      </c>
      <c r="O673" s="25">
        <v>259423.84</v>
      </c>
      <c r="P673" s="25">
        <v>230598.96</v>
      </c>
      <c r="Q673" s="25">
        <v>201774.07999999999</v>
      </c>
      <c r="R673" s="25">
        <f t="shared" si="81"/>
        <v>374723.36000000004</v>
      </c>
      <c r="T673" s="26"/>
      <c r="U673" s="26"/>
      <c r="V673" s="26">
        <f t="shared" si="79"/>
        <v>374723.36000000004</v>
      </c>
      <c r="W673" s="26"/>
      <c r="X673" s="26"/>
      <c r="Y673" s="26"/>
      <c r="Z673" s="26">
        <f>V673</f>
        <v>374723.36000000004</v>
      </c>
      <c r="AA673" s="26"/>
      <c r="AB673" s="1"/>
      <c r="AC673" s="27">
        <f t="shared" si="82"/>
        <v>0</v>
      </c>
    </row>
    <row r="674" spans="1:29" ht="13.5" hidden="1" outlineLevel="3" thickBot="1" x14ac:dyDescent="0.25">
      <c r="A674" s="28" t="s">
        <v>1366</v>
      </c>
      <c r="B674" s="28" t="s">
        <v>1367</v>
      </c>
      <c r="C674" s="24" t="s">
        <v>1458</v>
      </c>
      <c r="D674" s="24" t="s">
        <v>1459</v>
      </c>
      <c r="E674" s="25">
        <v>1841614.82</v>
      </c>
      <c r="F674" s="25">
        <v>1826657.57</v>
      </c>
      <c r="G674" s="25">
        <v>1811700.32</v>
      </c>
      <c r="H674" s="25">
        <v>1796743.07</v>
      </c>
      <c r="I674" s="25">
        <v>1641680.52</v>
      </c>
      <c r="J674" s="25">
        <v>1612712.74</v>
      </c>
      <c r="K674" s="25">
        <v>1583744.96</v>
      </c>
      <c r="L674" s="25">
        <v>1554777.18</v>
      </c>
      <c r="M674" s="25">
        <v>1525809.4</v>
      </c>
      <c r="N674" s="25">
        <v>1496841.62</v>
      </c>
      <c r="O674" s="25">
        <v>1445947.8</v>
      </c>
      <c r="P674" s="25">
        <v>1411498.51</v>
      </c>
      <c r="Q674" s="25">
        <v>1377049.22</v>
      </c>
      <c r="R674" s="25">
        <f t="shared" si="81"/>
        <v>1609787.1425000001</v>
      </c>
      <c r="T674" s="26"/>
      <c r="U674" s="26"/>
      <c r="V674" s="26">
        <f t="shared" si="79"/>
        <v>1609787.1425000001</v>
      </c>
      <c r="W674" s="26"/>
      <c r="X674" s="26"/>
      <c r="Y674" s="26"/>
      <c r="Z674" s="26">
        <f t="shared" ref="Z674:Z679" si="85">V674</f>
        <v>1609787.1425000001</v>
      </c>
      <c r="AA674" s="26"/>
      <c r="AB674" s="1"/>
      <c r="AC674" s="27">
        <f t="shared" si="82"/>
        <v>0</v>
      </c>
    </row>
    <row r="675" spans="1:29" ht="13.5" hidden="1" outlineLevel="3" thickBot="1" x14ac:dyDescent="0.25">
      <c r="A675" s="28" t="s">
        <v>1366</v>
      </c>
      <c r="B675" s="28" t="s">
        <v>1367</v>
      </c>
      <c r="C675" s="24" t="s">
        <v>1460</v>
      </c>
      <c r="D675" s="24" t="s">
        <v>1461</v>
      </c>
      <c r="E675" s="25">
        <v>223520.8</v>
      </c>
      <c r="F675" s="25">
        <v>216643.24</v>
      </c>
      <c r="G675" s="25">
        <v>209765.68</v>
      </c>
      <c r="H675" s="25">
        <v>202888.12</v>
      </c>
      <c r="I675" s="25">
        <v>196010.56</v>
      </c>
      <c r="J675" s="25">
        <v>189133</v>
      </c>
      <c r="K675" s="25">
        <v>182255.44</v>
      </c>
      <c r="L675" s="25">
        <v>175377.88</v>
      </c>
      <c r="M675" s="25">
        <v>168500.32</v>
      </c>
      <c r="N675" s="25">
        <v>161622.76</v>
      </c>
      <c r="O675" s="25">
        <v>154745.20000000001</v>
      </c>
      <c r="P675" s="25">
        <v>147867.64000000001</v>
      </c>
      <c r="Q675" s="25">
        <v>140990.07999999999</v>
      </c>
      <c r="R675" s="25">
        <f t="shared" si="81"/>
        <v>182255.43999999997</v>
      </c>
      <c r="T675" s="26"/>
      <c r="U675" s="26"/>
      <c r="V675" s="26">
        <f t="shared" si="79"/>
        <v>182255.43999999997</v>
      </c>
      <c r="W675" s="26"/>
      <c r="X675" s="26"/>
      <c r="Y675" s="26"/>
      <c r="Z675" s="26">
        <f t="shared" si="85"/>
        <v>182255.43999999997</v>
      </c>
      <c r="AA675" s="26"/>
      <c r="AB675" s="1"/>
      <c r="AC675" s="27">
        <f t="shared" si="82"/>
        <v>0</v>
      </c>
    </row>
    <row r="676" spans="1:29" ht="13.5" hidden="1" outlineLevel="3" thickBot="1" x14ac:dyDescent="0.25">
      <c r="A676" s="28" t="s">
        <v>1366</v>
      </c>
      <c r="B676" s="28" t="s">
        <v>1367</v>
      </c>
      <c r="C676" s="24" t="s">
        <v>1462</v>
      </c>
      <c r="D676" s="24" t="s">
        <v>1463</v>
      </c>
      <c r="E676" s="25">
        <v>77029.64</v>
      </c>
      <c r="F676" s="25">
        <v>74659.490000000005</v>
      </c>
      <c r="G676" s="25">
        <v>72289.34</v>
      </c>
      <c r="H676" s="25">
        <v>69919.19</v>
      </c>
      <c r="I676" s="25">
        <v>67549.039999999994</v>
      </c>
      <c r="J676" s="25">
        <v>65178.89</v>
      </c>
      <c r="K676" s="25">
        <v>62808.74</v>
      </c>
      <c r="L676" s="25">
        <v>60438.59</v>
      </c>
      <c r="M676" s="25">
        <v>58068.44</v>
      </c>
      <c r="N676" s="25">
        <v>55698.29</v>
      </c>
      <c r="O676" s="25">
        <v>53328.14</v>
      </c>
      <c r="P676" s="25">
        <v>50957.99</v>
      </c>
      <c r="Q676" s="25">
        <v>48587.839999999997</v>
      </c>
      <c r="R676" s="25">
        <f t="shared" si="81"/>
        <v>62808.74</v>
      </c>
      <c r="T676" s="26"/>
      <c r="U676" s="26"/>
      <c r="V676" s="26">
        <f t="shared" si="79"/>
        <v>62808.74</v>
      </c>
      <c r="W676" s="26"/>
      <c r="X676" s="26"/>
      <c r="Y676" s="26"/>
      <c r="Z676" s="26">
        <f t="shared" si="85"/>
        <v>62808.74</v>
      </c>
      <c r="AA676" s="26"/>
      <c r="AB676" s="1"/>
      <c r="AC676" s="27">
        <f t="shared" si="82"/>
        <v>0</v>
      </c>
    </row>
    <row r="677" spans="1:29" ht="13.5" hidden="1" outlineLevel="3" thickBot="1" x14ac:dyDescent="0.25">
      <c r="A677" s="28" t="s">
        <v>1366</v>
      </c>
      <c r="B677" s="28" t="s">
        <v>1367</v>
      </c>
      <c r="C677" s="24" t="s">
        <v>1464</v>
      </c>
      <c r="D677" s="24" t="s">
        <v>1465</v>
      </c>
      <c r="E677" s="25">
        <v>35513.879999999997</v>
      </c>
      <c r="F677" s="25">
        <v>34404.07</v>
      </c>
      <c r="G677" s="25">
        <v>33294.26</v>
      </c>
      <c r="H677" s="25">
        <v>32184.45</v>
      </c>
      <c r="I677" s="25">
        <v>31074.639999999999</v>
      </c>
      <c r="J677" s="25">
        <v>29964.83</v>
      </c>
      <c r="K677" s="25">
        <v>28855.02</v>
      </c>
      <c r="L677" s="25">
        <v>27745.21</v>
      </c>
      <c r="M677" s="25">
        <v>26635.4</v>
      </c>
      <c r="N677" s="25">
        <v>25525.59</v>
      </c>
      <c r="O677" s="25">
        <v>24415.78</v>
      </c>
      <c r="P677" s="25">
        <v>23305.97</v>
      </c>
      <c r="Q677" s="25">
        <v>22196.16</v>
      </c>
      <c r="R677" s="25">
        <f t="shared" si="81"/>
        <v>28855.02</v>
      </c>
      <c r="T677" s="26"/>
      <c r="U677" s="26"/>
      <c r="V677" s="26">
        <f t="shared" si="79"/>
        <v>28855.02</v>
      </c>
      <c r="W677" s="26"/>
      <c r="X677" s="26"/>
      <c r="Y677" s="26"/>
      <c r="Z677" s="26">
        <f t="shared" si="85"/>
        <v>28855.02</v>
      </c>
      <c r="AA677" s="26"/>
      <c r="AB677" s="1"/>
      <c r="AC677" s="27">
        <f t="shared" si="82"/>
        <v>0</v>
      </c>
    </row>
    <row r="678" spans="1:29" ht="13.5" hidden="1" outlineLevel="3" thickBot="1" x14ac:dyDescent="0.25">
      <c r="A678" s="28" t="s">
        <v>1366</v>
      </c>
      <c r="B678" s="28" t="s">
        <v>1367</v>
      </c>
      <c r="C678" s="24" t="s">
        <v>1466</v>
      </c>
      <c r="D678" s="24" t="s">
        <v>1467</v>
      </c>
      <c r="E678" s="25">
        <v>468413.35</v>
      </c>
      <c r="F678" s="25">
        <v>442759.62</v>
      </c>
      <c r="G678" s="25">
        <v>434701.79</v>
      </c>
      <c r="H678" s="25">
        <v>510146.58</v>
      </c>
      <c r="I678" s="25">
        <v>502864.56</v>
      </c>
      <c r="J678" s="25">
        <v>571772.9</v>
      </c>
      <c r="K678" s="25">
        <v>649963.15</v>
      </c>
      <c r="L678" s="25">
        <v>685169.14</v>
      </c>
      <c r="M678" s="25">
        <v>685044.72</v>
      </c>
      <c r="N678" s="25">
        <v>661954.71</v>
      </c>
      <c r="O678" s="25">
        <v>618036.53</v>
      </c>
      <c r="P678" s="25">
        <v>683208.75</v>
      </c>
      <c r="Q678" s="25">
        <v>772822.98</v>
      </c>
      <c r="R678" s="25">
        <f t="shared" si="81"/>
        <v>588853.38458333339</v>
      </c>
      <c r="T678" s="26"/>
      <c r="U678" s="26"/>
      <c r="V678" s="26">
        <f t="shared" si="79"/>
        <v>588853.38458333339</v>
      </c>
      <c r="W678" s="26"/>
      <c r="X678" s="26"/>
      <c r="Y678" s="26"/>
      <c r="Z678" s="26">
        <f t="shared" si="85"/>
        <v>588853.38458333339</v>
      </c>
      <c r="AA678" s="26"/>
      <c r="AB678" s="1"/>
      <c r="AC678" s="27">
        <f t="shared" si="82"/>
        <v>0</v>
      </c>
    </row>
    <row r="679" spans="1:29" ht="13.5" hidden="1" outlineLevel="3" thickBot="1" x14ac:dyDescent="0.25">
      <c r="A679" s="28" t="s">
        <v>1366</v>
      </c>
      <c r="B679" s="28" t="s">
        <v>1367</v>
      </c>
      <c r="C679" s="24" t="s">
        <v>1468</v>
      </c>
      <c r="D679" s="24" t="s">
        <v>1469</v>
      </c>
      <c r="E679" s="25">
        <v>1317995.4099999999</v>
      </c>
      <c r="F679" s="25">
        <v>1245812.3700000001</v>
      </c>
      <c r="G679" s="25">
        <v>1190827.99</v>
      </c>
      <c r="H679" s="25">
        <v>1369388.24</v>
      </c>
      <c r="I679" s="25">
        <v>1339145.8999999999</v>
      </c>
      <c r="J679" s="25">
        <v>1508951.56</v>
      </c>
      <c r="K679" s="25">
        <v>1703638.74</v>
      </c>
      <c r="L679" s="25">
        <v>1776794.07</v>
      </c>
      <c r="M679" s="25">
        <v>1762910.25</v>
      </c>
      <c r="N679" s="25">
        <v>1689617.77</v>
      </c>
      <c r="O679" s="25">
        <v>1569122.45</v>
      </c>
      <c r="P679" s="25">
        <v>1719097.99</v>
      </c>
      <c r="Q679" s="25">
        <v>1932524.19</v>
      </c>
      <c r="R679" s="25">
        <f t="shared" si="81"/>
        <v>1541713.9274999995</v>
      </c>
      <c r="T679" s="26"/>
      <c r="U679" s="26"/>
      <c r="V679" s="26">
        <f t="shared" si="79"/>
        <v>1541713.9274999995</v>
      </c>
      <c r="W679" s="26"/>
      <c r="X679" s="26"/>
      <c r="Y679" s="26"/>
      <c r="Z679" s="26">
        <f t="shared" si="85"/>
        <v>1541713.9274999995</v>
      </c>
      <c r="AA679" s="26"/>
      <c r="AB679" s="1"/>
      <c r="AC679" s="27">
        <f t="shared" si="82"/>
        <v>0</v>
      </c>
    </row>
    <row r="680" spans="1:29" ht="13.5" hidden="1" outlineLevel="3" thickBot="1" x14ac:dyDescent="0.25">
      <c r="A680" s="28" t="s">
        <v>1366</v>
      </c>
      <c r="B680" s="28" t="s">
        <v>1367</v>
      </c>
      <c r="C680" s="24" t="s">
        <v>1470</v>
      </c>
      <c r="D680" s="24" t="s">
        <v>1471</v>
      </c>
      <c r="E680" s="25">
        <v>15455148.41</v>
      </c>
      <c r="F680" s="25">
        <v>15191888.380000001</v>
      </c>
      <c r="G680" s="25">
        <v>14927808.51</v>
      </c>
      <c r="H680" s="25">
        <v>14662906.25</v>
      </c>
      <c r="I680" s="25">
        <v>14397179.039999999</v>
      </c>
      <c r="J680" s="25">
        <v>14130624.32</v>
      </c>
      <c r="K680" s="25">
        <v>13863239.5</v>
      </c>
      <c r="L680" s="25">
        <v>13595022</v>
      </c>
      <c r="M680" s="25">
        <v>13325969.220000001</v>
      </c>
      <c r="N680" s="25">
        <v>13056078.57</v>
      </c>
      <c r="O680" s="25">
        <v>12785347.439999999</v>
      </c>
      <c r="P680" s="25">
        <v>12513773.199999999</v>
      </c>
      <c r="Q680" s="25">
        <v>12241353.24</v>
      </c>
      <c r="R680" s="25">
        <f t="shared" si="81"/>
        <v>13858173.937916666</v>
      </c>
      <c r="T680" s="26"/>
      <c r="U680" s="26"/>
      <c r="V680" s="26">
        <f t="shared" si="79"/>
        <v>13858173.937916666</v>
      </c>
      <c r="W680" s="26"/>
      <c r="X680" s="26"/>
      <c r="Y680" s="26"/>
      <c r="Z680" s="26">
        <f>V680</f>
        <v>13858173.937916666</v>
      </c>
      <c r="AA680" s="26"/>
      <c r="AB680" s="1"/>
      <c r="AC680" s="27">
        <f t="shared" si="82"/>
        <v>0</v>
      </c>
    </row>
    <row r="681" spans="1:29" ht="13.5" hidden="1" outlineLevel="3" thickBot="1" x14ac:dyDescent="0.25">
      <c r="A681" s="28" t="s">
        <v>1366</v>
      </c>
      <c r="B681" s="28" t="s">
        <v>1367</v>
      </c>
      <c r="C681" s="24" t="s">
        <v>1472</v>
      </c>
      <c r="D681" s="24" t="s">
        <v>1473</v>
      </c>
      <c r="E681" s="25">
        <v>-3466200</v>
      </c>
      <c r="F681" s="25">
        <v>-3393423.5</v>
      </c>
      <c r="G681" s="25">
        <v>-3320647</v>
      </c>
      <c r="H681" s="25">
        <v>-3247870.5</v>
      </c>
      <c r="I681" s="25">
        <v>-3175094</v>
      </c>
      <c r="J681" s="25">
        <v>-3102317.5</v>
      </c>
      <c r="K681" s="25">
        <v>-8555713</v>
      </c>
      <c r="L681" s="25">
        <v>-8423973.1699999999</v>
      </c>
      <c r="M681" s="25">
        <v>-8292233.3399999999</v>
      </c>
      <c r="N681" s="25">
        <v>-8160493.5099999998</v>
      </c>
      <c r="O681" s="25">
        <v>-8028753.6799999997</v>
      </c>
      <c r="P681" s="25">
        <v>-7897013.8499999996</v>
      </c>
      <c r="Q681" s="25">
        <v>-7765274.0199999996</v>
      </c>
      <c r="R681" s="25">
        <f t="shared" si="81"/>
        <v>-5934439.1716666678</v>
      </c>
      <c r="T681" s="26"/>
      <c r="U681" s="26"/>
      <c r="V681" s="26">
        <f t="shared" si="79"/>
        <v>-5934439.1716666678</v>
      </c>
      <c r="W681" s="26"/>
      <c r="X681" s="26"/>
      <c r="Y681" s="26"/>
      <c r="Z681" s="26"/>
      <c r="AA681" s="26">
        <f>V681</f>
        <v>-5934439.1716666678</v>
      </c>
      <c r="AB681" s="1"/>
      <c r="AC681" s="27">
        <f t="shared" si="82"/>
        <v>0</v>
      </c>
    </row>
    <row r="682" spans="1:29" ht="13.5" hidden="1" outlineLevel="3" thickBot="1" x14ac:dyDescent="0.25">
      <c r="A682" s="28" t="s">
        <v>1366</v>
      </c>
      <c r="B682" s="28" t="s">
        <v>1367</v>
      </c>
      <c r="C682" s="24" t="s">
        <v>1474</v>
      </c>
      <c r="D682" s="24" t="s">
        <v>1475</v>
      </c>
      <c r="E682" s="25">
        <v>217834.06</v>
      </c>
      <c r="F682" s="25">
        <v>217143.21</v>
      </c>
      <c r="G682" s="25">
        <v>216434.86</v>
      </c>
      <c r="H682" s="25">
        <v>215708.81</v>
      </c>
      <c r="I682" s="25">
        <v>218814.88</v>
      </c>
      <c r="J682" s="25">
        <v>218052.86</v>
      </c>
      <c r="K682" s="25">
        <v>217272.56</v>
      </c>
      <c r="L682" s="25">
        <v>216473.77</v>
      </c>
      <c r="M682" s="25">
        <v>215656.29</v>
      </c>
      <c r="N682" s="25">
        <v>214819.92</v>
      </c>
      <c r="O682" s="25">
        <v>213964.45</v>
      </c>
      <c r="P682" s="25">
        <v>213089.67</v>
      </c>
      <c r="Q682" s="25">
        <v>212195.38</v>
      </c>
      <c r="R682" s="25">
        <f t="shared" si="81"/>
        <v>216037.16666666663</v>
      </c>
      <c r="T682" s="26"/>
      <c r="U682" s="26"/>
      <c r="V682" s="26">
        <f t="shared" ref="V682:V745" si="86">R682</f>
        <v>216037.16666666663</v>
      </c>
      <c r="W682" s="26"/>
      <c r="X682" s="26"/>
      <c r="Y682" s="26"/>
      <c r="Z682" s="26">
        <f>V682</f>
        <v>216037.16666666663</v>
      </c>
      <c r="AA682" s="26"/>
      <c r="AB682" s="1"/>
      <c r="AC682" s="27">
        <f t="shared" si="82"/>
        <v>0</v>
      </c>
    </row>
    <row r="683" spans="1:29" ht="13.5" hidden="1" outlineLevel="3" thickBot="1" x14ac:dyDescent="0.25">
      <c r="A683" s="28" t="s">
        <v>1366</v>
      </c>
      <c r="B683" s="28" t="s">
        <v>1367</v>
      </c>
      <c r="C683" s="24" t="s">
        <v>1476</v>
      </c>
      <c r="D683" s="24" t="s">
        <v>1477</v>
      </c>
      <c r="E683" s="25">
        <v>4634932.5599999996</v>
      </c>
      <c r="F683" s="25">
        <v>5379388.1799999997</v>
      </c>
      <c r="G683" s="25">
        <v>6476314.54</v>
      </c>
      <c r="H683" s="25">
        <v>7416167.2800000003</v>
      </c>
      <c r="I683" s="25">
        <v>8523268.6400000006</v>
      </c>
      <c r="J683" s="25">
        <v>9465217.4600000009</v>
      </c>
      <c r="K683" s="25">
        <v>10819672.560000001</v>
      </c>
      <c r="L683" s="25">
        <v>11215682.189999999</v>
      </c>
      <c r="M683" s="25">
        <v>11382196.09</v>
      </c>
      <c r="N683" s="25">
        <v>11593791.67</v>
      </c>
      <c r="O683" s="25">
        <v>11688529.210000001</v>
      </c>
      <c r="P683" s="25">
        <v>11875503.609999999</v>
      </c>
      <c r="Q683" s="25">
        <v>11988268.83</v>
      </c>
      <c r="R683" s="25">
        <f t="shared" si="81"/>
        <v>9512277.677083334</v>
      </c>
      <c r="T683" s="26"/>
      <c r="U683" s="26"/>
      <c r="V683" s="26">
        <f t="shared" si="86"/>
        <v>9512277.677083334</v>
      </c>
      <c r="W683" s="26"/>
      <c r="X683" s="26"/>
      <c r="Y683" s="26"/>
      <c r="Z683" s="26">
        <f>V683</f>
        <v>9512277.677083334</v>
      </c>
      <c r="AA683" s="26"/>
      <c r="AB683" s="1"/>
      <c r="AC683" s="27">
        <f t="shared" si="82"/>
        <v>0</v>
      </c>
    </row>
    <row r="684" spans="1:29" ht="13.5" hidden="1" outlineLevel="3" thickBot="1" x14ac:dyDescent="0.25">
      <c r="A684" s="28" t="s">
        <v>1366</v>
      </c>
      <c r="B684" s="28" t="s">
        <v>1367</v>
      </c>
      <c r="C684" s="24" t="s">
        <v>1478</v>
      </c>
      <c r="D684" s="24" t="s">
        <v>1479</v>
      </c>
      <c r="E684" s="25">
        <v>1475473.51</v>
      </c>
      <c r="F684" s="25">
        <v>1618311.89</v>
      </c>
      <c r="G684" s="25">
        <v>1850286.69</v>
      </c>
      <c r="H684" s="25">
        <v>2001536.75</v>
      </c>
      <c r="I684" s="25">
        <v>2124498.91</v>
      </c>
      <c r="J684" s="25">
        <v>2322703.77</v>
      </c>
      <c r="K684" s="25">
        <v>3006059.7</v>
      </c>
      <c r="L684" s="25">
        <v>3066336.68</v>
      </c>
      <c r="M684" s="25">
        <v>3085844.7</v>
      </c>
      <c r="N684" s="25">
        <v>3099287.68</v>
      </c>
      <c r="O684" s="25">
        <v>3099287.68</v>
      </c>
      <c r="P684" s="25">
        <v>3101325.3</v>
      </c>
      <c r="Q684" s="25">
        <v>3101325.3</v>
      </c>
      <c r="R684" s="25">
        <f t="shared" si="81"/>
        <v>2555323.2629166665</v>
      </c>
      <c r="T684" s="26"/>
      <c r="U684" s="26"/>
      <c r="V684" s="26">
        <f t="shared" si="86"/>
        <v>2555323.2629166665</v>
      </c>
      <c r="W684" s="26"/>
      <c r="X684" s="26"/>
      <c r="Y684" s="26"/>
      <c r="Z684" s="26">
        <f>V684</f>
        <v>2555323.2629166665</v>
      </c>
      <c r="AA684" s="26"/>
      <c r="AB684" s="1"/>
      <c r="AC684" s="27">
        <f t="shared" si="82"/>
        <v>0</v>
      </c>
    </row>
    <row r="685" spans="1:29" ht="13.5" hidden="1" outlineLevel="3" thickBot="1" x14ac:dyDescent="0.25">
      <c r="A685" s="28" t="s">
        <v>1366</v>
      </c>
      <c r="B685" s="28" t="s">
        <v>1367</v>
      </c>
      <c r="C685" s="24" t="s">
        <v>1480</v>
      </c>
      <c r="D685" s="24" t="s">
        <v>1481</v>
      </c>
      <c r="E685" s="25">
        <v>0</v>
      </c>
      <c r="F685" s="25">
        <v>0</v>
      </c>
      <c r="G685" s="25">
        <v>0</v>
      </c>
      <c r="H685" s="25">
        <v>0</v>
      </c>
      <c r="I685" s="25">
        <v>318382.46999999997</v>
      </c>
      <c r="J685" s="25">
        <v>472912.54</v>
      </c>
      <c r="K685" s="25">
        <v>535333.67000000004</v>
      </c>
      <c r="L685" s="25">
        <v>552195.36</v>
      </c>
      <c r="M685" s="25">
        <v>566388.64</v>
      </c>
      <c r="N685" s="25">
        <v>630372.24</v>
      </c>
      <c r="O685" s="25">
        <v>670878.39</v>
      </c>
      <c r="P685" s="25">
        <v>706125.3</v>
      </c>
      <c r="Q685" s="25">
        <v>712556.46</v>
      </c>
      <c r="R685" s="25">
        <f t="shared" si="81"/>
        <v>400738.90333333332</v>
      </c>
      <c r="T685" s="26"/>
      <c r="U685" s="26"/>
      <c r="V685" s="26">
        <f t="shared" si="86"/>
        <v>400738.90333333332</v>
      </c>
      <c r="W685" s="26"/>
      <c r="X685" s="26"/>
      <c r="Y685" s="26">
        <f>V685</f>
        <v>400738.90333333332</v>
      </c>
      <c r="Z685" s="26"/>
      <c r="AA685" s="26"/>
      <c r="AB685" s="1"/>
      <c r="AC685" s="27">
        <f t="shared" si="82"/>
        <v>1</v>
      </c>
    </row>
    <row r="686" spans="1:29" ht="13.5" hidden="1" outlineLevel="3" thickBot="1" x14ac:dyDescent="0.25">
      <c r="A686" s="28" t="s">
        <v>1366</v>
      </c>
      <c r="B686" s="28" t="s">
        <v>1367</v>
      </c>
      <c r="C686" s="24" t="s">
        <v>1482</v>
      </c>
      <c r="D686" s="24" t="s">
        <v>1483</v>
      </c>
      <c r="E686" s="25">
        <v>-2085763.81</v>
      </c>
      <c r="F686" s="25">
        <v>-2023721.35</v>
      </c>
      <c r="G686" s="25">
        <v>-1974410.24</v>
      </c>
      <c r="H686" s="25">
        <v>-1718831.71</v>
      </c>
      <c r="I686" s="25">
        <v>-1723186.08</v>
      </c>
      <c r="J686" s="25">
        <v>-1444787.7</v>
      </c>
      <c r="K686" s="25">
        <v>-1448447.83</v>
      </c>
      <c r="L686" s="25">
        <v>-1453709.27</v>
      </c>
      <c r="M686" s="25">
        <v>-1455795.93</v>
      </c>
      <c r="N686" s="25">
        <v>-1272360.42</v>
      </c>
      <c r="O686" s="25">
        <v>-1275594.3400000001</v>
      </c>
      <c r="P686" s="25">
        <v>-1278836.48</v>
      </c>
      <c r="Q686" s="25">
        <v>-1282086.8600000001</v>
      </c>
      <c r="R686" s="25">
        <f t="shared" si="81"/>
        <v>-1562800.5570833331</v>
      </c>
      <c r="T686" s="26"/>
      <c r="U686" s="26"/>
      <c r="V686" s="26">
        <f t="shared" si="86"/>
        <v>-1562800.5570833331</v>
      </c>
      <c r="W686" s="26"/>
      <c r="X686" s="26"/>
      <c r="Y686" s="26"/>
      <c r="Z686" s="26">
        <f t="shared" ref="Z686:Z708" si="87">V686</f>
        <v>-1562800.5570833331</v>
      </c>
      <c r="AA686" s="26"/>
      <c r="AB686" s="1"/>
      <c r="AC686" s="27">
        <f t="shared" si="82"/>
        <v>0</v>
      </c>
    </row>
    <row r="687" spans="1:29" ht="13.5" hidden="1" outlineLevel="3" thickBot="1" x14ac:dyDescent="0.25">
      <c r="A687" s="28" t="s">
        <v>1366</v>
      </c>
      <c r="B687" s="28" t="s">
        <v>1367</v>
      </c>
      <c r="C687" s="24" t="s">
        <v>1484</v>
      </c>
      <c r="D687" s="24" t="s">
        <v>1485</v>
      </c>
      <c r="E687" s="25">
        <v>2289358.0299999998</v>
      </c>
      <c r="F687" s="25">
        <v>1910310.72</v>
      </c>
      <c r="G687" s="25">
        <v>1467858.95</v>
      </c>
      <c r="H687" s="25">
        <v>1028737.56</v>
      </c>
      <c r="I687" s="25">
        <v>635736.6</v>
      </c>
      <c r="J687" s="25">
        <v>281298.64</v>
      </c>
      <c r="K687" s="25">
        <v>-105871.61</v>
      </c>
      <c r="L687" s="25">
        <v>-400000.02</v>
      </c>
      <c r="M687" s="25">
        <v>0</v>
      </c>
      <c r="N687" s="25">
        <v>0</v>
      </c>
      <c r="O687" s="25">
        <v>0</v>
      </c>
      <c r="P687" s="25">
        <v>0</v>
      </c>
      <c r="Q687" s="25">
        <v>0</v>
      </c>
      <c r="R687" s="25">
        <f t="shared" si="81"/>
        <v>496895.82124999998</v>
      </c>
      <c r="T687" s="26"/>
      <c r="U687" s="26"/>
      <c r="V687" s="26">
        <f t="shared" si="86"/>
        <v>496895.82124999998</v>
      </c>
      <c r="W687" s="26"/>
      <c r="X687" s="26"/>
      <c r="Y687" s="26"/>
      <c r="Z687" s="26">
        <f t="shared" si="87"/>
        <v>496895.82124999998</v>
      </c>
      <c r="AA687" s="26"/>
      <c r="AB687" s="1"/>
      <c r="AC687" s="27">
        <f t="shared" si="82"/>
        <v>0</v>
      </c>
    </row>
    <row r="688" spans="1:29" ht="13.5" hidden="1" outlineLevel="3" thickBot="1" x14ac:dyDescent="0.25">
      <c r="A688" s="28" t="s">
        <v>1366</v>
      </c>
      <c r="B688" s="28" t="s">
        <v>1367</v>
      </c>
      <c r="C688" s="24" t="s">
        <v>1486</v>
      </c>
      <c r="D688" s="24" t="s">
        <v>1487</v>
      </c>
      <c r="E688" s="25">
        <v>-6908424.3300000001</v>
      </c>
      <c r="F688" s="25">
        <v>-7117486.1399999997</v>
      </c>
      <c r="G688" s="25">
        <v>-6921494.3700000001</v>
      </c>
      <c r="H688" s="25">
        <v>-6987216.04</v>
      </c>
      <c r="I688" s="25">
        <v>-6834018.5300000003</v>
      </c>
      <c r="J688" s="25">
        <v>-6723696.3799999999</v>
      </c>
      <c r="K688" s="25">
        <v>-6614483.3600000003</v>
      </c>
      <c r="L688" s="25">
        <v>-6614483.3600000003</v>
      </c>
      <c r="M688" s="25">
        <v>-6614483.3600000003</v>
      </c>
      <c r="N688" s="25">
        <v>-5907443.4199999999</v>
      </c>
      <c r="O688" s="25">
        <v>-5907443.4199999999</v>
      </c>
      <c r="P688" s="25">
        <v>-5907443.4199999999</v>
      </c>
      <c r="Q688" s="25">
        <v>-5169791.24</v>
      </c>
      <c r="R688" s="25">
        <f t="shared" si="81"/>
        <v>-6515733.298750001</v>
      </c>
      <c r="T688" s="26"/>
      <c r="U688" s="26"/>
      <c r="V688" s="26">
        <f t="shared" si="86"/>
        <v>-6515733.298750001</v>
      </c>
      <c r="W688" s="26"/>
      <c r="X688" s="26"/>
      <c r="Y688" s="26"/>
      <c r="Z688" s="26">
        <f t="shared" si="87"/>
        <v>-6515733.298750001</v>
      </c>
      <c r="AA688" s="26"/>
      <c r="AB688" s="1"/>
      <c r="AC688" s="27">
        <f t="shared" si="82"/>
        <v>0</v>
      </c>
    </row>
    <row r="689" spans="1:29" ht="13.5" hidden="1" outlineLevel="3" thickBot="1" x14ac:dyDescent="0.25">
      <c r="A689" s="28" t="s">
        <v>1366</v>
      </c>
      <c r="B689" s="28" t="s">
        <v>1367</v>
      </c>
      <c r="C689" s="24" t="s">
        <v>1488</v>
      </c>
      <c r="D689" s="24" t="s">
        <v>1489</v>
      </c>
      <c r="E689" s="25">
        <v>-125160.13</v>
      </c>
      <c r="F689" s="25">
        <v>-125545.41</v>
      </c>
      <c r="G689" s="25">
        <v>-125968.09</v>
      </c>
      <c r="H689" s="25">
        <v>-126759.35</v>
      </c>
      <c r="I689" s="25">
        <v>-127137.31</v>
      </c>
      <c r="J689" s="25">
        <v>-127605.12</v>
      </c>
      <c r="K689" s="25">
        <v>-128082.14</v>
      </c>
      <c r="L689" s="25">
        <v>-128082.14</v>
      </c>
      <c r="M689" s="25">
        <v>-128082.14</v>
      </c>
      <c r="N689" s="25">
        <v>-129819.07</v>
      </c>
      <c r="O689" s="25">
        <v>-129819.07</v>
      </c>
      <c r="P689" s="25">
        <v>-129819.07</v>
      </c>
      <c r="Q689" s="25">
        <v>-131275.21</v>
      </c>
      <c r="R689" s="25">
        <f t="shared" si="81"/>
        <v>-127911.38166666667</v>
      </c>
      <c r="T689" s="26"/>
      <c r="U689" s="26"/>
      <c r="V689" s="26">
        <f t="shared" si="86"/>
        <v>-127911.38166666667</v>
      </c>
      <c r="W689" s="26"/>
      <c r="X689" s="26"/>
      <c r="Y689" s="26"/>
      <c r="Z689" s="26">
        <f t="shared" si="87"/>
        <v>-127911.38166666667</v>
      </c>
      <c r="AA689" s="26"/>
      <c r="AB689" s="1"/>
      <c r="AC689" s="27">
        <f t="shared" si="82"/>
        <v>0</v>
      </c>
    </row>
    <row r="690" spans="1:29" ht="13.5" hidden="1" outlineLevel="3" thickBot="1" x14ac:dyDescent="0.25">
      <c r="A690" s="28" t="s">
        <v>1366</v>
      </c>
      <c r="B690" s="28" t="s">
        <v>1367</v>
      </c>
      <c r="C690" s="24" t="s">
        <v>1490</v>
      </c>
      <c r="D690" s="24" t="s">
        <v>1491</v>
      </c>
      <c r="E690" s="25">
        <v>3067767.13</v>
      </c>
      <c r="F690" s="25">
        <v>3483006.92</v>
      </c>
      <c r="G690" s="25">
        <v>3763377.3</v>
      </c>
      <c r="H690" s="25">
        <v>4118112.86</v>
      </c>
      <c r="I690" s="25">
        <v>4016371.78</v>
      </c>
      <c r="J690" s="25">
        <v>4040259.15</v>
      </c>
      <c r="K690" s="25">
        <v>4064288.59</v>
      </c>
      <c r="L690" s="25">
        <v>3908763.55</v>
      </c>
      <c r="M690" s="25">
        <v>3058923.91</v>
      </c>
      <c r="N690" s="25">
        <v>2694875.54</v>
      </c>
      <c r="O690" s="25">
        <v>2365219.48</v>
      </c>
      <c r="P690" s="25">
        <v>2055760.8</v>
      </c>
      <c r="Q690" s="25">
        <v>1756354.41</v>
      </c>
      <c r="R690" s="25">
        <f t="shared" si="81"/>
        <v>3331751.7208333327</v>
      </c>
      <c r="T690" s="26"/>
      <c r="U690" s="26"/>
      <c r="V690" s="26">
        <f t="shared" si="86"/>
        <v>3331751.7208333327</v>
      </c>
      <c r="W690" s="26"/>
      <c r="X690" s="26"/>
      <c r="Y690" s="26"/>
      <c r="Z690" s="26">
        <f t="shared" si="87"/>
        <v>3331751.7208333327</v>
      </c>
      <c r="AA690" s="26"/>
      <c r="AB690" s="1"/>
      <c r="AC690" s="27">
        <f t="shared" si="82"/>
        <v>0</v>
      </c>
    </row>
    <row r="691" spans="1:29" ht="13.5" hidden="1" outlineLevel="3" thickBot="1" x14ac:dyDescent="0.25">
      <c r="A691" s="28" t="s">
        <v>1366</v>
      </c>
      <c r="B691" s="28" t="s">
        <v>1367</v>
      </c>
      <c r="C691" s="24" t="s">
        <v>1492</v>
      </c>
      <c r="D691" s="24" t="s">
        <v>1493</v>
      </c>
      <c r="E691" s="25">
        <v>-17819094.77</v>
      </c>
      <c r="F691" s="25">
        <v>-17147898.260000002</v>
      </c>
      <c r="G691" s="25">
        <v>-16810660.789999999</v>
      </c>
      <c r="H691" s="25">
        <v>-15410054.17</v>
      </c>
      <c r="I691" s="25">
        <v>-13333619.640000001</v>
      </c>
      <c r="J691" s="25">
        <v>-13405539.42</v>
      </c>
      <c r="K691" s="25">
        <v>-10862490.869999999</v>
      </c>
      <c r="L691" s="25">
        <v>-11346451.029999999</v>
      </c>
      <c r="M691" s="25">
        <v>-11336968.630000001</v>
      </c>
      <c r="N691" s="25">
        <v>-11387651.300000001</v>
      </c>
      <c r="O691" s="25">
        <v>-11271374.140000001</v>
      </c>
      <c r="P691" s="25">
        <v>-11171777.77</v>
      </c>
      <c r="Q691" s="25">
        <v>-11199529.390000001</v>
      </c>
      <c r="R691" s="25">
        <f t="shared" si="81"/>
        <v>-13166149.841666667</v>
      </c>
      <c r="T691" s="26"/>
      <c r="U691" s="26"/>
      <c r="V691" s="26">
        <f t="shared" si="86"/>
        <v>-13166149.841666667</v>
      </c>
      <c r="W691" s="26"/>
      <c r="X691" s="26"/>
      <c r="Y691" s="26"/>
      <c r="Z691" s="26">
        <f t="shared" si="87"/>
        <v>-13166149.841666667</v>
      </c>
      <c r="AA691" s="26"/>
      <c r="AB691" s="1"/>
      <c r="AC691" s="27">
        <f t="shared" si="82"/>
        <v>0</v>
      </c>
    </row>
    <row r="692" spans="1:29" ht="13.5" hidden="1" outlineLevel="3" thickBot="1" x14ac:dyDescent="0.25">
      <c r="A692" s="28" t="s">
        <v>1366</v>
      </c>
      <c r="B692" s="28" t="s">
        <v>1367</v>
      </c>
      <c r="C692" s="24" t="s">
        <v>1494</v>
      </c>
      <c r="D692" s="24" t="s">
        <v>1495</v>
      </c>
      <c r="E692" s="25">
        <v>6172994.0199999996</v>
      </c>
      <c r="F692" s="25">
        <v>5837375.4699999997</v>
      </c>
      <c r="G692" s="25">
        <v>5500906.6900000004</v>
      </c>
      <c r="H692" s="25">
        <v>5163585.5199999996</v>
      </c>
      <c r="I692" s="25">
        <v>4825409.8</v>
      </c>
      <c r="J692" s="25">
        <v>4486377.37</v>
      </c>
      <c r="K692" s="25">
        <v>4146486.06</v>
      </c>
      <c r="L692" s="25">
        <v>3805733.69</v>
      </c>
      <c r="M692" s="25">
        <v>3464118.08</v>
      </c>
      <c r="N692" s="25">
        <v>3121637.04</v>
      </c>
      <c r="O692" s="25">
        <v>2778288.38</v>
      </c>
      <c r="P692" s="25">
        <v>2434116.2200000002</v>
      </c>
      <c r="Q692" s="25">
        <v>2089044.67</v>
      </c>
      <c r="R692" s="25">
        <f t="shared" si="81"/>
        <v>4141254.4720833334</v>
      </c>
      <c r="T692" s="26"/>
      <c r="U692" s="26"/>
      <c r="V692" s="26">
        <f t="shared" si="86"/>
        <v>4141254.4720833334</v>
      </c>
      <c r="W692" s="26"/>
      <c r="X692" s="26"/>
      <c r="Y692" s="26"/>
      <c r="Z692" s="26">
        <f t="shared" si="87"/>
        <v>4141254.4720833334</v>
      </c>
      <c r="AA692" s="26"/>
      <c r="AB692" s="1"/>
      <c r="AC692" s="27">
        <f t="shared" si="82"/>
        <v>0</v>
      </c>
    </row>
    <row r="693" spans="1:29" ht="13.5" hidden="1" outlineLevel="3" thickBot="1" x14ac:dyDescent="0.25">
      <c r="A693" s="28" t="s">
        <v>1366</v>
      </c>
      <c r="B693" s="28" t="s">
        <v>1367</v>
      </c>
      <c r="C693" s="24" t="s">
        <v>1496</v>
      </c>
      <c r="D693" s="24" t="s">
        <v>1497</v>
      </c>
      <c r="E693" s="25">
        <v>0</v>
      </c>
      <c r="F693" s="25">
        <v>0</v>
      </c>
      <c r="G693" s="25">
        <v>0</v>
      </c>
      <c r="H693" s="25">
        <v>0</v>
      </c>
      <c r="I693" s="25">
        <v>385264.68</v>
      </c>
      <c r="J693" s="25">
        <v>540892.66</v>
      </c>
      <c r="K693" s="25">
        <v>709812.63</v>
      </c>
      <c r="L693" s="25">
        <v>877489.46</v>
      </c>
      <c r="M693" s="25">
        <v>1070576</v>
      </c>
      <c r="N693" s="25">
        <v>1378619.23</v>
      </c>
      <c r="O693" s="25">
        <v>1726557.94</v>
      </c>
      <c r="P693" s="25">
        <v>2104737.94</v>
      </c>
      <c r="Q693" s="25">
        <v>2567163.0099999998</v>
      </c>
      <c r="R693" s="25">
        <f t="shared" si="81"/>
        <v>839794.33708333317</v>
      </c>
      <c r="T693" s="26"/>
      <c r="U693" s="26"/>
      <c r="V693" s="26">
        <f t="shared" si="86"/>
        <v>839794.33708333317</v>
      </c>
      <c r="W693" s="26"/>
      <c r="X693" s="26"/>
      <c r="Y693" s="26"/>
      <c r="Z693" s="26">
        <f t="shared" si="87"/>
        <v>839794.33708333317</v>
      </c>
      <c r="AA693" s="26"/>
      <c r="AB693" s="1"/>
      <c r="AC693" s="27">
        <f t="shared" si="82"/>
        <v>0</v>
      </c>
    </row>
    <row r="694" spans="1:29" ht="13.5" hidden="1" outlineLevel="3" thickBot="1" x14ac:dyDescent="0.25">
      <c r="A694" s="28" t="s">
        <v>1366</v>
      </c>
      <c r="B694" s="28" t="s">
        <v>1367</v>
      </c>
      <c r="C694" s="24" t="s">
        <v>1498</v>
      </c>
      <c r="D694" s="24" t="s">
        <v>1489</v>
      </c>
      <c r="E694" s="25">
        <v>19904858.579999998</v>
      </c>
      <c r="F694" s="25">
        <v>19171619.609999999</v>
      </c>
      <c r="G694" s="25">
        <v>18560275.039999999</v>
      </c>
      <c r="H694" s="25">
        <v>17128885.879999999</v>
      </c>
      <c r="I694" s="25">
        <v>15056805.720000001</v>
      </c>
      <c r="J694" s="25">
        <v>14850327.119999999</v>
      </c>
      <c r="K694" s="25">
        <v>12310938.699999999</v>
      </c>
      <c r="L694" s="25">
        <v>12800160.300000001</v>
      </c>
      <c r="M694" s="25">
        <v>12792764.560000001</v>
      </c>
      <c r="N694" s="25">
        <v>12660011.720000001</v>
      </c>
      <c r="O694" s="25">
        <v>12546968.48</v>
      </c>
      <c r="P694" s="25">
        <v>12450614.25</v>
      </c>
      <c r="Q694" s="25">
        <v>12481616.25</v>
      </c>
      <c r="R694" s="25">
        <f t="shared" si="81"/>
        <v>14710217.399583332</v>
      </c>
      <c r="T694" s="26"/>
      <c r="U694" s="26"/>
      <c r="V694" s="26">
        <f t="shared" si="86"/>
        <v>14710217.399583332</v>
      </c>
      <c r="W694" s="26"/>
      <c r="X694" s="26"/>
      <c r="Y694" s="26"/>
      <c r="Z694" s="26">
        <f t="shared" si="87"/>
        <v>14710217.399583332</v>
      </c>
      <c r="AA694" s="26"/>
      <c r="AB694" s="1"/>
      <c r="AC694" s="27">
        <f t="shared" si="82"/>
        <v>0</v>
      </c>
    </row>
    <row r="695" spans="1:29" ht="13.5" hidden="1" outlineLevel="3" thickBot="1" x14ac:dyDescent="0.25">
      <c r="A695" s="28" t="s">
        <v>1366</v>
      </c>
      <c r="B695" s="28" t="s">
        <v>1367</v>
      </c>
      <c r="C695" s="24" t="s">
        <v>1499</v>
      </c>
      <c r="D695" s="24" t="s">
        <v>1500</v>
      </c>
      <c r="E695" s="25">
        <v>1939982.04</v>
      </c>
      <c r="F695" s="25">
        <v>1935491.81</v>
      </c>
      <c r="G695" s="25">
        <v>1931510.69</v>
      </c>
      <c r="H695" s="25">
        <v>1933080.03</v>
      </c>
      <c r="I695" s="25">
        <v>1928249.18</v>
      </c>
      <c r="J695" s="25">
        <v>1924710.59</v>
      </c>
      <c r="K695" s="25">
        <v>1921232.11</v>
      </c>
      <c r="L695" s="25">
        <v>1919554.16</v>
      </c>
      <c r="M695" s="25">
        <v>1914501.72</v>
      </c>
      <c r="N695" s="25">
        <v>1914831.3</v>
      </c>
      <c r="O695" s="25">
        <v>1911279.08</v>
      </c>
      <c r="P695" s="25">
        <v>1912180.49</v>
      </c>
      <c r="Q695" s="25">
        <v>1903490.6</v>
      </c>
      <c r="R695" s="25">
        <f t="shared" si="81"/>
        <v>1922363.1233333333</v>
      </c>
      <c r="T695" s="26"/>
      <c r="U695" s="26"/>
      <c r="V695" s="26">
        <f t="shared" si="86"/>
        <v>1922363.1233333333</v>
      </c>
      <c r="W695" s="26"/>
      <c r="X695" s="26"/>
      <c r="Y695" s="26"/>
      <c r="Z695" s="26">
        <f t="shared" si="87"/>
        <v>1922363.1233333333</v>
      </c>
      <c r="AA695" s="26"/>
      <c r="AB695" s="1"/>
      <c r="AC695" s="27">
        <f t="shared" si="82"/>
        <v>0</v>
      </c>
    </row>
    <row r="696" spans="1:29" ht="13.5" hidden="1" outlineLevel="3" thickBot="1" x14ac:dyDescent="0.25">
      <c r="A696" s="28" t="s">
        <v>1366</v>
      </c>
      <c r="B696" s="28" t="s">
        <v>1367</v>
      </c>
      <c r="C696" s="24" t="s">
        <v>1501</v>
      </c>
      <c r="D696" s="24" t="s">
        <v>1502</v>
      </c>
      <c r="E696" s="25">
        <v>1551299.17</v>
      </c>
      <c r="F696" s="25">
        <v>1724168.5</v>
      </c>
      <c r="G696" s="25">
        <v>1690258.12</v>
      </c>
      <c r="H696" s="25">
        <v>1840365.62</v>
      </c>
      <c r="I696" s="25">
        <v>1860856.25</v>
      </c>
      <c r="J696" s="25">
        <v>1906320.32</v>
      </c>
      <c r="K696" s="25">
        <v>1946253.75</v>
      </c>
      <c r="L696" s="25">
        <v>1909859.17</v>
      </c>
      <c r="M696" s="25">
        <v>1870340.72</v>
      </c>
      <c r="N696" s="25">
        <v>1833948.65</v>
      </c>
      <c r="O696" s="25">
        <v>1899431.23</v>
      </c>
      <c r="P696" s="25">
        <v>1869240.39</v>
      </c>
      <c r="Q696" s="25">
        <v>2129855.3199999998</v>
      </c>
      <c r="R696" s="25">
        <f t="shared" si="81"/>
        <v>1849301.6637500003</v>
      </c>
      <c r="T696" s="26"/>
      <c r="U696" s="26"/>
      <c r="V696" s="26">
        <f t="shared" si="86"/>
        <v>1849301.6637500003</v>
      </c>
      <c r="W696" s="26"/>
      <c r="X696" s="26"/>
      <c r="Y696" s="26"/>
      <c r="Z696" s="26">
        <f t="shared" si="87"/>
        <v>1849301.6637500003</v>
      </c>
      <c r="AA696" s="26"/>
      <c r="AB696" s="1"/>
      <c r="AC696" s="27">
        <f t="shared" si="82"/>
        <v>0</v>
      </c>
    </row>
    <row r="697" spans="1:29" ht="13.5" hidden="1" outlineLevel="3" thickBot="1" x14ac:dyDescent="0.25">
      <c r="A697" s="28" t="s">
        <v>1366</v>
      </c>
      <c r="B697" s="28" t="s">
        <v>1367</v>
      </c>
      <c r="C697" s="24" t="s">
        <v>1503</v>
      </c>
      <c r="D697" s="24" t="s">
        <v>1504</v>
      </c>
      <c r="E697" s="25">
        <v>-4033206.84</v>
      </c>
      <c r="F697" s="25">
        <v>-3979563.42</v>
      </c>
      <c r="G697" s="25">
        <v>-2391041.7200000002</v>
      </c>
      <c r="H697" s="25">
        <v>-1644214.57</v>
      </c>
      <c r="I697" s="25">
        <v>-2811985.81</v>
      </c>
      <c r="J697" s="25">
        <v>-3544670.8</v>
      </c>
      <c r="K697" s="25">
        <v>-140341.10999999999</v>
      </c>
      <c r="L697" s="25">
        <v>-140341.10999999999</v>
      </c>
      <c r="M697" s="25">
        <v>-140341.10999999999</v>
      </c>
      <c r="N697" s="25">
        <v>-2290539.4300000002</v>
      </c>
      <c r="O697" s="25">
        <v>-2290539.4300000002</v>
      </c>
      <c r="P697" s="25">
        <v>-2290539.4300000002</v>
      </c>
      <c r="Q697" s="25">
        <v>-5571402.2199999997</v>
      </c>
      <c r="R697" s="25">
        <f t="shared" si="81"/>
        <v>-2205535.2058333331</v>
      </c>
      <c r="T697" s="26"/>
      <c r="U697" s="26"/>
      <c r="V697" s="26">
        <f t="shared" si="86"/>
        <v>-2205535.2058333331</v>
      </c>
      <c r="W697" s="26"/>
      <c r="X697" s="26"/>
      <c r="Y697" s="26"/>
      <c r="Z697" s="26">
        <f t="shared" si="87"/>
        <v>-2205535.2058333331</v>
      </c>
      <c r="AA697" s="26"/>
      <c r="AB697" s="1"/>
      <c r="AC697" s="27">
        <f t="shared" si="82"/>
        <v>0</v>
      </c>
    </row>
    <row r="698" spans="1:29" ht="13.5" hidden="1" outlineLevel="3" thickBot="1" x14ac:dyDescent="0.25">
      <c r="A698" s="28" t="s">
        <v>1366</v>
      </c>
      <c r="B698" s="28" t="s">
        <v>1367</v>
      </c>
      <c r="C698" s="24" t="s">
        <v>1505</v>
      </c>
      <c r="D698" s="24" t="s">
        <v>1506</v>
      </c>
      <c r="E698" s="25">
        <v>4033206.84</v>
      </c>
      <c r="F698" s="25">
        <v>3979563.42</v>
      </c>
      <c r="G698" s="25">
        <v>2391041.7200000002</v>
      </c>
      <c r="H698" s="25">
        <v>1644214.57</v>
      </c>
      <c r="I698" s="25">
        <v>2811985.81</v>
      </c>
      <c r="J698" s="25">
        <v>3544670.8</v>
      </c>
      <c r="K698" s="25">
        <v>140341.10999999999</v>
      </c>
      <c r="L698" s="25">
        <v>2834469.95</v>
      </c>
      <c r="M698" s="25">
        <v>379228.06</v>
      </c>
      <c r="N698" s="25">
        <v>2290539.4300000002</v>
      </c>
      <c r="O698" s="25">
        <v>3950158.5</v>
      </c>
      <c r="P698" s="25">
        <v>4631679.5599999996</v>
      </c>
      <c r="Q698" s="25">
        <v>5571402.2199999997</v>
      </c>
      <c r="R698" s="25">
        <f t="shared" si="81"/>
        <v>2783349.7883333326</v>
      </c>
      <c r="T698" s="26"/>
      <c r="U698" s="26"/>
      <c r="V698" s="26">
        <f t="shared" si="86"/>
        <v>2783349.7883333326</v>
      </c>
      <c r="W698" s="26"/>
      <c r="X698" s="26"/>
      <c r="Y698" s="26"/>
      <c r="Z698" s="26">
        <f t="shared" si="87"/>
        <v>2783349.7883333326</v>
      </c>
      <c r="AA698" s="26"/>
      <c r="AB698" s="1"/>
      <c r="AC698" s="27">
        <f t="shared" si="82"/>
        <v>0</v>
      </c>
    </row>
    <row r="699" spans="1:29" ht="13.5" hidden="1" outlineLevel="3" thickBot="1" x14ac:dyDescent="0.25">
      <c r="A699" s="28" t="s">
        <v>1366</v>
      </c>
      <c r="B699" s="28" t="s">
        <v>1367</v>
      </c>
      <c r="C699" s="24" t="s">
        <v>1507</v>
      </c>
      <c r="D699" s="24" t="s">
        <v>1508</v>
      </c>
      <c r="E699" s="25">
        <v>-6075490.1600000001</v>
      </c>
      <c r="F699" s="25">
        <v>-6183790.0199999996</v>
      </c>
      <c r="G699" s="25">
        <v>-6228420.7199999997</v>
      </c>
      <c r="H699" s="25">
        <v>-6270633.1500000004</v>
      </c>
      <c r="I699" s="25">
        <v>-6258586.9100000001</v>
      </c>
      <c r="J699" s="25">
        <v>-6280886.5599999996</v>
      </c>
      <c r="K699" s="25">
        <v>-6014667.7199999997</v>
      </c>
      <c r="L699" s="25">
        <v>-6014667.7199999997</v>
      </c>
      <c r="M699" s="25">
        <v>-6014667.7199999997</v>
      </c>
      <c r="N699" s="25">
        <v>-6341157.0499999998</v>
      </c>
      <c r="O699" s="25">
        <v>-6341157.0499999998</v>
      </c>
      <c r="P699" s="25">
        <v>-6341157.0499999998</v>
      </c>
      <c r="Q699" s="25">
        <v>-6566102.6299999999</v>
      </c>
      <c r="R699" s="25">
        <f t="shared" ref="R699:R762" si="88">(E699+2*SUM(F699:P699)+Q699)/24</f>
        <v>-6217549.0054166652</v>
      </c>
      <c r="T699" s="26"/>
      <c r="U699" s="26"/>
      <c r="V699" s="26">
        <f t="shared" si="86"/>
        <v>-6217549.0054166652</v>
      </c>
      <c r="W699" s="26"/>
      <c r="X699" s="26"/>
      <c r="Y699" s="26"/>
      <c r="Z699" s="26">
        <f t="shared" si="87"/>
        <v>-6217549.0054166652</v>
      </c>
      <c r="AA699" s="26"/>
      <c r="AB699" s="1"/>
      <c r="AC699" s="27">
        <f t="shared" si="82"/>
        <v>0</v>
      </c>
    </row>
    <row r="700" spans="1:29" ht="13.5" hidden="1" outlineLevel="3" thickBot="1" x14ac:dyDescent="0.25">
      <c r="A700" s="28" t="s">
        <v>1366</v>
      </c>
      <c r="B700" s="28" t="s">
        <v>1367</v>
      </c>
      <c r="C700" s="24" t="s">
        <v>1509</v>
      </c>
      <c r="D700" s="24" t="s">
        <v>1510</v>
      </c>
      <c r="E700" s="25">
        <v>-744983</v>
      </c>
      <c r="F700" s="25">
        <v>-746616</v>
      </c>
      <c r="G700" s="25">
        <v>-748252</v>
      </c>
      <c r="H700" s="25">
        <v>-749892</v>
      </c>
      <c r="I700" s="25">
        <v>-751536</v>
      </c>
      <c r="J700" s="25">
        <v>-753183</v>
      </c>
      <c r="K700" s="25">
        <v>-754834</v>
      </c>
      <c r="L700" s="25">
        <v>-754834</v>
      </c>
      <c r="M700" s="25">
        <v>-754834</v>
      </c>
      <c r="N700" s="25">
        <v>-759807</v>
      </c>
      <c r="O700" s="25">
        <v>-759807</v>
      </c>
      <c r="P700" s="25">
        <v>-759807</v>
      </c>
      <c r="Q700" s="25">
        <v>-764814</v>
      </c>
      <c r="R700" s="25">
        <f t="shared" si="88"/>
        <v>-754025.04166666663</v>
      </c>
      <c r="T700" s="26"/>
      <c r="U700" s="26"/>
      <c r="V700" s="26">
        <f t="shared" si="86"/>
        <v>-754025.04166666663</v>
      </c>
      <c r="W700" s="26"/>
      <c r="X700" s="26"/>
      <c r="Y700" s="26"/>
      <c r="Z700" s="26">
        <f t="shared" si="87"/>
        <v>-754025.04166666663</v>
      </c>
      <c r="AA700" s="26"/>
      <c r="AB700" s="1"/>
      <c r="AC700" s="27">
        <f t="shared" ref="AC700:AC763" si="89">IF(V700=0,0,Y700/V700)</f>
        <v>0</v>
      </c>
    </row>
    <row r="701" spans="1:29" ht="13.5" hidden="1" outlineLevel="3" thickBot="1" x14ac:dyDescent="0.25">
      <c r="A701" s="28" t="s">
        <v>1366</v>
      </c>
      <c r="B701" s="28" t="s">
        <v>1367</v>
      </c>
      <c r="C701" s="24" t="s">
        <v>1511</v>
      </c>
      <c r="D701" s="24" t="s">
        <v>1512</v>
      </c>
      <c r="E701" s="25">
        <v>0</v>
      </c>
      <c r="F701" s="25">
        <v>0</v>
      </c>
      <c r="G701" s="25">
        <v>0</v>
      </c>
      <c r="H701" s="25">
        <v>0</v>
      </c>
      <c r="I701" s="25">
        <v>0</v>
      </c>
      <c r="J701" s="25">
        <v>0</v>
      </c>
      <c r="K701" s="25">
        <v>18874.7</v>
      </c>
      <c r="L701" s="25">
        <v>126503.92</v>
      </c>
      <c r="M701" s="25">
        <v>39869.46</v>
      </c>
      <c r="N701" s="25">
        <v>0</v>
      </c>
      <c r="O701" s="25">
        <v>56272.73</v>
      </c>
      <c r="P701" s="25">
        <v>182032.43</v>
      </c>
      <c r="Q701" s="25">
        <v>6884.58</v>
      </c>
      <c r="R701" s="25">
        <f t="shared" si="88"/>
        <v>35582.960833333331</v>
      </c>
      <c r="T701" s="26"/>
      <c r="U701" s="26"/>
      <c r="V701" s="26">
        <f t="shared" si="86"/>
        <v>35582.960833333331</v>
      </c>
      <c r="W701" s="26"/>
      <c r="X701" s="26"/>
      <c r="Y701" s="26"/>
      <c r="Z701" s="26">
        <f t="shared" si="87"/>
        <v>35582.960833333331</v>
      </c>
      <c r="AA701" s="26"/>
      <c r="AB701" s="1"/>
      <c r="AC701" s="27">
        <f t="shared" si="89"/>
        <v>0</v>
      </c>
    </row>
    <row r="702" spans="1:29" ht="13.5" hidden="1" outlineLevel="3" thickBot="1" x14ac:dyDescent="0.25">
      <c r="A702" s="28" t="s">
        <v>1366</v>
      </c>
      <c r="B702" s="28" t="s">
        <v>1367</v>
      </c>
      <c r="C702" s="24" t="s">
        <v>1513</v>
      </c>
      <c r="D702" s="24" t="s">
        <v>1514</v>
      </c>
      <c r="E702" s="25">
        <v>3675143.29</v>
      </c>
      <c r="F702" s="25">
        <v>3994713.96</v>
      </c>
      <c r="G702" s="25">
        <v>4370670.95</v>
      </c>
      <c r="H702" s="25">
        <v>4841385.32</v>
      </c>
      <c r="I702" s="25">
        <v>5130011.99</v>
      </c>
      <c r="J702" s="25">
        <v>5434075.1799999997</v>
      </c>
      <c r="K702" s="25">
        <v>5742846.5599999996</v>
      </c>
      <c r="L702" s="25">
        <v>2522976.7000000002</v>
      </c>
      <c r="M702" s="25">
        <v>2527838.02</v>
      </c>
      <c r="N702" s="25">
        <v>2051131.98</v>
      </c>
      <c r="O702" s="25">
        <v>1831612.76</v>
      </c>
      <c r="P702" s="25">
        <v>2822652.99</v>
      </c>
      <c r="Q702" s="25">
        <v>2827325.33</v>
      </c>
      <c r="R702" s="25">
        <f t="shared" si="88"/>
        <v>3710095.8933333331</v>
      </c>
      <c r="T702" s="26"/>
      <c r="U702" s="26"/>
      <c r="V702" s="26">
        <f t="shared" si="86"/>
        <v>3710095.8933333331</v>
      </c>
      <c r="W702" s="26"/>
      <c r="X702" s="26"/>
      <c r="Y702" s="26"/>
      <c r="Z702" s="26">
        <f t="shared" si="87"/>
        <v>3710095.8933333331</v>
      </c>
      <c r="AA702" s="26"/>
      <c r="AB702" s="1"/>
      <c r="AC702" s="27">
        <f t="shared" si="89"/>
        <v>0</v>
      </c>
    </row>
    <row r="703" spans="1:29" ht="13.5" hidden="1" outlineLevel="3" thickBot="1" x14ac:dyDescent="0.25">
      <c r="A703" s="28" t="s">
        <v>1366</v>
      </c>
      <c r="B703" s="28" t="s">
        <v>1367</v>
      </c>
      <c r="C703" s="24" t="s">
        <v>1515</v>
      </c>
      <c r="D703" s="24" t="s">
        <v>1516</v>
      </c>
      <c r="E703" s="25">
        <v>0</v>
      </c>
      <c r="F703" s="25">
        <v>0</v>
      </c>
      <c r="G703" s="25">
        <v>0</v>
      </c>
      <c r="H703" s="25">
        <v>0</v>
      </c>
      <c r="I703" s="25">
        <v>0</v>
      </c>
      <c r="J703" s="25">
        <v>0</v>
      </c>
      <c r="K703" s="25">
        <v>0</v>
      </c>
      <c r="L703" s="25">
        <v>-209627.39</v>
      </c>
      <c r="M703" s="25">
        <v>-609312.37</v>
      </c>
      <c r="N703" s="25">
        <v>-1009464.07</v>
      </c>
      <c r="O703" s="25">
        <v>-1375720.44</v>
      </c>
      <c r="P703" s="25">
        <v>-1745647.3</v>
      </c>
      <c r="Q703" s="25">
        <v>-2125272.69</v>
      </c>
      <c r="R703" s="25">
        <f t="shared" si="88"/>
        <v>-501033.99291666667</v>
      </c>
      <c r="T703" s="26"/>
      <c r="U703" s="26"/>
      <c r="V703" s="26">
        <f t="shared" si="86"/>
        <v>-501033.99291666667</v>
      </c>
      <c r="W703" s="26"/>
      <c r="X703" s="26"/>
      <c r="Y703" s="26"/>
      <c r="Z703" s="26">
        <f t="shared" si="87"/>
        <v>-501033.99291666667</v>
      </c>
      <c r="AA703" s="26"/>
      <c r="AB703" s="1"/>
      <c r="AC703" s="27">
        <f t="shared" si="89"/>
        <v>0</v>
      </c>
    </row>
    <row r="704" spans="1:29" ht="13.5" hidden="1" outlineLevel="3" thickBot="1" x14ac:dyDescent="0.25">
      <c r="A704" s="28" t="s">
        <v>1366</v>
      </c>
      <c r="B704" s="28" t="s">
        <v>1367</v>
      </c>
      <c r="C704" s="24" t="s">
        <v>1517</v>
      </c>
      <c r="D704" s="24" t="s">
        <v>1518</v>
      </c>
      <c r="E704" s="25">
        <v>-229491.84</v>
      </c>
      <c r="F704" s="25">
        <v>-225113.49</v>
      </c>
      <c r="G704" s="25">
        <v>-224807.24</v>
      </c>
      <c r="H704" s="25">
        <v>-223032.78</v>
      </c>
      <c r="I704" s="25">
        <v>-222912.68</v>
      </c>
      <c r="J704" s="25">
        <v>-219773.61</v>
      </c>
      <c r="K704" s="25">
        <v>-219797.42</v>
      </c>
      <c r="L704" s="25">
        <v>-219824.89</v>
      </c>
      <c r="M704" s="25">
        <v>-225120.81</v>
      </c>
      <c r="N704" s="25">
        <v>-225239</v>
      </c>
      <c r="O704" s="25">
        <v>-225402.3</v>
      </c>
      <c r="P704" s="25">
        <v>-225605.16</v>
      </c>
      <c r="Q704" s="25">
        <v>-225806.32</v>
      </c>
      <c r="R704" s="25">
        <f t="shared" si="88"/>
        <v>-223689.87166666667</v>
      </c>
      <c r="T704" s="26"/>
      <c r="U704" s="26"/>
      <c r="V704" s="26">
        <f t="shared" si="86"/>
        <v>-223689.87166666667</v>
      </c>
      <c r="W704" s="26"/>
      <c r="X704" s="26"/>
      <c r="Y704" s="26"/>
      <c r="Z704" s="26">
        <f t="shared" si="87"/>
        <v>-223689.87166666667</v>
      </c>
      <c r="AA704" s="26"/>
      <c r="AB704" s="1"/>
      <c r="AC704" s="27">
        <f t="shared" si="89"/>
        <v>0</v>
      </c>
    </row>
    <row r="705" spans="1:29" ht="13.5" hidden="1" outlineLevel="3" thickBot="1" x14ac:dyDescent="0.25">
      <c r="A705" s="28" t="s">
        <v>1366</v>
      </c>
      <c r="B705" s="28" t="s">
        <v>1367</v>
      </c>
      <c r="C705" s="24" t="s">
        <v>1519</v>
      </c>
      <c r="D705" s="24" t="s">
        <v>1520</v>
      </c>
      <c r="E705" s="25">
        <v>396621.48</v>
      </c>
      <c r="F705" s="25">
        <v>493409.6</v>
      </c>
      <c r="G705" s="25">
        <v>495107.41</v>
      </c>
      <c r="H705" s="25">
        <v>499898.67</v>
      </c>
      <c r="I705" s="25">
        <v>501252.56</v>
      </c>
      <c r="J705" s="25">
        <v>526483.89</v>
      </c>
      <c r="K705" s="25">
        <v>588044.36</v>
      </c>
      <c r="L705" s="25">
        <v>591122.93000000005</v>
      </c>
      <c r="M705" s="25">
        <v>592723.89</v>
      </c>
      <c r="N705" s="25">
        <v>594329.18000000005</v>
      </c>
      <c r="O705" s="25">
        <v>611974.06999999995</v>
      </c>
      <c r="P705" s="25">
        <v>627281.46</v>
      </c>
      <c r="Q705" s="25">
        <v>626911.35</v>
      </c>
      <c r="R705" s="25">
        <f t="shared" si="88"/>
        <v>552782.86958333326</v>
      </c>
      <c r="T705" s="26"/>
      <c r="U705" s="26"/>
      <c r="V705" s="26">
        <f t="shared" si="86"/>
        <v>552782.86958333326</v>
      </c>
      <c r="W705" s="26"/>
      <c r="X705" s="26"/>
      <c r="Y705" s="26"/>
      <c r="Z705" s="26">
        <f t="shared" si="87"/>
        <v>552782.86958333326</v>
      </c>
      <c r="AA705" s="26"/>
      <c r="AB705" s="1"/>
      <c r="AC705" s="27">
        <f t="shared" si="89"/>
        <v>0</v>
      </c>
    </row>
    <row r="706" spans="1:29" ht="13.5" hidden="1" outlineLevel="3" thickBot="1" x14ac:dyDescent="0.25">
      <c r="A706" s="28" t="s">
        <v>1366</v>
      </c>
      <c r="B706" s="28" t="s">
        <v>1367</v>
      </c>
      <c r="C706" s="24" t="s">
        <v>1521</v>
      </c>
      <c r="D706" s="24" t="s">
        <v>1522</v>
      </c>
      <c r="E706" s="25">
        <v>0</v>
      </c>
      <c r="F706" s="25">
        <v>0</v>
      </c>
      <c r="G706" s="25">
        <v>0</v>
      </c>
      <c r="H706" s="25">
        <v>0</v>
      </c>
      <c r="I706" s="25">
        <v>0</v>
      </c>
      <c r="J706" s="25">
        <v>0</v>
      </c>
      <c r="K706" s="25">
        <v>0</v>
      </c>
      <c r="L706" s="25">
        <v>-147835.32999999999</v>
      </c>
      <c r="M706" s="25">
        <v>-431157.41</v>
      </c>
      <c r="N706" s="25">
        <v>4635.5</v>
      </c>
      <c r="O706" s="25">
        <v>6237.5</v>
      </c>
      <c r="P706" s="25">
        <v>-1153157.9099999999</v>
      </c>
      <c r="Q706" s="25">
        <v>-1120177.73</v>
      </c>
      <c r="R706" s="25">
        <f t="shared" si="88"/>
        <v>-190113.87624999997</v>
      </c>
      <c r="T706" s="26"/>
      <c r="U706" s="26"/>
      <c r="V706" s="26">
        <f t="shared" si="86"/>
        <v>-190113.87624999997</v>
      </c>
      <c r="W706" s="26"/>
      <c r="X706" s="26"/>
      <c r="Y706" s="26"/>
      <c r="Z706" s="26">
        <f t="shared" si="87"/>
        <v>-190113.87624999997</v>
      </c>
      <c r="AA706" s="26"/>
      <c r="AB706" s="1"/>
      <c r="AC706" s="27">
        <f t="shared" si="89"/>
        <v>0</v>
      </c>
    </row>
    <row r="707" spans="1:29" ht="13.5" hidden="1" outlineLevel="3" thickBot="1" x14ac:dyDescent="0.25">
      <c r="A707" s="28" t="s">
        <v>1366</v>
      </c>
      <c r="B707" s="28" t="s">
        <v>1367</v>
      </c>
      <c r="C707" s="24" t="s">
        <v>1523</v>
      </c>
      <c r="D707" s="24" t="s">
        <v>1524</v>
      </c>
      <c r="E707" s="25">
        <v>0</v>
      </c>
      <c r="F707" s="25">
        <v>0</v>
      </c>
      <c r="G707" s="25">
        <v>0</v>
      </c>
      <c r="H707" s="25">
        <v>0</v>
      </c>
      <c r="I707" s="25">
        <v>0</v>
      </c>
      <c r="J707" s="25">
        <v>0</v>
      </c>
      <c r="K707" s="25">
        <v>0</v>
      </c>
      <c r="L707" s="25">
        <v>0</v>
      </c>
      <c r="M707" s="25">
        <v>0</v>
      </c>
      <c r="N707" s="25">
        <v>0</v>
      </c>
      <c r="O707" s="25">
        <v>5162</v>
      </c>
      <c r="P707" s="25">
        <v>15160</v>
      </c>
      <c r="Q707" s="25">
        <v>0</v>
      </c>
      <c r="R707" s="25">
        <f t="shared" si="88"/>
        <v>1693.5</v>
      </c>
      <c r="T707" s="26"/>
      <c r="U707" s="26"/>
      <c r="V707" s="26">
        <f t="shared" si="86"/>
        <v>1693.5</v>
      </c>
      <c r="W707" s="26"/>
      <c r="X707" s="26"/>
      <c r="Y707" s="26"/>
      <c r="Z707" s="26">
        <f t="shared" si="87"/>
        <v>1693.5</v>
      </c>
      <c r="AA707" s="26"/>
      <c r="AB707" s="1"/>
      <c r="AC707" s="27">
        <f t="shared" si="89"/>
        <v>0</v>
      </c>
    </row>
    <row r="708" spans="1:29" ht="13.5" hidden="1" outlineLevel="3" thickBot="1" x14ac:dyDescent="0.25">
      <c r="A708" s="28" t="s">
        <v>1366</v>
      </c>
      <c r="B708" s="28" t="s">
        <v>1367</v>
      </c>
      <c r="C708" s="24" t="s">
        <v>1525</v>
      </c>
      <c r="D708" s="24" t="s">
        <v>1526</v>
      </c>
      <c r="E708" s="25">
        <v>0</v>
      </c>
      <c r="F708" s="25">
        <v>0</v>
      </c>
      <c r="G708" s="25">
        <v>0</v>
      </c>
      <c r="H708" s="25">
        <v>0</v>
      </c>
      <c r="I708" s="25">
        <v>0</v>
      </c>
      <c r="J708" s="25">
        <v>0</v>
      </c>
      <c r="K708" s="25">
        <v>4880</v>
      </c>
      <c r="L708" s="25">
        <v>23880</v>
      </c>
      <c r="M708" s="25">
        <v>75771.5</v>
      </c>
      <c r="N708" s="25">
        <v>77712.289999999994</v>
      </c>
      <c r="O708" s="25">
        <v>100080.29</v>
      </c>
      <c r="P708" s="25">
        <v>191379.5</v>
      </c>
      <c r="Q708" s="25">
        <v>0</v>
      </c>
      <c r="R708" s="25">
        <f t="shared" si="88"/>
        <v>39475.298333333332</v>
      </c>
      <c r="T708" s="26"/>
      <c r="U708" s="26"/>
      <c r="V708" s="26">
        <f t="shared" si="86"/>
        <v>39475.298333333332</v>
      </c>
      <c r="W708" s="26"/>
      <c r="X708" s="26"/>
      <c r="Y708" s="26"/>
      <c r="Z708" s="26">
        <f t="shared" si="87"/>
        <v>39475.298333333332</v>
      </c>
      <c r="AA708" s="26"/>
      <c r="AB708" s="1"/>
      <c r="AC708" s="27">
        <f t="shared" si="89"/>
        <v>0</v>
      </c>
    </row>
    <row r="709" spans="1:29" ht="13.5" hidden="1" outlineLevel="3" thickBot="1" x14ac:dyDescent="0.25">
      <c r="A709" s="28" t="s">
        <v>1366</v>
      </c>
      <c r="B709" s="28" t="s">
        <v>1367</v>
      </c>
      <c r="C709" s="24" t="s">
        <v>1527</v>
      </c>
      <c r="D709" s="24" t="s">
        <v>1528</v>
      </c>
      <c r="E709" s="25">
        <v>-2500</v>
      </c>
      <c r="F709" s="25">
        <v>-2083.33</v>
      </c>
      <c r="G709" s="25">
        <v>-1666.67</v>
      </c>
      <c r="H709" s="25">
        <v>-1250</v>
      </c>
      <c r="I709" s="25">
        <v>-833.33</v>
      </c>
      <c r="J709" s="25">
        <v>-416.67</v>
      </c>
      <c r="K709" s="25">
        <v>0</v>
      </c>
      <c r="L709" s="25">
        <v>0</v>
      </c>
      <c r="M709" s="25">
        <v>0</v>
      </c>
      <c r="N709" s="25">
        <v>-2133479.77</v>
      </c>
      <c r="O709" s="25">
        <v>-2133479.77</v>
      </c>
      <c r="P709" s="25">
        <v>-2133479.77</v>
      </c>
      <c r="Q709" s="25">
        <v>1120177.73</v>
      </c>
      <c r="R709" s="25">
        <f t="shared" si="88"/>
        <v>-487320.87041666667</v>
      </c>
      <c r="T709" s="26"/>
      <c r="U709" s="26"/>
      <c r="V709" s="26">
        <f t="shared" si="86"/>
        <v>-487320.87041666667</v>
      </c>
      <c r="W709" s="26"/>
      <c r="X709" s="26"/>
      <c r="Y709" s="26"/>
      <c r="Z709" s="26"/>
      <c r="AA709" s="26">
        <f>V709</f>
        <v>-487320.87041666667</v>
      </c>
      <c r="AB709" s="1"/>
      <c r="AC709" s="27">
        <f t="shared" si="89"/>
        <v>0</v>
      </c>
    </row>
    <row r="710" spans="1:29" ht="13.5" hidden="1" outlineLevel="3" thickBot="1" x14ac:dyDescent="0.25">
      <c r="A710" s="28" t="s">
        <v>1366</v>
      </c>
      <c r="B710" s="28" t="s">
        <v>1367</v>
      </c>
      <c r="C710" s="24" t="s">
        <v>1529</v>
      </c>
      <c r="D710" s="24" t="s">
        <v>1530</v>
      </c>
      <c r="E710" s="25">
        <v>229491.84</v>
      </c>
      <c r="F710" s="25">
        <v>225113.49</v>
      </c>
      <c r="G710" s="25">
        <v>449603.23</v>
      </c>
      <c r="H710" s="25">
        <v>223032.78</v>
      </c>
      <c r="I710" s="25">
        <v>222912.68</v>
      </c>
      <c r="J710" s="25">
        <v>219773.61</v>
      </c>
      <c r="K710" s="25">
        <v>219797.42</v>
      </c>
      <c r="L710" s="25">
        <v>429452.28</v>
      </c>
      <c r="M710" s="25">
        <v>834394.25</v>
      </c>
      <c r="N710" s="25">
        <v>1234703.07</v>
      </c>
      <c r="O710" s="25">
        <v>1598277.02</v>
      </c>
      <c r="P710" s="25">
        <v>1971252.46</v>
      </c>
      <c r="Q710" s="25">
        <v>2351079.0099999998</v>
      </c>
      <c r="R710" s="25">
        <f t="shared" si="88"/>
        <v>743216.47624999995</v>
      </c>
      <c r="T710" s="26"/>
      <c r="U710" s="26"/>
      <c r="V710" s="26">
        <f t="shared" si="86"/>
        <v>743216.47624999995</v>
      </c>
      <c r="W710" s="26"/>
      <c r="X710" s="26"/>
      <c r="Y710" s="26"/>
      <c r="Z710" s="26"/>
      <c r="AA710" s="26">
        <f>V710</f>
        <v>743216.47624999995</v>
      </c>
      <c r="AB710" s="1"/>
      <c r="AC710" s="27">
        <f t="shared" si="89"/>
        <v>0</v>
      </c>
    </row>
    <row r="711" spans="1:29" ht="13.5" hidden="1" outlineLevel="3" thickBot="1" x14ac:dyDescent="0.25">
      <c r="A711" s="28" t="s">
        <v>1366</v>
      </c>
      <c r="B711" s="28" t="s">
        <v>1367</v>
      </c>
      <c r="C711" s="24" t="s">
        <v>1531</v>
      </c>
      <c r="D711" s="24" t="s">
        <v>1532</v>
      </c>
      <c r="E711" s="25">
        <v>-1170195.97</v>
      </c>
      <c r="F711" s="25">
        <v>-967736.27</v>
      </c>
      <c r="G711" s="25">
        <v>-710726.93</v>
      </c>
      <c r="H711" s="25">
        <v>-530297.56999999995</v>
      </c>
      <c r="I711" s="25">
        <v>-481423.15</v>
      </c>
      <c r="J711" s="25">
        <v>-426287.35999999999</v>
      </c>
      <c r="K711" s="25">
        <v>-1198713.3899999999</v>
      </c>
      <c r="L711" s="25">
        <v>-1247269.27</v>
      </c>
      <c r="M711" s="25">
        <v>-837225.73</v>
      </c>
      <c r="N711" s="25">
        <v>-840683.86</v>
      </c>
      <c r="O711" s="25">
        <v>-975632.76</v>
      </c>
      <c r="P711" s="25">
        <v>-1289803.54</v>
      </c>
      <c r="Q711" s="25">
        <v>-890905.51</v>
      </c>
      <c r="R711" s="25">
        <f t="shared" si="88"/>
        <v>-878029.21416666673</v>
      </c>
      <c r="T711" s="26"/>
      <c r="U711" s="26"/>
      <c r="V711" s="26">
        <f t="shared" si="86"/>
        <v>-878029.21416666673</v>
      </c>
      <c r="W711" s="26"/>
      <c r="X711" s="26"/>
      <c r="Y711" s="26"/>
      <c r="Z711" s="26">
        <f t="shared" ref="Z711:Z729" si="90">V711</f>
        <v>-878029.21416666673</v>
      </c>
      <c r="AA711" s="26"/>
      <c r="AB711" s="1"/>
      <c r="AC711" s="27">
        <f t="shared" si="89"/>
        <v>0</v>
      </c>
    </row>
    <row r="712" spans="1:29" ht="13.5" hidden="1" outlineLevel="3" thickBot="1" x14ac:dyDescent="0.25">
      <c r="A712" s="28" t="s">
        <v>1366</v>
      </c>
      <c r="B712" s="28" t="s">
        <v>1367</v>
      </c>
      <c r="C712" s="24" t="s">
        <v>1533</v>
      </c>
      <c r="D712" s="24" t="s">
        <v>1534</v>
      </c>
      <c r="E712" s="25">
        <v>0</v>
      </c>
      <c r="F712" s="25">
        <v>0</v>
      </c>
      <c r="G712" s="25">
        <v>0</v>
      </c>
      <c r="H712" s="25">
        <v>0</v>
      </c>
      <c r="I712" s="25">
        <v>0</v>
      </c>
      <c r="J712" s="25">
        <v>0</v>
      </c>
      <c r="K712" s="25">
        <v>0</v>
      </c>
      <c r="L712" s="25">
        <v>66238.5</v>
      </c>
      <c r="M712" s="25">
        <v>1669.7</v>
      </c>
      <c r="N712" s="25">
        <v>-847833.48</v>
      </c>
      <c r="O712" s="25">
        <v>-2349309.9300000002</v>
      </c>
      <c r="P712" s="25">
        <v>-1514368.14</v>
      </c>
      <c r="Q712" s="25">
        <v>-1646640.67</v>
      </c>
      <c r="R712" s="25">
        <f t="shared" si="88"/>
        <v>-455576.97374999995</v>
      </c>
      <c r="T712" s="26"/>
      <c r="U712" s="26"/>
      <c r="V712" s="26">
        <f t="shared" si="86"/>
        <v>-455576.97374999995</v>
      </c>
      <c r="W712" s="26"/>
      <c r="X712" s="26"/>
      <c r="Y712" s="26"/>
      <c r="Z712" s="26">
        <f t="shared" si="90"/>
        <v>-455576.97374999995</v>
      </c>
      <c r="AA712" s="26"/>
      <c r="AB712" s="1"/>
      <c r="AC712" s="27">
        <f t="shared" si="89"/>
        <v>0</v>
      </c>
    </row>
    <row r="713" spans="1:29" ht="13.5" hidden="1" outlineLevel="3" thickBot="1" x14ac:dyDescent="0.25">
      <c r="A713" s="28" t="s">
        <v>1366</v>
      </c>
      <c r="B713" s="28" t="s">
        <v>1367</v>
      </c>
      <c r="C713" s="24" t="s">
        <v>1535</v>
      </c>
      <c r="D713" s="24" t="s">
        <v>1536</v>
      </c>
      <c r="E713" s="25">
        <v>2169116.0699999998</v>
      </c>
      <c r="F713" s="25">
        <v>0</v>
      </c>
      <c r="G713" s="25">
        <v>0</v>
      </c>
      <c r="H713" s="25">
        <v>0</v>
      </c>
      <c r="I713" s="25">
        <v>0</v>
      </c>
      <c r="J713" s="25">
        <v>0</v>
      </c>
      <c r="K713" s="25">
        <v>0</v>
      </c>
      <c r="L713" s="25">
        <v>0</v>
      </c>
      <c r="M713" s="25">
        <v>0</v>
      </c>
      <c r="N713" s="25">
        <v>0</v>
      </c>
      <c r="O713" s="25">
        <v>0</v>
      </c>
      <c r="P713" s="25">
        <v>0</v>
      </c>
      <c r="Q713" s="25">
        <v>0</v>
      </c>
      <c r="R713" s="25">
        <f t="shared" si="88"/>
        <v>90379.836249999993</v>
      </c>
      <c r="T713" s="26"/>
      <c r="U713" s="26"/>
      <c r="V713" s="26">
        <f t="shared" si="86"/>
        <v>90379.836249999993</v>
      </c>
      <c r="W713" s="26"/>
      <c r="X713" s="26"/>
      <c r="Y713" s="26"/>
      <c r="Z713" s="26">
        <f t="shared" si="90"/>
        <v>90379.836249999993</v>
      </c>
      <c r="AA713" s="26"/>
      <c r="AB713" s="1"/>
      <c r="AC713" s="27">
        <f t="shared" si="89"/>
        <v>0</v>
      </c>
    </row>
    <row r="714" spans="1:29" ht="13.5" hidden="1" outlineLevel="3" thickBot="1" x14ac:dyDescent="0.25">
      <c r="A714" s="28" t="s">
        <v>1366</v>
      </c>
      <c r="B714" s="28" t="s">
        <v>1367</v>
      </c>
      <c r="C714" s="24" t="s">
        <v>1537</v>
      </c>
      <c r="D714" s="24" t="s">
        <v>1538</v>
      </c>
      <c r="E714" s="25">
        <v>0</v>
      </c>
      <c r="F714" s="25">
        <v>0</v>
      </c>
      <c r="G714" s="25">
        <v>0</v>
      </c>
      <c r="H714" s="25">
        <v>0</v>
      </c>
      <c r="I714" s="25">
        <v>0</v>
      </c>
      <c r="J714" s="25">
        <v>0</v>
      </c>
      <c r="K714" s="25">
        <v>0</v>
      </c>
      <c r="L714" s="25">
        <v>16817.580000000002</v>
      </c>
      <c r="M714" s="25">
        <v>1621</v>
      </c>
      <c r="N714" s="25">
        <v>-297950.65999999997</v>
      </c>
      <c r="O714" s="25">
        <v>-258413.32</v>
      </c>
      <c r="P714" s="25">
        <v>-494115.03</v>
      </c>
      <c r="Q714" s="25">
        <v>-496364.66</v>
      </c>
      <c r="R714" s="25">
        <f t="shared" si="88"/>
        <v>-106685.23</v>
      </c>
      <c r="T714" s="26"/>
      <c r="U714" s="26"/>
      <c r="V714" s="26">
        <f t="shared" si="86"/>
        <v>-106685.23</v>
      </c>
      <c r="W714" s="26"/>
      <c r="X714" s="26"/>
      <c r="Y714" s="26"/>
      <c r="Z714" s="26">
        <f t="shared" si="90"/>
        <v>-106685.23</v>
      </c>
      <c r="AA714" s="26"/>
      <c r="AB714" s="1"/>
      <c r="AC714" s="27">
        <f t="shared" si="89"/>
        <v>0</v>
      </c>
    </row>
    <row r="715" spans="1:29" ht="13.5" hidden="1" outlineLevel="3" thickBot="1" x14ac:dyDescent="0.25">
      <c r="A715" s="28" t="s">
        <v>1366</v>
      </c>
      <c r="B715" s="28" t="s">
        <v>1367</v>
      </c>
      <c r="C715" s="24" t="s">
        <v>1539</v>
      </c>
      <c r="D715" s="24" t="s">
        <v>1540</v>
      </c>
      <c r="E715" s="25">
        <v>-44988.62</v>
      </c>
      <c r="F715" s="25">
        <v>0</v>
      </c>
      <c r="G715" s="25">
        <v>0</v>
      </c>
      <c r="H715" s="25">
        <v>0</v>
      </c>
      <c r="I715" s="25">
        <v>0</v>
      </c>
      <c r="J715" s="25">
        <v>0</v>
      </c>
      <c r="K715" s="25">
        <v>0</v>
      </c>
      <c r="L715" s="25">
        <v>0</v>
      </c>
      <c r="M715" s="25">
        <v>0</v>
      </c>
      <c r="N715" s="25">
        <v>0</v>
      </c>
      <c r="O715" s="25">
        <v>0</v>
      </c>
      <c r="P715" s="25">
        <v>0</v>
      </c>
      <c r="Q715" s="25">
        <v>0</v>
      </c>
      <c r="R715" s="25">
        <f t="shared" si="88"/>
        <v>-1874.5258333333334</v>
      </c>
      <c r="T715" s="26"/>
      <c r="U715" s="26"/>
      <c r="V715" s="26">
        <f t="shared" si="86"/>
        <v>-1874.5258333333334</v>
      </c>
      <c r="W715" s="26"/>
      <c r="X715" s="26"/>
      <c r="Y715" s="26"/>
      <c r="Z715" s="26">
        <f t="shared" si="90"/>
        <v>-1874.5258333333334</v>
      </c>
      <c r="AA715" s="26"/>
      <c r="AB715" s="1"/>
      <c r="AC715" s="27">
        <f t="shared" si="89"/>
        <v>0</v>
      </c>
    </row>
    <row r="716" spans="1:29" ht="13.5" hidden="1" outlineLevel="3" thickBot="1" x14ac:dyDescent="0.25">
      <c r="A716" s="28" t="s">
        <v>1366</v>
      </c>
      <c r="B716" s="28" t="s">
        <v>1367</v>
      </c>
      <c r="C716" s="24" t="s">
        <v>1541</v>
      </c>
      <c r="D716" s="24" t="s">
        <v>1542</v>
      </c>
      <c r="E716" s="25">
        <v>-743199.45</v>
      </c>
      <c r="F716" s="25">
        <v>0</v>
      </c>
      <c r="G716" s="25">
        <v>0</v>
      </c>
      <c r="H716" s="25">
        <v>0</v>
      </c>
      <c r="I716" s="25">
        <v>0</v>
      </c>
      <c r="J716" s="25">
        <v>0</v>
      </c>
      <c r="K716" s="25">
        <v>0</v>
      </c>
      <c r="L716" s="25">
        <v>0</v>
      </c>
      <c r="M716" s="25">
        <v>0</v>
      </c>
      <c r="N716" s="25">
        <v>0</v>
      </c>
      <c r="O716" s="25">
        <v>0</v>
      </c>
      <c r="P716" s="25">
        <v>0</v>
      </c>
      <c r="Q716" s="25">
        <v>0</v>
      </c>
      <c r="R716" s="25">
        <f t="shared" si="88"/>
        <v>-30966.643749999999</v>
      </c>
      <c r="T716" s="26"/>
      <c r="U716" s="26"/>
      <c r="V716" s="26">
        <f t="shared" si="86"/>
        <v>-30966.643749999999</v>
      </c>
      <c r="W716" s="26"/>
      <c r="X716" s="26"/>
      <c r="Y716" s="26"/>
      <c r="Z716" s="26">
        <f t="shared" si="90"/>
        <v>-30966.643749999999</v>
      </c>
      <c r="AA716" s="26"/>
      <c r="AB716" s="1"/>
      <c r="AC716" s="27">
        <f t="shared" si="89"/>
        <v>0</v>
      </c>
    </row>
    <row r="717" spans="1:29" ht="13.5" hidden="1" outlineLevel="3" thickBot="1" x14ac:dyDescent="0.25">
      <c r="A717" s="28" t="s">
        <v>1366</v>
      </c>
      <c r="B717" s="28" t="s">
        <v>1367</v>
      </c>
      <c r="C717" s="24" t="s">
        <v>1543</v>
      </c>
      <c r="D717" s="24" t="s">
        <v>1544</v>
      </c>
      <c r="E717" s="25">
        <v>-27782.58</v>
      </c>
      <c r="F717" s="25">
        <v>0</v>
      </c>
      <c r="G717" s="25">
        <v>0</v>
      </c>
      <c r="H717" s="25">
        <v>0</v>
      </c>
      <c r="I717" s="25">
        <v>0</v>
      </c>
      <c r="J717" s="25">
        <v>0</v>
      </c>
      <c r="K717" s="25">
        <v>0</v>
      </c>
      <c r="L717" s="25">
        <v>0</v>
      </c>
      <c r="M717" s="25">
        <v>0</v>
      </c>
      <c r="N717" s="25">
        <v>0</v>
      </c>
      <c r="O717" s="25">
        <v>0</v>
      </c>
      <c r="P717" s="25">
        <v>0</v>
      </c>
      <c r="Q717" s="25">
        <v>0</v>
      </c>
      <c r="R717" s="25">
        <f t="shared" si="88"/>
        <v>-1157.6075000000001</v>
      </c>
      <c r="T717" s="26"/>
      <c r="U717" s="26"/>
      <c r="V717" s="26">
        <f t="shared" si="86"/>
        <v>-1157.6075000000001</v>
      </c>
      <c r="W717" s="26"/>
      <c r="X717" s="26"/>
      <c r="Y717" s="26"/>
      <c r="Z717" s="26">
        <f t="shared" si="90"/>
        <v>-1157.6075000000001</v>
      </c>
      <c r="AA717" s="26"/>
      <c r="AB717" s="1"/>
      <c r="AC717" s="27">
        <f t="shared" si="89"/>
        <v>0</v>
      </c>
    </row>
    <row r="718" spans="1:29" ht="13.5" hidden="1" outlineLevel="3" thickBot="1" x14ac:dyDescent="0.25">
      <c r="A718" s="28" t="s">
        <v>1366</v>
      </c>
      <c r="B718" s="28" t="s">
        <v>1367</v>
      </c>
      <c r="C718" s="24" t="s">
        <v>1545</v>
      </c>
      <c r="D718" s="24" t="s">
        <v>1546</v>
      </c>
      <c r="E718" s="25">
        <v>-747584.04</v>
      </c>
      <c r="F718" s="25">
        <v>-638935.11</v>
      </c>
      <c r="G718" s="25">
        <v>-507628.42</v>
      </c>
      <c r="H718" s="25">
        <v>-392142.77</v>
      </c>
      <c r="I718" s="25">
        <v>-298847.13</v>
      </c>
      <c r="J718" s="25">
        <v>-216408.03</v>
      </c>
      <c r="K718" s="25">
        <v>-126691.79</v>
      </c>
      <c r="L718" s="25">
        <v>-32840.339999999997</v>
      </c>
      <c r="M718" s="25">
        <v>53494.25</v>
      </c>
      <c r="N718" s="25">
        <v>137128.98000000001</v>
      </c>
      <c r="O718" s="25">
        <v>177196.64</v>
      </c>
      <c r="P718" s="25">
        <v>217931.29</v>
      </c>
      <c r="Q718" s="25">
        <v>0</v>
      </c>
      <c r="R718" s="25">
        <f t="shared" si="88"/>
        <v>-166794.53749999998</v>
      </c>
      <c r="T718" s="26"/>
      <c r="U718" s="26"/>
      <c r="V718" s="26">
        <f t="shared" si="86"/>
        <v>-166794.53749999998</v>
      </c>
      <c r="W718" s="26"/>
      <c r="X718" s="26"/>
      <c r="Y718" s="26"/>
      <c r="Z718" s="26">
        <f t="shared" si="90"/>
        <v>-166794.53749999998</v>
      </c>
      <c r="AA718" s="26"/>
      <c r="AB718" s="1"/>
      <c r="AC718" s="27">
        <f t="shared" si="89"/>
        <v>0</v>
      </c>
    </row>
    <row r="719" spans="1:29" ht="13.5" hidden="1" outlineLevel="3" thickBot="1" x14ac:dyDescent="0.25">
      <c r="A719" s="28" t="s">
        <v>1366</v>
      </c>
      <c r="B719" s="28" t="s">
        <v>1367</v>
      </c>
      <c r="C719" s="24" t="s">
        <v>1547</v>
      </c>
      <c r="D719" s="24" t="s">
        <v>1548</v>
      </c>
      <c r="E719" s="25">
        <v>-48514.18</v>
      </c>
      <c r="F719" s="25">
        <v>-76048.37</v>
      </c>
      <c r="G719" s="25">
        <v>-56193.3</v>
      </c>
      <c r="H719" s="25">
        <v>-30622.080000000002</v>
      </c>
      <c r="I719" s="25">
        <v>-8285.32</v>
      </c>
      <c r="J719" s="25">
        <v>14379.03</v>
      </c>
      <c r="K719" s="25">
        <v>35646.89</v>
      </c>
      <c r="L719" s="25">
        <v>66301.66</v>
      </c>
      <c r="M719" s="25">
        <v>90529.38</v>
      </c>
      <c r="N719" s="25">
        <v>119544.82</v>
      </c>
      <c r="O719" s="25">
        <v>145218.54999999999</v>
      </c>
      <c r="P719" s="25">
        <v>52138.879999999997</v>
      </c>
      <c r="Q719" s="25">
        <v>45959.11</v>
      </c>
      <c r="R719" s="25">
        <f t="shared" si="88"/>
        <v>29277.717083333333</v>
      </c>
      <c r="T719" s="26"/>
      <c r="U719" s="26"/>
      <c r="V719" s="26">
        <f t="shared" si="86"/>
        <v>29277.717083333333</v>
      </c>
      <c r="W719" s="26"/>
      <c r="X719" s="26"/>
      <c r="Y719" s="26"/>
      <c r="Z719" s="26">
        <f t="shared" si="90"/>
        <v>29277.717083333333</v>
      </c>
      <c r="AA719" s="26"/>
      <c r="AB719" s="1"/>
      <c r="AC719" s="27">
        <f t="shared" si="89"/>
        <v>0</v>
      </c>
    </row>
    <row r="720" spans="1:29" ht="13.5" hidden="1" outlineLevel="3" thickBot="1" x14ac:dyDescent="0.25">
      <c r="A720" s="28" t="s">
        <v>1366</v>
      </c>
      <c r="B720" s="28" t="s">
        <v>1367</v>
      </c>
      <c r="C720" s="24" t="s">
        <v>1549</v>
      </c>
      <c r="D720" s="24" t="s">
        <v>1550</v>
      </c>
      <c r="E720" s="25">
        <v>-639674.16</v>
      </c>
      <c r="F720" s="25">
        <v>-583978.96</v>
      </c>
      <c r="G720" s="25">
        <v>-515966.33</v>
      </c>
      <c r="H720" s="25">
        <v>-433388.61</v>
      </c>
      <c r="I720" s="25">
        <v>-571063.57999999996</v>
      </c>
      <c r="J720" s="25">
        <v>-423861.39</v>
      </c>
      <c r="K720" s="25">
        <v>-476852.66</v>
      </c>
      <c r="L720" s="25">
        <v>-477377.12</v>
      </c>
      <c r="M720" s="25">
        <v>-473339.94</v>
      </c>
      <c r="N720" s="25">
        <v>-407494.77</v>
      </c>
      <c r="O720" s="25">
        <v>-408173.93</v>
      </c>
      <c r="P720" s="25">
        <v>-408692.74</v>
      </c>
      <c r="Q720" s="25">
        <v>-409373.89</v>
      </c>
      <c r="R720" s="25">
        <f t="shared" si="88"/>
        <v>-475392.8379166667</v>
      </c>
      <c r="T720" s="26"/>
      <c r="U720" s="26"/>
      <c r="V720" s="26">
        <f t="shared" si="86"/>
        <v>-475392.8379166667</v>
      </c>
      <c r="W720" s="26"/>
      <c r="X720" s="26"/>
      <c r="Y720" s="26"/>
      <c r="Z720" s="26">
        <f t="shared" si="90"/>
        <v>-475392.8379166667</v>
      </c>
      <c r="AA720" s="26"/>
      <c r="AB720" s="1"/>
      <c r="AC720" s="27">
        <f t="shared" si="89"/>
        <v>0</v>
      </c>
    </row>
    <row r="721" spans="1:29" ht="13.5" hidden="1" outlineLevel="3" thickBot="1" x14ac:dyDescent="0.25">
      <c r="A721" s="28" t="s">
        <v>1366</v>
      </c>
      <c r="B721" s="28" t="s">
        <v>1367</v>
      </c>
      <c r="C721" s="24" t="s">
        <v>1551</v>
      </c>
      <c r="D721" s="24" t="s">
        <v>1552</v>
      </c>
      <c r="E721" s="25">
        <v>-222168.15</v>
      </c>
      <c r="F721" s="25">
        <v>-184984.76</v>
      </c>
      <c r="G721" s="25">
        <v>-234385.48</v>
      </c>
      <c r="H721" s="25">
        <v>-284649.03000000003</v>
      </c>
      <c r="I721" s="25">
        <v>-196873.71</v>
      </c>
      <c r="J721" s="25">
        <v>-240361.95</v>
      </c>
      <c r="K721" s="25">
        <v>-287529.76</v>
      </c>
      <c r="L721" s="25">
        <v>-227729.99</v>
      </c>
      <c r="M721" s="25">
        <v>-289653.26</v>
      </c>
      <c r="N721" s="25">
        <v>-340745.87</v>
      </c>
      <c r="O721" s="25">
        <v>-319123.07</v>
      </c>
      <c r="P721" s="25">
        <v>-359384.33</v>
      </c>
      <c r="Q721" s="25">
        <v>-399456.65</v>
      </c>
      <c r="R721" s="25">
        <f t="shared" si="88"/>
        <v>-273019.46750000003</v>
      </c>
      <c r="T721" s="26"/>
      <c r="U721" s="26"/>
      <c r="V721" s="26">
        <f t="shared" si="86"/>
        <v>-273019.46750000003</v>
      </c>
      <c r="W721" s="26"/>
      <c r="X721" s="26"/>
      <c r="Y721" s="26"/>
      <c r="Z721" s="26">
        <f t="shared" si="90"/>
        <v>-273019.46750000003</v>
      </c>
      <c r="AA721" s="26"/>
      <c r="AB721" s="1"/>
      <c r="AC721" s="27">
        <f t="shared" si="89"/>
        <v>0</v>
      </c>
    </row>
    <row r="722" spans="1:29" ht="13.5" hidden="1" outlineLevel="3" thickBot="1" x14ac:dyDescent="0.25">
      <c r="A722" s="28" t="s">
        <v>1366</v>
      </c>
      <c r="B722" s="28" t="s">
        <v>1367</v>
      </c>
      <c r="C722" s="24" t="s">
        <v>1553</v>
      </c>
      <c r="D722" s="24" t="s">
        <v>1554</v>
      </c>
      <c r="E722" s="25">
        <v>-100000</v>
      </c>
      <c r="F722" s="25">
        <v>-100000</v>
      </c>
      <c r="G722" s="25">
        <v>-100000</v>
      </c>
      <c r="H722" s="25">
        <v>-100000</v>
      </c>
      <c r="I722" s="25">
        <v>-100000</v>
      </c>
      <c r="J722" s="25">
        <v>-100000</v>
      </c>
      <c r="K722" s="25">
        <v>-100000</v>
      </c>
      <c r="L722" s="25">
        <v>-100000</v>
      </c>
      <c r="M722" s="25">
        <v>-100000</v>
      </c>
      <c r="N722" s="25">
        <v>-100000</v>
      </c>
      <c r="O722" s="25">
        <v>-100000</v>
      </c>
      <c r="P722" s="25">
        <v>-100000</v>
      </c>
      <c r="Q722" s="25">
        <v>0</v>
      </c>
      <c r="R722" s="25">
        <f t="shared" si="88"/>
        <v>-95833.333333333328</v>
      </c>
      <c r="T722" s="26"/>
      <c r="U722" s="26"/>
      <c r="V722" s="26">
        <f t="shared" si="86"/>
        <v>-95833.333333333328</v>
      </c>
      <c r="W722" s="26"/>
      <c r="X722" s="26"/>
      <c r="Y722" s="26"/>
      <c r="Z722" s="26">
        <f t="shared" si="90"/>
        <v>-95833.333333333328</v>
      </c>
      <c r="AA722" s="26"/>
      <c r="AB722" s="1"/>
      <c r="AC722" s="27">
        <f t="shared" si="89"/>
        <v>0</v>
      </c>
    </row>
    <row r="723" spans="1:29" ht="13.5" hidden="1" outlineLevel="3" thickBot="1" x14ac:dyDescent="0.25">
      <c r="A723" s="28" t="s">
        <v>1366</v>
      </c>
      <c r="B723" s="28" t="s">
        <v>1367</v>
      </c>
      <c r="C723" s="24" t="s">
        <v>1555</v>
      </c>
      <c r="D723" s="24" t="s">
        <v>1556</v>
      </c>
      <c r="E723" s="25">
        <v>222168.15</v>
      </c>
      <c r="F723" s="25">
        <v>184984.76</v>
      </c>
      <c r="G723" s="25">
        <v>234385.48</v>
      </c>
      <c r="H723" s="25">
        <v>284649.03000000003</v>
      </c>
      <c r="I723" s="25">
        <v>196873.71</v>
      </c>
      <c r="J723" s="25">
        <v>240361.95</v>
      </c>
      <c r="K723" s="25">
        <v>287529.76</v>
      </c>
      <c r="L723" s="25">
        <v>227729.99</v>
      </c>
      <c r="M723" s="25">
        <v>289653.26</v>
      </c>
      <c r="N723" s="25">
        <v>340745.87</v>
      </c>
      <c r="O723" s="25">
        <v>319123.07</v>
      </c>
      <c r="P723" s="25">
        <v>359384.33</v>
      </c>
      <c r="Q723" s="25">
        <v>399456.65</v>
      </c>
      <c r="R723" s="25">
        <f t="shared" si="88"/>
        <v>273019.46750000003</v>
      </c>
      <c r="T723" s="26"/>
      <c r="U723" s="26"/>
      <c r="V723" s="26">
        <f t="shared" si="86"/>
        <v>273019.46750000003</v>
      </c>
      <c r="W723" s="26"/>
      <c r="X723" s="26"/>
      <c r="Y723" s="26"/>
      <c r="Z723" s="26">
        <f t="shared" si="90"/>
        <v>273019.46750000003</v>
      </c>
      <c r="AA723" s="26"/>
      <c r="AB723" s="1"/>
      <c r="AC723" s="27">
        <f t="shared" si="89"/>
        <v>0</v>
      </c>
    </row>
    <row r="724" spans="1:29" ht="13.5" hidden="1" outlineLevel="3" thickBot="1" x14ac:dyDescent="0.25">
      <c r="A724" s="28" t="s">
        <v>1366</v>
      </c>
      <c r="B724" s="28" t="s">
        <v>1367</v>
      </c>
      <c r="C724" s="24" t="s">
        <v>1557</v>
      </c>
      <c r="D724" s="24" t="s">
        <v>1558</v>
      </c>
      <c r="E724" s="25">
        <v>1945562.59</v>
      </c>
      <c r="F724" s="25">
        <v>1606671.38</v>
      </c>
      <c r="G724" s="25">
        <v>1218355.3500000001</v>
      </c>
      <c r="H724" s="25">
        <v>922440.34</v>
      </c>
      <c r="I724" s="25">
        <v>780270.28</v>
      </c>
      <c r="J724" s="25">
        <v>642695.39</v>
      </c>
      <c r="K724" s="25">
        <v>1325405.18</v>
      </c>
      <c r="L724" s="25">
        <v>1213871.1100000001</v>
      </c>
      <c r="M724" s="25">
        <v>782061.78</v>
      </c>
      <c r="N724" s="25">
        <v>1551388.36</v>
      </c>
      <c r="O724" s="25">
        <v>3147746.05</v>
      </c>
      <c r="P724" s="25">
        <v>2586240.39</v>
      </c>
      <c r="Q724" s="25">
        <v>2537546.1800000002</v>
      </c>
      <c r="R724" s="25">
        <f t="shared" si="88"/>
        <v>1501558.3329166668</v>
      </c>
      <c r="T724" s="26"/>
      <c r="U724" s="26"/>
      <c r="V724" s="26">
        <f t="shared" si="86"/>
        <v>1501558.3329166668</v>
      </c>
      <c r="W724" s="26"/>
      <c r="X724" s="26"/>
      <c r="Y724" s="26"/>
      <c r="Z724" s="26">
        <f t="shared" si="90"/>
        <v>1501558.3329166668</v>
      </c>
      <c r="AA724" s="26"/>
      <c r="AB724" s="1"/>
      <c r="AC724" s="27">
        <f t="shared" si="89"/>
        <v>0</v>
      </c>
    </row>
    <row r="725" spans="1:29" ht="13.5" hidden="1" outlineLevel="3" thickBot="1" x14ac:dyDescent="0.25">
      <c r="A725" s="28" t="s">
        <v>1366</v>
      </c>
      <c r="B725" s="28" t="s">
        <v>1367</v>
      </c>
      <c r="C725" s="24" t="s">
        <v>1559</v>
      </c>
      <c r="D725" s="24" t="s">
        <v>1560</v>
      </c>
      <c r="E725" s="25">
        <v>733176.96</v>
      </c>
      <c r="F725" s="25">
        <v>660027.32999999996</v>
      </c>
      <c r="G725" s="25">
        <v>572159.63</v>
      </c>
      <c r="H725" s="25">
        <v>464010.69</v>
      </c>
      <c r="I725" s="25">
        <v>579348.9</v>
      </c>
      <c r="J725" s="25">
        <v>409482.36</v>
      </c>
      <c r="K725" s="25">
        <v>441205.77</v>
      </c>
      <c r="L725" s="25">
        <v>394257.88</v>
      </c>
      <c r="M725" s="25">
        <v>381189.56</v>
      </c>
      <c r="N725" s="25">
        <v>585900.61</v>
      </c>
      <c r="O725" s="25">
        <v>521368.7</v>
      </c>
      <c r="P725" s="25">
        <v>850668.89</v>
      </c>
      <c r="Q725" s="25">
        <v>859779.44</v>
      </c>
      <c r="R725" s="25">
        <f t="shared" si="88"/>
        <v>554674.87666666659</v>
      </c>
      <c r="T725" s="26"/>
      <c r="U725" s="26"/>
      <c r="V725" s="26">
        <f t="shared" si="86"/>
        <v>554674.87666666659</v>
      </c>
      <c r="W725" s="26"/>
      <c r="X725" s="26"/>
      <c r="Y725" s="26"/>
      <c r="Z725" s="26">
        <f t="shared" si="90"/>
        <v>554674.87666666659</v>
      </c>
      <c r="AA725" s="26"/>
      <c r="AB725" s="1"/>
      <c r="AC725" s="27">
        <f t="shared" si="89"/>
        <v>0</v>
      </c>
    </row>
    <row r="726" spans="1:29" ht="13.5" hidden="1" outlineLevel="3" thickBot="1" x14ac:dyDescent="0.25">
      <c r="A726" s="28" t="s">
        <v>1366</v>
      </c>
      <c r="B726" s="28" t="s">
        <v>1367</v>
      </c>
      <c r="C726" s="24" t="s">
        <v>1561</v>
      </c>
      <c r="D726" s="24" t="s">
        <v>1562</v>
      </c>
      <c r="E726" s="25">
        <v>717434.87</v>
      </c>
      <c r="F726" s="25">
        <v>715157.3</v>
      </c>
      <c r="G726" s="25">
        <v>712879.73</v>
      </c>
      <c r="H726" s="25">
        <v>710602.16</v>
      </c>
      <c r="I726" s="25">
        <v>708324.59</v>
      </c>
      <c r="J726" s="25">
        <v>706047.02</v>
      </c>
      <c r="K726" s="25">
        <v>703769.45</v>
      </c>
      <c r="L726" s="25">
        <v>701491.88</v>
      </c>
      <c r="M726" s="25">
        <v>699214.31</v>
      </c>
      <c r="N726" s="25">
        <v>696936.74</v>
      </c>
      <c r="O726" s="25">
        <v>694659.17</v>
      </c>
      <c r="P726" s="25">
        <v>692381.6</v>
      </c>
      <c r="Q726" s="25">
        <v>690104.03</v>
      </c>
      <c r="R726" s="25">
        <f t="shared" si="88"/>
        <v>703769.44999999984</v>
      </c>
      <c r="T726" s="26"/>
      <c r="U726" s="26"/>
      <c r="V726" s="26">
        <f t="shared" si="86"/>
        <v>703769.44999999984</v>
      </c>
      <c r="W726" s="26"/>
      <c r="X726" s="26"/>
      <c r="Y726" s="26"/>
      <c r="Z726" s="26">
        <f t="shared" si="90"/>
        <v>703769.44999999984</v>
      </c>
      <c r="AA726" s="26"/>
      <c r="AB726" s="1"/>
      <c r="AC726" s="27">
        <f t="shared" si="89"/>
        <v>0</v>
      </c>
    </row>
    <row r="727" spans="1:29" ht="13.5" hidden="1" outlineLevel="3" thickBot="1" x14ac:dyDescent="0.25">
      <c r="A727" s="28" t="s">
        <v>1366</v>
      </c>
      <c r="B727" s="28" t="s">
        <v>1367</v>
      </c>
      <c r="C727" s="24" t="s">
        <v>1563</v>
      </c>
      <c r="D727" s="24" t="s">
        <v>1564</v>
      </c>
      <c r="E727" s="25">
        <v>265625</v>
      </c>
      <c r="F727" s="25">
        <v>263854.17</v>
      </c>
      <c r="G727" s="25">
        <v>262083.34</v>
      </c>
      <c r="H727" s="25">
        <v>260312.5</v>
      </c>
      <c r="I727" s="25">
        <v>258541.67</v>
      </c>
      <c r="J727" s="25">
        <v>256770.84</v>
      </c>
      <c r="K727" s="25">
        <v>255000</v>
      </c>
      <c r="L727" s="25">
        <v>253229.17</v>
      </c>
      <c r="M727" s="25">
        <v>251458.34</v>
      </c>
      <c r="N727" s="25">
        <v>249687.5</v>
      </c>
      <c r="O727" s="25">
        <v>247916.67</v>
      </c>
      <c r="P727" s="25">
        <v>246145.84</v>
      </c>
      <c r="Q727" s="25">
        <v>244375</v>
      </c>
      <c r="R727" s="25">
        <f t="shared" si="88"/>
        <v>255000.00333333333</v>
      </c>
      <c r="T727" s="26"/>
      <c r="U727" s="26"/>
      <c r="V727" s="26">
        <f t="shared" si="86"/>
        <v>255000.00333333333</v>
      </c>
      <c r="W727" s="26"/>
      <c r="X727" s="26"/>
      <c r="Y727" s="26"/>
      <c r="Z727" s="26">
        <f t="shared" si="90"/>
        <v>255000.00333333333</v>
      </c>
      <c r="AA727" s="26"/>
      <c r="AB727" s="1"/>
      <c r="AC727" s="27">
        <f t="shared" si="89"/>
        <v>0</v>
      </c>
    </row>
    <row r="728" spans="1:29" ht="13.5" hidden="1" outlineLevel="3" thickBot="1" x14ac:dyDescent="0.25">
      <c r="A728" s="28" t="s">
        <v>1366</v>
      </c>
      <c r="B728" s="28" t="s">
        <v>1367</v>
      </c>
      <c r="C728" s="24" t="s">
        <v>1565</v>
      </c>
      <c r="D728" s="24" t="s">
        <v>1566</v>
      </c>
      <c r="E728" s="25">
        <v>437499.7</v>
      </c>
      <c r="F728" s="25">
        <v>434583.03</v>
      </c>
      <c r="G728" s="25">
        <v>431666.36</v>
      </c>
      <c r="H728" s="25">
        <v>428749.69</v>
      </c>
      <c r="I728" s="25">
        <v>425833.02</v>
      </c>
      <c r="J728" s="25">
        <v>422916.35</v>
      </c>
      <c r="K728" s="25">
        <v>419999.68</v>
      </c>
      <c r="L728" s="25">
        <v>417083.01</v>
      </c>
      <c r="M728" s="25">
        <v>414166.34</v>
      </c>
      <c r="N728" s="25">
        <v>411249.67</v>
      </c>
      <c r="O728" s="25">
        <v>408333</v>
      </c>
      <c r="P728" s="25">
        <v>405416.33</v>
      </c>
      <c r="Q728" s="25">
        <v>402499.66</v>
      </c>
      <c r="R728" s="25">
        <f t="shared" si="88"/>
        <v>419999.68</v>
      </c>
      <c r="T728" s="26"/>
      <c r="U728" s="26"/>
      <c r="V728" s="26">
        <f t="shared" si="86"/>
        <v>419999.68</v>
      </c>
      <c r="W728" s="26"/>
      <c r="X728" s="26"/>
      <c r="Y728" s="26"/>
      <c r="Z728" s="26">
        <f t="shared" si="90"/>
        <v>419999.68</v>
      </c>
      <c r="AA728" s="26"/>
      <c r="AB728" s="1"/>
      <c r="AC728" s="27">
        <f t="shared" si="89"/>
        <v>0</v>
      </c>
    </row>
    <row r="729" spans="1:29" ht="13.5" hidden="1" outlineLevel="3" thickBot="1" x14ac:dyDescent="0.25">
      <c r="A729" s="28" t="s">
        <v>1366</v>
      </c>
      <c r="B729" s="28" t="s">
        <v>1367</v>
      </c>
      <c r="C729" s="24" t="s">
        <v>1567</v>
      </c>
      <c r="D729" s="24" t="s">
        <v>1568</v>
      </c>
      <c r="E729" s="25">
        <v>71345.3</v>
      </c>
      <c r="F729" s="25">
        <v>70869.67</v>
      </c>
      <c r="G729" s="25">
        <v>70394.039999999994</v>
      </c>
      <c r="H729" s="25">
        <v>69918.41</v>
      </c>
      <c r="I729" s="25">
        <v>69442.78</v>
      </c>
      <c r="J729" s="25">
        <v>68967.149999999994</v>
      </c>
      <c r="K729" s="25">
        <v>68491.520000000004</v>
      </c>
      <c r="L729" s="25">
        <v>68015.89</v>
      </c>
      <c r="M729" s="25">
        <v>67540.259999999995</v>
      </c>
      <c r="N729" s="25">
        <v>67064.63</v>
      </c>
      <c r="O729" s="25">
        <v>66589</v>
      </c>
      <c r="P729" s="25">
        <v>66113.37</v>
      </c>
      <c r="Q729" s="25">
        <v>65637.740000000005</v>
      </c>
      <c r="R729" s="25">
        <f t="shared" si="88"/>
        <v>68491.520000000004</v>
      </c>
      <c r="T729" s="26"/>
      <c r="U729" s="26"/>
      <c r="V729" s="26">
        <f t="shared" si="86"/>
        <v>68491.520000000004</v>
      </c>
      <c r="W729" s="26"/>
      <c r="X729" s="26"/>
      <c r="Y729" s="26"/>
      <c r="Z729" s="26">
        <f t="shared" si="90"/>
        <v>68491.520000000004</v>
      </c>
      <c r="AA729" s="26"/>
      <c r="AB729" s="1"/>
      <c r="AC729" s="27">
        <f t="shared" si="89"/>
        <v>0</v>
      </c>
    </row>
    <row r="730" spans="1:29" ht="13.5" hidden="1" outlineLevel="3" thickBot="1" x14ac:dyDescent="0.25">
      <c r="A730" s="28" t="s">
        <v>1366</v>
      </c>
      <c r="B730" s="28" t="s">
        <v>1367</v>
      </c>
      <c r="C730" s="24" t="s">
        <v>1569</v>
      </c>
      <c r="D730" s="24" t="s">
        <v>1570</v>
      </c>
      <c r="E730" s="25">
        <v>0</v>
      </c>
      <c r="F730" s="25">
        <v>0</v>
      </c>
      <c r="G730" s="25">
        <v>0</v>
      </c>
      <c r="H730" s="25">
        <v>0</v>
      </c>
      <c r="I730" s="25">
        <v>0</v>
      </c>
      <c r="J730" s="25">
        <v>221668.05</v>
      </c>
      <c r="K730" s="25">
        <v>221031.07</v>
      </c>
      <c r="L730" s="25">
        <v>220394.09</v>
      </c>
      <c r="M730" s="25">
        <v>219757.11</v>
      </c>
      <c r="N730" s="25">
        <v>219120.13</v>
      </c>
      <c r="O730" s="25">
        <v>218483.15</v>
      </c>
      <c r="P730" s="25">
        <v>217846.17</v>
      </c>
      <c r="Q730" s="25">
        <v>217209.19</v>
      </c>
      <c r="R730" s="25">
        <f t="shared" si="88"/>
        <v>137242.03041666665</v>
      </c>
      <c r="T730" s="26"/>
      <c r="U730" s="26"/>
      <c r="V730" s="26">
        <f t="shared" si="86"/>
        <v>137242.03041666665</v>
      </c>
      <c r="W730" s="26"/>
      <c r="X730" s="26"/>
      <c r="Y730" s="26"/>
      <c r="Z730" s="26">
        <f>V730</f>
        <v>137242.03041666665</v>
      </c>
      <c r="AA730" s="26"/>
      <c r="AB730" s="1"/>
      <c r="AC730" s="27">
        <f t="shared" si="89"/>
        <v>0</v>
      </c>
    </row>
    <row r="731" spans="1:29" ht="13.5" hidden="1" outlineLevel="3" thickBot="1" x14ac:dyDescent="0.25">
      <c r="A731" s="28" t="s">
        <v>1366</v>
      </c>
      <c r="B731" s="28" t="s">
        <v>1367</v>
      </c>
      <c r="C731" s="24" t="s">
        <v>1571</v>
      </c>
      <c r="D731" s="24" t="s">
        <v>1572</v>
      </c>
      <c r="E731" s="25">
        <v>0</v>
      </c>
      <c r="F731" s="25">
        <v>0</v>
      </c>
      <c r="G731" s="25">
        <v>0</v>
      </c>
      <c r="H731" s="25">
        <v>0</v>
      </c>
      <c r="I731" s="25">
        <v>0</v>
      </c>
      <c r="J731" s="25">
        <v>0</v>
      </c>
      <c r="K731" s="25">
        <v>2312824.7999999998</v>
      </c>
      <c r="L731" s="25">
        <v>2312824.7999999998</v>
      </c>
      <c r="M731" s="25">
        <v>2312824.7999999998</v>
      </c>
      <c r="N731" s="25">
        <v>2312824.7999999998</v>
      </c>
      <c r="O731" s="25">
        <v>2312824.7999999998</v>
      </c>
      <c r="P731" s="25">
        <v>2312824.7999999998</v>
      </c>
      <c r="Q731" s="25">
        <v>2312824.7999999998</v>
      </c>
      <c r="R731" s="25">
        <f t="shared" si="88"/>
        <v>1252780.1000000001</v>
      </c>
      <c r="T731" s="26"/>
      <c r="U731" s="26"/>
      <c r="V731" s="26">
        <f t="shared" si="86"/>
        <v>1252780.1000000001</v>
      </c>
      <c r="W731" s="26"/>
      <c r="X731" s="26"/>
      <c r="Y731" s="26"/>
      <c r="Z731" s="26"/>
      <c r="AA731" s="26">
        <f>V731</f>
        <v>1252780.1000000001</v>
      </c>
      <c r="AB731" s="1"/>
      <c r="AC731" s="27">
        <f t="shared" si="89"/>
        <v>0</v>
      </c>
    </row>
    <row r="732" spans="1:29" ht="13.5" hidden="1" outlineLevel="3" thickBot="1" x14ac:dyDescent="0.25">
      <c r="A732" s="28" t="s">
        <v>1366</v>
      </c>
      <c r="B732" s="28" t="s">
        <v>1367</v>
      </c>
      <c r="C732" s="24" t="s">
        <v>1573</v>
      </c>
      <c r="D732" s="24" t="s">
        <v>1574</v>
      </c>
      <c r="E732" s="25">
        <v>0</v>
      </c>
      <c r="F732" s="25">
        <v>0</v>
      </c>
      <c r="G732" s="25">
        <v>0</v>
      </c>
      <c r="H732" s="25">
        <v>0</v>
      </c>
      <c r="I732" s="25">
        <v>0</v>
      </c>
      <c r="J732" s="25">
        <v>0</v>
      </c>
      <c r="K732" s="25">
        <v>-2312824.7999999998</v>
      </c>
      <c r="L732" s="25">
        <v>-2312824.7999999998</v>
      </c>
      <c r="M732" s="25">
        <v>-2312824.7999999998</v>
      </c>
      <c r="N732" s="25">
        <v>-2312824.7999999998</v>
      </c>
      <c r="O732" s="25">
        <v>-2312824.7999999998</v>
      </c>
      <c r="P732" s="25">
        <v>-2312824.7999999998</v>
      </c>
      <c r="Q732" s="25">
        <v>-2312824.7999999998</v>
      </c>
      <c r="R732" s="25">
        <f t="shared" si="88"/>
        <v>-1252780.1000000001</v>
      </c>
      <c r="T732" s="26"/>
      <c r="U732" s="26"/>
      <c r="V732" s="26">
        <f t="shared" si="86"/>
        <v>-1252780.1000000001</v>
      </c>
      <c r="W732" s="26"/>
      <c r="X732" s="26"/>
      <c r="Y732" s="26"/>
      <c r="Z732" s="26"/>
      <c r="AA732" s="26">
        <f>V732</f>
        <v>-1252780.1000000001</v>
      </c>
      <c r="AB732" s="1"/>
      <c r="AC732" s="27">
        <f t="shared" si="89"/>
        <v>0</v>
      </c>
    </row>
    <row r="733" spans="1:29" ht="13.5" hidden="1" outlineLevel="3" thickBot="1" x14ac:dyDescent="0.25">
      <c r="A733" s="28" t="s">
        <v>1366</v>
      </c>
      <c r="B733" s="28" t="s">
        <v>1367</v>
      </c>
      <c r="C733" s="24" t="s">
        <v>1575</v>
      </c>
      <c r="D733" s="24" t="s">
        <v>1576</v>
      </c>
      <c r="E733" s="25">
        <v>45627580</v>
      </c>
      <c r="F733" s="25">
        <v>43766580</v>
      </c>
      <c r="G733" s="25">
        <v>42045718</v>
      </c>
      <c r="H733" s="25">
        <v>40594853</v>
      </c>
      <c r="I733" s="25">
        <v>39226736</v>
      </c>
      <c r="J733" s="25">
        <v>37922722</v>
      </c>
      <c r="K733" s="25">
        <v>36447683</v>
      </c>
      <c r="L733" s="25">
        <v>35073327</v>
      </c>
      <c r="M733" s="25">
        <v>33864353</v>
      </c>
      <c r="N733" s="25">
        <v>32517452</v>
      </c>
      <c r="O733" s="25">
        <v>31133402</v>
      </c>
      <c r="P733" s="25">
        <v>29623594</v>
      </c>
      <c r="Q733" s="25">
        <v>28086100</v>
      </c>
      <c r="R733" s="25">
        <f t="shared" si="88"/>
        <v>36589438.333333336</v>
      </c>
      <c r="T733" s="26"/>
      <c r="U733" s="26"/>
      <c r="V733" s="26">
        <f t="shared" si="86"/>
        <v>36589438.333333336</v>
      </c>
      <c r="W733" s="26"/>
      <c r="X733" s="26"/>
      <c r="Y733" s="26"/>
      <c r="Z733" s="26"/>
      <c r="AA733" s="26">
        <f>V733</f>
        <v>36589438.333333336</v>
      </c>
      <c r="AB733" s="1"/>
      <c r="AC733" s="27">
        <f t="shared" si="89"/>
        <v>0</v>
      </c>
    </row>
    <row r="734" spans="1:29" ht="13.5" hidden="1" outlineLevel="3" thickBot="1" x14ac:dyDescent="0.25">
      <c r="A734" s="28" t="s">
        <v>1366</v>
      </c>
      <c r="B734" s="28" t="s">
        <v>1367</v>
      </c>
      <c r="C734" s="24" t="s">
        <v>1577</v>
      </c>
      <c r="D734" s="24" t="s">
        <v>1578</v>
      </c>
      <c r="E734" s="25">
        <v>2301261.42</v>
      </c>
      <c r="F734" s="25">
        <v>2315596.5299999998</v>
      </c>
      <c r="G734" s="25">
        <v>2330018.08</v>
      </c>
      <c r="H734" s="25">
        <v>2365441.61</v>
      </c>
      <c r="I734" s="25">
        <v>2380162</v>
      </c>
      <c r="J734" s="25">
        <v>2499073.8199999998</v>
      </c>
      <c r="K734" s="25">
        <v>2541939.46</v>
      </c>
      <c r="L734" s="25">
        <v>2557713.17</v>
      </c>
      <c r="M734" s="25">
        <v>2573581.89</v>
      </c>
      <c r="N734" s="25">
        <v>2690971.92</v>
      </c>
      <c r="O734" s="25">
        <v>2707635.61</v>
      </c>
      <c r="P734" s="25">
        <v>2729551.29</v>
      </c>
      <c r="Q734" s="25">
        <v>2760059.96</v>
      </c>
      <c r="R734" s="25">
        <f t="shared" si="88"/>
        <v>2518528.8391666668</v>
      </c>
      <c r="T734" s="26"/>
      <c r="U734" s="26"/>
      <c r="V734" s="26">
        <f t="shared" si="86"/>
        <v>2518528.8391666668</v>
      </c>
      <c r="W734" s="26"/>
      <c r="X734" s="26"/>
      <c r="Y734" s="26"/>
      <c r="Z734" s="26">
        <f>V734-AA734</f>
        <v>406.99999999720603</v>
      </c>
      <c r="AA734" s="26">
        <v>2518121.8391666696</v>
      </c>
      <c r="AB734" s="1"/>
      <c r="AC734" s="27">
        <f t="shared" si="89"/>
        <v>0</v>
      </c>
    </row>
    <row r="735" spans="1:29" ht="13.5" hidden="1" outlineLevel="3" thickBot="1" x14ac:dyDescent="0.25">
      <c r="A735" s="28" t="s">
        <v>1366</v>
      </c>
      <c r="B735" s="28" t="s">
        <v>1367</v>
      </c>
      <c r="C735" s="24" t="s">
        <v>1579</v>
      </c>
      <c r="D735" s="24" t="s">
        <v>1580</v>
      </c>
      <c r="E735" s="25">
        <v>-639348.76</v>
      </c>
      <c r="F735" s="25">
        <v>-633522.52</v>
      </c>
      <c r="G735" s="25">
        <v>-599010.94999999995</v>
      </c>
      <c r="H735" s="25">
        <v>-548975.30000000005</v>
      </c>
      <c r="I735" s="25">
        <v>-467037.86</v>
      </c>
      <c r="J735" s="25">
        <v>-421288.17</v>
      </c>
      <c r="K735" s="25">
        <v>-349745.2</v>
      </c>
      <c r="L735" s="25">
        <v>-299374.74</v>
      </c>
      <c r="M735" s="25">
        <v>-284206.07</v>
      </c>
      <c r="N735" s="25">
        <v>-256061.07</v>
      </c>
      <c r="O735" s="25">
        <v>-194463.77</v>
      </c>
      <c r="P735" s="25">
        <v>-159712.97</v>
      </c>
      <c r="Q735" s="25">
        <v>-135507.97</v>
      </c>
      <c r="R735" s="25">
        <f t="shared" si="88"/>
        <v>-383402.24875000003</v>
      </c>
      <c r="T735" s="26"/>
      <c r="U735" s="26"/>
      <c r="V735" s="26">
        <f t="shared" si="86"/>
        <v>-383402.24875000003</v>
      </c>
      <c r="W735" s="26"/>
      <c r="X735" s="26"/>
      <c r="Y735" s="26"/>
      <c r="Z735" s="26"/>
      <c r="AA735" s="26">
        <f>V735</f>
        <v>-383402.24875000003</v>
      </c>
      <c r="AB735" s="1"/>
      <c r="AC735" s="27">
        <f t="shared" si="89"/>
        <v>0</v>
      </c>
    </row>
    <row r="736" spans="1:29" ht="13.5" hidden="1" outlineLevel="3" thickBot="1" x14ac:dyDescent="0.25">
      <c r="A736" s="28" t="s">
        <v>1366</v>
      </c>
      <c r="B736" s="28" t="s">
        <v>1367</v>
      </c>
      <c r="C736" s="24" t="s">
        <v>1581</v>
      </c>
      <c r="D736" s="24" t="s">
        <v>1582</v>
      </c>
      <c r="E736" s="25">
        <v>152088.78</v>
      </c>
      <c r="F736" s="25">
        <v>152970.92000000001</v>
      </c>
      <c r="G736" s="25">
        <v>153382.49</v>
      </c>
      <c r="H736" s="25">
        <v>391875.22</v>
      </c>
      <c r="I736" s="25">
        <v>392092.21</v>
      </c>
      <c r="J736" s="25">
        <v>392111.55</v>
      </c>
      <c r="K736" s="25">
        <v>392138.19</v>
      </c>
      <c r="L736" s="25">
        <v>392181.49</v>
      </c>
      <c r="M736" s="25">
        <v>393333.19</v>
      </c>
      <c r="N736" s="25">
        <v>393434.5</v>
      </c>
      <c r="O736" s="25">
        <v>393853.67</v>
      </c>
      <c r="P736" s="25">
        <v>394467.81</v>
      </c>
      <c r="Q736" s="25">
        <v>394817.97</v>
      </c>
      <c r="R736" s="25">
        <f t="shared" si="88"/>
        <v>342941.2179166667</v>
      </c>
      <c r="T736" s="26"/>
      <c r="U736" s="26"/>
      <c r="V736" s="26">
        <f t="shared" si="86"/>
        <v>342941.2179166667</v>
      </c>
      <c r="W736" s="26"/>
      <c r="X736" s="26"/>
      <c r="Y736" s="26"/>
      <c r="Z736" s="26">
        <f t="shared" ref="Z736:Z742" si="91">V736</f>
        <v>342941.2179166667</v>
      </c>
      <c r="AA736" s="26"/>
      <c r="AB736" s="1"/>
      <c r="AC736" s="27">
        <f t="shared" si="89"/>
        <v>0</v>
      </c>
    </row>
    <row r="737" spans="1:29" ht="13.5" hidden="1" outlineLevel="3" thickBot="1" x14ac:dyDescent="0.25">
      <c r="A737" s="28" t="s">
        <v>1366</v>
      </c>
      <c r="B737" s="28" t="s">
        <v>1367</v>
      </c>
      <c r="C737" s="24" t="s">
        <v>1583</v>
      </c>
      <c r="D737" s="24" t="s">
        <v>1584</v>
      </c>
      <c r="E737" s="25">
        <v>38284.54</v>
      </c>
      <c r="F737" s="25">
        <v>38324.1</v>
      </c>
      <c r="G737" s="25">
        <v>38363.699999999997</v>
      </c>
      <c r="H737" s="25">
        <v>38403.339999999997</v>
      </c>
      <c r="I737" s="25">
        <v>38443.019999999997</v>
      </c>
      <c r="J737" s="25">
        <v>38482.74</v>
      </c>
      <c r="K737" s="25">
        <v>38522.51</v>
      </c>
      <c r="L737" s="25">
        <v>38580.94</v>
      </c>
      <c r="M737" s="25">
        <v>38639.449999999997</v>
      </c>
      <c r="N737" s="25">
        <v>38698.050000000003</v>
      </c>
      <c r="O737" s="25">
        <v>38756.74</v>
      </c>
      <c r="P737" s="25">
        <v>38815.519999999997</v>
      </c>
      <c r="Q737" s="25">
        <v>38874.39</v>
      </c>
      <c r="R737" s="25">
        <f t="shared" si="88"/>
        <v>38550.79791666667</v>
      </c>
      <c r="T737" s="26"/>
      <c r="U737" s="26"/>
      <c r="V737" s="26">
        <f t="shared" si="86"/>
        <v>38550.79791666667</v>
      </c>
      <c r="W737" s="26"/>
      <c r="X737" s="26"/>
      <c r="Y737" s="26"/>
      <c r="Z737" s="26">
        <f t="shared" si="91"/>
        <v>38550.79791666667</v>
      </c>
      <c r="AA737" s="26"/>
      <c r="AB737" s="1"/>
      <c r="AC737" s="27">
        <f t="shared" si="89"/>
        <v>0</v>
      </c>
    </row>
    <row r="738" spans="1:29" ht="13.5" hidden="1" outlineLevel="3" thickBot="1" x14ac:dyDescent="0.25">
      <c r="A738" s="28" t="s">
        <v>1366</v>
      </c>
      <c r="B738" s="28" t="s">
        <v>1367</v>
      </c>
      <c r="C738" s="24" t="s">
        <v>1585</v>
      </c>
      <c r="D738" s="24" t="s">
        <v>1586</v>
      </c>
      <c r="E738" s="25">
        <v>103349.63</v>
      </c>
      <c r="F738" s="25">
        <v>103349.63</v>
      </c>
      <c r="G738" s="25">
        <v>103349.63</v>
      </c>
      <c r="H738" s="25">
        <v>103349.63</v>
      </c>
      <c r="I738" s="25">
        <v>103349.63</v>
      </c>
      <c r="J738" s="25">
        <v>103349.63</v>
      </c>
      <c r="K738" s="25">
        <v>0</v>
      </c>
      <c r="L738" s="25">
        <v>40000</v>
      </c>
      <c r="M738" s="25">
        <v>40000</v>
      </c>
      <c r="N738" s="25">
        <v>40000</v>
      </c>
      <c r="O738" s="25">
        <v>40000</v>
      </c>
      <c r="P738" s="25">
        <v>40000</v>
      </c>
      <c r="Q738" s="25">
        <v>40000</v>
      </c>
      <c r="R738" s="25">
        <f t="shared" si="88"/>
        <v>65701.913750000007</v>
      </c>
      <c r="T738" s="26"/>
      <c r="U738" s="26"/>
      <c r="V738" s="26">
        <f t="shared" si="86"/>
        <v>65701.913750000007</v>
      </c>
      <c r="W738" s="26"/>
      <c r="X738" s="26"/>
      <c r="Y738" s="26"/>
      <c r="Z738" s="26">
        <f t="shared" si="91"/>
        <v>65701.913750000007</v>
      </c>
      <c r="AA738" s="26"/>
      <c r="AB738" s="1"/>
      <c r="AC738" s="27">
        <f t="shared" si="89"/>
        <v>0</v>
      </c>
    </row>
    <row r="739" spans="1:29" ht="13.5" hidden="1" outlineLevel="3" thickBot="1" x14ac:dyDescent="0.25">
      <c r="A739" s="28" t="s">
        <v>1366</v>
      </c>
      <c r="B739" s="28" t="s">
        <v>1367</v>
      </c>
      <c r="C739" s="24" t="s">
        <v>1587</v>
      </c>
      <c r="D739" s="24" t="s">
        <v>1588</v>
      </c>
      <c r="E739" s="25">
        <v>639348.76</v>
      </c>
      <c r="F739" s="25">
        <v>633522.52</v>
      </c>
      <c r="G739" s="25">
        <v>599010.94999999995</v>
      </c>
      <c r="H739" s="25">
        <v>548975.30000000005</v>
      </c>
      <c r="I739" s="25">
        <v>467037.86</v>
      </c>
      <c r="J739" s="25">
        <v>421288.17</v>
      </c>
      <c r="K739" s="25">
        <v>349745.2</v>
      </c>
      <c r="L739" s="25">
        <v>299374.74</v>
      </c>
      <c r="M739" s="25">
        <v>284206.07</v>
      </c>
      <c r="N739" s="25">
        <v>256061.07</v>
      </c>
      <c r="O739" s="25">
        <v>194463.77</v>
      </c>
      <c r="P739" s="25">
        <v>159712.97</v>
      </c>
      <c r="Q739" s="25">
        <v>135507.97</v>
      </c>
      <c r="R739" s="25">
        <f t="shared" si="88"/>
        <v>383402.24875000003</v>
      </c>
      <c r="T739" s="26"/>
      <c r="U739" s="26"/>
      <c r="V739" s="26">
        <f t="shared" si="86"/>
        <v>383402.24875000003</v>
      </c>
      <c r="W739" s="26"/>
      <c r="X739" s="26"/>
      <c r="Y739" s="26"/>
      <c r="Z739" s="26">
        <f t="shared" si="91"/>
        <v>383402.24875000003</v>
      </c>
      <c r="AA739" s="26"/>
      <c r="AB739" s="1"/>
      <c r="AC739" s="27">
        <f t="shared" si="89"/>
        <v>0</v>
      </c>
    </row>
    <row r="740" spans="1:29" ht="13.5" hidden="1" outlineLevel="3" thickBot="1" x14ac:dyDescent="0.25">
      <c r="A740" s="28" t="s">
        <v>1366</v>
      </c>
      <c r="B740" s="28" t="s">
        <v>1367</v>
      </c>
      <c r="C740" s="24" t="s">
        <v>1589</v>
      </c>
      <c r="D740" s="24" t="s">
        <v>1590</v>
      </c>
      <c r="E740" s="25">
        <v>432540.98</v>
      </c>
      <c r="F740" s="25">
        <v>553641.22</v>
      </c>
      <c r="G740" s="25">
        <v>681418.8</v>
      </c>
      <c r="H740" s="25">
        <v>762928.83</v>
      </c>
      <c r="I740" s="25">
        <v>736894.93</v>
      </c>
      <c r="J740" s="25">
        <v>691593.77</v>
      </c>
      <c r="K740" s="25">
        <v>625981.66</v>
      </c>
      <c r="L740" s="25">
        <v>505031.44</v>
      </c>
      <c r="M740" s="25">
        <v>378818.82</v>
      </c>
      <c r="N740" s="25">
        <v>275235.74</v>
      </c>
      <c r="O740" s="25">
        <v>195542.59</v>
      </c>
      <c r="P740" s="25">
        <v>156822.63</v>
      </c>
      <c r="Q740" s="25">
        <v>192358.25</v>
      </c>
      <c r="R740" s="25">
        <f t="shared" si="88"/>
        <v>489696.67041666672</v>
      </c>
      <c r="T740" s="26"/>
      <c r="U740" s="26"/>
      <c r="V740" s="26">
        <f t="shared" si="86"/>
        <v>489696.67041666672</v>
      </c>
      <c r="W740" s="26"/>
      <c r="X740" s="26"/>
      <c r="Y740" s="26"/>
      <c r="Z740" s="26">
        <f t="shared" si="91"/>
        <v>489696.67041666672</v>
      </c>
      <c r="AA740" s="26"/>
      <c r="AB740" s="1"/>
      <c r="AC740" s="27">
        <f t="shared" si="89"/>
        <v>0</v>
      </c>
    </row>
    <row r="741" spans="1:29" ht="13.5" hidden="1" outlineLevel="3" thickBot="1" x14ac:dyDescent="0.25">
      <c r="A741" s="28" t="s">
        <v>1366</v>
      </c>
      <c r="B741" s="28" t="s">
        <v>1367</v>
      </c>
      <c r="C741" s="24" t="s">
        <v>1591</v>
      </c>
      <c r="D741" s="24" t="s">
        <v>1592</v>
      </c>
      <c r="E741" s="25">
        <v>2123555.63</v>
      </c>
      <c r="F741" s="25">
        <v>2105229.2000000002</v>
      </c>
      <c r="G741" s="25">
        <v>2140699.7200000002</v>
      </c>
      <c r="H741" s="25">
        <v>2174413.29</v>
      </c>
      <c r="I741" s="25">
        <v>2209955.2999999998</v>
      </c>
      <c r="J741" s="25">
        <v>2143254.04</v>
      </c>
      <c r="K741" s="25">
        <v>2175917.4300000002</v>
      </c>
      <c r="L741" s="25">
        <v>2212520.69</v>
      </c>
      <c r="M741" s="25">
        <v>2249179.5</v>
      </c>
      <c r="N741" s="25">
        <v>2117201.36</v>
      </c>
      <c r="O741" s="25">
        <v>2216788.4</v>
      </c>
      <c r="P741" s="25">
        <v>2250056.0499999998</v>
      </c>
      <c r="Q741" s="25">
        <v>2343841.5</v>
      </c>
      <c r="R741" s="25">
        <f t="shared" si="88"/>
        <v>2185742.7954166667</v>
      </c>
      <c r="T741" s="26"/>
      <c r="U741" s="26"/>
      <c r="V741" s="26">
        <f t="shared" si="86"/>
        <v>2185742.7954166667</v>
      </c>
      <c r="W741" s="26"/>
      <c r="X741" s="26"/>
      <c r="Y741" s="26"/>
      <c r="Z741" s="26">
        <f t="shared" si="91"/>
        <v>2185742.7954166667</v>
      </c>
      <c r="AA741" s="26"/>
      <c r="AB741" s="1"/>
      <c r="AC741" s="27">
        <f t="shared" si="89"/>
        <v>0</v>
      </c>
    </row>
    <row r="742" spans="1:29" ht="13.5" hidden="1" outlineLevel="3" thickBot="1" x14ac:dyDescent="0.25">
      <c r="A742" s="28" t="s">
        <v>1366</v>
      </c>
      <c r="B742" s="28" t="s">
        <v>1367</v>
      </c>
      <c r="C742" s="24" t="s">
        <v>1593</v>
      </c>
      <c r="D742" s="24" t="s">
        <v>1594</v>
      </c>
      <c r="E742" s="25">
        <v>20937606.280000001</v>
      </c>
      <c r="F742" s="25">
        <v>21227731.109999999</v>
      </c>
      <c r="G742" s="25">
        <v>20866087.289999999</v>
      </c>
      <c r="H742" s="25">
        <v>20364919.780000001</v>
      </c>
      <c r="I742" s="25">
        <v>21417672.170000002</v>
      </c>
      <c r="J742" s="25">
        <v>20320366.039999999</v>
      </c>
      <c r="K742" s="25">
        <v>23204982.02</v>
      </c>
      <c r="L742" s="25">
        <v>26985927.09</v>
      </c>
      <c r="M742" s="25">
        <v>26873261.219999999</v>
      </c>
      <c r="N742" s="25">
        <v>26596105.739999998</v>
      </c>
      <c r="O742" s="25">
        <v>27048858.489999998</v>
      </c>
      <c r="P742" s="25">
        <v>26767926.050000001</v>
      </c>
      <c r="Q742" s="25">
        <v>26147018.780000001</v>
      </c>
      <c r="R742" s="25">
        <f t="shared" si="88"/>
        <v>23768012.46083333</v>
      </c>
      <c r="T742" s="26"/>
      <c r="U742" s="26"/>
      <c r="V742" s="26">
        <f t="shared" si="86"/>
        <v>23768012.46083333</v>
      </c>
      <c r="W742" s="26"/>
      <c r="X742" s="26"/>
      <c r="Y742" s="26"/>
      <c r="Z742" s="26">
        <f t="shared" si="91"/>
        <v>23768012.46083333</v>
      </c>
      <c r="AA742" s="26"/>
      <c r="AB742" s="1"/>
      <c r="AC742" s="27">
        <f t="shared" si="89"/>
        <v>0</v>
      </c>
    </row>
    <row r="743" spans="1:29" ht="13.5" hidden="1" outlineLevel="3" thickBot="1" x14ac:dyDescent="0.25">
      <c r="A743" s="28" t="s">
        <v>1366</v>
      </c>
      <c r="B743" s="28" t="s">
        <v>1367</v>
      </c>
      <c r="C743" s="24" t="s">
        <v>1595</v>
      </c>
      <c r="D743" s="24" t="s">
        <v>1596</v>
      </c>
      <c r="E743" s="25">
        <v>7660445.8499999996</v>
      </c>
      <c r="F743" s="25">
        <v>7719798.6299999999</v>
      </c>
      <c r="G743" s="25">
        <v>7694025.25</v>
      </c>
      <c r="H743" s="25">
        <v>7674422.5499999998</v>
      </c>
      <c r="I743" s="25">
        <v>7528610.4199999999</v>
      </c>
      <c r="J743" s="25">
        <v>7243160.1100000003</v>
      </c>
      <c r="K743" s="25">
        <v>12435766.630000001</v>
      </c>
      <c r="L743" s="25">
        <v>12423412.220000001</v>
      </c>
      <c r="M743" s="25">
        <v>12160459.08</v>
      </c>
      <c r="N743" s="25">
        <v>12263321.34</v>
      </c>
      <c r="O743" s="25">
        <v>11935608.77</v>
      </c>
      <c r="P743" s="25">
        <v>11615977.939999999</v>
      </c>
      <c r="Q743" s="25">
        <v>11096213.029999999</v>
      </c>
      <c r="R743" s="25">
        <f t="shared" si="88"/>
        <v>10006074.365</v>
      </c>
      <c r="T743" s="26"/>
      <c r="U743" s="26"/>
      <c r="V743" s="26">
        <f t="shared" si="86"/>
        <v>10006074.365</v>
      </c>
      <c r="W743" s="26"/>
      <c r="X743" s="26"/>
      <c r="Y743" s="26"/>
      <c r="Z743" s="26"/>
      <c r="AA743" s="26">
        <f>V743</f>
        <v>10006074.365</v>
      </c>
      <c r="AB743" s="1"/>
      <c r="AC743" s="27">
        <f t="shared" si="89"/>
        <v>0</v>
      </c>
    </row>
    <row r="744" spans="1:29" ht="13.5" hidden="1" outlineLevel="3" thickBot="1" x14ac:dyDescent="0.25">
      <c r="A744" s="28" t="s">
        <v>1366</v>
      </c>
      <c r="B744" s="28" t="s">
        <v>1367</v>
      </c>
      <c r="C744" s="24" t="s">
        <v>1597</v>
      </c>
      <c r="D744" s="24" t="s">
        <v>1598</v>
      </c>
      <c r="E744" s="25">
        <v>-481166.18</v>
      </c>
      <c r="F744" s="25">
        <v>-1034244.02</v>
      </c>
      <c r="G744" s="25">
        <v>-1651626.87</v>
      </c>
      <c r="H744" s="25">
        <v>-2262079.12</v>
      </c>
      <c r="I744" s="25">
        <v>-2704867.72</v>
      </c>
      <c r="J744" s="25">
        <v>-2304621.62</v>
      </c>
      <c r="K744" s="25">
        <v>-2597301.7400000002</v>
      </c>
      <c r="L744" s="25">
        <v>-2558969.81</v>
      </c>
      <c r="M744" s="25">
        <v>-2501051.35</v>
      </c>
      <c r="N744" s="25">
        <v>-2550279.2999999998</v>
      </c>
      <c r="O744" s="25">
        <v>-2615209.89</v>
      </c>
      <c r="P744" s="25">
        <v>-2679438.5</v>
      </c>
      <c r="Q744" s="25">
        <v>-2750165.54</v>
      </c>
      <c r="R744" s="25">
        <f t="shared" si="88"/>
        <v>-2256279.6500000004</v>
      </c>
      <c r="T744" s="26"/>
      <c r="U744" s="26"/>
      <c r="V744" s="26">
        <f t="shared" si="86"/>
        <v>-2256279.6500000004</v>
      </c>
      <c r="W744" s="26"/>
      <c r="X744" s="26"/>
      <c r="Y744" s="26"/>
      <c r="Z744" s="26">
        <f>V744</f>
        <v>-2256279.6500000004</v>
      </c>
      <c r="AA744" s="26"/>
      <c r="AB744" s="1"/>
      <c r="AC744" s="27">
        <f t="shared" si="89"/>
        <v>0</v>
      </c>
    </row>
    <row r="745" spans="1:29" ht="13.5" hidden="1" outlineLevel="3" thickBot="1" x14ac:dyDescent="0.25">
      <c r="A745" s="28" t="s">
        <v>1366</v>
      </c>
      <c r="B745" s="28" t="s">
        <v>1367</v>
      </c>
      <c r="C745" s="24" t="s">
        <v>1599</v>
      </c>
      <c r="D745" s="24" t="s">
        <v>1600</v>
      </c>
      <c r="E745" s="25">
        <v>-212007.76</v>
      </c>
      <c r="F745" s="25">
        <v>-212007.76</v>
      </c>
      <c r="G745" s="25">
        <v>-212007.76</v>
      </c>
      <c r="H745" s="25">
        <v>-212007.76</v>
      </c>
      <c r="I745" s="25">
        <v>-212007.76</v>
      </c>
      <c r="J745" s="25">
        <v>-213626.13</v>
      </c>
      <c r="K745" s="25">
        <v>-213626.13</v>
      </c>
      <c r="L745" s="25">
        <v>-213654.61</v>
      </c>
      <c r="M745" s="25">
        <v>-213668.85</v>
      </c>
      <c r="N745" s="25">
        <v>0</v>
      </c>
      <c r="O745" s="25">
        <v>0</v>
      </c>
      <c r="P745" s="25">
        <v>0</v>
      </c>
      <c r="Q745" s="25">
        <v>0</v>
      </c>
      <c r="R745" s="25">
        <f t="shared" si="88"/>
        <v>-150717.55333333332</v>
      </c>
      <c r="T745" s="26"/>
      <c r="U745" s="26"/>
      <c r="V745" s="26">
        <f t="shared" si="86"/>
        <v>-150717.55333333332</v>
      </c>
      <c r="W745" s="26"/>
      <c r="X745" s="26"/>
      <c r="Y745" s="26"/>
      <c r="Z745" s="26">
        <f>V745</f>
        <v>-150717.55333333332</v>
      </c>
      <c r="AA745" s="26"/>
      <c r="AB745" s="1"/>
      <c r="AC745" s="27">
        <f t="shared" si="89"/>
        <v>0</v>
      </c>
    </row>
    <row r="746" spans="1:29" ht="13.5" hidden="1" outlineLevel="3" thickBot="1" x14ac:dyDescent="0.25">
      <c r="A746" s="28" t="s">
        <v>1366</v>
      </c>
      <c r="B746" s="28" t="s">
        <v>1367</v>
      </c>
      <c r="C746" s="24" t="s">
        <v>1601</v>
      </c>
      <c r="D746" s="24" t="s">
        <v>1602</v>
      </c>
      <c r="E746" s="25">
        <v>0</v>
      </c>
      <c r="F746" s="25">
        <v>0</v>
      </c>
      <c r="G746" s="25">
        <v>0</v>
      </c>
      <c r="H746" s="25">
        <v>0</v>
      </c>
      <c r="I746" s="25">
        <v>0</v>
      </c>
      <c r="J746" s="25">
        <v>35411712.649999999</v>
      </c>
      <c r="K746" s="25">
        <v>37134811.600000001</v>
      </c>
      <c r="L746" s="25">
        <v>37134811.600000001</v>
      </c>
      <c r="M746" s="25">
        <v>37134811.600000001</v>
      </c>
      <c r="N746" s="25">
        <v>37134811.600000001</v>
      </c>
      <c r="O746" s="25">
        <v>37134811.600000001</v>
      </c>
      <c r="P746" s="25">
        <v>45897455.100000001</v>
      </c>
      <c r="Q746" s="25">
        <v>47452680.149999999</v>
      </c>
      <c r="R746" s="25">
        <f t="shared" si="88"/>
        <v>24225797.152083334</v>
      </c>
      <c r="T746" s="26"/>
      <c r="U746" s="26"/>
      <c r="V746" s="26">
        <f t="shared" ref="V746:V809" si="92">R746</f>
        <v>24225797.152083334</v>
      </c>
      <c r="W746" s="26"/>
      <c r="X746" s="26"/>
      <c r="Y746" s="26"/>
      <c r="Z746" s="26">
        <f>V746</f>
        <v>24225797.152083334</v>
      </c>
      <c r="AA746" s="26"/>
      <c r="AB746" s="1"/>
      <c r="AC746" s="27">
        <f t="shared" si="89"/>
        <v>0</v>
      </c>
    </row>
    <row r="747" spans="1:29" ht="13.5" hidden="1" outlineLevel="3" thickBot="1" x14ac:dyDescent="0.25">
      <c r="A747" s="28" t="s">
        <v>1366</v>
      </c>
      <c r="B747" s="28" t="s">
        <v>1367</v>
      </c>
      <c r="C747" s="24" t="s">
        <v>1603</v>
      </c>
      <c r="D747" s="24" t="s">
        <v>1604</v>
      </c>
      <c r="E747" s="25">
        <v>0</v>
      </c>
      <c r="F747" s="25">
        <v>0</v>
      </c>
      <c r="G747" s="25">
        <v>0</v>
      </c>
      <c r="H747" s="25">
        <v>0</v>
      </c>
      <c r="I747" s="25">
        <v>0</v>
      </c>
      <c r="J747" s="25">
        <v>-35411712.649999999</v>
      </c>
      <c r="K747" s="25">
        <v>-37134811.600000001</v>
      </c>
      <c r="L747" s="25">
        <v>-37134811.600000001</v>
      </c>
      <c r="M747" s="25">
        <v>-37134811.600000001</v>
      </c>
      <c r="N747" s="25">
        <v>-37134811.600000001</v>
      </c>
      <c r="O747" s="25">
        <v>-37134811.600000001</v>
      </c>
      <c r="P747" s="25">
        <v>-45897455.100000001</v>
      </c>
      <c r="Q747" s="25">
        <v>-47452680.149999999</v>
      </c>
      <c r="R747" s="25">
        <f t="shared" si="88"/>
        <v>-24225797.152083334</v>
      </c>
      <c r="T747" s="26"/>
      <c r="U747" s="26"/>
      <c r="V747" s="26">
        <f t="shared" si="92"/>
        <v>-24225797.152083334</v>
      </c>
      <c r="W747" s="26"/>
      <c r="X747" s="26"/>
      <c r="Y747" s="26"/>
      <c r="Z747" s="26">
        <f>V747</f>
        <v>-24225797.152083334</v>
      </c>
      <c r="AA747" s="26"/>
      <c r="AB747" s="1"/>
      <c r="AC747" s="27">
        <f t="shared" si="89"/>
        <v>0</v>
      </c>
    </row>
    <row r="748" spans="1:29" ht="13.5" hidden="1" outlineLevel="3" thickBot="1" x14ac:dyDescent="0.25">
      <c r="A748" s="28" t="s">
        <v>1366</v>
      </c>
      <c r="B748" s="28" t="s">
        <v>1367</v>
      </c>
      <c r="C748" s="24" t="s">
        <v>1605</v>
      </c>
      <c r="D748" s="24" t="s">
        <v>1606</v>
      </c>
      <c r="E748" s="25">
        <v>87471760.170000002</v>
      </c>
      <c r="F748" s="25">
        <v>86704270.290000007</v>
      </c>
      <c r="G748" s="25">
        <v>85729312.469999999</v>
      </c>
      <c r="H748" s="25">
        <v>84214622.370000005</v>
      </c>
      <c r="I748" s="25">
        <v>82090007.310000002</v>
      </c>
      <c r="J748" s="25">
        <v>80445809.459999993</v>
      </c>
      <c r="K748" s="25">
        <v>72927837.730000004</v>
      </c>
      <c r="L748" s="25">
        <v>73469621.280000001</v>
      </c>
      <c r="M748" s="25">
        <v>72843895.090000004</v>
      </c>
      <c r="N748" s="25">
        <v>72063392.260000005</v>
      </c>
      <c r="O748" s="25">
        <v>71607946.379999995</v>
      </c>
      <c r="P748" s="25">
        <v>70826620</v>
      </c>
      <c r="Q748" s="25">
        <v>69541307.900000006</v>
      </c>
      <c r="R748" s="25">
        <f t="shared" si="88"/>
        <v>77619155.722916678</v>
      </c>
      <c r="T748" s="26"/>
      <c r="U748" s="26"/>
      <c r="V748" s="26">
        <f t="shared" si="92"/>
        <v>77619155.722916678</v>
      </c>
      <c r="W748" s="26"/>
      <c r="X748" s="26"/>
      <c r="Y748" s="26"/>
      <c r="Z748" s="26"/>
      <c r="AA748" s="26">
        <f>V748</f>
        <v>77619155.722916678</v>
      </c>
      <c r="AB748" s="1"/>
      <c r="AC748" s="27">
        <f t="shared" si="89"/>
        <v>0</v>
      </c>
    </row>
    <row r="749" spans="1:29" ht="13.5" hidden="1" outlineLevel="3" thickBot="1" x14ac:dyDescent="0.25">
      <c r="A749" s="28" t="s">
        <v>1366</v>
      </c>
      <c r="B749" s="28" t="s">
        <v>1367</v>
      </c>
      <c r="C749" s="24" t="s">
        <v>1607</v>
      </c>
      <c r="D749" s="24" t="s">
        <v>1608</v>
      </c>
      <c r="E749" s="25">
        <v>-5469371</v>
      </c>
      <c r="F749" s="25">
        <v>-5469371</v>
      </c>
      <c r="G749" s="25">
        <v>-5469371</v>
      </c>
      <c r="H749" s="25">
        <v>-5504078.9500000002</v>
      </c>
      <c r="I749" s="25">
        <v>-5504078.9500000002</v>
      </c>
      <c r="J749" s="25">
        <v>-5504078.9500000002</v>
      </c>
      <c r="K749" s="25">
        <v>-5013798</v>
      </c>
      <c r="L749" s="25">
        <v>-5013798</v>
      </c>
      <c r="M749" s="25">
        <v>-5013798</v>
      </c>
      <c r="N749" s="25">
        <v>-5001267.34</v>
      </c>
      <c r="O749" s="25">
        <v>-5001267.34</v>
      </c>
      <c r="P749" s="25">
        <v>-5001267.34</v>
      </c>
      <c r="Q749" s="25">
        <v>-4722998.88</v>
      </c>
      <c r="R749" s="25">
        <f t="shared" si="88"/>
        <v>-5216029.9841666669</v>
      </c>
      <c r="T749" s="26"/>
      <c r="U749" s="26"/>
      <c r="V749" s="26">
        <f t="shared" si="92"/>
        <v>-5216029.9841666669</v>
      </c>
      <c r="W749" s="26"/>
      <c r="X749" s="26"/>
      <c r="Y749" s="26"/>
      <c r="Z749" s="26"/>
      <c r="AA749" s="26">
        <f>V749</f>
        <v>-5216029.9841666669</v>
      </c>
      <c r="AB749" s="1"/>
      <c r="AC749" s="27">
        <f t="shared" si="89"/>
        <v>0</v>
      </c>
    </row>
    <row r="750" spans="1:29" ht="13.5" hidden="1" outlineLevel="3" thickBot="1" x14ac:dyDescent="0.25">
      <c r="A750" s="28" t="s">
        <v>1366</v>
      </c>
      <c r="B750" s="28" t="s">
        <v>1367</v>
      </c>
      <c r="C750" s="24" t="s">
        <v>1609</v>
      </c>
      <c r="D750" s="24" t="s">
        <v>1610</v>
      </c>
      <c r="E750" s="25">
        <v>2700.72</v>
      </c>
      <c r="F750" s="25">
        <v>4700.72</v>
      </c>
      <c r="G750" s="25">
        <v>4700.72</v>
      </c>
      <c r="H750" s="25">
        <v>7335.26</v>
      </c>
      <c r="I750" s="25">
        <v>8304.5</v>
      </c>
      <c r="J750" s="25">
        <v>8304.5</v>
      </c>
      <c r="K750" s="25">
        <v>9111.06</v>
      </c>
      <c r="L750" s="25">
        <v>134170.98000000001</v>
      </c>
      <c r="M750" s="25">
        <v>147239.04000000001</v>
      </c>
      <c r="N750" s="25">
        <v>147239.04000000001</v>
      </c>
      <c r="O750" s="25">
        <v>147239.04000000001</v>
      </c>
      <c r="P750" s="25">
        <v>147239.04000000001</v>
      </c>
      <c r="Q750" s="25">
        <v>287883.17</v>
      </c>
      <c r="R750" s="25">
        <f t="shared" si="88"/>
        <v>75906.320416666669</v>
      </c>
      <c r="T750" s="26"/>
      <c r="U750" s="26"/>
      <c r="V750" s="26">
        <f t="shared" si="92"/>
        <v>75906.320416666669</v>
      </c>
      <c r="W750" s="26"/>
      <c r="X750" s="26"/>
      <c r="Y750" s="26"/>
      <c r="Z750" s="26">
        <f t="shared" ref="Z750:Z790" si="93">V750</f>
        <v>75906.320416666669</v>
      </c>
      <c r="AA750" s="26"/>
      <c r="AB750" s="1"/>
      <c r="AC750" s="27">
        <f t="shared" si="89"/>
        <v>0</v>
      </c>
    </row>
    <row r="751" spans="1:29" ht="13.5" hidden="1" outlineLevel="3" thickBot="1" x14ac:dyDescent="0.25">
      <c r="A751" s="28" t="s">
        <v>1366</v>
      </c>
      <c r="B751" s="28" t="s">
        <v>1367</v>
      </c>
      <c r="C751" s="24" t="s">
        <v>1611</v>
      </c>
      <c r="D751" s="24" t="s">
        <v>1612</v>
      </c>
      <c r="E751" s="25">
        <v>14851692.560000001</v>
      </c>
      <c r="F751" s="25">
        <v>15229879.59</v>
      </c>
      <c r="G751" s="25">
        <v>16667705.109999999</v>
      </c>
      <c r="H751" s="25">
        <v>17826015.27</v>
      </c>
      <c r="I751" s="25">
        <v>19487445.050000001</v>
      </c>
      <c r="J751" s="25">
        <v>20077304.68</v>
      </c>
      <c r="K751" s="25">
        <v>20271780.309999999</v>
      </c>
      <c r="L751" s="25">
        <v>21102010.629999999</v>
      </c>
      <c r="M751" s="25">
        <v>22037330.739999998</v>
      </c>
      <c r="N751" s="25">
        <v>23229371.350000001</v>
      </c>
      <c r="O751" s="25">
        <v>23732458.68</v>
      </c>
      <c r="P751" s="25">
        <v>25200230.510000002</v>
      </c>
      <c r="Q751" s="25">
        <v>26431671.800000001</v>
      </c>
      <c r="R751" s="25">
        <f t="shared" si="88"/>
        <v>20458601.175000001</v>
      </c>
      <c r="T751" s="26"/>
      <c r="U751" s="26"/>
      <c r="V751" s="26">
        <f t="shared" si="92"/>
        <v>20458601.175000001</v>
      </c>
      <c r="W751" s="26"/>
      <c r="X751" s="26"/>
      <c r="Y751" s="26"/>
      <c r="Z751" s="26">
        <f t="shared" si="93"/>
        <v>20458601.175000001</v>
      </c>
      <c r="AA751" s="26"/>
      <c r="AB751" s="1"/>
      <c r="AC751" s="27">
        <f t="shared" si="89"/>
        <v>0</v>
      </c>
    </row>
    <row r="752" spans="1:29" ht="13.5" hidden="1" outlineLevel="3" thickBot="1" x14ac:dyDescent="0.25">
      <c r="A752" s="28" t="s">
        <v>1366</v>
      </c>
      <c r="B752" s="28" t="s">
        <v>1367</v>
      </c>
      <c r="C752" s="24" t="s">
        <v>1613</v>
      </c>
      <c r="D752" s="24" t="s">
        <v>1614</v>
      </c>
      <c r="E752" s="25">
        <v>-900413.08</v>
      </c>
      <c r="F752" s="25">
        <v>-919330.32</v>
      </c>
      <c r="G752" s="25">
        <v>-991229.48</v>
      </c>
      <c r="H752" s="25">
        <v>-1049152.8700000001</v>
      </c>
      <c r="I752" s="25">
        <v>-1132232.25</v>
      </c>
      <c r="J752" s="25">
        <v>-1161735.76</v>
      </c>
      <c r="K752" s="25">
        <v>-1170370.69</v>
      </c>
      <c r="L752" s="25">
        <v>-1213007.8999999999</v>
      </c>
      <c r="M752" s="25">
        <v>-1259801.54</v>
      </c>
      <c r="N752" s="25">
        <v>-1319486.49</v>
      </c>
      <c r="O752" s="25">
        <v>-1344755.41</v>
      </c>
      <c r="P752" s="25">
        <v>-1418286.32</v>
      </c>
      <c r="Q752" s="25">
        <v>-1479999.5</v>
      </c>
      <c r="R752" s="25">
        <f t="shared" si="88"/>
        <v>-1180799.6099999999</v>
      </c>
      <c r="T752" s="26"/>
      <c r="U752" s="26"/>
      <c r="V752" s="26">
        <f t="shared" si="92"/>
        <v>-1180799.6099999999</v>
      </c>
      <c r="W752" s="26"/>
      <c r="X752" s="26"/>
      <c r="Y752" s="26"/>
      <c r="Z752" s="26">
        <f t="shared" si="93"/>
        <v>-1180799.6099999999</v>
      </c>
      <c r="AA752" s="26"/>
      <c r="AB752" s="1"/>
      <c r="AC752" s="27">
        <f t="shared" si="89"/>
        <v>0</v>
      </c>
    </row>
    <row r="753" spans="1:29" ht="13.5" hidden="1" outlineLevel="3" thickBot="1" x14ac:dyDescent="0.25">
      <c r="A753" s="28" t="s">
        <v>1366</v>
      </c>
      <c r="B753" s="28" t="s">
        <v>1367</v>
      </c>
      <c r="C753" s="24" t="s">
        <v>1615</v>
      </c>
      <c r="D753" s="24" t="s">
        <v>1616</v>
      </c>
      <c r="E753" s="25">
        <v>3156569.36</v>
      </c>
      <c r="F753" s="25">
        <v>3156727.19</v>
      </c>
      <c r="G753" s="25">
        <v>3156885.03</v>
      </c>
      <c r="H753" s="25">
        <v>3157042.87</v>
      </c>
      <c r="I753" s="25">
        <v>3157200.72</v>
      </c>
      <c r="J753" s="25">
        <v>3157411.2</v>
      </c>
      <c r="K753" s="25">
        <v>3157753.25</v>
      </c>
      <c r="L753" s="25">
        <v>3158147.97</v>
      </c>
      <c r="M753" s="25">
        <v>3158700.65</v>
      </c>
      <c r="N753" s="25">
        <v>3160358.97</v>
      </c>
      <c r="O753" s="25">
        <v>3162650.23</v>
      </c>
      <c r="P753" s="25">
        <v>3165496.62</v>
      </c>
      <c r="Q753" s="25">
        <v>3168319.19</v>
      </c>
      <c r="R753" s="25">
        <f t="shared" si="88"/>
        <v>3159234.9145833328</v>
      </c>
      <c r="T753" s="26"/>
      <c r="U753" s="26"/>
      <c r="V753" s="26">
        <f t="shared" si="92"/>
        <v>3159234.9145833328</v>
      </c>
      <c r="W753" s="26"/>
      <c r="X753" s="26"/>
      <c r="Y753" s="26"/>
      <c r="Z753" s="26">
        <f t="shared" si="93"/>
        <v>3159234.9145833328</v>
      </c>
      <c r="AA753" s="26"/>
      <c r="AB753" s="1"/>
      <c r="AC753" s="27">
        <f t="shared" si="89"/>
        <v>0</v>
      </c>
    </row>
    <row r="754" spans="1:29" ht="13.5" hidden="1" outlineLevel="3" thickBot="1" x14ac:dyDescent="0.25">
      <c r="A754" s="28" t="s">
        <v>1366</v>
      </c>
      <c r="B754" s="28" t="s">
        <v>1367</v>
      </c>
      <c r="C754" s="24" t="s">
        <v>1617</v>
      </c>
      <c r="D754" s="24" t="s">
        <v>1618</v>
      </c>
      <c r="E754" s="25">
        <v>0</v>
      </c>
      <c r="F754" s="25">
        <v>0</v>
      </c>
      <c r="G754" s="25">
        <v>0</v>
      </c>
      <c r="H754" s="25">
        <v>0</v>
      </c>
      <c r="I754" s="25">
        <v>0</v>
      </c>
      <c r="J754" s="25">
        <v>0</v>
      </c>
      <c r="K754" s="25">
        <v>0</v>
      </c>
      <c r="L754" s="25">
        <v>0</v>
      </c>
      <c r="M754" s="25">
        <v>80759</v>
      </c>
      <c r="N754" s="25">
        <v>80759</v>
      </c>
      <c r="O754" s="25">
        <v>80759</v>
      </c>
      <c r="P754" s="25">
        <v>80759</v>
      </c>
      <c r="Q754" s="25">
        <v>80759</v>
      </c>
      <c r="R754" s="25">
        <f t="shared" si="88"/>
        <v>30284.625</v>
      </c>
      <c r="T754" s="26"/>
      <c r="U754" s="26"/>
      <c r="V754" s="26">
        <f t="shared" si="92"/>
        <v>30284.625</v>
      </c>
      <c r="W754" s="26"/>
      <c r="X754" s="26"/>
      <c r="Y754" s="26"/>
      <c r="Z754" s="26">
        <f t="shared" si="93"/>
        <v>30284.625</v>
      </c>
      <c r="AA754" s="26"/>
      <c r="AB754" s="1"/>
      <c r="AC754" s="27">
        <f t="shared" si="89"/>
        <v>0</v>
      </c>
    </row>
    <row r="755" spans="1:29" ht="13.5" hidden="1" outlineLevel="3" thickBot="1" x14ac:dyDescent="0.25">
      <c r="A755" s="28" t="s">
        <v>1366</v>
      </c>
      <c r="B755" s="28" t="s">
        <v>1367</v>
      </c>
      <c r="C755" s="24" t="s">
        <v>1619</v>
      </c>
      <c r="D755" s="24" t="s">
        <v>1620</v>
      </c>
      <c r="E755" s="25">
        <v>0</v>
      </c>
      <c r="F755" s="25">
        <v>0</v>
      </c>
      <c r="G755" s="25">
        <v>0</v>
      </c>
      <c r="H755" s="25">
        <v>0</v>
      </c>
      <c r="I755" s="25">
        <v>0</v>
      </c>
      <c r="J755" s="25">
        <v>0</v>
      </c>
      <c r="K755" s="25">
        <v>-997769.06</v>
      </c>
      <c r="L755" s="25">
        <v>-1935256.97</v>
      </c>
      <c r="M755" s="25">
        <v>-2401549.9700000002</v>
      </c>
      <c r="N755" s="25">
        <v>-2617706.4500000002</v>
      </c>
      <c r="O755" s="25">
        <v>-2633173.9700000002</v>
      </c>
      <c r="P755" s="25">
        <v>-2871332.78</v>
      </c>
      <c r="Q755" s="25">
        <v>-1352292.22</v>
      </c>
      <c r="R755" s="25">
        <f t="shared" si="88"/>
        <v>-1177744.6091666666</v>
      </c>
      <c r="T755" s="26"/>
      <c r="U755" s="26"/>
      <c r="V755" s="26">
        <f t="shared" si="92"/>
        <v>-1177744.6091666666</v>
      </c>
      <c r="W755" s="26"/>
      <c r="X755" s="26"/>
      <c r="Y755" s="26"/>
      <c r="Z755" s="26">
        <f t="shared" si="93"/>
        <v>-1177744.6091666666</v>
      </c>
      <c r="AA755" s="26"/>
      <c r="AB755" s="1"/>
      <c r="AC755" s="27">
        <f t="shared" si="89"/>
        <v>0</v>
      </c>
    </row>
    <row r="756" spans="1:29" ht="13.5" hidden="1" outlineLevel="3" thickBot="1" x14ac:dyDescent="0.25">
      <c r="A756" s="28" t="s">
        <v>1366</v>
      </c>
      <c r="B756" s="28" t="s">
        <v>1367</v>
      </c>
      <c r="C756" s="24" t="s">
        <v>1621</v>
      </c>
      <c r="D756" s="24" t="s">
        <v>1622</v>
      </c>
      <c r="E756" s="25">
        <v>0</v>
      </c>
      <c r="F756" s="25">
        <v>0</v>
      </c>
      <c r="G756" s="25">
        <v>0</v>
      </c>
      <c r="H756" s="25">
        <v>0</v>
      </c>
      <c r="I756" s="25">
        <v>0</v>
      </c>
      <c r="J756" s="25">
        <v>0</v>
      </c>
      <c r="K756" s="25">
        <v>0</v>
      </c>
      <c r="L756" s="25">
        <v>0</v>
      </c>
      <c r="M756" s="25">
        <v>0</v>
      </c>
      <c r="N756" s="25">
        <v>3795186.87</v>
      </c>
      <c r="O756" s="25">
        <v>5083376.43</v>
      </c>
      <c r="P756" s="25">
        <v>7961419.2800000003</v>
      </c>
      <c r="Q756" s="25">
        <v>11415368.68</v>
      </c>
      <c r="R756" s="25">
        <f t="shared" si="88"/>
        <v>1878972.2433333334</v>
      </c>
      <c r="T756" s="26"/>
      <c r="U756" s="26"/>
      <c r="V756" s="26">
        <f t="shared" si="92"/>
        <v>1878972.2433333334</v>
      </c>
      <c r="W756" s="26"/>
      <c r="X756" s="26"/>
      <c r="Y756" s="26"/>
      <c r="Z756" s="26">
        <f t="shared" si="93"/>
        <v>1878972.2433333334</v>
      </c>
      <c r="AA756" s="26"/>
      <c r="AB756" s="1"/>
      <c r="AC756" s="27">
        <f t="shared" si="89"/>
        <v>0</v>
      </c>
    </row>
    <row r="757" spans="1:29" ht="13.5" hidden="1" outlineLevel="3" thickBot="1" x14ac:dyDescent="0.25">
      <c r="A757" s="28" t="s">
        <v>1366</v>
      </c>
      <c r="B757" s="28" t="s">
        <v>1367</v>
      </c>
      <c r="C757" s="24" t="s">
        <v>1623</v>
      </c>
      <c r="D757" s="24" t="s">
        <v>1624</v>
      </c>
      <c r="E757" s="25">
        <v>0</v>
      </c>
      <c r="F757" s="25">
        <v>0</v>
      </c>
      <c r="G757" s="25">
        <v>0</v>
      </c>
      <c r="H757" s="25">
        <v>0</v>
      </c>
      <c r="I757" s="25">
        <v>0</v>
      </c>
      <c r="J757" s="25">
        <v>0</v>
      </c>
      <c r="K757" s="25">
        <v>0</v>
      </c>
      <c r="L757" s="25">
        <v>0</v>
      </c>
      <c r="M757" s="25">
        <v>0</v>
      </c>
      <c r="N757" s="25">
        <v>0</v>
      </c>
      <c r="O757" s="25">
        <v>0</v>
      </c>
      <c r="P757" s="25">
        <v>0</v>
      </c>
      <c r="Q757" s="25">
        <v>1888682.03</v>
      </c>
      <c r="R757" s="25">
        <f t="shared" si="88"/>
        <v>78695.08458333333</v>
      </c>
      <c r="T757" s="26"/>
      <c r="U757" s="26"/>
      <c r="V757" s="26">
        <f t="shared" si="92"/>
        <v>78695.08458333333</v>
      </c>
      <c r="W757" s="26"/>
      <c r="X757" s="26"/>
      <c r="Y757" s="26"/>
      <c r="Z757" s="26">
        <f t="shared" si="93"/>
        <v>78695.08458333333</v>
      </c>
      <c r="AA757" s="26"/>
      <c r="AB757" s="1"/>
      <c r="AC757" s="27">
        <f t="shared" si="89"/>
        <v>0</v>
      </c>
    </row>
    <row r="758" spans="1:29" ht="13.5" hidden="1" outlineLevel="3" thickBot="1" x14ac:dyDescent="0.25">
      <c r="A758" s="28" t="s">
        <v>1366</v>
      </c>
      <c r="B758" s="28" t="s">
        <v>1367</v>
      </c>
      <c r="C758" s="24" t="s">
        <v>1625</v>
      </c>
      <c r="D758" s="24" t="s">
        <v>1626</v>
      </c>
      <c r="E758" s="25">
        <v>0</v>
      </c>
      <c r="F758" s="25">
        <v>0</v>
      </c>
      <c r="G758" s="25">
        <v>0</v>
      </c>
      <c r="H758" s="25">
        <v>0</v>
      </c>
      <c r="I758" s="25">
        <v>0</v>
      </c>
      <c r="J758" s="25">
        <v>0</v>
      </c>
      <c r="K758" s="25">
        <v>0</v>
      </c>
      <c r="L758" s="25">
        <v>0</v>
      </c>
      <c r="M758" s="25">
        <v>0</v>
      </c>
      <c r="N758" s="25">
        <v>-189759.34</v>
      </c>
      <c r="O758" s="25">
        <v>-256662.2</v>
      </c>
      <c r="P758" s="25">
        <v>-398070.97</v>
      </c>
      <c r="Q758" s="25">
        <v>-570768.43999999994</v>
      </c>
      <c r="R758" s="25">
        <f t="shared" si="88"/>
        <v>-94156.394166666665</v>
      </c>
      <c r="T758" s="26"/>
      <c r="U758" s="26"/>
      <c r="V758" s="26">
        <f t="shared" si="92"/>
        <v>-94156.394166666665</v>
      </c>
      <c r="W758" s="26"/>
      <c r="X758" s="26"/>
      <c r="Y758" s="26"/>
      <c r="Z758" s="26">
        <f t="shared" si="93"/>
        <v>-94156.394166666665</v>
      </c>
      <c r="AA758" s="26"/>
      <c r="AB758" s="1"/>
      <c r="AC758" s="27">
        <f t="shared" si="89"/>
        <v>0</v>
      </c>
    </row>
    <row r="759" spans="1:29" ht="13.5" hidden="1" outlineLevel="3" thickBot="1" x14ac:dyDescent="0.25">
      <c r="A759" s="28" t="s">
        <v>1366</v>
      </c>
      <c r="B759" s="28" t="s">
        <v>1367</v>
      </c>
      <c r="C759" s="24" t="s">
        <v>1627</v>
      </c>
      <c r="D759" s="24" t="s">
        <v>1628</v>
      </c>
      <c r="E759" s="25">
        <v>0</v>
      </c>
      <c r="F759" s="25">
        <v>0</v>
      </c>
      <c r="G759" s="25">
        <v>0</v>
      </c>
      <c r="H759" s="25">
        <v>0</v>
      </c>
      <c r="I759" s="25">
        <v>0</v>
      </c>
      <c r="J759" s="25">
        <v>0</v>
      </c>
      <c r="K759" s="25">
        <v>997769.06</v>
      </c>
      <c r="L759" s="25">
        <v>1935256.97</v>
      </c>
      <c r="M759" s="25">
        <v>2401549.9700000002</v>
      </c>
      <c r="N759" s="25">
        <v>2617706.4500000002</v>
      </c>
      <c r="O759" s="25">
        <v>2633173.9700000002</v>
      </c>
      <c r="P759" s="25">
        <v>2871332.78</v>
      </c>
      <c r="Q759" s="25">
        <v>1352292.22</v>
      </c>
      <c r="R759" s="25">
        <f t="shared" si="88"/>
        <v>1177744.6091666666</v>
      </c>
      <c r="T759" s="26"/>
      <c r="U759" s="26"/>
      <c r="V759" s="26">
        <f t="shared" si="92"/>
        <v>1177744.6091666666</v>
      </c>
      <c r="W759" s="26"/>
      <c r="X759" s="26"/>
      <c r="Y759" s="26"/>
      <c r="Z759" s="26">
        <f t="shared" si="93"/>
        <v>1177744.6091666666</v>
      </c>
      <c r="AA759" s="26"/>
      <c r="AB759" s="1"/>
      <c r="AC759" s="27">
        <f t="shared" si="89"/>
        <v>0</v>
      </c>
    </row>
    <row r="760" spans="1:29" ht="13.5" hidden="1" outlineLevel="3" thickBot="1" x14ac:dyDescent="0.25">
      <c r="A760" s="28" t="s">
        <v>1366</v>
      </c>
      <c r="B760" s="28" t="s">
        <v>1367</v>
      </c>
      <c r="C760" s="24" t="s">
        <v>1629</v>
      </c>
      <c r="D760" s="24" t="s">
        <v>1630</v>
      </c>
      <c r="E760" s="25">
        <v>1839841.17</v>
      </c>
      <c r="F760" s="25">
        <v>1839933.16</v>
      </c>
      <c r="G760" s="25">
        <v>1840009.83</v>
      </c>
      <c r="H760" s="25">
        <v>1840101.83</v>
      </c>
      <c r="I760" s="25">
        <v>1840193.84</v>
      </c>
      <c r="J760" s="25">
        <v>0</v>
      </c>
      <c r="K760" s="25">
        <v>0</v>
      </c>
      <c r="L760" s="25">
        <v>0</v>
      </c>
      <c r="M760" s="25">
        <v>0</v>
      </c>
      <c r="N760" s="25">
        <v>0</v>
      </c>
      <c r="O760" s="25">
        <v>0</v>
      </c>
      <c r="P760" s="25">
        <v>0</v>
      </c>
      <c r="Q760" s="25">
        <v>0</v>
      </c>
      <c r="R760" s="25">
        <f t="shared" si="88"/>
        <v>690013.27041666664</v>
      </c>
      <c r="T760" s="26"/>
      <c r="U760" s="26"/>
      <c r="V760" s="26">
        <f t="shared" si="92"/>
        <v>690013.27041666664</v>
      </c>
      <c r="W760" s="26"/>
      <c r="X760" s="26"/>
      <c r="Y760" s="26"/>
      <c r="Z760" s="26">
        <f t="shared" si="93"/>
        <v>690013.27041666664</v>
      </c>
      <c r="AA760" s="26"/>
      <c r="AB760" s="1"/>
      <c r="AC760" s="27">
        <f t="shared" si="89"/>
        <v>0</v>
      </c>
    </row>
    <row r="761" spans="1:29" ht="13.5" hidden="1" outlineLevel="3" thickBot="1" x14ac:dyDescent="0.25">
      <c r="A761" s="28" t="s">
        <v>1366</v>
      </c>
      <c r="B761" s="28" t="s">
        <v>1367</v>
      </c>
      <c r="C761" s="24" t="s">
        <v>1631</v>
      </c>
      <c r="D761" s="24" t="s">
        <v>1600</v>
      </c>
      <c r="E761" s="25">
        <v>-134457.9</v>
      </c>
      <c r="F761" s="25">
        <v>-134464.62</v>
      </c>
      <c r="G761" s="25">
        <v>-134470.22</v>
      </c>
      <c r="H761" s="25">
        <v>-92006.15</v>
      </c>
      <c r="I761" s="25">
        <v>-92010.75</v>
      </c>
      <c r="J761" s="25">
        <v>-92015.35</v>
      </c>
      <c r="K761" s="25">
        <v>-92021.48</v>
      </c>
      <c r="L761" s="25">
        <v>-92027.61</v>
      </c>
      <c r="M761" s="25">
        <v>-92033.74</v>
      </c>
      <c r="N761" s="25">
        <v>0</v>
      </c>
      <c r="O761" s="25">
        <v>0</v>
      </c>
      <c r="P761" s="25">
        <v>0</v>
      </c>
      <c r="Q761" s="25">
        <v>0</v>
      </c>
      <c r="R761" s="25">
        <f t="shared" si="88"/>
        <v>-74023.239166666652</v>
      </c>
      <c r="T761" s="26"/>
      <c r="U761" s="26"/>
      <c r="V761" s="26">
        <f t="shared" si="92"/>
        <v>-74023.239166666652</v>
      </c>
      <c r="W761" s="26"/>
      <c r="X761" s="26"/>
      <c r="Y761" s="26"/>
      <c r="Z761" s="26">
        <f t="shared" si="93"/>
        <v>-74023.239166666652</v>
      </c>
      <c r="AA761" s="26"/>
      <c r="AB761" s="1"/>
      <c r="AC761" s="27">
        <f t="shared" si="89"/>
        <v>0</v>
      </c>
    </row>
    <row r="762" spans="1:29" ht="13.5" hidden="1" outlineLevel="3" thickBot="1" x14ac:dyDescent="0.25">
      <c r="A762" s="28" t="s">
        <v>1366</v>
      </c>
      <c r="B762" s="28" t="s">
        <v>1367</v>
      </c>
      <c r="C762" s="24" t="s">
        <v>1632</v>
      </c>
      <c r="D762" s="24" t="s">
        <v>1633</v>
      </c>
      <c r="E762" s="25">
        <v>-840683.93</v>
      </c>
      <c r="F762" s="25">
        <v>-519565.86</v>
      </c>
      <c r="G762" s="25">
        <v>-519591.84</v>
      </c>
      <c r="H762" s="25">
        <v>-519617.82</v>
      </c>
      <c r="I762" s="25">
        <v>-519643.8</v>
      </c>
      <c r="J762" s="25">
        <v>592067.26</v>
      </c>
      <c r="K762" s="25">
        <v>592078.93999999994</v>
      </c>
      <c r="L762" s="25">
        <v>592118.41</v>
      </c>
      <c r="M762" s="25">
        <v>592157.88</v>
      </c>
      <c r="N762" s="25">
        <v>592197.36</v>
      </c>
      <c r="O762" s="25">
        <v>592631.71</v>
      </c>
      <c r="P762" s="25">
        <v>593061.37</v>
      </c>
      <c r="Q762" s="25">
        <v>593595.13</v>
      </c>
      <c r="R762" s="25">
        <f t="shared" si="88"/>
        <v>162029.1008333333</v>
      </c>
      <c r="T762" s="26"/>
      <c r="U762" s="26"/>
      <c r="V762" s="26">
        <f t="shared" si="92"/>
        <v>162029.1008333333</v>
      </c>
      <c r="W762" s="26"/>
      <c r="X762" s="26"/>
      <c r="Y762" s="26"/>
      <c r="Z762" s="26">
        <f t="shared" si="93"/>
        <v>162029.1008333333</v>
      </c>
      <c r="AA762" s="26"/>
      <c r="AB762" s="1"/>
      <c r="AC762" s="27">
        <f t="shared" si="89"/>
        <v>0</v>
      </c>
    </row>
    <row r="763" spans="1:29" ht="13.5" hidden="1" outlineLevel="3" thickBot="1" x14ac:dyDescent="0.25">
      <c r="A763" s="28" t="s">
        <v>1366</v>
      </c>
      <c r="B763" s="28" t="s">
        <v>1367</v>
      </c>
      <c r="C763" s="24" t="s">
        <v>1634</v>
      </c>
      <c r="D763" s="24" t="s">
        <v>1600</v>
      </c>
      <c r="E763" s="25">
        <v>-45241.83</v>
      </c>
      <c r="F763" s="25">
        <v>-26158.63</v>
      </c>
      <c r="G763" s="25">
        <v>-26159.67</v>
      </c>
      <c r="H763" s="25">
        <v>-26160.98</v>
      </c>
      <c r="I763" s="25">
        <v>-26162.29</v>
      </c>
      <c r="J763" s="25">
        <v>-26163.599999999999</v>
      </c>
      <c r="K763" s="25">
        <v>-26165.34</v>
      </c>
      <c r="L763" s="25">
        <v>-26167.08</v>
      </c>
      <c r="M763" s="25">
        <v>-26168.82</v>
      </c>
      <c r="N763" s="25">
        <v>-26170.560000000001</v>
      </c>
      <c r="O763" s="25">
        <v>-26189.759999999998</v>
      </c>
      <c r="P763" s="25">
        <v>-26208.75</v>
      </c>
      <c r="Q763" s="25">
        <v>-26232.34</v>
      </c>
      <c r="R763" s="25">
        <f t="shared" ref="R763:R820" si="94">(E763+2*SUM(F763:P763)+Q763)/24</f>
        <v>-26967.713749999999</v>
      </c>
      <c r="T763" s="26"/>
      <c r="U763" s="26"/>
      <c r="V763" s="26">
        <f t="shared" si="92"/>
        <v>-26967.713749999999</v>
      </c>
      <c r="W763" s="26"/>
      <c r="X763" s="26"/>
      <c r="Y763" s="26"/>
      <c r="Z763" s="26">
        <f t="shared" si="93"/>
        <v>-26967.713749999999</v>
      </c>
      <c r="AA763" s="26"/>
      <c r="AB763" s="1"/>
      <c r="AC763" s="27">
        <f t="shared" si="89"/>
        <v>0</v>
      </c>
    </row>
    <row r="764" spans="1:29" ht="13.5" hidden="1" outlineLevel="3" thickBot="1" x14ac:dyDescent="0.25">
      <c r="A764" s="28" t="s">
        <v>1366</v>
      </c>
      <c r="B764" s="28" t="s">
        <v>1367</v>
      </c>
      <c r="C764" s="24" t="s">
        <v>1635</v>
      </c>
      <c r="D764" s="24" t="s">
        <v>1636</v>
      </c>
      <c r="E764" s="25">
        <v>-79626.67</v>
      </c>
      <c r="F764" s="25">
        <v>1225628.6399999999</v>
      </c>
      <c r="G764" s="25">
        <v>1162143.56</v>
      </c>
      <c r="H764" s="25">
        <v>960725.73</v>
      </c>
      <c r="I764" s="25">
        <v>983471.72</v>
      </c>
      <c r="J764" s="25">
        <v>592290.39</v>
      </c>
      <c r="K764" s="25">
        <v>542022.81000000006</v>
      </c>
      <c r="L764" s="25">
        <v>520097.38</v>
      </c>
      <c r="M764" s="25">
        <v>520434.15</v>
      </c>
      <c r="N764" s="25">
        <v>582119.91</v>
      </c>
      <c r="O764" s="25">
        <v>582546.86</v>
      </c>
      <c r="P764" s="25">
        <v>1376132.52</v>
      </c>
      <c r="Q764" s="25">
        <v>2374539.7999999998</v>
      </c>
      <c r="R764" s="25">
        <f t="shared" si="94"/>
        <v>849589.18624999991</v>
      </c>
      <c r="T764" s="26"/>
      <c r="U764" s="26"/>
      <c r="V764" s="26">
        <f t="shared" si="92"/>
        <v>849589.18624999991</v>
      </c>
      <c r="W764" s="26"/>
      <c r="X764" s="26"/>
      <c r="Y764" s="26"/>
      <c r="Z764" s="26">
        <f t="shared" si="93"/>
        <v>849589.18624999991</v>
      </c>
      <c r="AA764" s="26"/>
      <c r="AB764" s="1"/>
      <c r="AC764" s="27">
        <f t="shared" ref="AC764:AC821" si="95">IF(V764=0,0,Y764/V764)</f>
        <v>0</v>
      </c>
    </row>
    <row r="765" spans="1:29" ht="13.5" hidden="1" outlineLevel="3" thickBot="1" x14ac:dyDescent="0.25">
      <c r="A765" s="28" t="s">
        <v>1366</v>
      </c>
      <c r="B765" s="28" t="s">
        <v>1367</v>
      </c>
      <c r="C765" s="24" t="s">
        <v>1637</v>
      </c>
      <c r="D765" s="24" t="s">
        <v>1638</v>
      </c>
      <c r="E765" s="25">
        <v>-8686.98</v>
      </c>
      <c r="F765" s="25">
        <v>-61298.57</v>
      </c>
      <c r="G765" s="25">
        <v>-58124.3</v>
      </c>
      <c r="H765" s="25">
        <v>-48053.46</v>
      </c>
      <c r="I765" s="25">
        <v>-49190.86</v>
      </c>
      <c r="J765" s="25">
        <v>-29631.34</v>
      </c>
      <c r="K765" s="25">
        <v>-343769.47</v>
      </c>
      <c r="L765" s="25">
        <v>-342550.53</v>
      </c>
      <c r="M765" s="25">
        <v>-342588.47</v>
      </c>
      <c r="N765" s="25">
        <v>-345693.45</v>
      </c>
      <c r="O765" s="25">
        <v>-345947.01</v>
      </c>
      <c r="P765" s="25">
        <v>-385854.95</v>
      </c>
      <c r="Q765" s="25">
        <v>-436062.77</v>
      </c>
      <c r="R765" s="25">
        <f t="shared" si="94"/>
        <v>-214589.77375000002</v>
      </c>
      <c r="T765" s="26"/>
      <c r="U765" s="26"/>
      <c r="V765" s="26">
        <f t="shared" si="92"/>
        <v>-214589.77375000002</v>
      </c>
      <c r="W765" s="26"/>
      <c r="X765" s="26"/>
      <c r="Y765" s="26"/>
      <c r="Z765" s="26">
        <f t="shared" si="93"/>
        <v>-214589.77375000002</v>
      </c>
      <c r="AA765" s="26"/>
      <c r="AB765" s="1"/>
      <c r="AC765" s="27">
        <f t="shared" si="95"/>
        <v>0</v>
      </c>
    </row>
    <row r="766" spans="1:29" ht="13.5" hidden="1" outlineLevel="3" thickBot="1" x14ac:dyDescent="0.25">
      <c r="A766" s="28" t="s">
        <v>1366</v>
      </c>
      <c r="B766" s="28" t="s">
        <v>1367</v>
      </c>
      <c r="C766" s="24" t="s">
        <v>1639</v>
      </c>
      <c r="D766" s="24" t="s">
        <v>1640</v>
      </c>
      <c r="E766" s="25">
        <v>1965.52</v>
      </c>
      <c r="F766" s="25">
        <v>1965.52</v>
      </c>
      <c r="G766" s="25">
        <v>1965.52</v>
      </c>
      <c r="H766" s="25">
        <v>1965.52</v>
      </c>
      <c r="I766" s="25">
        <v>1965.52</v>
      </c>
      <c r="J766" s="25">
        <v>1965.52</v>
      </c>
      <c r="K766" s="25">
        <v>1965.52</v>
      </c>
      <c r="L766" s="25">
        <v>239303.85</v>
      </c>
      <c r="M766" s="25">
        <v>198200.41</v>
      </c>
      <c r="N766" s="25">
        <v>274670.34000000003</v>
      </c>
      <c r="O766" s="25">
        <v>476504.22</v>
      </c>
      <c r="P766" s="25">
        <v>721931.21</v>
      </c>
      <c r="Q766" s="25">
        <v>1751965.13</v>
      </c>
      <c r="R766" s="25">
        <f t="shared" si="94"/>
        <v>233280.70624999996</v>
      </c>
      <c r="T766" s="26"/>
      <c r="U766" s="26"/>
      <c r="V766" s="26">
        <f t="shared" si="92"/>
        <v>233280.70624999996</v>
      </c>
      <c r="W766" s="26"/>
      <c r="X766" s="26"/>
      <c r="Y766" s="26"/>
      <c r="Z766" s="26">
        <f t="shared" si="93"/>
        <v>233280.70624999996</v>
      </c>
      <c r="AA766" s="26"/>
      <c r="AB766" s="1"/>
      <c r="AC766" s="27">
        <f t="shared" si="95"/>
        <v>0</v>
      </c>
    </row>
    <row r="767" spans="1:29" ht="13.5" hidden="1" outlineLevel="3" thickBot="1" x14ac:dyDescent="0.25">
      <c r="A767" s="28" t="s">
        <v>1366</v>
      </c>
      <c r="B767" s="28" t="s">
        <v>1367</v>
      </c>
      <c r="C767" s="24" t="s">
        <v>1641</v>
      </c>
      <c r="D767" s="24" t="s">
        <v>1642</v>
      </c>
      <c r="E767" s="25">
        <v>-98.28</v>
      </c>
      <c r="F767" s="25">
        <v>-98.28</v>
      </c>
      <c r="G767" s="25">
        <v>-98.28</v>
      </c>
      <c r="H767" s="25">
        <v>-98.28</v>
      </c>
      <c r="I767" s="25">
        <v>-98.28</v>
      </c>
      <c r="J767" s="25">
        <v>-98.28</v>
      </c>
      <c r="K767" s="25">
        <v>-98.28</v>
      </c>
      <c r="L767" s="25">
        <v>-11965.2</v>
      </c>
      <c r="M767" s="25">
        <v>-9910.02</v>
      </c>
      <c r="N767" s="25">
        <v>-13733.52</v>
      </c>
      <c r="O767" s="25">
        <v>-23825.21</v>
      </c>
      <c r="P767" s="25">
        <v>-36096.559999999998</v>
      </c>
      <c r="Q767" s="25">
        <v>-87598.26</v>
      </c>
      <c r="R767" s="25">
        <f t="shared" si="94"/>
        <v>-11664.038333333332</v>
      </c>
      <c r="T767" s="26"/>
      <c r="U767" s="26"/>
      <c r="V767" s="26">
        <f t="shared" si="92"/>
        <v>-11664.038333333332</v>
      </c>
      <c r="W767" s="26"/>
      <c r="X767" s="26"/>
      <c r="Y767" s="26"/>
      <c r="Z767" s="26">
        <f t="shared" si="93"/>
        <v>-11664.038333333332</v>
      </c>
      <c r="AA767" s="26"/>
      <c r="AB767" s="1"/>
      <c r="AC767" s="27">
        <f t="shared" si="95"/>
        <v>0</v>
      </c>
    </row>
    <row r="768" spans="1:29" ht="13.5" hidden="1" outlineLevel="3" thickBot="1" x14ac:dyDescent="0.25">
      <c r="A768" s="28" t="s">
        <v>1366</v>
      </c>
      <c r="B768" s="28" t="s">
        <v>1367</v>
      </c>
      <c r="C768" s="24" t="s">
        <v>1643</v>
      </c>
      <c r="D768" s="24" t="s">
        <v>1644</v>
      </c>
      <c r="E768" s="25">
        <v>-569246.43999999994</v>
      </c>
      <c r="F768" s="25">
        <v>-140877.47</v>
      </c>
      <c r="G768" s="25">
        <v>0</v>
      </c>
      <c r="H768" s="25">
        <v>0</v>
      </c>
      <c r="I768" s="25">
        <v>0</v>
      </c>
      <c r="J768" s="25">
        <v>0</v>
      </c>
      <c r="K768" s="25">
        <v>0</v>
      </c>
      <c r="L768" s="25">
        <v>0</v>
      </c>
      <c r="M768" s="25">
        <v>0</v>
      </c>
      <c r="N768" s="25">
        <v>0</v>
      </c>
      <c r="O768" s="25">
        <v>0</v>
      </c>
      <c r="P768" s="25">
        <v>0</v>
      </c>
      <c r="Q768" s="25">
        <v>0</v>
      </c>
      <c r="R768" s="25">
        <f t="shared" si="94"/>
        <v>-35458.390833333331</v>
      </c>
      <c r="T768" s="26"/>
      <c r="U768" s="26"/>
      <c r="V768" s="26">
        <f t="shared" si="92"/>
        <v>-35458.390833333331</v>
      </c>
      <c r="W768" s="26"/>
      <c r="X768" s="26"/>
      <c r="Y768" s="26"/>
      <c r="Z768" s="26">
        <f t="shared" si="93"/>
        <v>-35458.390833333331</v>
      </c>
      <c r="AA768" s="26"/>
      <c r="AB768" s="1"/>
      <c r="AC768" s="27">
        <f t="shared" si="95"/>
        <v>0</v>
      </c>
    </row>
    <row r="769" spans="1:29" ht="13.5" hidden="1" outlineLevel="3" thickBot="1" x14ac:dyDescent="0.25">
      <c r="A769" s="28" t="s">
        <v>1366</v>
      </c>
      <c r="B769" s="28" t="s">
        <v>1367</v>
      </c>
      <c r="C769" s="24" t="s">
        <v>1645</v>
      </c>
      <c r="D769" s="24" t="s">
        <v>1644</v>
      </c>
      <c r="E769" s="25">
        <v>529409.28000000003</v>
      </c>
      <c r="F769" s="25">
        <v>0</v>
      </c>
      <c r="G769" s="25">
        <v>521929.36</v>
      </c>
      <c r="H769" s="25">
        <v>1135325.31</v>
      </c>
      <c r="I769" s="25">
        <v>1623530.8</v>
      </c>
      <c r="J769" s="25">
        <v>2091518.08</v>
      </c>
      <c r="K769" s="25">
        <v>2337035.75</v>
      </c>
      <c r="L769" s="25">
        <v>1893815.2</v>
      </c>
      <c r="M769" s="25">
        <v>1874628.81</v>
      </c>
      <c r="N769" s="25">
        <v>1925145.88</v>
      </c>
      <c r="O769" s="25">
        <v>1359489.08</v>
      </c>
      <c r="P769" s="25">
        <v>436473.66</v>
      </c>
      <c r="Q769" s="25">
        <v>2412645.8199999998</v>
      </c>
      <c r="R769" s="25">
        <f t="shared" si="94"/>
        <v>1389159.9566666668</v>
      </c>
      <c r="T769" s="26"/>
      <c r="U769" s="26"/>
      <c r="V769" s="26">
        <f t="shared" si="92"/>
        <v>1389159.9566666668</v>
      </c>
      <c r="W769" s="26"/>
      <c r="X769" s="26"/>
      <c r="Y769" s="26"/>
      <c r="Z769" s="26">
        <f t="shared" si="93"/>
        <v>1389159.9566666668</v>
      </c>
      <c r="AA769" s="26"/>
      <c r="AB769" s="1"/>
      <c r="AC769" s="27">
        <f t="shared" si="95"/>
        <v>0</v>
      </c>
    </row>
    <row r="770" spans="1:29" ht="13.5" hidden="1" outlineLevel="3" thickBot="1" x14ac:dyDescent="0.25">
      <c r="A770" s="28" t="s">
        <v>1366</v>
      </c>
      <c r="B770" s="28" t="s">
        <v>1367</v>
      </c>
      <c r="C770" s="24" t="s">
        <v>1646</v>
      </c>
      <c r="D770" s="24" t="s">
        <v>1647</v>
      </c>
      <c r="E770" s="25">
        <v>8216279.5899999999</v>
      </c>
      <c r="F770" s="25">
        <v>6560307.4100000001</v>
      </c>
      <c r="G770" s="25">
        <v>5354653.5999999996</v>
      </c>
      <c r="H770" s="25">
        <v>4247844.3099999996</v>
      </c>
      <c r="I770" s="25">
        <v>3428132.64</v>
      </c>
      <c r="J770" s="25">
        <v>1359476.02</v>
      </c>
      <c r="K770" s="25">
        <v>771297.5</v>
      </c>
      <c r="L770" s="25">
        <v>-123783.97</v>
      </c>
      <c r="M770" s="25">
        <v>-1469124.92</v>
      </c>
      <c r="N770" s="25">
        <v>-1992958.38</v>
      </c>
      <c r="O770" s="25">
        <v>-2874272.55</v>
      </c>
      <c r="P770" s="25">
        <v>-3804781.04</v>
      </c>
      <c r="Q770" s="25">
        <v>0</v>
      </c>
      <c r="R770" s="25">
        <f t="shared" si="94"/>
        <v>1297077.5345833336</v>
      </c>
      <c r="T770" s="26"/>
      <c r="U770" s="26"/>
      <c r="V770" s="26">
        <f t="shared" si="92"/>
        <v>1297077.5345833336</v>
      </c>
      <c r="W770" s="26"/>
      <c r="X770" s="26"/>
      <c r="Y770" s="26"/>
      <c r="Z770" s="26">
        <f t="shared" si="93"/>
        <v>1297077.5345833336</v>
      </c>
      <c r="AA770" s="26"/>
      <c r="AB770" s="1"/>
      <c r="AC770" s="27">
        <f t="shared" si="95"/>
        <v>0</v>
      </c>
    </row>
    <row r="771" spans="1:29" ht="13.5" hidden="1" outlineLevel="3" thickBot="1" x14ac:dyDescent="0.25">
      <c r="A771" s="28" t="s">
        <v>1366</v>
      </c>
      <c r="B771" s="28" t="s">
        <v>1367</v>
      </c>
      <c r="C771" s="24" t="s">
        <v>1648</v>
      </c>
      <c r="D771" s="24" t="s">
        <v>1649</v>
      </c>
      <c r="E771" s="25">
        <v>13513351.51</v>
      </c>
      <c r="F771" s="25">
        <v>19999465.559999999</v>
      </c>
      <c r="G771" s="25">
        <v>23763627.920000002</v>
      </c>
      <c r="H771" s="25">
        <v>24315128.079999998</v>
      </c>
      <c r="I771" s="25">
        <v>26295198.09</v>
      </c>
      <c r="J771" s="25">
        <v>26846990.120000001</v>
      </c>
      <c r="K771" s="25">
        <v>28288151.34</v>
      </c>
      <c r="L771" s="25">
        <v>28381457.699999999</v>
      </c>
      <c r="M771" s="25">
        <v>27654505.98</v>
      </c>
      <c r="N771" s="25">
        <v>28718579.149999999</v>
      </c>
      <c r="O771" s="25">
        <v>28718579.149999999</v>
      </c>
      <c r="P771" s="25">
        <v>28318963.16</v>
      </c>
      <c r="Q771" s="25">
        <v>22945796.309999999</v>
      </c>
      <c r="R771" s="25">
        <f t="shared" si="94"/>
        <v>25794185.013333332</v>
      </c>
      <c r="T771" s="26"/>
      <c r="U771" s="26"/>
      <c r="V771" s="26">
        <f t="shared" si="92"/>
        <v>25794185.013333332</v>
      </c>
      <c r="W771" s="26"/>
      <c r="X771" s="26"/>
      <c r="Y771" s="26"/>
      <c r="Z771" s="26">
        <f t="shared" si="93"/>
        <v>25794185.013333332</v>
      </c>
      <c r="AA771" s="26"/>
      <c r="AB771" s="1"/>
      <c r="AC771" s="27">
        <f t="shared" si="95"/>
        <v>0</v>
      </c>
    </row>
    <row r="772" spans="1:29" ht="13.5" hidden="1" outlineLevel="3" thickBot="1" x14ac:dyDescent="0.25">
      <c r="A772" s="28" t="s">
        <v>1366</v>
      </c>
      <c r="B772" s="28" t="s">
        <v>1367</v>
      </c>
      <c r="C772" s="24" t="s">
        <v>1650</v>
      </c>
      <c r="D772" s="24" t="s">
        <v>1651</v>
      </c>
      <c r="E772" s="25">
        <v>12382.79</v>
      </c>
      <c r="F772" s="25">
        <v>12382.79</v>
      </c>
      <c r="G772" s="25">
        <v>12382.79</v>
      </c>
      <c r="H772" s="25">
        <v>12382.79</v>
      </c>
      <c r="I772" s="25">
        <v>12382.79</v>
      </c>
      <c r="J772" s="25">
        <v>12382.79</v>
      </c>
      <c r="K772" s="25">
        <v>12382.79</v>
      </c>
      <c r="L772" s="25">
        <v>1048390.98</v>
      </c>
      <c r="M772" s="25">
        <v>1360798.09</v>
      </c>
      <c r="N772" s="25">
        <v>2205727.25</v>
      </c>
      <c r="O772" s="25">
        <v>2722881.63</v>
      </c>
      <c r="P772" s="25">
        <v>4573242.99</v>
      </c>
      <c r="Q772" s="25">
        <v>6203509.3200000003</v>
      </c>
      <c r="R772" s="25">
        <f t="shared" si="94"/>
        <v>1257773.6445833333</v>
      </c>
      <c r="T772" s="26"/>
      <c r="U772" s="26"/>
      <c r="V772" s="26">
        <f t="shared" si="92"/>
        <v>1257773.6445833333</v>
      </c>
      <c r="W772" s="26"/>
      <c r="X772" s="26"/>
      <c r="Y772" s="26"/>
      <c r="Z772" s="26">
        <f t="shared" si="93"/>
        <v>1257773.6445833333</v>
      </c>
      <c r="AA772" s="26"/>
      <c r="AB772" s="1"/>
      <c r="AC772" s="27">
        <f t="shared" si="95"/>
        <v>0</v>
      </c>
    </row>
    <row r="773" spans="1:29" ht="13.5" hidden="1" outlineLevel="3" thickBot="1" x14ac:dyDescent="0.25">
      <c r="A773" s="28" t="s">
        <v>1366</v>
      </c>
      <c r="B773" s="28" t="s">
        <v>1367</v>
      </c>
      <c r="C773" s="24" t="s">
        <v>1652</v>
      </c>
      <c r="D773" s="24" t="s">
        <v>1653</v>
      </c>
      <c r="E773" s="25">
        <v>-675667.58</v>
      </c>
      <c r="F773" s="25">
        <v>-999973.29</v>
      </c>
      <c r="G773" s="25">
        <v>-1188181.3899999999</v>
      </c>
      <c r="H773" s="25">
        <v>-1215756.4099999999</v>
      </c>
      <c r="I773" s="25">
        <v>-1314759.9099999999</v>
      </c>
      <c r="J773" s="25">
        <v>-1342349.51</v>
      </c>
      <c r="K773" s="25">
        <v>-2614081.92</v>
      </c>
      <c r="L773" s="25">
        <v>-2621429.85</v>
      </c>
      <c r="M773" s="25">
        <v>-2587192.7599999998</v>
      </c>
      <c r="N773" s="25">
        <v>-2590010.88</v>
      </c>
      <c r="O773" s="25">
        <v>-2592169.2200000002</v>
      </c>
      <c r="P773" s="25">
        <v>0</v>
      </c>
      <c r="Q773" s="25">
        <v>0</v>
      </c>
      <c r="R773" s="25">
        <f t="shared" si="94"/>
        <v>-1616978.2441666664</v>
      </c>
      <c r="T773" s="26"/>
      <c r="U773" s="26"/>
      <c r="V773" s="26">
        <f t="shared" si="92"/>
        <v>-1616978.2441666664</v>
      </c>
      <c r="W773" s="26"/>
      <c r="X773" s="26"/>
      <c r="Y773" s="26"/>
      <c r="Z773" s="26">
        <f t="shared" si="93"/>
        <v>-1616978.2441666664</v>
      </c>
      <c r="AA773" s="26"/>
      <c r="AB773" s="1"/>
      <c r="AC773" s="27">
        <f t="shared" si="95"/>
        <v>0</v>
      </c>
    </row>
    <row r="774" spans="1:29" ht="13.5" hidden="1" outlineLevel="3" thickBot="1" x14ac:dyDescent="0.25">
      <c r="A774" s="28" t="s">
        <v>1366</v>
      </c>
      <c r="B774" s="28" t="s">
        <v>1367</v>
      </c>
      <c r="C774" s="24" t="s">
        <v>1654</v>
      </c>
      <c r="D774" s="24" t="s">
        <v>1655</v>
      </c>
      <c r="E774" s="25">
        <v>-619.14</v>
      </c>
      <c r="F774" s="25">
        <v>-619.14</v>
      </c>
      <c r="G774" s="25">
        <v>-619.14</v>
      </c>
      <c r="H774" s="25">
        <v>-619.14</v>
      </c>
      <c r="I774" s="25">
        <v>-619.14</v>
      </c>
      <c r="J774" s="25">
        <v>-619.14</v>
      </c>
      <c r="K774" s="25">
        <v>-619.14</v>
      </c>
      <c r="L774" s="25">
        <v>-52397.46</v>
      </c>
      <c r="M774" s="25">
        <v>-67982.61</v>
      </c>
      <c r="N774" s="25">
        <v>-110137.21</v>
      </c>
      <c r="O774" s="25">
        <v>-135948.71</v>
      </c>
      <c r="P774" s="25">
        <v>-228315.38</v>
      </c>
      <c r="Q774" s="25">
        <v>-309547.37</v>
      </c>
      <c r="R774" s="25">
        <f t="shared" si="94"/>
        <v>-62798.288749999985</v>
      </c>
      <c r="T774" s="26"/>
      <c r="U774" s="26"/>
      <c r="V774" s="26">
        <f t="shared" si="92"/>
        <v>-62798.288749999985</v>
      </c>
      <c r="W774" s="26"/>
      <c r="X774" s="26"/>
      <c r="Y774" s="26"/>
      <c r="Z774" s="26">
        <f t="shared" si="93"/>
        <v>-62798.288749999985</v>
      </c>
      <c r="AA774" s="26"/>
      <c r="AB774" s="1"/>
      <c r="AC774" s="27">
        <f t="shared" si="95"/>
        <v>0</v>
      </c>
    </row>
    <row r="775" spans="1:29" ht="13.5" hidden="1" outlineLevel="3" thickBot="1" x14ac:dyDescent="0.25">
      <c r="A775" s="28" t="s">
        <v>1366</v>
      </c>
      <c r="B775" s="28" t="s">
        <v>1367</v>
      </c>
      <c r="C775" s="24" t="s">
        <v>1656</v>
      </c>
      <c r="D775" s="24" t="s">
        <v>1657</v>
      </c>
      <c r="E775" s="25">
        <v>-9286086.5899999999</v>
      </c>
      <c r="F775" s="25">
        <v>-9726889.4499999993</v>
      </c>
      <c r="G775" s="25">
        <v>-10998515.23</v>
      </c>
      <c r="H775" s="25">
        <v>-11947634.859999999</v>
      </c>
      <c r="I775" s="25">
        <v>-13836648.550000001</v>
      </c>
      <c r="J775" s="25">
        <v>-11986409.6</v>
      </c>
      <c r="K775" s="25">
        <v>-15747838</v>
      </c>
      <c r="L775" s="25">
        <v>-15747838</v>
      </c>
      <c r="M775" s="25">
        <v>-15747838</v>
      </c>
      <c r="N775" s="25">
        <v>-19780848.510000002</v>
      </c>
      <c r="O775" s="25">
        <v>-19780848.510000002</v>
      </c>
      <c r="P775" s="25">
        <v>-19780848.510000002</v>
      </c>
      <c r="Q775" s="25">
        <v>-23436959.809999999</v>
      </c>
      <c r="R775" s="25">
        <f t="shared" si="94"/>
        <v>-15120306.701666666</v>
      </c>
      <c r="T775" s="26"/>
      <c r="U775" s="26"/>
      <c r="V775" s="26">
        <f t="shared" si="92"/>
        <v>-15120306.701666666</v>
      </c>
      <c r="W775" s="26"/>
      <c r="X775" s="26"/>
      <c r="Y775" s="26"/>
      <c r="Z775" s="26">
        <f t="shared" si="93"/>
        <v>-15120306.701666666</v>
      </c>
      <c r="AA775" s="26"/>
      <c r="AB775" s="1"/>
      <c r="AC775" s="27">
        <f t="shared" si="95"/>
        <v>0</v>
      </c>
    </row>
    <row r="776" spans="1:29" ht="13.5" hidden="1" outlineLevel="3" thickBot="1" x14ac:dyDescent="0.25">
      <c r="A776" s="28" t="s">
        <v>1366</v>
      </c>
      <c r="B776" s="28" t="s">
        <v>1367</v>
      </c>
      <c r="C776" s="24" t="s">
        <v>1658</v>
      </c>
      <c r="D776" s="24" t="s">
        <v>1659</v>
      </c>
      <c r="E776" s="25">
        <v>799732.5</v>
      </c>
      <c r="F776" s="25">
        <v>666443.75</v>
      </c>
      <c r="G776" s="25">
        <v>533155</v>
      </c>
      <c r="H776" s="25">
        <v>399866.25</v>
      </c>
      <c r="I776" s="25">
        <v>266577.5</v>
      </c>
      <c r="J776" s="25">
        <v>133288.75</v>
      </c>
      <c r="K776" s="25">
        <v>0</v>
      </c>
      <c r="L776" s="25">
        <v>0</v>
      </c>
      <c r="M776" s="25">
        <v>0</v>
      </c>
      <c r="N776" s="25">
        <v>47172.55</v>
      </c>
      <c r="O776" s="25">
        <v>47172.55</v>
      </c>
      <c r="P776" s="25">
        <v>47172.55</v>
      </c>
      <c r="Q776" s="25">
        <v>0</v>
      </c>
      <c r="R776" s="25">
        <f t="shared" si="94"/>
        <v>211726.26249999998</v>
      </c>
      <c r="T776" s="26"/>
      <c r="U776" s="26"/>
      <c r="V776" s="26">
        <f t="shared" si="92"/>
        <v>211726.26249999998</v>
      </c>
      <c r="W776" s="26"/>
      <c r="X776" s="26"/>
      <c r="Y776" s="26"/>
      <c r="Z776" s="26">
        <f t="shared" si="93"/>
        <v>211726.26249999998</v>
      </c>
      <c r="AA776" s="26"/>
      <c r="AB776" s="1"/>
      <c r="AC776" s="27">
        <f t="shared" si="95"/>
        <v>0</v>
      </c>
    </row>
    <row r="777" spans="1:29" ht="13.5" hidden="1" outlineLevel="3" thickBot="1" x14ac:dyDescent="0.25">
      <c r="A777" s="28" t="s">
        <v>1366</v>
      </c>
      <c r="B777" s="28" t="s">
        <v>1367</v>
      </c>
      <c r="C777" s="24" t="s">
        <v>1660</v>
      </c>
      <c r="D777" s="24" t="s">
        <v>1661</v>
      </c>
      <c r="E777" s="25">
        <v>47172.55</v>
      </c>
      <c r="F777" s="25">
        <v>47172.55</v>
      </c>
      <c r="G777" s="25">
        <v>47172.55</v>
      </c>
      <c r="H777" s="25">
        <v>47172.55</v>
      </c>
      <c r="I777" s="25">
        <v>47172.55</v>
      </c>
      <c r="J777" s="25">
        <v>47172.55</v>
      </c>
      <c r="K777" s="25">
        <v>47172.55</v>
      </c>
      <c r="L777" s="25">
        <v>47172.55</v>
      </c>
      <c r="M777" s="25">
        <v>47172.55</v>
      </c>
      <c r="N777" s="25">
        <v>0</v>
      </c>
      <c r="O777" s="25">
        <v>0</v>
      </c>
      <c r="P777" s="25">
        <v>0</v>
      </c>
      <c r="Q777" s="25">
        <v>47172.55</v>
      </c>
      <c r="R777" s="25">
        <f t="shared" si="94"/>
        <v>35379.412499999999</v>
      </c>
      <c r="T777" s="26"/>
      <c r="U777" s="26"/>
      <c r="V777" s="26">
        <f t="shared" si="92"/>
        <v>35379.412499999999</v>
      </c>
      <c r="W777" s="26"/>
      <c r="X777" s="26"/>
      <c r="Y777" s="26"/>
      <c r="Z777" s="26">
        <f t="shared" si="93"/>
        <v>35379.412499999999</v>
      </c>
      <c r="AA777" s="26"/>
      <c r="AB777" s="1"/>
      <c r="AC777" s="27">
        <f t="shared" si="95"/>
        <v>0</v>
      </c>
    </row>
    <row r="778" spans="1:29" ht="13.5" hidden="1" outlineLevel="3" thickBot="1" x14ac:dyDescent="0.25">
      <c r="A778" s="28" t="s">
        <v>1366</v>
      </c>
      <c r="B778" s="28" t="s">
        <v>1367</v>
      </c>
      <c r="C778" s="24" t="s">
        <v>1662</v>
      </c>
      <c r="D778" s="24" t="s">
        <v>1663</v>
      </c>
      <c r="E778" s="25">
        <v>0</v>
      </c>
      <c r="F778" s="25">
        <v>0</v>
      </c>
      <c r="G778" s="25">
        <v>0</v>
      </c>
      <c r="H778" s="25">
        <v>0</v>
      </c>
      <c r="I778" s="25">
        <v>0</v>
      </c>
      <c r="J778" s="25">
        <v>0</v>
      </c>
      <c r="K778" s="25">
        <v>0</v>
      </c>
      <c r="L778" s="25">
        <v>0</v>
      </c>
      <c r="M778" s="25">
        <v>0</v>
      </c>
      <c r="N778" s="25">
        <v>-2358.63</v>
      </c>
      <c r="O778" s="25">
        <v>-2358.63</v>
      </c>
      <c r="P778" s="25">
        <v>-2358.63</v>
      </c>
      <c r="Q778" s="25">
        <v>0</v>
      </c>
      <c r="R778" s="25">
        <f t="shared" si="94"/>
        <v>-589.65750000000003</v>
      </c>
      <c r="T778" s="26"/>
      <c r="U778" s="26"/>
      <c r="V778" s="26">
        <f t="shared" si="92"/>
        <v>-589.65750000000003</v>
      </c>
      <c r="W778" s="26"/>
      <c r="X778" s="26"/>
      <c r="Y778" s="26"/>
      <c r="Z778" s="26">
        <f t="shared" si="93"/>
        <v>-589.65750000000003</v>
      </c>
      <c r="AA778" s="26"/>
      <c r="AB778" s="1"/>
      <c r="AC778" s="27">
        <f t="shared" si="95"/>
        <v>0</v>
      </c>
    </row>
    <row r="779" spans="1:29" ht="13.5" hidden="1" outlineLevel="3" thickBot="1" x14ac:dyDescent="0.25">
      <c r="A779" s="28" t="s">
        <v>1366</v>
      </c>
      <c r="B779" s="28" t="s">
        <v>1367</v>
      </c>
      <c r="C779" s="24" t="s">
        <v>1664</v>
      </c>
      <c r="D779" s="24" t="s">
        <v>1665</v>
      </c>
      <c r="E779" s="25">
        <v>-2358.63</v>
      </c>
      <c r="F779" s="25">
        <v>-2358.63</v>
      </c>
      <c r="G779" s="25">
        <v>-2358.63</v>
      </c>
      <c r="H779" s="25">
        <v>-2358.63</v>
      </c>
      <c r="I779" s="25">
        <v>-2358.63</v>
      </c>
      <c r="J779" s="25">
        <v>-2358.63</v>
      </c>
      <c r="K779" s="25">
        <v>-2358.63</v>
      </c>
      <c r="L779" s="25">
        <v>-2358.63</v>
      </c>
      <c r="M779" s="25">
        <v>-2358.63</v>
      </c>
      <c r="N779" s="25">
        <v>0</v>
      </c>
      <c r="O779" s="25">
        <v>0</v>
      </c>
      <c r="P779" s="25">
        <v>0</v>
      </c>
      <c r="Q779" s="25">
        <v>-2358.63</v>
      </c>
      <c r="R779" s="25">
        <f t="shared" si="94"/>
        <v>-1768.9725000000001</v>
      </c>
      <c r="T779" s="26"/>
      <c r="U779" s="26"/>
      <c r="V779" s="26">
        <f t="shared" si="92"/>
        <v>-1768.9725000000001</v>
      </c>
      <c r="W779" s="26"/>
      <c r="X779" s="26"/>
      <c r="Y779" s="26"/>
      <c r="Z779" s="26">
        <f t="shared" si="93"/>
        <v>-1768.9725000000001</v>
      </c>
      <c r="AA779" s="26"/>
      <c r="AB779" s="1"/>
      <c r="AC779" s="27">
        <f t="shared" si="95"/>
        <v>0</v>
      </c>
    </row>
    <row r="780" spans="1:29" ht="13.5" hidden="1" outlineLevel="3" thickBot="1" x14ac:dyDescent="0.25">
      <c r="A780" s="28" t="s">
        <v>1366</v>
      </c>
      <c r="B780" s="28" t="s">
        <v>1367</v>
      </c>
      <c r="C780" s="24" t="s">
        <v>1666</v>
      </c>
      <c r="D780" s="24" t="s">
        <v>1667</v>
      </c>
      <c r="E780" s="25">
        <v>0</v>
      </c>
      <c r="F780" s="25">
        <v>0</v>
      </c>
      <c r="G780" s="25">
        <v>0</v>
      </c>
      <c r="H780" s="25">
        <v>0</v>
      </c>
      <c r="I780" s="25">
        <v>0</v>
      </c>
      <c r="J780" s="25">
        <v>0</v>
      </c>
      <c r="K780" s="25">
        <v>0</v>
      </c>
      <c r="L780" s="25">
        <v>0</v>
      </c>
      <c r="M780" s="25">
        <v>0</v>
      </c>
      <c r="N780" s="25">
        <v>0</v>
      </c>
      <c r="O780" s="25">
        <v>0</v>
      </c>
      <c r="P780" s="25">
        <v>0</v>
      </c>
      <c r="Q780" s="25">
        <v>2244742.88</v>
      </c>
      <c r="R780" s="25">
        <f t="shared" si="94"/>
        <v>93530.953333333324</v>
      </c>
      <c r="T780" s="26"/>
      <c r="U780" s="26"/>
      <c r="V780" s="26">
        <f t="shared" si="92"/>
        <v>93530.953333333324</v>
      </c>
      <c r="W780" s="26"/>
      <c r="X780" s="26"/>
      <c r="Y780" s="26"/>
      <c r="Z780" s="26">
        <f t="shared" si="93"/>
        <v>93530.953333333324</v>
      </c>
      <c r="AA780" s="26"/>
      <c r="AB780" s="1"/>
      <c r="AC780" s="27">
        <f t="shared" si="95"/>
        <v>0</v>
      </c>
    </row>
    <row r="781" spans="1:29" ht="13.5" hidden="1" outlineLevel="3" thickBot="1" x14ac:dyDescent="0.25">
      <c r="A781" s="28" t="s">
        <v>1366</v>
      </c>
      <c r="B781" s="28" t="s">
        <v>1367</v>
      </c>
      <c r="C781" s="24" t="s">
        <v>1668</v>
      </c>
      <c r="D781" s="24" t="s">
        <v>1669</v>
      </c>
      <c r="E781" s="25">
        <v>0</v>
      </c>
      <c r="F781" s="25">
        <v>0</v>
      </c>
      <c r="G781" s="25">
        <v>0</v>
      </c>
      <c r="H781" s="25">
        <v>0</v>
      </c>
      <c r="I781" s="25">
        <v>0</v>
      </c>
      <c r="J781" s="25">
        <v>0</v>
      </c>
      <c r="K781" s="25">
        <v>0</v>
      </c>
      <c r="L781" s="25">
        <v>0</v>
      </c>
      <c r="M781" s="25">
        <v>0</v>
      </c>
      <c r="N781" s="25">
        <v>0</v>
      </c>
      <c r="O781" s="25">
        <v>0</v>
      </c>
      <c r="P781" s="25">
        <v>0</v>
      </c>
      <c r="Q781" s="25">
        <v>-2244742.88</v>
      </c>
      <c r="R781" s="25">
        <f t="shared" si="94"/>
        <v>-93530.953333333324</v>
      </c>
      <c r="T781" s="26"/>
      <c r="U781" s="26"/>
      <c r="V781" s="26">
        <f t="shared" si="92"/>
        <v>-93530.953333333324</v>
      </c>
      <c r="W781" s="26"/>
      <c r="X781" s="26"/>
      <c r="Y781" s="26"/>
      <c r="Z781" s="26">
        <f t="shared" si="93"/>
        <v>-93530.953333333324</v>
      </c>
      <c r="AA781" s="26"/>
      <c r="AB781" s="1"/>
      <c r="AC781" s="27">
        <f t="shared" si="95"/>
        <v>0</v>
      </c>
    </row>
    <row r="782" spans="1:29" ht="13.5" hidden="1" outlineLevel="3" thickBot="1" x14ac:dyDescent="0.25">
      <c r="A782" s="28" t="s">
        <v>1366</v>
      </c>
      <c r="B782" s="28" t="s">
        <v>1367</v>
      </c>
      <c r="C782" s="24" t="s">
        <v>1670</v>
      </c>
      <c r="D782" s="24" t="s">
        <v>1671</v>
      </c>
      <c r="E782" s="25">
        <v>-822139.46</v>
      </c>
      <c r="F782" s="25">
        <v>-692585.2</v>
      </c>
      <c r="G782" s="25">
        <v>-563030.94999999995</v>
      </c>
      <c r="H782" s="25">
        <v>-433476.69</v>
      </c>
      <c r="I782" s="25">
        <v>-303922.43</v>
      </c>
      <c r="J782" s="25">
        <v>-174368.17</v>
      </c>
      <c r="K782" s="25">
        <v>-44813.919999999998</v>
      </c>
      <c r="L782" s="25">
        <v>-44813.919999999998</v>
      </c>
      <c r="M782" s="25">
        <v>-44813.919999999998</v>
      </c>
      <c r="N782" s="25">
        <v>-44813.919999999998</v>
      </c>
      <c r="O782" s="25">
        <v>-44813.919999999998</v>
      </c>
      <c r="P782" s="25">
        <v>-44813.919999999998</v>
      </c>
      <c r="Q782" s="25">
        <v>-44813.919999999998</v>
      </c>
      <c r="R782" s="25">
        <f t="shared" si="94"/>
        <v>-239145.30416666661</v>
      </c>
      <c r="T782" s="26"/>
      <c r="U782" s="26"/>
      <c r="V782" s="26">
        <f t="shared" si="92"/>
        <v>-239145.30416666661</v>
      </c>
      <c r="W782" s="26"/>
      <c r="X782" s="26"/>
      <c r="Y782" s="26"/>
      <c r="Z782" s="26">
        <f t="shared" si="93"/>
        <v>-239145.30416666661</v>
      </c>
      <c r="AA782" s="26"/>
      <c r="AB782" s="1"/>
      <c r="AC782" s="27">
        <f t="shared" si="95"/>
        <v>0</v>
      </c>
    </row>
    <row r="783" spans="1:29" ht="13.5" hidden="1" outlineLevel="3" thickBot="1" x14ac:dyDescent="0.25">
      <c r="A783" s="28" t="s">
        <v>1366</v>
      </c>
      <c r="B783" s="28" t="s">
        <v>1367</v>
      </c>
      <c r="C783" s="24" t="s">
        <v>1672</v>
      </c>
      <c r="D783" s="24" t="s">
        <v>1673</v>
      </c>
      <c r="E783" s="25">
        <v>28285501.629999999</v>
      </c>
      <c r="F783" s="25">
        <v>23815176.859999999</v>
      </c>
      <c r="G783" s="25">
        <v>19461712.539999999</v>
      </c>
      <c r="H783" s="25">
        <v>15657552.85</v>
      </c>
      <c r="I783" s="25">
        <v>12532373.050000001</v>
      </c>
      <c r="J783" s="25">
        <v>9768735.3399999999</v>
      </c>
      <c r="K783" s="25">
        <v>6764899.3799999999</v>
      </c>
      <c r="L783" s="25">
        <v>3652446.01</v>
      </c>
      <c r="M783" s="25">
        <v>775616.18</v>
      </c>
      <c r="N783" s="25">
        <v>-2010444.45</v>
      </c>
      <c r="O783" s="25">
        <v>0</v>
      </c>
      <c r="P783" s="25">
        <v>0</v>
      </c>
      <c r="Q783" s="25">
        <v>0</v>
      </c>
      <c r="R783" s="25">
        <f t="shared" si="94"/>
        <v>8713401.5479166675</v>
      </c>
      <c r="T783" s="26"/>
      <c r="U783" s="26"/>
      <c r="V783" s="26">
        <f t="shared" si="92"/>
        <v>8713401.5479166675</v>
      </c>
      <c r="W783" s="26"/>
      <c r="X783" s="26"/>
      <c r="Y783" s="26"/>
      <c r="Z783" s="26">
        <f t="shared" si="93"/>
        <v>8713401.5479166675</v>
      </c>
      <c r="AA783" s="26"/>
      <c r="AB783" s="1"/>
      <c r="AC783" s="27">
        <f t="shared" si="95"/>
        <v>0</v>
      </c>
    </row>
    <row r="784" spans="1:29" ht="13.5" hidden="1" outlineLevel="3" thickBot="1" x14ac:dyDescent="0.25">
      <c r="A784" s="28" t="s">
        <v>1366</v>
      </c>
      <c r="B784" s="28" t="s">
        <v>1367</v>
      </c>
      <c r="C784" s="24" t="s">
        <v>1674</v>
      </c>
      <c r="D784" s="24" t="s">
        <v>1675</v>
      </c>
      <c r="E784" s="25">
        <v>1870704.21</v>
      </c>
      <c r="F784" s="25">
        <v>1880194.45</v>
      </c>
      <c r="G784" s="25">
        <v>1884957.61</v>
      </c>
      <c r="H784" s="25">
        <v>1889732.84</v>
      </c>
      <c r="I784" s="25">
        <v>1703812.48</v>
      </c>
      <c r="J784" s="25">
        <v>1708128.8</v>
      </c>
      <c r="K784" s="25">
        <v>6575010.4100000001</v>
      </c>
      <c r="L784" s="25">
        <v>6591667.0999999996</v>
      </c>
      <c r="M784" s="25">
        <v>6608365.9900000002</v>
      </c>
      <c r="N784" s="25">
        <v>6611964.4400000004</v>
      </c>
      <c r="O784" s="25">
        <v>2000692.46</v>
      </c>
      <c r="P784" s="25">
        <v>2006899.45</v>
      </c>
      <c r="Q784" s="25">
        <v>1970713.86</v>
      </c>
      <c r="R784" s="25">
        <f t="shared" si="94"/>
        <v>3448511.2554166666</v>
      </c>
      <c r="T784" s="26"/>
      <c r="U784" s="26"/>
      <c r="V784" s="26">
        <f t="shared" si="92"/>
        <v>3448511.2554166666</v>
      </c>
      <c r="W784" s="26"/>
      <c r="X784" s="26"/>
      <c r="Y784" s="26"/>
      <c r="Z784" s="26">
        <f t="shared" si="93"/>
        <v>3448511.2554166666</v>
      </c>
      <c r="AA784" s="26"/>
      <c r="AB784" s="1"/>
      <c r="AC784" s="27">
        <f t="shared" si="95"/>
        <v>0</v>
      </c>
    </row>
    <row r="785" spans="1:29" ht="13.5" hidden="1" outlineLevel="3" thickBot="1" x14ac:dyDescent="0.25">
      <c r="A785" s="28" t="s">
        <v>1366</v>
      </c>
      <c r="B785" s="28" t="s">
        <v>1367</v>
      </c>
      <c r="C785" s="24" t="s">
        <v>1676</v>
      </c>
      <c r="D785" s="24" t="s">
        <v>1677</v>
      </c>
      <c r="E785" s="25">
        <v>48901616.229999997</v>
      </c>
      <c r="F785" s="25">
        <v>83519073.510000005</v>
      </c>
      <c r="G785" s="25">
        <v>95578814.909999996</v>
      </c>
      <c r="H785" s="25">
        <v>97344221.859999999</v>
      </c>
      <c r="I785" s="25">
        <v>110431899.58</v>
      </c>
      <c r="J785" s="25">
        <v>88574567.510000005</v>
      </c>
      <c r="K785" s="25">
        <v>91192725.170000002</v>
      </c>
      <c r="L785" s="25">
        <v>92278550.510000005</v>
      </c>
      <c r="M785" s="25">
        <v>92717459.469999999</v>
      </c>
      <c r="N785" s="25">
        <v>92305424.810000002</v>
      </c>
      <c r="O785" s="25">
        <v>93425402.069999993</v>
      </c>
      <c r="P785" s="25">
        <v>88237137.25</v>
      </c>
      <c r="Q785" s="25">
        <v>81943880.609999999</v>
      </c>
      <c r="R785" s="25">
        <f t="shared" si="94"/>
        <v>90919002.089166656</v>
      </c>
      <c r="T785" s="26"/>
      <c r="U785" s="26"/>
      <c r="V785" s="26">
        <f t="shared" si="92"/>
        <v>90919002.089166656</v>
      </c>
      <c r="W785" s="26"/>
      <c r="X785" s="26"/>
      <c r="Y785" s="26"/>
      <c r="Z785" s="26">
        <f t="shared" si="93"/>
        <v>90919002.089166656</v>
      </c>
      <c r="AA785" s="26"/>
      <c r="AB785" s="1"/>
      <c r="AC785" s="27">
        <f t="shared" si="95"/>
        <v>0</v>
      </c>
    </row>
    <row r="786" spans="1:29" ht="13.5" hidden="1" outlineLevel="3" thickBot="1" x14ac:dyDescent="0.25">
      <c r="A786" s="28" t="s">
        <v>1366</v>
      </c>
      <c r="B786" s="28" t="s">
        <v>1367</v>
      </c>
      <c r="C786" s="24" t="s">
        <v>1678</v>
      </c>
      <c r="D786" s="24" t="s">
        <v>1679</v>
      </c>
      <c r="E786" s="25">
        <v>86483</v>
      </c>
      <c r="F786" s="25">
        <v>86483</v>
      </c>
      <c r="G786" s="25">
        <v>86483</v>
      </c>
      <c r="H786" s="25">
        <v>86483</v>
      </c>
      <c r="I786" s="25">
        <v>86483</v>
      </c>
      <c r="J786" s="25">
        <v>86483</v>
      </c>
      <c r="K786" s="25">
        <v>86483</v>
      </c>
      <c r="L786" s="25">
        <v>8238975.5599999996</v>
      </c>
      <c r="M786" s="25">
        <v>6545089.5899999999</v>
      </c>
      <c r="N786" s="25">
        <v>8040988.0999999996</v>
      </c>
      <c r="O786" s="25">
        <v>10555388.93</v>
      </c>
      <c r="P786" s="25">
        <v>21757676.239999998</v>
      </c>
      <c r="Q786" s="25">
        <v>29587017.140000001</v>
      </c>
      <c r="R786" s="25">
        <f t="shared" si="94"/>
        <v>5874480.5408333344</v>
      </c>
      <c r="T786" s="26"/>
      <c r="U786" s="26"/>
      <c r="V786" s="26">
        <f t="shared" si="92"/>
        <v>5874480.5408333344</v>
      </c>
      <c r="W786" s="26"/>
      <c r="X786" s="26"/>
      <c r="Y786" s="26"/>
      <c r="Z786" s="26">
        <f t="shared" si="93"/>
        <v>5874480.5408333344</v>
      </c>
      <c r="AA786" s="26"/>
      <c r="AB786" s="1"/>
      <c r="AC786" s="27">
        <f t="shared" si="95"/>
        <v>0</v>
      </c>
    </row>
    <row r="787" spans="1:29" ht="13.5" hidden="1" outlineLevel="3" thickBot="1" x14ac:dyDescent="0.25">
      <c r="A787" s="28" t="s">
        <v>1366</v>
      </c>
      <c r="B787" s="28" t="s">
        <v>1367</v>
      </c>
      <c r="C787" s="24" t="s">
        <v>1680</v>
      </c>
      <c r="D787" s="24" t="s">
        <v>1681</v>
      </c>
      <c r="E787" s="25">
        <v>-93298.85</v>
      </c>
      <c r="F787" s="25">
        <v>-94009.73</v>
      </c>
      <c r="G787" s="25">
        <v>-94247.89</v>
      </c>
      <c r="H787" s="25">
        <v>-94486.65</v>
      </c>
      <c r="I787" s="25">
        <v>-94726.02</v>
      </c>
      <c r="J787" s="25">
        <v>-94965.99</v>
      </c>
      <c r="K787" s="25">
        <v>-95206.57</v>
      </c>
      <c r="L787" s="25">
        <v>-95447.76</v>
      </c>
      <c r="M787" s="25">
        <v>-95689.56</v>
      </c>
      <c r="N787" s="25">
        <v>-96620.69</v>
      </c>
      <c r="O787" s="25">
        <v>-96620.69</v>
      </c>
      <c r="P787" s="25">
        <v>0</v>
      </c>
      <c r="Q787" s="25">
        <v>0</v>
      </c>
      <c r="R787" s="25">
        <f t="shared" si="94"/>
        <v>-83222.581250000003</v>
      </c>
      <c r="T787" s="26"/>
      <c r="U787" s="26"/>
      <c r="V787" s="26">
        <f t="shared" si="92"/>
        <v>-83222.581250000003</v>
      </c>
      <c r="W787" s="26"/>
      <c r="X787" s="26"/>
      <c r="Y787" s="26"/>
      <c r="Z787" s="26">
        <f t="shared" si="93"/>
        <v>-83222.581250000003</v>
      </c>
      <c r="AA787" s="26"/>
      <c r="AB787" s="1"/>
      <c r="AC787" s="27">
        <f t="shared" si="95"/>
        <v>0</v>
      </c>
    </row>
    <row r="788" spans="1:29" ht="13.5" hidden="1" outlineLevel="3" thickBot="1" x14ac:dyDescent="0.25">
      <c r="A788" s="28" t="s">
        <v>1366</v>
      </c>
      <c r="B788" s="28" t="s">
        <v>1367</v>
      </c>
      <c r="C788" s="24" t="s">
        <v>1682</v>
      </c>
      <c r="D788" s="24" t="s">
        <v>1683</v>
      </c>
      <c r="E788" s="25">
        <v>-2696213.76</v>
      </c>
      <c r="F788" s="25">
        <v>-4161651.38</v>
      </c>
      <c r="G788" s="25">
        <v>-4753878.82</v>
      </c>
      <c r="H788" s="25">
        <v>-4829832.6900000004</v>
      </c>
      <c r="I788" s="25">
        <v>-5470179.5700000003</v>
      </c>
      <c r="J788" s="25">
        <v>-4369668.57</v>
      </c>
      <c r="K788" s="25">
        <v>-14116605.199999999</v>
      </c>
      <c r="L788" s="25">
        <v>-14159149.869999999</v>
      </c>
      <c r="M788" s="25">
        <v>-14169244.57</v>
      </c>
      <c r="N788" s="25">
        <v>-14139453.24</v>
      </c>
      <c r="O788" s="25">
        <v>-14137644.49</v>
      </c>
      <c r="P788" s="25">
        <v>-14352694.630000001</v>
      </c>
      <c r="Q788" s="25">
        <v>-14352694.630000001</v>
      </c>
      <c r="R788" s="25">
        <f t="shared" si="94"/>
        <v>-9765371.4354166649</v>
      </c>
      <c r="T788" s="26"/>
      <c r="U788" s="26"/>
      <c r="V788" s="26">
        <f t="shared" si="92"/>
        <v>-9765371.4354166649</v>
      </c>
      <c r="W788" s="26"/>
      <c r="X788" s="26"/>
      <c r="Y788" s="26"/>
      <c r="Z788" s="26">
        <f t="shared" si="93"/>
        <v>-9765371.4354166649</v>
      </c>
      <c r="AA788" s="26"/>
      <c r="AB788" s="1"/>
      <c r="AC788" s="27">
        <f t="shared" si="95"/>
        <v>0</v>
      </c>
    </row>
    <row r="789" spans="1:29" ht="13.5" hidden="1" outlineLevel="3" thickBot="1" x14ac:dyDescent="0.25">
      <c r="A789" s="28" t="s">
        <v>1366</v>
      </c>
      <c r="B789" s="28" t="s">
        <v>1367</v>
      </c>
      <c r="C789" s="24" t="s">
        <v>1684</v>
      </c>
      <c r="D789" s="24" t="s">
        <v>1685</v>
      </c>
      <c r="E789" s="25">
        <v>-4324.1499999999996</v>
      </c>
      <c r="F789" s="25">
        <v>-4324.1499999999996</v>
      </c>
      <c r="G789" s="25">
        <v>-4324.1499999999996</v>
      </c>
      <c r="H789" s="25">
        <v>-4324.1499999999996</v>
      </c>
      <c r="I789" s="25">
        <v>-4324.1499999999996</v>
      </c>
      <c r="J789" s="25">
        <v>-4324.1499999999996</v>
      </c>
      <c r="K789" s="25">
        <v>-4324.1499999999996</v>
      </c>
      <c r="L789" s="25">
        <v>-412495.23</v>
      </c>
      <c r="M789" s="25">
        <v>-328650.2</v>
      </c>
      <c r="N789" s="25">
        <v>-401581.45</v>
      </c>
      <c r="O789" s="25">
        <v>-527769.46</v>
      </c>
      <c r="P789" s="25">
        <v>-1087883.82</v>
      </c>
      <c r="Q789" s="25">
        <v>-1479350.86</v>
      </c>
      <c r="R789" s="25">
        <f t="shared" si="94"/>
        <v>-293846.88041666668</v>
      </c>
      <c r="T789" s="26"/>
      <c r="U789" s="26"/>
      <c r="V789" s="26">
        <f t="shared" si="92"/>
        <v>-293846.88041666668</v>
      </c>
      <c r="W789" s="26"/>
      <c r="X789" s="26"/>
      <c r="Y789" s="26"/>
      <c r="Z789" s="26">
        <f t="shared" si="93"/>
        <v>-293846.88041666668</v>
      </c>
      <c r="AA789" s="26"/>
      <c r="AB789" s="1"/>
      <c r="AC789" s="27">
        <f t="shared" si="95"/>
        <v>0</v>
      </c>
    </row>
    <row r="790" spans="1:29" ht="13.5" hidden="1" outlineLevel="3" thickBot="1" x14ac:dyDescent="0.25">
      <c r="A790" s="28" t="s">
        <v>1366</v>
      </c>
      <c r="B790" s="28" t="s">
        <v>1367</v>
      </c>
      <c r="C790" s="24" t="s">
        <v>1686</v>
      </c>
      <c r="D790" s="24" t="s">
        <v>1687</v>
      </c>
      <c r="E790" s="25">
        <v>-28729852.969999999</v>
      </c>
      <c r="F790" s="25">
        <v>-24410571.760000002</v>
      </c>
      <c r="G790" s="25">
        <v>-20207841.59</v>
      </c>
      <c r="H790" s="25">
        <v>-16555175.939999999</v>
      </c>
      <c r="I790" s="25">
        <v>-13471006.810000001</v>
      </c>
      <c r="J790" s="25">
        <v>-10844177.210000001</v>
      </c>
      <c r="K790" s="25">
        <v>-11624752.26</v>
      </c>
      <c r="L790" s="25">
        <v>-11624752.26</v>
      </c>
      <c r="M790" s="25">
        <v>-11624752.26</v>
      </c>
      <c r="N790" s="25">
        <v>-65921019.82</v>
      </c>
      <c r="O790" s="25">
        <v>-65921019.82</v>
      </c>
      <c r="P790" s="25">
        <v>-65921019.82</v>
      </c>
      <c r="Q790" s="25">
        <v>-74246510.879999995</v>
      </c>
      <c r="R790" s="25">
        <f t="shared" si="94"/>
        <v>-30801189.289583337</v>
      </c>
      <c r="T790" s="26"/>
      <c r="U790" s="26"/>
      <c r="V790" s="26">
        <f t="shared" si="92"/>
        <v>-30801189.289583337</v>
      </c>
      <c r="W790" s="26"/>
      <c r="X790" s="26"/>
      <c r="Y790" s="26"/>
      <c r="Z790" s="26">
        <f t="shared" si="93"/>
        <v>-30801189.289583337</v>
      </c>
      <c r="AA790" s="26"/>
      <c r="AB790" s="1"/>
      <c r="AC790" s="27">
        <f t="shared" si="95"/>
        <v>0</v>
      </c>
    </row>
    <row r="791" spans="1:29" ht="13.5" hidden="1" outlineLevel="3" thickBot="1" x14ac:dyDescent="0.25">
      <c r="A791" s="28" t="s">
        <v>1366</v>
      </c>
      <c r="B791" s="28" t="s">
        <v>1367</v>
      </c>
      <c r="C791" s="24" t="s">
        <v>1688</v>
      </c>
      <c r="D791" s="24" t="s">
        <v>1689</v>
      </c>
      <c r="E791" s="25">
        <v>258903.67</v>
      </c>
      <c r="F791" s="25">
        <v>258903.67</v>
      </c>
      <c r="G791" s="25">
        <v>258903.67</v>
      </c>
      <c r="H791" s="25">
        <v>258903.67</v>
      </c>
      <c r="I791" s="25">
        <v>258903.67</v>
      </c>
      <c r="J791" s="25">
        <v>258903.67</v>
      </c>
      <c r="K791" s="25">
        <v>258903.67</v>
      </c>
      <c r="L791" s="25">
        <v>258903.67</v>
      </c>
      <c r="M791" s="25">
        <v>258903.67</v>
      </c>
      <c r="N791" s="25">
        <v>258903.67</v>
      </c>
      <c r="O791" s="25">
        <v>258903.67</v>
      </c>
      <c r="P791" s="25">
        <v>258903.67</v>
      </c>
      <c r="Q791" s="25">
        <v>258903.67</v>
      </c>
      <c r="R791" s="25">
        <f t="shared" si="94"/>
        <v>258903.66999999995</v>
      </c>
      <c r="T791" s="26"/>
      <c r="U791" s="26"/>
      <c r="V791" s="26">
        <f t="shared" si="92"/>
        <v>258903.66999999995</v>
      </c>
      <c r="W791" s="26"/>
      <c r="X791" s="26"/>
      <c r="Y791" s="26">
        <f>V791</f>
        <v>258903.66999999995</v>
      </c>
      <c r="Z791" s="26"/>
      <c r="AA791" s="26"/>
      <c r="AB791" s="1"/>
      <c r="AC791" s="27">
        <f t="shared" si="95"/>
        <v>1</v>
      </c>
    </row>
    <row r="792" spans="1:29" ht="13.5" hidden="1" outlineLevel="3" thickBot="1" x14ac:dyDescent="0.25">
      <c r="A792" s="28" t="s">
        <v>1366</v>
      </c>
      <c r="B792" s="28" t="s">
        <v>1367</v>
      </c>
      <c r="C792" s="24" t="s">
        <v>1690</v>
      </c>
      <c r="D792" s="24" t="s">
        <v>1691</v>
      </c>
      <c r="E792" s="25">
        <v>0</v>
      </c>
      <c r="F792" s="25">
        <v>0</v>
      </c>
      <c r="G792" s="25">
        <v>-1149492.1599999999</v>
      </c>
      <c r="H792" s="25">
        <v>-1152605.3700000001</v>
      </c>
      <c r="I792" s="25">
        <v>-1155727.01</v>
      </c>
      <c r="J792" s="25">
        <v>-1158857.1000000001</v>
      </c>
      <c r="K792" s="25">
        <v>-1161995.67</v>
      </c>
      <c r="L792" s="25">
        <v>-1161995.67</v>
      </c>
      <c r="M792" s="25">
        <v>-1161995.67</v>
      </c>
      <c r="N792" s="25">
        <v>-1171462.47</v>
      </c>
      <c r="O792" s="25">
        <v>-1171462.47</v>
      </c>
      <c r="P792" s="25">
        <v>-1171462.47</v>
      </c>
      <c r="Q792" s="25">
        <v>-6620093.0800000001</v>
      </c>
      <c r="R792" s="25">
        <f t="shared" si="94"/>
        <v>-1243925.2166666668</v>
      </c>
      <c r="T792" s="26"/>
      <c r="U792" s="26"/>
      <c r="V792" s="26">
        <f t="shared" si="92"/>
        <v>-1243925.2166666668</v>
      </c>
      <c r="W792" s="26"/>
      <c r="X792" s="26"/>
      <c r="Y792" s="26"/>
      <c r="Z792" s="26">
        <f t="shared" ref="Z792:Z819" si="96">V792</f>
        <v>-1243925.2166666668</v>
      </c>
      <c r="AA792" s="26"/>
      <c r="AB792" s="1"/>
      <c r="AC792" s="27">
        <f t="shared" si="95"/>
        <v>0</v>
      </c>
    </row>
    <row r="793" spans="1:29" ht="13.5" hidden="1" outlineLevel="3" thickBot="1" x14ac:dyDescent="0.25">
      <c r="A793" s="28" t="s">
        <v>1366</v>
      </c>
      <c r="B793" s="28" t="s">
        <v>1367</v>
      </c>
      <c r="C793" s="24" t="s">
        <v>1692</v>
      </c>
      <c r="D793" s="24" t="s">
        <v>1691</v>
      </c>
      <c r="E793" s="25">
        <v>0</v>
      </c>
      <c r="F793" s="25">
        <v>0</v>
      </c>
      <c r="G793" s="25">
        <v>3060639.84</v>
      </c>
      <c r="H793" s="25">
        <v>6118365.9299999997</v>
      </c>
      <c r="I793" s="25">
        <v>10908295.91</v>
      </c>
      <c r="J793" s="25">
        <v>10082539.699999999</v>
      </c>
      <c r="K793" s="25">
        <v>12941831.800000001</v>
      </c>
      <c r="L793" s="25">
        <v>10731508.41</v>
      </c>
      <c r="M793" s="25">
        <v>12507757.49</v>
      </c>
      <c r="N793" s="25">
        <v>13578849.1</v>
      </c>
      <c r="O793" s="25">
        <v>15516075.529999999</v>
      </c>
      <c r="P793" s="25">
        <v>21557605.02</v>
      </c>
      <c r="Q793" s="25">
        <v>23405024.629999999</v>
      </c>
      <c r="R793" s="25">
        <f t="shared" si="94"/>
        <v>10725498.420416666</v>
      </c>
      <c r="T793" s="26"/>
      <c r="U793" s="26"/>
      <c r="V793" s="26">
        <f t="shared" si="92"/>
        <v>10725498.420416666</v>
      </c>
      <c r="W793" s="26"/>
      <c r="X793" s="26"/>
      <c r="Y793" s="26"/>
      <c r="Z793" s="26">
        <f t="shared" si="96"/>
        <v>10725498.420416666</v>
      </c>
      <c r="AA793" s="26"/>
      <c r="AB793" s="1"/>
      <c r="AC793" s="27">
        <f t="shared" si="95"/>
        <v>0</v>
      </c>
    </row>
    <row r="794" spans="1:29" ht="13.5" hidden="1" outlineLevel="3" thickBot="1" x14ac:dyDescent="0.25">
      <c r="A794" s="28" t="s">
        <v>1366</v>
      </c>
      <c r="B794" s="28" t="s">
        <v>1367</v>
      </c>
      <c r="C794" s="24" t="s">
        <v>1693</v>
      </c>
      <c r="D794" s="24" t="s">
        <v>1694</v>
      </c>
      <c r="E794" s="25">
        <v>-2276990.13</v>
      </c>
      <c r="F794" s="25">
        <v>-1989931</v>
      </c>
      <c r="G794" s="25">
        <v>-1490017.05</v>
      </c>
      <c r="H794" s="25">
        <v>-1350845.85</v>
      </c>
      <c r="I794" s="25">
        <v>-1199552.19</v>
      </c>
      <c r="J794" s="25">
        <v>-1084931</v>
      </c>
      <c r="K794" s="25">
        <v>-928207.46</v>
      </c>
      <c r="L794" s="25">
        <v>-799615.56</v>
      </c>
      <c r="M794" s="25">
        <v>-613215.31000000006</v>
      </c>
      <c r="N794" s="25">
        <v>-444055.87</v>
      </c>
      <c r="O794" s="25">
        <v>-320163.5</v>
      </c>
      <c r="P794" s="25">
        <v>-147127.89000000001</v>
      </c>
      <c r="Q794" s="25">
        <v>-31035.91</v>
      </c>
      <c r="R794" s="25">
        <f t="shared" si="94"/>
        <v>-960139.6416666666</v>
      </c>
      <c r="T794" s="26"/>
      <c r="U794" s="26"/>
      <c r="V794" s="26">
        <f t="shared" si="92"/>
        <v>-960139.6416666666</v>
      </c>
      <c r="W794" s="26"/>
      <c r="X794" s="26"/>
      <c r="Y794" s="26"/>
      <c r="Z794" s="26">
        <f t="shared" si="96"/>
        <v>-960139.6416666666</v>
      </c>
      <c r="AA794" s="26"/>
      <c r="AB794" s="1"/>
      <c r="AC794" s="27">
        <f t="shared" si="95"/>
        <v>0</v>
      </c>
    </row>
    <row r="795" spans="1:29" ht="13.5" hidden="1" outlineLevel="3" thickBot="1" x14ac:dyDescent="0.25">
      <c r="A795" s="28" t="s">
        <v>1366</v>
      </c>
      <c r="B795" s="28" t="s">
        <v>1367</v>
      </c>
      <c r="C795" s="24" t="s">
        <v>1695</v>
      </c>
      <c r="D795" s="24" t="s">
        <v>1696</v>
      </c>
      <c r="E795" s="25">
        <v>7905313.2300000004</v>
      </c>
      <c r="F795" s="25">
        <v>22285400.77</v>
      </c>
      <c r="G795" s="25">
        <v>28292869.829999998</v>
      </c>
      <c r="H795" s="25">
        <v>32006230.170000002</v>
      </c>
      <c r="I795" s="25">
        <v>29899680.93</v>
      </c>
      <c r="J795" s="25">
        <v>23256431.789999999</v>
      </c>
      <c r="K795" s="25">
        <v>25870556.84</v>
      </c>
      <c r="L795" s="25">
        <v>26070429.73</v>
      </c>
      <c r="M795" s="25">
        <v>25953406.329999998</v>
      </c>
      <c r="N795" s="25">
        <v>25745917.010000002</v>
      </c>
      <c r="O795" s="25">
        <v>26191525.780000001</v>
      </c>
      <c r="P795" s="25">
        <v>25122047.52</v>
      </c>
      <c r="Q795" s="25">
        <v>24002848.300000001</v>
      </c>
      <c r="R795" s="25">
        <f t="shared" si="94"/>
        <v>25554048.122083332</v>
      </c>
      <c r="T795" s="26"/>
      <c r="U795" s="26"/>
      <c r="V795" s="26">
        <f t="shared" si="92"/>
        <v>25554048.122083332</v>
      </c>
      <c r="W795" s="26"/>
      <c r="X795" s="26"/>
      <c r="Y795" s="26"/>
      <c r="Z795" s="26">
        <f t="shared" si="96"/>
        <v>25554048.122083332</v>
      </c>
      <c r="AA795" s="26"/>
      <c r="AB795" s="1"/>
      <c r="AC795" s="27">
        <f t="shared" si="95"/>
        <v>0</v>
      </c>
    </row>
    <row r="796" spans="1:29" ht="13.5" hidden="1" outlineLevel="3" thickBot="1" x14ac:dyDescent="0.25">
      <c r="A796" s="28" t="s">
        <v>1366</v>
      </c>
      <c r="B796" s="28" t="s">
        <v>1367</v>
      </c>
      <c r="C796" s="24" t="s">
        <v>1697</v>
      </c>
      <c r="D796" s="24" t="s">
        <v>1698</v>
      </c>
      <c r="E796" s="25">
        <v>23389.72</v>
      </c>
      <c r="F796" s="25">
        <v>23389.72</v>
      </c>
      <c r="G796" s="25">
        <v>23389.72</v>
      </c>
      <c r="H796" s="25">
        <v>23389.72</v>
      </c>
      <c r="I796" s="25">
        <v>23389.72</v>
      </c>
      <c r="J796" s="25">
        <v>23389.72</v>
      </c>
      <c r="K796" s="25">
        <v>23389.72</v>
      </c>
      <c r="L796" s="25">
        <v>2404437.71</v>
      </c>
      <c r="M796" s="25">
        <v>839937.1</v>
      </c>
      <c r="N796" s="25">
        <v>1168186.53</v>
      </c>
      <c r="O796" s="25">
        <v>2458244.7200000002</v>
      </c>
      <c r="P796" s="25">
        <v>5763411.2800000003</v>
      </c>
      <c r="Q796" s="25">
        <v>12292393.939999999</v>
      </c>
      <c r="R796" s="25">
        <f t="shared" si="94"/>
        <v>1577703.9574999998</v>
      </c>
      <c r="T796" s="26"/>
      <c r="U796" s="26"/>
      <c r="V796" s="26">
        <f t="shared" si="92"/>
        <v>1577703.9574999998</v>
      </c>
      <c r="W796" s="26"/>
      <c r="X796" s="26"/>
      <c r="Y796" s="26"/>
      <c r="Z796" s="26">
        <f t="shared" si="96"/>
        <v>1577703.9574999998</v>
      </c>
      <c r="AA796" s="26"/>
      <c r="AB796" s="1"/>
      <c r="AC796" s="27">
        <f t="shared" si="95"/>
        <v>0</v>
      </c>
    </row>
    <row r="797" spans="1:29" ht="13.5" hidden="1" outlineLevel="3" thickBot="1" x14ac:dyDescent="0.25">
      <c r="A797" s="28" t="s">
        <v>1366</v>
      </c>
      <c r="B797" s="28" t="s">
        <v>1367</v>
      </c>
      <c r="C797" s="24" t="s">
        <v>1699</v>
      </c>
      <c r="D797" s="24" t="s">
        <v>1542</v>
      </c>
      <c r="E797" s="25">
        <v>121232.66</v>
      </c>
      <c r="F797" s="25">
        <v>121434.71</v>
      </c>
      <c r="G797" s="25">
        <v>121637.1</v>
      </c>
      <c r="H797" s="25">
        <v>-46962.28</v>
      </c>
      <c r="I797" s="25">
        <v>-47040.55</v>
      </c>
      <c r="J797" s="25">
        <v>-47118.95</v>
      </c>
      <c r="K797" s="25">
        <v>-218173.89</v>
      </c>
      <c r="L797" s="25">
        <v>-218537.51</v>
      </c>
      <c r="M797" s="25">
        <v>-218901.74</v>
      </c>
      <c r="N797" s="25">
        <v>-219266.58</v>
      </c>
      <c r="O797" s="25">
        <v>-219266.58</v>
      </c>
      <c r="P797" s="25">
        <v>-219266.58</v>
      </c>
      <c r="Q797" s="25">
        <v>0</v>
      </c>
      <c r="R797" s="25">
        <f t="shared" si="94"/>
        <v>-95903.876666666663</v>
      </c>
      <c r="T797" s="26"/>
      <c r="U797" s="26"/>
      <c r="V797" s="26">
        <f t="shared" si="92"/>
        <v>-95903.876666666663</v>
      </c>
      <c r="W797" s="26"/>
      <c r="X797" s="26"/>
      <c r="Y797" s="26"/>
      <c r="Z797" s="26">
        <f t="shared" si="96"/>
        <v>-95903.876666666663</v>
      </c>
      <c r="AA797" s="26"/>
      <c r="AB797" s="1"/>
      <c r="AC797" s="27">
        <f t="shared" si="95"/>
        <v>0</v>
      </c>
    </row>
    <row r="798" spans="1:29" ht="13.5" hidden="1" outlineLevel="3" thickBot="1" x14ac:dyDescent="0.25">
      <c r="A798" s="28" t="s">
        <v>1366</v>
      </c>
      <c r="B798" s="28" t="s">
        <v>1367</v>
      </c>
      <c r="C798" s="24" t="s">
        <v>1700</v>
      </c>
      <c r="D798" s="24" t="s">
        <v>1701</v>
      </c>
      <c r="E798" s="25">
        <v>338717.35</v>
      </c>
      <c r="F798" s="25">
        <v>1057693.6200000001</v>
      </c>
      <c r="G798" s="25">
        <v>1358033.76</v>
      </c>
      <c r="H798" s="25">
        <v>-1602609.6</v>
      </c>
      <c r="I798" s="25">
        <v>-1497225.99</v>
      </c>
      <c r="J798" s="25">
        <v>-1214226.81</v>
      </c>
      <c r="K798" s="25">
        <v>-3879637.39</v>
      </c>
      <c r="L798" s="25">
        <v>-3896104.15</v>
      </c>
      <c r="M798" s="25">
        <v>-3894604.26</v>
      </c>
      <c r="N798" s="25">
        <v>-3888561.11</v>
      </c>
      <c r="O798" s="25">
        <v>-3915115.62</v>
      </c>
      <c r="P798" s="25">
        <v>-3865264.24</v>
      </c>
      <c r="Q798" s="25">
        <v>-3888449.9</v>
      </c>
      <c r="R798" s="25">
        <f t="shared" si="94"/>
        <v>-2251040.6720833331</v>
      </c>
      <c r="T798" s="26"/>
      <c r="U798" s="26"/>
      <c r="V798" s="26">
        <f t="shared" si="92"/>
        <v>-2251040.6720833331</v>
      </c>
      <c r="W798" s="26"/>
      <c r="X798" s="26"/>
      <c r="Y798" s="26"/>
      <c r="Z798" s="26">
        <f t="shared" si="96"/>
        <v>-2251040.6720833331</v>
      </c>
      <c r="AA798" s="26"/>
      <c r="AB798" s="1"/>
      <c r="AC798" s="27">
        <f t="shared" si="95"/>
        <v>0</v>
      </c>
    </row>
    <row r="799" spans="1:29" ht="13.5" hidden="1" outlineLevel="3" thickBot="1" x14ac:dyDescent="0.25">
      <c r="A799" s="28" t="s">
        <v>1366</v>
      </c>
      <c r="B799" s="28" t="s">
        <v>1367</v>
      </c>
      <c r="C799" s="24" t="s">
        <v>1702</v>
      </c>
      <c r="D799" s="24" t="s">
        <v>1703</v>
      </c>
      <c r="E799" s="25">
        <v>-1169.49</v>
      </c>
      <c r="F799" s="25">
        <v>-1169.49</v>
      </c>
      <c r="G799" s="25">
        <v>-1169.49</v>
      </c>
      <c r="H799" s="25">
        <v>-1169.49</v>
      </c>
      <c r="I799" s="25">
        <v>-1169.49</v>
      </c>
      <c r="J799" s="25">
        <v>-1169.49</v>
      </c>
      <c r="K799" s="25">
        <v>-1169.49</v>
      </c>
      <c r="L799" s="25">
        <v>-17636.25</v>
      </c>
      <c r="M799" s="25">
        <v>-41817.65</v>
      </c>
      <c r="N799" s="25">
        <v>-58137.26</v>
      </c>
      <c r="O799" s="25">
        <v>-122364.57</v>
      </c>
      <c r="P799" s="25">
        <v>-287206.57</v>
      </c>
      <c r="Q799" s="25">
        <v>-612688.55000000005</v>
      </c>
      <c r="R799" s="25">
        <f t="shared" si="94"/>
        <v>-70092.354999999996</v>
      </c>
      <c r="T799" s="26"/>
      <c r="U799" s="26"/>
      <c r="V799" s="26">
        <f t="shared" si="92"/>
        <v>-70092.354999999996</v>
      </c>
      <c r="W799" s="26"/>
      <c r="X799" s="26"/>
      <c r="Y799" s="26"/>
      <c r="Z799" s="26">
        <f t="shared" si="96"/>
        <v>-70092.354999999996</v>
      </c>
      <c r="AA799" s="26"/>
      <c r="AB799" s="1"/>
      <c r="AC799" s="27">
        <f t="shared" si="95"/>
        <v>0</v>
      </c>
    </row>
    <row r="800" spans="1:29" ht="13.5" hidden="1" outlineLevel="3" thickBot="1" x14ac:dyDescent="0.25">
      <c r="A800" s="28" t="s">
        <v>1366</v>
      </c>
      <c r="B800" s="28" t="s">
        <v>1367</v>
      </c>
      <c r="C800" s="24" t="s">
        <v>1704</v>
      </c>
      <c r="D800" s="24" t="s">
        <v>1705</v>
      </c>
      <c r="E800" s="25">
        <v>0</v>
      </c>
      <c r="F800" s="25">
        <v>-76761.58</v>
      </c>
      <c r="G800" s="25">
        <v>-3573437.32</v>
      </c>
      <c r="H800" s="25">
        <v>-6203097.0099999998</v>
      </c>
      <c r="I800" s="25">
        <v>-8220892.2400000002</v>
      </c>
      <c r="J800" s="25">
        <v>-8052202.1200000001</v>
      </c>
      <c r="K800" s="25">
        <v>-9849078.3699999992</v>
      </c>
      <c r="L800" s="25">
        <v>-9849078.3699999992</v>
      </c>
      <c r="M800" s="25">
        <v>-9849078.3699999992</v>
      </c>
      <c r="N800" s="25">
        <v>-15729694.48</v>
      </c>
      <c r="O800" s="25">
        <v>-15729694.48</v>
      </c>
      <c r="P800" s="25">
        <v>-15729694.48</v>
      </c>
      <c r="Q800" s="25">
        <v>-20083362.489999998</v>
      </c>
      <c r="R800" s="25">
        <f t="shared" si="94"/>
        <v>-9408699.172083335</v>
      </c>
      <c r="T800" s="26"/>
      <c r="U800" s="26"/>
      <c r="V800" s="26">
        <f t="shared" si="92"/>
        <v>-9408699.172083335</v>
      </c>
      <c r="W800" s="26"/>
      <c r="X800" s="26"/>
      <c r="Y800" s="26"/>
      <c r="Z800" s="26">
        <f t="shared" si="96"/>
        <v>-9408699.172083335</v>
      </c>
      <c r="AA800" s="26"/>
      <c r="AB800" s="1"/>
      <c r="AC800" s="27">
        <f t="shared" si="95"/>
        <v>0</v>
      </c>
    </row>
    <row r="801" spans="1:29" ht="13.5" hidden="1" outlineLevel="3" thickBot="1" x14ac:dyDescent="0.25">
      <c r="A801" s="28" t="s">
        <v>1366</v>
      </c>
      <c r="B801" s="28" t="s">
        <v>1367</v>
      </c>
      <c r="C801" s="24" t="s">
        <v>1706</v>
      </c>
      <c r="D801" s="24" t="s">
        <v>1705</v>
      </c>
      <c r="E801" s="25">
        <v>42838.3</v>
      </c>
      <c r="F801" s="25">
        <v>0</v>
      </c>
      <c r="G801" s="25">
        <v>0</v>
      </c>
      <c r="H801" s="25">
        <v>0</v>
      </c>
      <c r="I801" s="25">
        <v>0</v>
      </c>
      <c r="J801" s="25">
        <v>0</v>
      </c>
      <c r="K801" s="25">
        <v>0</v>
      </c>
      <c r="L801" s="25">
        <v>0</v>
      </c>
      <c r="M801" s="25">
        <v>0</v>
      </c>
      <c r="N801" s="25">
        <v>0</v>
      </c>
      <c r="O801" s="25">
        <v>0</v>
      </c>
      <c r="P801" s="25">
        <v>0</v>
      </c>
      <c r="Q801" s="25">
        <v>0</v>
      </c>
      <c r="R801" s="25">
        <f t="shared" si="94"/>
        <v>1784.9291666666668</v>
      </c>
      <c r="T801" s="26"/>
      <c r="U801" s="26"/>
      <c r="V801" s="26">
        <f t="shared" si="92"/>
        <v>1784.9291666666668</v>
      </c>
      <c r="W801" s="26"/>
      <c r="X801" s="26"/>
      <c r="Y801" s="26"/>
      <c r="Z801" s="26">
        <f t="shared" si="96"/>
        <v>1784.9291666666668</v>
      </c>
      <c r="AA801" s="26"/>
      <c r="AB801" s="1"/>
      <c r="AC801" s="27">
        <f t="shared" si="95"/>
        <v>0</v>
      </c>
    </row>
    <row r="802" spans="1:29" ht="13.5" hidden="1" outlineLevel="3" thickBot="1" x14ac:dyDescent="0.25">
      <c r="A802" s="28" t="s">
        <v>1366</v>
      </c>
      <c r="B802" s="28" t="s">
        <v>1367</v>
      </c>
      <c r="C802" s="24" t="s">
        <v>1707</v>
      </c>
      <c r="D802" s="24" t="s">
        <v>1708</v>
      </c>
      <c r="E802" s="25">
        <v>0</v>
      </c>
      <c r="F802" s="25">
        <v>0</v>
      </c>
      <c r="G802" s="25">
        <v>0</v>
      </c>
      <c r="H802" s="25">
        <v>0</v>
      </c>
      <c r="I802" s="25">
        <v>0</v>
      </c>
      <c r="J802" s="25">
        <v>0</v>
      </c>
      <c r="K802" s="25">
        <v>0</v>
      </c>
      <c r="L802" s="25">
        <v>515</v>
      </c>
      <c r="M802" s="25">
        <v>5309</v>
      </c>
      <c r="N802" s="25">
        <v>9491</v>
      </c>
      <c r="O802" s="25">
        <v>14591</v>
      </c>
      <c r="P802" s="25">
        <v>18977</v>
      </c>
      <c r="Q802" s="25">
        <v>24485</v>
      </c>
      <c r="R802" s="25">
        <f t="shared" si="94"/>
        <v>5093.791666666667</v>
      </c>
      <c r="T802" s="26"/>
      <c r="U802" s="26"/>
      <c r="V802" s="26">
        <f t="shared" si="92"/>
        <v>5093.791666666667</v>
      </c>
      <c r="W802" s="26"/>
      <c r="X802" s="26"/>
      <c r="Y802" s="26"/>
      <c r="Z802" s="26">
        <f t="shared" si="96"/>
        <v>5093.791666666667</v>
      </c>
      <c r="AA802" s="26"/>
      <c r="AB802" s="1"/>
      <c r="AC802" s="27">
        <f t="shared" si="95"/>
        <v>0</v>
      </c>
    </row>
    <row r="803" spans="1:29" ht="13.5" hidden="1" outlineLevel="3" thickBot="1" x14ac:dyDescent="0.25">
      <c r="A803" s="28" t="s">
        <v>1366</v>
      </c>
      <c r="B803" s="28" t="s">
        <v>1367</v>
      </c>
      <c r="C803" s="24" t="s">
        <v>1709</v>
      </c>
      <c r="D803" s="24" t="s">
        <v>1710</v>
      </c>
      <c r="E803" s="25">
        <v>0</v>
      </c>
      <c r="F803" s="25">
        <v>0</v>
      </c>
      <c r="G803" s="25">
        <v>0</v>
      </c>
      <c r="H803" s="25">
        <v>0</v>
      </c>
      <c r="I803" s="25">
        <v>0</v>
      </c>
      <c r="J803" s="25">
        <v>0</v>
      </c>
      <c r="K803" s="25">
        <v>0</v>
      </c>
      <c r="L803" s="25">
        <v>0</v>
      </c>
      <c r="M803" s="25">
        <v>36089.5</v>
      </c>
      <c r="N803" s="25">
        <v>40450.5</v>
      </c>
      <c r="O803" s="25">
        <v>47570.5</v>
      </c>
      <c r="P803" s="25">
        <v>52109.5</v>
      </c>
      <c r="Q803" s="25">
        <v>59763.5</v>
      </c>
      <c r="R803" s="25">
        <f t="shared" si="94"/>
        <v>17175.145833333332</v>
      </c>
      <c r="T803" s="26"/>
      <c r="U803" s="26"/>
      <c r="V803" s="26">
        <f t="shared" si="92"/>
        <v>17175.145833333332</v>
      </c>
      <c r="W803" s="26"/>
      <c r="X803" s="26"/>
      <c r="Y803" s="26"/>
      <c r="Z803" s="26">
        <f t="shared" si="96"/>
        <v>17175.145833333332</v>
      </c>
      <c r="AA803" s="26"/>
      <c r="AB803" s="1"/>
      <c r="AC803" s="27">
        <f t="shared" si="95"/>
        <v>0</v>
      </c>
    </row>
    <row r="804" spans="1:29" ht="13.5" hidden="1" outlineLevel="3" thickBot="1" x14ac:dyDescent="0.25">
      <c r="A804" s="28" t="s">
        <v>1366</v>
      </c>
      <c r="B804" s="28" t="s">
        <v>1367</v>
      </c>
      <c r="C804" s="24" t="s">
        <v>1711</v>
      </c>
      <c r="D804" s="24" t="s">
        <v>1712</v>
      </c>
      <c r="E804" s="25">
        <v>0</v>
      </c>
      <c r="F804" s="25">
        <v>0</v>
      </c>
      <c r="G804" s="25">
        <v>0</v>
      </c>
      <c r="H804" s="25">
        <v>0</v>
      </c>
      <c r="I804" s="25">
        <v>0</v>
      </c>
      <c r="J804" s="25">
        <v>0</v>
      </c>
      <c r="K804" s="25">
        <v>0</v>
      </c>
      <c r="L804" s="25">
        <v>-515</v>
      </c>
      <c r="M804" s="25">
        <v>-41398.5</v>
      </c>
      <c r="N804" s="25">
        <v>-49941.5</v>
      </c>
      <c r="O804" s="25">
        <v>-62161.5</v>
      </c>
      <c r="P804" s="25">
        <v>-71086.5</v>
      </c>
      <c r="Q804" s="25">
        <v>-84248.5</v>
      </c>
      <c r="R804" s="25">
        <f t="shared" si="94"/>
        <v>-22268.9375</v>
      </c>
      <c r="T804" s="26"/>
      <c r="U804" s="26"/>
      <c r="V804" s="26">
        <f t="shared" si="92"/>
        <v>-22268.9375</v>
      </c>
      <c r="W804" s="26"/>
      <c r="X804" s="26"/>
      <c r="Y804" s="26"/>
      <c r="Z804" s="26">
        <f t="shared" si="96"/>
        <v>-22268.9375</v>
      </c>
      <c r="AA804" s="26"/>
      <c r="AB804" s="1"/>
      <c r="AC804" s="27">
        <f t="shared" si="95"/>
        <v>0</v>
      </c>
    </row>
    <row r="805" spans="1:29" ht="13.5" hidden="1" outlineLevel="3" thickBot="1" x14ac:dyDescent="0.25">
      <c r="A805" s="24" t="s">
        <v>1713</v>
      </c>
      <c r="B805" s="24" t="s">
        <v>1714</v>
      </c>
      <c r="C805" s="24" t="s">
        <v>1715</v>
      </c>
      <c r="D805" s="24" t="s">
        <v>1716</v>
      </c>
      <c r="E805" s="25">
        <v>224263.02</v>
      </c>
      <c r="F805" s="25">
        <v>155183.29999999999</v>
      </c>
      <c r="G805" s="25">
        <v>250275.98</v>
      </c>
      <c r="H805" s="25">
        <v>120236.16</v>
      </c>
      <c r="I805" s="25">
        <v>182392.28</v>
      </c>
      <c r="J805" s="25">
        <v>172856.89</v>
      </c>
      <c r="K805" s="25">
        <v>147531.51999999999</v>
      </c>
      <c r="L805" s="25">
        <v>175041.77</v>
      </c>
      <c r="M805" s="25">
        <v>187866.16</v>
      </c>
      <c r="N805" s="25">
        <v>231225.26</v>
      </c>
      <c r="O805" s="25">
        <v>156650.45000000001</v>
      </c>
      <c r="P805" s="25">
        <v>174546.62</v>
      </c>
      <c r="Q805" s="25">
        <v>203363.09</v>
      </c>
      <c r="R805" s="25">
        <f t="shared" si="94"/>
        <v>180634.95375000002</v>
      </c>
      <c r="T805" s="26"/>
      <c r="U805" s="26"/>
      <c r="V805" s="26">
        <f t="shared" si="92"/>
        <v>180634.95375000002</v>
      </c>
      <c r="W805" s="26"/>
      <c r="X805" s="26"/>
      <c r="Y805" s="26"/>
      <c r="Z805" s="26">
        <f t="shared" si="96"/>
        <v>180634.95375000002</v>
      </c>
      <c r="AA805" s="26"/>
      <c r="AB805" s="1"/>
      <c r="AC805" s="27">
        <f t="shared" si="95"/>
        <v>0</v>
      </c>
    </row>
    <row r="806" spans="1:29" ht="13.5" hidden="1" outlineLevel="3" thickBot="1" x14ac:dyDescent="0.25">
      <c r="A806" s="28" t="s">
        <v>1713</v>
      </c>
      <c r="B806" s="28" t="s">
        <v>1714</v>
      </c>
      <c r="C806" s="24" t="s">
        <v>1717</v>
      </c>
      <c r="D806" s="24" t="s">
        <v>1718</v>
      </c>
      <c r="E806" s="25">
        <v>-206605.83</v>
      </c>
      <c r="F806" s="25">
        <v>-260334.19</v>
      </c>
      <c r="G806" s="25">
        <v>-211901.3</v>
      </c>
      <c r="H806" s="25">
        <v>-231589.98</v>
      </c>
      <c r="I806" s="25">
        <v>-245618.97</v>
      </c>
      <c r="J806" s="25">
        <v>-212140.52</v>
      </c>
      <c r="K806" s="25">
        <v>-2586.75</v>
      </c>
      <c r="L806" s="25">
        <v>-27630.880000000001</v>
      </c>
      <c r="M806" s="25">
        <v>-59700.47</v>
      </c>
      <c r="N806" s="25">
        <v>-67975.28</v>
      </c>
      <c r="O806" s="25">
        <v>-120923.23</v>
      </c>
      <c r="P806" s="25">
        <v>-75064.69</v>
      </c>
      <c r="Q806" s="25">
        <v>-46463.71</v>
      </c>
      <c r="R806" s="25">
        <f t="shared" si="94"/>
        <v>-136833.41916666666</v>
      </c>
      <c r="T806" s="26"/>
      <c r="U806" s="26"/>
      <c r="V806" s="26">
        <f t="shared" si="92"/>
        <v>-136833.41916666666</v>
      </c>
      <c r="W806" s="26"/>
      <c r="X806" s="26"/>
      <c r="Y806" s="26"/>
      <c r="Z806" s="26">
        <f t="shared" si="96"/>
        <v>-136833.41916666666</v>
      </c>
      <c r="AA806" s="26"/>
      <c r="AB806" s="1"/>
      <c r="AC806" s="27">
        <f t="shared" si="95"/>
        <v>0</v>
      </c>
    </row>
    <row r="807" spans="1:29" ht="13.5" hidden="1" outlineLevel="3" thickBot="1" x14ac:dyDescent="0.25">
      <c r="A807" s="28" t="s">
        <v>1713</v>
      </c>
      <c r="B807" s="28" t="s">
        <v>1714</v>
      </c>
      <c r="C807" s="24" t="s">
        <v>1719</v>
      </c>
      <c r="D807" s="24" t="s">
        <v>1720</v>
      </c>
      <c r="E807" s="25">
        <v>242035.62</v>
      </c>
      <c r="F807" s="25">
        <v>215123.61</v>
      </c>
      <c r="G807" s="25">
        <v>203505.11</v>
      </c>
      <c r="H807" s="25">
        <v>212115.54</v>
      </c>
      <c r="I807" s="25">
        <v>185198.96</v>
      </c>
      <c r="J807" s="25">
        <v>174684.51</v>
      </c>
      <c r="K807" s="25">
        <v>343904.04</v>
      </c>
      <c r="L807" s="25">
        <v>357948.33</v>
      </c>
      <c r="M807" s="25">
        <v>264634.43</v>
      </c>
      <c r="N807" s="25">
        <v>285304.84000000003</v>
      </c>
      <c r="O807" s="25">
        <v>270764.92</v>
      </c>
      <c r="P807" s="25">
        <v>244922.73</v>
      </c>
      <c r="Q807" s="25">
        <v>235048.72</v>
      </c>
      <c r="R807" s="25">
        <f t="shared" si="94"/>
        <v>249720.76583333334</v>
      </c>
      <c r="T807" s="26"/>
      <c r="U807" s="26"/>
      <c r="V807" s="26">
        <f t="shared" si="92"/>
        <v>249720.76583333334</v>
      </c>
      <c r="W807" s="26"/>
      <c r="X807" s="26"/>
      <c r="Y807" s="26"/>
      <c r="Z807" s="26">
        <f t="shared" si="96"/>
        <v>249720.76583333334</v>
      </c>
      <c r="AA807" s="26"/>
      <c r="AB807" s="1"/>
      <c r="AC807" s="27">
        <f t="shared" si="95"/>
        <v>0</v>
      </c>
    </row>
    <row r="808" spans="1:29" ht="13.5" hidden="1" outlineLevel="3" thickBot="1" x14ac:dyDescent="0.25">
      <c r="A808" s="28" t="s">
        <v>1713</v>
      </c>
      <c r="B808" s="28" t="s">
        <v>1714</v>
      </c>
      <c r="C808" s="24" t="s">
        <v>1721</v>
      </c>
      <c r="D808" s="24" t="s">
        <v>1722</v>
      </c>
      <c r="E808" s="25">
        <v>-237976.31</v>
      </c>
      <c r="F808" s="25">
        <v>-709113.58</v>
      </c>
      <c r="G808" s="25">
        <v>-1067143.51</v>
      </c>
      <c r="H808" s="25">
        <v>-872207.83</v>
      </c>
      <c r="I808" s="25">
        <v>-845735.28</v>
      </c>
      <c r="J808" s="25">
        <v>-879259.47</v>
      </c>
      <c r="K808" s="25">
        <v>-524625.27</v>
      </c>
      <c r="L808" s="25">
        <v>-516975.84</v>
      </c>
      <c r="M808" s="25">
        <v>-488432.35</v>
      </c>
      <c r="N808" s="25">
        <v>-515103.68</v>
      </c>
      <c r="O808" s="25">
        <v>-526214.97</v>
      </c>
      <c r="P808" s="25">
        <v>-583130.02</v>
      </c>
      <c r="Q808" s="25">
        <v>-572893.86</v>
      </c>
      <c r="R808" s="25">
        <f t="shared" si="94"/>
        <v>-661114.74041666661</v>
      </c>
      <c r="T808" s="26"/>
      <c r="U808" s="26"/>
      <c r="V808" s="26">
        <f t="shared" si="92"/>
        <v>-661114.74041666661</v>
      </c>
      <c r="W808" s="26"/>
      <c r="X808" s="26"/>
      <c r="Y808" s="26"/>
      <c r="Z808" s="26">
        <f t="shared" si="96"/>
        <v>-661114.74041666661</v>
      </c>
      <c r="AA808" s="26"/>
      <c r="AB808" s="1"/>
      <c r="AC808" s="27">
        <f t="shared" si="95"/>
        <v>0</v>
      </c>
    </row>
    <row r="809" spans="1:29" ht="13.5" hidden="1" outlineLevel="3" thickBot="1" x14ac:dyDescent="0.25">
      <c r="A809" s="28" t="s">
        <v>1713</v>
      </c>
      <c r="B809" s="28" t="s">
        <v>1714</v>
      </c>
      <c r="C809" s="24" t="s">
        <v>1723</v>
      </c>
      <c r="D809" s="24" t="s">
        <v>1724</v>
      </c>
      <c r="E809" s="25">
        <v>266181.83</v>
      </c>
      <c r="F809" s="25">
        <v>274040.62</v>
      </c>
      <c r="G809" s="25">
        <v>262031.73</v>
      </c>
      <c r="H809" s="25">
        <v>323506.76</v>
      </c>
      <c r="I809" s="25">
        <v>313174.34000000003</v>
      </c>
      <c r="J809" s="25">
        <v>303447.86</v>
      </c>
      <c r="K809" s="25">
        <v>302869.15000000002</v>
      </c>
      <c r="L809" s="25">
        <v>229773.41</v>
      </c>
      <c r="M809" s="25">
        <v>210591.87</v>
      </c>
      <c r="N809" s="25">
        <v>201463.71</v>
      </c>
      <c r="O809" s="25">
        <v>192388.07</v>
      </c>
      <c r="P809" s="25">
        <v>262223.45</v>
      </c>
      <c r="Q809" s="25">
        <v>280065.27</v>
      </c>
      <c r="R809" s="25">
        <f t="shared" si="94"/>
        <v>262386.20999999996</v>
      </c>
      <c r="T809" s="26"/>
      <c r="U809" s="26"/>
      <c r="V809" s="26">
        <f t="shared" si="92"/>
        <v>262386.20999999996</v>
      </c>
      <c r="W809" s="26"/>
      <c r="X809" s="26"/>
      <c r="Y809" s="26"/>
      <c r="Z809" s="26">
        <f t="shared" si="96"/>
        <v>262386.20999999996</v>
      </c>
      <c r="AA809" s="26"/>
      <c r="AB809" s="1"/>
      <c r="AC809" s="27">
        <f t="shared" si="95"/>
        <v>0</v>
      </c>
    </row>
    <row r="810" spans="1:29" ht="13.5" hidden="1" outlineLevel="3" thickBot="1" x14ac:dyDescent="0.25">
      <c r="A810" s="28" t="s">
        <v>1713</v>
      </c>
      <c r="B810" s="28" t="s">
        <v>1714</v>
      </c>
      <c r="C810" s="24" t="s">
        <v>1725</v>
      </c>
      <c r="D810" s="24" t="s">
        <v>1726</v>
      </c>
      <c r="E810" s="25">
        <v>3110339.68</v>
      </c>
      <c r="F810" s="25">
        <v>3332392.11</v>
      </c>
      <c r="G810" s="25">
        <v>3631406.45</v>
      </c>
      <c r="H810" s="25">
        <v>2737611.4</v>
      </c>
      <c r="I810" s="25">
        <v>3094938</v>
      </c>
      <c r="J810" s="25">
        <v>3380218.45</v>
      </c>
      <c r="K810" s="25">
        <v>4354009.33</v>
      </c>
      <c r="L810" s="25">
        <v>4656706.33</v>
      </c>
      <c r="M810" s="25">
        <v>3595060.13</v>
      </c>
      <c r="N810" s="25">
        <v>3556252.76</v>
      </c>
      <c r="O810" s="25">
        <v>2845002.39</v>
      </c>
      <c r="P810" s="25">
        <v>2320654.0099999998</v>
      </c>
      <c r="Q810" s="25">
        <v>2231817.25</v>
      </c>
      <c r="R810" s="25">
        <f t="shared" si="94"/>
        <v>3347944.1520833336</v>
      </c>
      <c r="T810" s="26"/>
      <c r="U810" s="26"/>
      <c r="V810" s="26">
        <f t="shared" ref="V810:V820" si="97">R810</f>
        <v>3347944.1520833336</v>
      </c>
      <c r="W810" s="26"/>
      <c r="X810" s="26"/>
      <c r="Y810" s="26"/>
      <c r="Z810" s="26">
        <f t="shared" si="96"/>
        <v>3347944.1520833336</v>
      </c>
      <c r="AA810" s="26"/>
      <c r="AB810" s="1"/>
      <c r="AC810" s="27">
        <f t="shared" si="95"/>
        <v>0</v>
      </c>
    </row>
    <row r="811" spans="1:29" ht="13.5" hidden="1" outlineLevel="3" thickBot="1" x14ac:dyDescent="0.25">
      <c r="A811" s="28" t="s">
        <v>1713</v>
      </c>
      <c r="B811" s="28" t="s">
        <v>1714</v>
      </c>
      <c r="C811" s="24" t="s">
        <v>1727</v>
      </c>
      <c r="D811" s="24" t="s">
        <v>1728</v>
      </c>
      <c r="E811" s="25">
        <v>-11085856.75</v>
      </c>
      <c r="F811" s="25">
        <v>-16054204.67</v>
      </c>
      <c r="G811" s="25">
        <v>-20808907.510000002</v>
      </c>
      <c r="H811" s="25">
        <v>-24260480.949999999</v>
      </c>
      <c r="I811" s="25">
        <v>-26223143.050000001</v>
      </c>
      <c r="J811" s="25">
        <v>-27482040.91</v>
      </c>
      <c r="K811" s="25">
        <v>-29191308.809999999</v>
      </c>
      <c r="L811" s="25">
        <v>-31097622.100000001</v>
      </c>
      <c r="M811" s="25">
        <v>-32207604.190000001</v>
      </c>
      <c r="N811" s="25">
        <v>-33606977.75</v>
      </c>
      <c r="O811" s="25">
        <v>-34361930.850000001</v>
      </c>
      <c r="P811" s="25">
        <v>-35107943.270000003</v>
      </c>
      <c r="Q811" s="25">
        <v>-36835738.049999997</v>
      </c>
      <c r="R811" s="25">
        <f t="shared" si="94"/>
        <v>-27863580.121666659</v>
      </c>
      <c r="T811" s="26"/>
      <c r="U811" s="26"/>
      <c r="V811" s="26">
        <f t="shared" si="97"/>
        <v>-27863580.121666659</v>
      </c>
      <c r="W811" s="26"/>
      <c r="X811" s="26"/>
      <c r="Y811" s="26"/>
      <c r="Z811" s="26">
        <f t="shared" si="96"/>
        <v>-27863580.121666659</v>
      </c>
      <c r="AA811" s="26"/>
      <c r="AB811" s="1"/>
      <c r="AC811" s="27">
        <f t="shared" si="95"/>
        <v>0</v>
      </c>
    </row>
    <row r="812" spans="1:29" ht="13.5" hidden="1" outlineLevel="3" thickBot="1" x14ac:dyDescent="0.25">
      <c r="A812" s="28" t="s">
        <v>1713</v>
      </c>
      <c r="B812" s="28" t="s">
        <v>1714</v>
      </c>
      <c r="C812" s="24" t="s">
        <v>1729</v>
      </c>
      <c r="D812" s="24" t="s">
        <v>1730</v>
      </c>
      <c r="E812" s="25">
        <v>760730.86</v>
      </c>
      <c r="F812" s="25">
        <v>893466.65</v>
      </c>
      <c r="G812" s="25">
        <v>864136.82</v>
      </c>
      <c r="H812" s="25">
        <v>984267.45</v>
      </c>
      <c r="I812" s="25">
        <v>1283597.6599999999</v>
      </c>
      <c r="J812" s="25">
        <v>850606.53</v>
      </c>
      <c r="K812" s="25">
        <v>1040226.49</v>
      </c>
      <c r="L812" s="25">
        <v>864478.58</v>
      </c>
      <c r="M812" s="25">
        <v>1196908.93</v>
      </c>
      <c r="N812" s="25">
        <v>1442656.12</v>
      </c>
      <c r="O812" s="25">
        <v>1006897.18</v>
      </c>
      <c r="P812" s="25">
        <v>1008798.25</v>
      </c>
      <c r="Q812" s="25">
        <v>1256052.18</v>
      </c>
      <c r="R812" s="25">
        <f t="shared" si="94"/>
        <v>1037036.015</v>
      </c>
      <c r="T812" s="26"/>
      <c r="U812" s="26"/>
      <c r="V812" s="26">
        <f t="shared" si="97"/>
        <v>1037036.015</v>
      </c>
      <c r="W812" s="26"/>
      <c r="X812" s="26"/>
      <c r="Y812" s="26"/>
      <c r="Z812" s="26">
        <f t="shared" si="96"/>
        <v>1037036.015</v>
      </c>
      <c r="AA812" s="26"/>
      <c r="AB812" s="1"/>
      <c r="AC812" s="27">
        <f t="shared" si="95"/>
        <v>0</v>
      </c>
    </row>
    <row r="813" spans="1:29" ht="13.5" hidden="1" outlineLevel="3" thickBot="1" x14ac:dyDescent="0.25">
      <c r="A813" s="28" t="s">
        <v>1713</v>
      </c>
      <c r="B813" s="28" t="s">
        <v>1714</v>
      </c>
      <c r="C813" s="24" t="s">
        <v>1731</v>
      </c>
      <c r="D813" s="24" t="s">
        <v>1732</v>
      </c>
      <c r="E813" s="25">
        <v>-4787273.6399999997</v>
      </c>
      <c r="F813" s="25">
        <v>-5096906.6100000003</v>
      </c>
      <c r="G813" s="25">
        <v>-5084833.96</v>
      </c>
      <c r="H813" s="25">
        <v>-4820990.6399999997</v>
      </c>
      <c r="I813" s="25">
        <v>-5320230.38</v>
      </c>
      <c r="J813" s="25">
        <v>-4637278.93</v>
      </c>
      <c r="K813" s="25">
        <v>-4389789.29</v>
      </c>
      <c r="L813" s="25">
        <v>-4112150.94</v>
      </c>
      <c r="M813" s="25">
        <v>-4841455.45</v>
      </c>
      <c r="N813" s="25">
        <v>-4727972.8899999997</v>
      </c>
      <c r="O813" s="25">
        <v>-4409554.93</v>
      </c>
      <c r="P813" s="25">
        <v>-3814136.48</v>
      </c>
      <c r="Q813" s="25">
        <v>-3571892.46</v>
      </c>
      <c r="R813" s="25">
        <f t="shared" si="94"/>
        <v>-4619573.6291666664</v>
      </c>
      <c r="T813" s="26"/>
      <c r="U813" s="26"/>
      <c r="V813" s="26">
        <f t="shared" si="97"/>
        <v>-4619573.6291666664</v>
      </c>
      <c r="W813" s="26"/>
      <c r="X813" s="26"/>
      <c r="Y813" s="26"/>
      <c r="Z813" s="26">
        <f t="shared" si="96"/>
        <v>-4619573.6291666664</v>
      </c>
      <c r="AA813" s="26"/>
      <c r="AB813" s="1"/>
      <c r="AC813" s="27">
        <f t="shared" si="95"/>
        <v>0</v>
      </c>
    </row>
    <row r="814" spans="1:29" ht="13.5" hidden="1" outlineLevel="3" thickBot="1" x14ac:dyDescent="0.25">
      <c r="A814" s="28" t="s">
        <v>1713</v>
      </c>
      <c r="B814" s="28" t="s">
        <v>1714</v>
      </c>
      <c r="C814" s="24" t="s">
        <v>1733</v>
      </c>
      <c r="D814" s="24" t="s">
        <v>1734</v>
      </c>
      <c r="E814" s="25">
        <v>331361.77</v>
      </c>
      <c r="F814" s="25">
        <v>262021.29</v>
      </c>
      <c r="G814" s="25">
        <v>149656.14000000001</v>
      </c>
      <c r="H814" s="25">
        <v>273466.42</v>
      </c>
      <c r="I814" s="25">
        <v>272192.23</v>
      </c>
      <c r="J814" s="25">
        <v>207704.32000000001</v>
      </c>
      <c r="K814" s="25">
        <v>276331.53999999998</v>
      </c>
      <c r="L814" s="25">
        <v>308359.74</v>
      </c>
      <c r="M814" s="25">
        <v>282546.57</v>
      </c>
      <c r="N814" s="25">
        <v>256681.1</v>
      </c>
      <c r="O814" s="25">
        <v>225928.63</v>
      </c>
      <c r="P814" s="25">
        <v>124620.81</v>
      </c>
      <c r="Q814" s="25">
        <v>123594.25</v>
      </c>
      <c r="R814" s="25">
        <f t="shared" si="94"/>
        <v>238915.56666666665</v>
      </c>
      <c r="T814" s="26"/>
      <c r="U814" s="26"/>
      <c r="V814" s="26">
        <f t="shared" si="97"/>
        <v>238915.56666666665</v>
      </c>
      <c r="W814" s="26"/>
      <c r="X814" s="26"/>
      <c r="Y814" s="26"/>
      <c r="Z814" s="26">
        <f t="shared" si="96"/>
        <v>238915.56666666665</v>
      </c>
      <c r="AA814" s="26"/>
      <c r="AB814" s="1"/>
      <c r="AC814" s="27">
        <f t="shared" si="95"/>
        <v>0</v>
      </c>
    </row>
    <row r="815" spans="1:29" ht="13.5" hidden="1" outlineLevel="3" thickBot="1" x14ac:dyDescent="0.25">
      <c r="A815" s="28" t="s">
        <v>1713</v>
      </c>
      <c r="B815" s="28" t="s">
        <v>1714</v>
      </c>
      <c r="C815" s="24" t="s">
        <v>1735</v>
      </c>
      <c r="D815" s="24" t="s">
        <v>1736</v>
      </c>
      <c r="E815" s="25">
        <v>-2520898.75</v>
      </c>
      <c r="F815" s="25">
        <v>-2520424.34</v>
      </c>
      <c r="G815" s="25">
        <v>-2446372.96</v>
      </c>
      <c r="H815" s="25">
        <v>-2397039.25</v>
      </c>
      <c r="I815" s="25">
        <v>-2337818.61</v>
      </c>
      <c r="J815" s="25">
        <v>-2296552.59</v>
      </c>
      <c r="K815" s="25">
        <v>-2200158.58</v>
      </c>
      <c r="L815" s="25">
        <v>-2154932.46</v>
      </c>
      <c r="M815" s="25">
        <v>-2065283.24</v>
      </c>
      <c r="N815" s="25">
        <v>-1992622.36</v>
      </c>
      <c r="O815" s="25">
        <v>-1929463.22</v>
      </c>
      <c r="P815" s="25">
        <v>-1824963.23</v>
      </c>
      <c r="Q815" s="25">
        <v>-1723770.85</v>
      </c>
      <c r="R815" s="25">
        <f t="shared" si="94"/>
        <v>-2190663.8033333332</v>
      </c>
      <c r="T815" s="26"/>
      <c r="U815" s="26"/>
      <c r="V815" s="26">
        <f t="shared" si="97"/>
        <v>-2190663.8033333332</v>
      </c>
      <c r="W815" s="26"/>
      <c r="X815" s="26"/>
      <c r="Y815" s="26"/>
      <c r="Z815" s="26">
        <f t="shared" si="96"/>
        <v>-2190663.8033333332</v>
      </c>
      <c r="AA815" s="26"/>
      <c r="AB815" s="1"/>
      <c r="AC815" s="27">
        <f t="shared" si="95"/>
        <v>0</v>
      </c>
    </row>
    <row r="816" spans="1:29" ht="13.5" hidden="1" outlineLevel="3" thickBot="1" x14ac:dyDescent="0.25">
      <c r="A816" s="28" t="s">
        <v>1713</v>
      </c>
      <c r="B816" s="28" t="s">
        <v>1714</v>
      </c>
      <c r="C816" s="24" t="s">
        <v>1737</v>
      </c>
      <c r="D816" s="24" t="s">
        <v>1738</v>
      </c>
      <c r="E816" s="25">
        <v>136136.1</v>
      </c>
      <c r="F816" s="25">
        <v>209972.73</v>
      </c>
      <c r="G816" s="25">
        <v>104141.01</v>
      </c>
      <c r="H816" s="25">
        <v>216793.97</v>
      </c>
      <c r="I816" s="25">
        <v>234951.33</v>
      </c>
      <c r="J816" s="25">
        <v>265085.87</v>
      </c>
      <c r="K816" s="25">
        <v>255575.59</v>
      </c>
      <c r="L816" s="25">
        <v>281101.43</v>
      </c>
      <c r="M816" s="25">
        <v>255635.76</v>
      </c>
      <c r="N816" s="25">
        <v>233897.07</v>
      </c>
      <c r="O816" s="25">
        <v>133856.32000000001</v>
      </c>
      <c r="P816" s="25">
        <v>147021.75</v>
      </c>
      <c r="Q816" s="25">
        <v>158123.60999999999</v>
      </c>
      <c r="R816" s="25">
        <f t="shared" si="94"/>
        <v>207096.89041666666</v>
      </c>
      <c r="T816" s="26"/>
      <c r="U816" s="26"/>
      <c r="V816" s="26">
        <f t="shared" si="97"/>
        <v>207096.89041666666</v>
      </c>
      <c r="W816" s="26"/>
      <c r="X816" s="26"/>
      <c r="Y816" s="26"/>
      <c r="Z816" s="26">
        <f t="shared" si="96"/>
        <v>207096.89041666666</v>
      </c>
      <c r="AA816" s="26"/>
      <c r="AB816" s="1"/>
      <c r="AC816" s="27">
        <f t="shared" si="95"/>
        <v>0</v>
      </c>
    </row>
    <row r="817" spans="1:31" ht="13.5" hidden="1" outlineLevel="3" thickBot="1" x14ac:dyDescent="0.25">
      <c r="A817" s="28" t="s">
        <v>1713</v>
      </c>
      <c r="B817" s="28" t="s">
        <v>1714</v>
      </c>
      <c r="C817" s="24" t="s">
        <v>1739</v>
      </c>
      <c r="D817" s="24" t="s">
        <v>1740</v>
      </c>
      <c r="E817" s="25">
        <v>324918.28000000003</v>
      </c>
      <c r="F817" s="25">
        <v>413007.3</v>
      </c>
      <c r="G817" s="25">
        <v>480986.66</v>
      </c>
      <c r="H817" s="25">
        <v>591935.87</v>
      </c>
      <c r="I817" s="25">
        <v>639814.63</v>
      </c>
      <c r="J817" s="25">
        <v>744808.29</v>
      </c>
      <c r="K817" s="25">
        <v>846669.17</v>
      </c>
      <c r="L817" s="25">
        <v>848393.79</v>
      </c>
      <c r="M817" s="25">
        <v>839020.41</v>
      </c>
      <c r="N817" s="25">
        <v>861040.8</v>
      </c>
      <c r="O817" s="25">
        <v>947494.94</v>
      </c>
      <c r="P817" s="25">
        <v>994423.21</v>
      </c>
      <c r="Q817" s="25">
        <v>1152550.79</v>
      </c>
      <c r="R817" s="25">
        <f t="shared" si="94"/>
        <v>745527.46708333318</v>
      </c>
      <c r="T817" s="26"/>
      <c r="U817" s="26"/>
      <c r="V817" s="26">
        <f t="shared" si="97"/>
        <v>745527.46708333318</v>
      </c>
      <c r="W817" s="26"/>
      <c r="X817" s="26"/>
      <c r="Y817" s="26"/>
      <c r="Z817" s="26">
        <f t="shared" si="96"/>
        <v>745527.46708333318</v>
      </c>
      <c r="AA817" s="26"/>
      <c r="AB817" s="1"/>
      <c r="AC817" s="27">
        <f t="shared" si="95"/>
        <v>0</v>
      </c>
    </row>
    <row r="818" spans="1:31" ht="13.5" hidden="1" outlineLevel="3" thickBot="1" x14ac:dyDescent="0.25">
      <c r="A818" s="28" t="s">
        <v>1713</v>
      </c>
      <c r="B818" s="28" t="s">
        <v>1714</v>
      </c>
      <c r="C818" s="24" t="s">
        <v>1741</v>
      </c>
      <c r="D818" s="24" t="s">
        <v>1742</v>
      </c>
      <c r="E818" s="25">
        <v>62363.03</v>
      </c>
      <c r="F818" s="25">
        <v>60083.67</v>
      </c>
      <c r="G818" s="25">
        <v>36771.660000000003</v>
      </c>
      <c r="H818" s="25">
        <v>60129.72</v>
      </c>
      <c r="I818" s="25">
        <v>42574.34</v>
      </c>
      <c r="J818" s="25">
        <v>37552.86</v>
      </c>
      <c r="K818" s="25">
        <v>58019.75</v>
      </c>
      <c r="L818" s="25">
        <v>63325.78</v>
      </c>
      <c r="M818" s="25">
        <v>52585.1</v>
      </c>
      <c r="N818" s="25">
        <v>53376.15</v>
      </c>
      <c r="O818" s="25">
        <v>160439.17000000001</v>
      </c>
      <c r="P818" s="25">
        <v>47377.45</v>
      </c>
      <c r="Q818" s="25">
        <v>41416.339999999997</v>
      </c>
      <c r="R818" s="25">
        <f t="shared" si="94"/>
        <v>60343.777916666673</v>
      </c>
      <c r="T818" s="26"/>
      <c r="U818" s="26"/>
      <c r="V818" s="26">
        <f t="shared" si="97"/>
        <v>60343.777916666673</v>
      </c>
      <c r="W818" s="26"/>
      <c r="X818" s="26"/>
      <c r="Y818" s="26"/>
      <c r="Z818" s="26">
        <f t="shared" si="96"/>
        <v>60343.777916666673</v>
      </c>
      <c r="AA818" s="26"/>
      <c r="AB818" s="1"/>
      <c r="AC818" s="27">
        <f t="shared" si="95"/>
        <v>0</v>
      </c>
    </row>
    <row r="819" spans="1:31" ht="13.5" hidden="1" outlineLevel="3" thickBot="1" x14ac:dyDescent="0.25">
      <c r="A819" s="28" t="s">
        <v>1713</v>
      </c>
      <c r="B819" s="28" t="s">
        <v>1714</v>
      </c>
      <c r="C819" s="24" t="s">
        <v>1743</v>
      </c>
      <c r="D819" s="24" t="s">
        <v>1744</v>
      </c>
      <c r="E819" s="25">
        <v>-4762697.43</v>
      </c>
      <c r="F819" s="25">
        <v>-4791849.63</v>
      </c>
      <c r="G819" s="25">
        <v>-4900048.5599999996</v>
      </c>
      <c r="H819" s="25">
        <v>-4890283.2300000004</v>
      </c>
      <c r="I819" s="25">
        <v>-4919701.9400000004</v>
      </c>
      <c r="J819" s="25">
        <v>-4960086.96</v>
      </c>
      <c r="K819" s="25">
        <v>-4617064.2300000004</v>
      </c>
      <c r="L819" s="25">
        <v>-4675423.5599999996</v>
      </c>
      <c r="M819" s="25">
        <v>-4558770.0599999996</v>
      </c>
      <c r="N819" s="25">
        <v>-4550402.87</v>
      </c>
      <c r="O819" s="25">
        <v>-4350295.76</v>
      </c>
      <c r="P819" s="25">
        <v>-4339907.9800000004</v>
      </c>
      <c r="Q819" s="25">
        <v>-4108911.4</v>
      </c>
      <c r="R819" s="25">
        <f t="shared" si="94"/>
        <v>-4665803.2662500003</v>
      </c>
      <c r="T819" s="26"/>
      <c r="U819" s="26"/>
      <c r="V819" s="26">
        <f t="shared" si="97"/>
        <v>-4665803.2662500003</v>
      </c>
      <c r="W819" s="26"/>
      <c r="X819" s="26"/>
      <c r="Y819" s="26"/>
      <c r="Z819" s="26">
        <f t="shared" si="96"/>
        <v>-4665803.2662500003</v>
      </c>
      <c r="AA819" s="26"/>
      <c r="AB819" s="1"/>
      <c r="AC819" s="27">
        <f t="shared" si="95"/>
        <v>0</v>
      </c>
    </row>
    <row r="820" spans="1:31" ht="13.5" hidden="1" outlineLevel="2" collapsed="1" thickBot="1" x14ac:dyDescent="0.25">
      <c r="A820" s="29" t="s">
        <v>1745</v>
      </c>
      <c r="B820" s="29"/>
      <c r="C820" s="29"/>
      <c r="D820" s="29"/>
      <c r="E820" s="30">
        <f t="shared" ref="E820:R820" si="98">SUBTOTAL(9,E508:E819)</f>
        <v>1350613884.2299993</v>
      </c>
      <c r="F820" s="30">
        <f t="shared" si="98"/>
        <v>1399223201.7400005</v>
      </c>
      <c r="G820" s="30">
        <f t="shared" si="98"/>
        <v>1330707977.6199999</v>
      </c>
      <c r="H820" s="30">
        <f t="shared" si="98"/>
        <v>1321178009.4899993</v>
      </c>
      <c r="I820" s="30">
        <f t="shared" si="98"/>
        <v>1344287623.0199993</v>
      </c>
      <c r="J820" s="30">
        <f t="shared" si="98"/>
        <v>1315624058.2299998</v>
      </c>
      <c r="K820" s="30">
        <f t="shared" si="98"/>
        <v>1278010866.8699994</v>
      </c>
      <c r="L820" s="30">
        <f t="shared" si="98"/>
        <v>1285928947.1700003</v>
      </c>
      <c r="M820" s="30">
        <f t="shared" si="98"/>
        <v>1277028318.9800007</v>
      </c>
      <c r="N820" s="30">
        <f t="shared" si="98"/>
        <v>1281842942.9699996</v>
      </c>
      <c r="O820" s="30">
        <f t="shared" si="98"/>
        <v>1294355649.3800008</v>
      </c>
      <c r="P820" s="30">
        <f t="shared" si="98"/>
        <v>1316362408.23</v>
      </c>
      <c r="Q820" s="30">
        <f t="shared" si="98"/>
        <v>1333347053.0299995</v>
      </c>
      <c r="R820" s="30">
        <f t="shared" si="98"/>
        <v>1315544206.0274997</v>
      </c>
      <c r="S820" s="4"/>
      <c r="T820" s="30">
        <f>SUBTOTAL(9,T508:T819)</f>
        <v>294347573.7929166</v>
      </c>
      <c r="U820" s="30">
        <f>SUBTOTAL(9,U508:U819)</f>
        <v>0</v>
      </c>
      <c r="V820" s="30">
        <f>SUBTOTAL(9,V508:V819)</f>
        <v>1021196632.2345835</v>
      </c>
      <c r="W820" s="30">
        <f>SUBTOTAL(9,W508:W819)</f>
        <v>0</v>
      </c>
      <c r="X820" s="30"/>
      <c r="Y820" s="30">
        <f>SUBTOTAL(9,Y508:Y819)</f>
        <v>659642.57333333325</v>
      </c>
      <c r="Z820" s="30">
        <f>SUBTOTAL(9,Z508:Z819)</f>
        <v>678720111.76749969</v>
      </c>
      <c r="AA820" s="30">
        <f>SUBTOTAL(9,AA508:AA819)</f>
        <v>341816877.89375001</v>
      </c>
      <c r="AB820" s="30"/>
      <c r="AC820" s="31">
        <f>IF(V820=0,0,Y820/V820)</f>
        <v>6.4595059610596511E-4</v>
      </c>
      <c r="AE820" s="4"/>
    </row>
    <row r="821" spans="1:31" ht="13.5" hidden="1" outlineLevel="3" thickBot="1" x14ac:dyDescent="0.25">
      <c r="A821" s="24" t="s">
        <v>1746</v>
      </c>
      <c r="B821" s="24" t="s">
        <v>1747</v>
      </c>
      <c r="C821" s="24" t="s">
        <v>1748</v>
      </c>
      <c r="D821" s="24" t="s">
        <v>1749</v>
      </c>
      <c r="E821" s="25">
        <v>4989373.95</v>
      </c>
      <c r="F821" s="25">
        <v>5498256.8899999997</v>
      </c>
      <c r="G821" s="25">
        <v>6019205.0899999999</v>
      </c>
      <c r="H821" s="25">
        <v>6814673.5999999996</v>
      </c>
      <c r="I821" s="25">
        <v>7534049.0199999996</v>
      </c>
      <c r="J821" s="25">
        <v>8826879.2300000004</v>
      </c>
      <c r="K821" s="25">
        <v>9534715.8900000006</v>
      </c>
      <c r="L821" s="25">
        <v>9884601.5199999996</v>
      </c>
      <c r="M821" s="25">
        <v>10840747.99</v>
      </c>
      <c r="N821" s="25">
        <v>13688751.43</v>
      </c>
      <c r="O821" s="25">
        <v>14703627.33</v>
      </c>
      <c r="P821" s="25">
        <v>15863228.789999999</v>
      </c>
      <c r="Q821" s="25">
        <v>15459108.289999999</v>
      </c>
      <c r="R821" s="25">
        <f>(E821+2*SUM(F821:P821)+Q821)/24</f>
        <v>9952748.1583333332</v>
      </c>
      <c r="T821" s="26"/>
      <c r="U821" s="26"/>
      <c r="V821" s="26">
        <f>R821</f>
        <v>9952748.1583333332</v>
      </c>
      <c r="W821" s="26"/>
      <c r="X821" s="26"/>
      <c r="Y821" s="26"/>
      <c r="Z821" s="26"/>
      <c r="AA821" s="26">
        <f>V821</f>
        <v>9952748.1583333332</v>
      </c>
      <c r="AB821" s="1"/>
      <c r="AC821" s="27"/>
    </row>
    <row r="822" spans="1:31" ht="13.5" hidden="1" outlineLevel="2" collapsed="1" thickBot="1" x14ac:dyDescent="0.25">
      <c r="A822" s="29" t="s">
        <v>1750</v>
      </c>
      <c r="B822" s="29"/>
      <c r="C822" s="29"/>
      <c r="D822" s="29"/>
      <c r="E822" s="30">
        <f t="shared" ref="E822:R822" si="99">SUBTOTAL(9,E821:E821)</f>
        <v>4989373.95</v>
      </c>
      <c r="F822" s="30">
        <f t="shared" si="99"/>
        <v>5498256.8899999997</v>
      </c>
      <c r="G822" s="30">
        <f t="shared" si="99"/>
        <v>6019205.0899999999</v>
      </c>
      <c r="H822" s="30">
        <f t="shared" si="99"/>
        <v>6814673.5999999996</v>
      </c>
      <c r="I822" s="30">
        <f t="shared" si="99"/>
        <v>7534049.0199999996</v>
      </c>
      <c r="J822" s="30">
        <f t="shared" si="99"/>
        <v>8826879.2300000004</v>
      </c>
      <c r="K822" s="30">
        <f t="shared" si="99"/>
        <v>9534715.8900000006</v>
      </c>
      <c r="L822" s="30">
        <f t="shared" si="99"/>
        <v>9884601.5199999996</v>
      </c>
      <c r="M822" s="30">
        <f t="shared" si="99"/>
        <v>10840747.99</v>
      </c>
      <c r="N822" s="30">
        <f t="shared" si="99"/>
        <v>13688751.43</v>
      </c>
      <c r="O822" s="30">
        <f t="shared" si="99"/>
        <v>14703627.33</v>
      </c>
      <c r="P822" s="30">
        <f t="shared" si="99"/>
        <v>15863228.789999999</v>
      </c>
      <c r="Q822" s="30">
        <f t="shared" si="99"/>
        <v>15459108.289999999</v>
      </c>
      <c r="R822" s="30">
        <f t="shared" si="99"/>
        <v>9952748.1583333332</v>
      </c>
      <c r="S822" s="4"/>
      <c r="T822" s="30">
        <f>SUBTOTAL(9,T821:T821)</f>
        <v>0</v>
      </c>
      <c r="U822" s="30">
        <f>SUBTOTAL(9,U821:U821)</f>
        <v>0</v>
      </c>
      <c r="V822" s="30">
        <f>SUBTOTAL(9,V821:V821)</f>
        <v>9952748.1583333332</v>
      </c>
      <c r="W822" s="30">
        <f>SUBTOTAL(9,W821:W821)</f>
        <v>0</v>
      </c>
      <c r="X822" s="30"/>
      <c r="Y822" s="30">
        <v>0</v>
      </c>
      <c r="Z822" s="30">
        <v>0</v>
      </c>
      <c r="AA822" s="30">
        <f>SUBTOTAL(9,AA821:AA821)</f>
        <v>9952748.1583333332</v>
      </c>
      <c r="AB822" s="30"/>
      <c r="AC822" s="31">
        <f>IF(V822=0,0,Y822/V822)</f>
        <v>0</v>
      </c>
      <c r="AE822" s="4"/>
    </row>
    <row r="823" spans="1:31" ht="13.5" hidden="1" outlineLevel="3" thickBot="1" x14ac:dyDescent="0.25">
      <c r="A823" s="24" t="s">
        <v>1751</v>
      </c>
      <c r="B823" s="24" t="s">
        <v>1752</v>
      </c>
      <c r="C823" s="24" t="s">
        <v>1753</v>
      </c>
      <c r="D823" s="24" t="s">
        <v>1754</v>
      </c>
      <c r="E823" s="25">
        <v>0</v>
      </c>
      <c r="F823" s="25">
        <v>0</v>
      </c>
      <c r="G823" s="25">
        <v>0</v>
      </c>
      <c r="H823" s="25">
        <v>0</v>
      </c>
      <c r="I823" s="25">
        <v>0</v>
      </c>
      <c r="J823" s="25">
        <v>0</v>
      </c>
      <c r="K823" s="25">
        <v>0</v>
      </c>
      <c r="L823" s="25">
        <v>0</v>
      </c>
      <c r="M823" s="25">
        <v>0</v>
      </c>
      <c r="N823" s="25">
        <v>0</v>
      </c>
      <c r="O823" s="25">
        <v>282549.49</v>
      </c>
      <c r="P823" s="25">
        <v>9595</v>
      </c>
      <c r="Q823" s="25">
        <v>0</v>
      </c>
      <c r="R823" s="25">
        <f>(E823+2*SUM(F823:P823)+Q823)/24</f>
        <v>24345.374166666665</v>
      </c>
      <c r="T823" s="26"/>
      <c r="U823" s="26"/>
      <c r="V823" s="26">
        <f>R823</f>
        <v>24345.374166666665</v>
      </c>
      <c r="W823" s="26"/>
      <c r="X823" s="26"/>
      <c r="Y823" s="26"/>
      <c r="Z823" s="26"/>
      <c r="AA823" s="26">
        <f>V823</f>
        <v>24345.374166666665</v>
      </c>
      <c r="AB823" s="1"/>
      <c r="AC823" s="27"/>
    </row>
    <row r="824" spans="1:31" ht="13.5" hidden="1" outlineLevel="2" collapsed="1" thickBot="1" x14ac:dyDescent="0.25">
      <c r="A824" s="29" t="s">
        <v>1755</v>
      </c>
      <c r="B824" s="29"/>
      <c r="C824" s="29"/>
      <c r="D824" s="29"/>
      <c r="E824" s="30">
        <f t="shared" ref="E824:R824" si="100">SUBTOTAL(9,E823:E823)</f>
        <v>0</v>
      </c>
      <c r="F824" s="30">
        <f t="shared" si="100"/>
        <v>0</v>
      </c>
      <c r="G824" s="30">
        <f t="shared" si="100"/>
        <v>0</v>
      </c>
      <c r="H824" s="30">
        <f t="shared" si="100"/>
        <v>0</v>
      </c>
      <c r="I824" s="30">
        <f t="shared" si="100"/>
        <v>0</v>
      </c>
      <c r="J824" s="30">
        <f t="shared" si="100"/>
        <v>0</v>
      </c>
      <c r="K824" s="30">
        <f t="shared" si="100"/>
        <v>0</v>
      </c>
      <c r="L824" s="30">
        <f t="shared" si="100"/>
        <v>0</v>
      </c>
      <c r="M824" s="30">
        <f t="shared" si="100"/>
        <v>0</v>
      </c>
      <c r="N824" s="30">
        <f t="shared" si="100"/>
        <v>0</v>
      </c>
      <c r="O824" s="30">
        <f t="shared" si="100"/>
        <v>282549.49</v>
      </c>
      <c r="P824" s="30">
        <f t="shared" si="100"/>
        <v>9595</v>
      </c>
      <c r="Q824" s="30">
        <f t="shared" si="100"/>
        <v>0</v>
      </c>
      <c r="R824" s="30">
        <f t="shared" si="100"/>
        <v>24345.374166666665</v>
      </c>
      <c r="S824" s="4"/>
      <c r="T824" s="30">
        <f>SUBTOTAL(9,T823:T823)</f>
        <v>0</v>
      </c>
      <c r="U824" s="30">
        <f>SUBTOTAL(9,U823:U823)</f>
        <v>0</v>
      </c>
      <c r="V824" s="30">
        <f>SUBTOTAL(9,V823:V823)</f>
        <v>24345.374166666665</v>
      </c>
      <c r="W824" s="30">
        <f>SUBTOTAL(9,W823:W823)</f>
        <v>0</v>
      </c>
      <c r="X824" s="30"/>
      <c r="Y824" s="30">
        <v>0</v>
      </c>
      <c r="Z824" s="30">
        <v>0</v>
      </c>
      <c r="AA824" s="30">
        <f>SUBTOTAL(9,AA823:AA823)</f>
        <v>24345.374166666665</v>
      </c>
      <c r="AB824" s="30"/>
      <c r="AC824" s="31">
        <f>IF(V824=0,0,Y824/V824)</f>
        <v>0</v>
      </c>
      <c r="AE824" s="4"/>
    </row>
    <row r="825" spans="1:31" ht="13.5" hidden="1" outlineLevel="3" thickBot="1" x14ac:dyDescent="0.25">
      <c r="A825" s="24" t="s">
        <v>1756</v>
      </c>
      <c r="B825" s="24" t="s">
        <v>1757</v>
      </c>
      <c r="C825" s="24" t="s">
        <v>1758</v>
      </c>
      <c r="D825" s="24" t="s">
        <v>1759</v>
      </c>
      <c r="E825" s="25">
        <v>7508.88</v>
      </c>
      <c r="F825" s="25">
        <v>0</v>
      </c>
      <c r="G825" s="25">
        <v>0</v>
      </c>
      <c r="H825" s="25">
        <v>38537.15</v>
      </c>
      <c r="I825" s="25">
        <v>0</v>
      </c>
      <c r="J825" s="25">
        <v>0</v>
      </c>
      <c r="K825" s="25">
        <v>16438.73</v>
      </c>
      <c r="L825" s="25">
        <v>0</v>
      </c>
      <c r="M825" s="25">
        <v>0</v>
      </c>
      <c r="N825" s="25">
        <v>37467</v>
      </c>
      <c r="O825" s="25">
        <v>0</v>
      </c>
      <c r="P825" s="25">
        <v>0</v>
      </c>
      <c r="Q825" s="25">
        <v>42933.82</v>
      </c>
      <c r="R825" s="25">
        <f>(E825+2*SUM(F825:P825)+Q825)/24</f>
        <v>9805.3525000000009</v>
      </c>
      <c r="T825" s="26"/>
      <c r="U825" s="26"/>
      <c r="V825" s="26">
        <f>R825</f>
        <v>9805.3525000000009</v>
      </c>
      <c r="W825" s="26"/>
      <c r="X825" s="26"/>
      <c r="Y825" s="26"/>
      <c r="Z825" s="26"/>
      <c r="AA825" s="26">
        <f>V825</f>
        <v>9805.3525000000009</v>
      </c>
      <c r="AB825" s="1"/>
      <c r="AC825" s="27"/>
    </row>
    <row r="826" spans="1:31" ht="13.5" hidden="1" outlineLevel="3" thickBot="1" x14ac:dyDescent="0.25">
      <c r="A826" s="28" t="s">
        <v>1756</v>
      </c>
      <c r="B826" s="28" t="s">
        <v>1757</v>
      </c>
      <c r="C826" s="24" t="s">
        <v>1760</v>
      </c>
      <c r="D826" s="24" t="s">
        <v>1761</v>
      </c>
      <c r="E826" s="25">
        <v>-7508.88</v>
      </c>
      <c r="F826" s="25">
        <v>-1263.3599999999999</v>
      </c>
      <c r="G826" s="25">
        <v>-45301.54</v>
      </c>
      <c r="H826" s="25">
        <v>-38537.15</v>
      </c>
      <c r="I826" s="25">
        <v>-40942.980000000003</v>
      </c>
      <c r="J826" s="25">
        <v>-22269.23</v>
      </c>
      <c r="K826" s="25">
        <v>-16438.73</v>
      </c>
      <c r="L826" s="25">
        <v>-12052.82</v>
      </c>
      <c r="M826" s="25">
        <v>-13417.67</v>
      </c>
      <c r="N826" s="25">
        <v>-37467</v>
      </c>
      <c r="O826" s="25">
        <v>-36570.99</v>
      </c>
      <c r="P826" s="25">
        <v>-25727.29</v>
      </c>
      <c r="Q826" s="25">
        <v>-42933.82</v>
      </c>
      <c r="R826" s="25">
        <f>(E826+2*SUM(F826:P826)+Q826)/24</f>
        <v>-26267.509166666667</v>
      </c>
      <c r="T826" s="26"/>
      <c r="U826" s="26"/>
      <c r="V826" s="26">
        <f>R826</f>
        <v>-26267.509166666667</v>
      </c>
      <c r="W826" s="26"/>
      <c r="X826" s="26"/>
      <c r="Y826" s="26"/>
      <c r="Z826" s="26"/>
      <c r="AA826" s="26">
        <f>V826</f>
        <v>-26267.509166666667</v>
      </c>
      <c r="AB826" s="1"/>
      <c r="AC826" s="27"/>
    </row>
    <row r="827" spans="1:31" ht="13.5" hidden="1" outlineLevel="2" collapsed="1" thickBot="1" x14ac:dyDescent="0.25">
      <c r="A827" s="29" t="s">
        <v>1762</v>
      </c>
      <c r="B827" s="29"/>
      <c r="C827" s="29"/>
      <c r="D827" s="29"/>
      <c r="E827" s="30">
        <f t="shared" ref="E827:R827" si="101">SUBTOTAL(9,E825:E826)</f>
        <v>0</v>
      </c>
      <c r="F827" s="30">
        <f t="shared" si="101"/>
        <v>-1263.3599999999999</v>
      </c>
      <c r="G827" s="30">
        <f t="shared" si="101"/>
        <v>-45301.54</v>
      </c>
      <c r="H827" s="30">
        <f t="shared" si="101"/>
        <v>0</v>
      </c>
      <c r="I827" s="30">
        <f t="shared" si="101"/>
        <v>-40942.980000000003</v>
      </c>
      <c r="J827" s="30">
        <f t="shared" si="101"/>
        <v>-22269.23</v>
      </c>
      <c r="K827" s="30">
        <f t="shared" si="101"/>
        <v>0</v>
      </c>
      <c r="L827" s="30">
        <f t="shared" si="101"/>
        <v>-12052.82</v>
      </c>
      <c r="M827" s="30">
        <f t="shared" si="101"/>
        <v>-13417.67</v>
      </c>
      <c r="N827" s="30">
        <f t="shared" si="101"/>
        <v>0</v>
      </c>
      <c r="O827" s="30">
        <f t="shared" si="101"/>
        <v>-36570.99</v>
      </c>
      <c r="P827" s="30">
        <f t="shared" si="101"/>
        <v>-25727.29</v>
      </c>
      <c r="Q827" s="30">
        <f t="shared" si="101"/>
        <v>0</v>
      </c>
      <c r="R827" s="30">
        <f t="shared" si="101"/>
        <v>-16462.156666666666</v>
      </c>
      <c r="S827" s="4"/>
      <c r="T827" s="30">
        <f>SUBTOTAL(9,T825:T826)</f>
        <v>0</v>
      </c>
      <c r="U827" s="30">
        <f>SUBTOTAL(9,U825:U826)</f>
        <v>0</v>
      </c>
      <c r="V827" s="30">
        <f>SUBTOTAL(9,V825:V826)</f>
        <v>-16462.156666666666</v>
      </c>
      <c r="W827" s="30">
        <f>SUBTOTAL(9,W825:W826)</f>
        <v>0</v>
      </c>
      <c r="X827" s="30"/>
      <c r="Y827" s="30">
        <v>0</v>
      </c>
      <c r="Z827" s="30">
        <v>0</v>
      </c>
      <c r="AA827" s="30">
        <f>SUBTOTAL(9,AA825:AA826)</f>
        <v>-16462.156666666666</v>
      </c>
      <c r="AB827" s="30"/>
      <c r="AC827" s="31">
        <f>IF(V827=0,0,Y827/V827)</f>
        <v>0</v>
      </c>
      <c r="AE827" s="4"/>
    </row>
    <row r="828" spans="1:31" ht="13.5" hidden="1" outlineLevel="3" thickBot="1" x14ac:dyDescent="0.25">
      <c r="A828" s="24" t="s">
        <v>1763</v>
      </c>
      <c r="B828" s="24" t="s">
        <v>1764</v>
      </c>
      <c r="C828" s="24" t="s">
        <v>1765</v>
      </c>
      <c r="D828" s="24" t="s">
        <v>1766</v>
      </c>
      <c r="E828" s="25">
        <v>61240.39</v>
      </c>
      <c r="F828" s="25">
        <v>61240.39</v>
      </c>
      <c r="G828" s="25">
        <v>61240.39</v>
      </c>
      <c r="H828" s="25">
        <v>61240.39</v>
      </c>
      <c r="I828" s="25">
        <v>61240.39</v>
      </c>
      <c r="J828" s="25">
        <v>61240.39</v>
      </c>
      <c r="K828" s="25">
        <v>61240.39</v>
      </c>
      <c r="L828" s="25">
        <v>61240.39</v>
      </c>
      <c r="M828" s="25">
        <v>61240.39</v>
      </c>
      <c r="N828" s="25">
        <v>61240.39</v>
      </c>
      <c r="O828" s="25">
        <v>61240.39</v>
      </c>
      <c r="P828" s="25">
        <v>61240.39</v>
      </c>
      <c r="Q828" s="25">
        <v>61240.39</v>
      </c>
      <c r="R828" s="25">
        <f t="shared" ref="R828:R837" si="102">(E828+2*SUM(F828:P828)+Q828)/24</f>
        <v>61240.389999999992</v>
      </c>
      <c r="T828" s="26"/>
      <c r="U828" s="26"/>
      <c r="V828" s="26">
        <f t="shared" ref="V828:V872" si="103">R828</f>
        <v>61240.389999999992</v>
      </c>
      <c r="W828" s="26"/>
      <c r="X828" s="26"/>
      <c r="Y828" s="50"/>
      <c r="Z828" s="50"/>
      <c r="AA828" s="50">
        <f>V828</f>
        <v>61240.389999999992</v>
      </c>
      <c r="AB828" s="51"/>
      <c r="AC828" s="52"/>
    </row>
    <row r="829" spans="1:31" ht="13.5" hidden="1" outlineLevel="3" thickBot="1" x14ac:dyDescent="0.25">
      <c r="A829" s="28" t="s">
        <v>1763</v>
      </c>
      <c r="B829" s="28" t="s">
        <v>1764</v>
      </c>
      <c r="C829" s="24" t="s">
        <v>1767</v>
      </c>
      <c r="D829" s="24" t="s">
        <v>1768</v>
      </c>
      <c r="E829" s="25">
        <v>2346510</v>
      </c>
      <c r="F829" s="25">
        <v>2346510</v>
      </c>
      <c r="G829" s="25">
        <v>2346510</v>
      </c>
      <c r="H829" s="25">
        <v>2346510</v>
      </c>
      <c r="I829" s="25">
        <v>2346510</v>
      </c>
      <c r="J829" s="25">
        <v>2346510</v>
      </c>
      <c r="K829" s="25">
        <v>2346510</v>
      </c>
      <c r="L829" s="25">
        <v>2346510</v>
      </c>
      <c r="M829" s="25">
        <v>2346510</v>
      </c>
      <c r="N829" s="25">
        <v>2346510</v>
      </c>
      <c r="O829" s="25">
        <v>2346510</v>
      </c>
      <c r="P829" s="25">
        <v>2346510</v>
      </c>
      <c r="Q829" s="25">
        <v>2346510</v>
      </c>
      <c r="R829" s="25">
        <f t="shared" si="102"/>
        <v>2346510</v>
      </c>
      <c r="T829" s="26"/>
      <c r="U829" s="26"/>
      <c r="V829" s="26">
        <f t="shared" si="103"/>
        <v>2346510</v>
      </c>
      <c r="W829" s="26"/>
      <c r="X829" s="26"/>
      <c r="Y829" s="50"/>
      <c r="Z829" s="50">
        <f>V829</f>
        <v>2346510</v>
      </c>
      <c r="AA829" s="50"/>
      <c r="AB829" s="51"/>
      <c r="AC829" s="52"/>
    </row>
    <row r="830" spans="1:31" ht="13.5" hidden="1" outlineLevel="3" thickBot="1" x14ac:dyDescent="0.25">
      <c r="A830" s="28" t="s">
        <v>1763</v>
      </c>
      <c r="B830" s="28" t="s">
        <v>1764</v>
      </c>
      <c r="C830" s="24" t="s">
        <v>1769</v>
      </c>
      <c r="D830" s="24" t="s">
        <v>1770</v>
      </c>
      <c r="E830" s="25">
        <v>-2040000</v>
      </c>
      <c r="F830" s="25">
        <v>-2040000</v>
      </c>
      <c r="G830" s="25">
        <v>-2040000</v>
      </c>
      <c r="H830" s="25">
        <v>-2040000</v>
      </c>
      <c r="I830" s="25">
        <v>-2040000</v>
      </c>
      <c r="J830" s="25">
        <v>-2040000</v>
      </c>
      <c r="K830" s="25">
        <v>-2040000</v>
      </c>
      <c r="L830" s="25">
        <v>-2040000</v>
      </c>
      <c r="M830" s="25">
        <v>-2040000</v>
      </c>
      <c r="N830" s="25">
        <v>-2040000</v>
      </c>
      <c r="O830" s="25">
        <v>-2040000</v>
      </c>
      <c r="P830" s="25">
        <v>-2040000</v>
      </c>
      <c r="Q830" s="25">
        <v>-2040000</v>
      </c>
      <c r="R830" s="25">
        <f t="shared" si="102"/>
        <v>-2040000</v>
      </c>
      <c r="T830" s="26"/>
      <c r="U830" s="26"/>
      <c r="V830" s="26">
        <f t="shared" si="103"/>
        <v>-2040000</v>
      </c>
      <c r="W830" s="26"/>
      <c r="X830" s="26"/>
      <c r="Y830" s="50"/>
      <c r="Z830" s="50">
        <f>V830</f>
        <v>-2040000</v>
      </c>
      <c r="AA830" s="50"/>
      <c r="AB830" s="51"/>
      <c r="AC830" s="52"/>
    </row>
    <row r="831" spans="1:31" ht="15.75" hidden="1" outlineLevel="3" thickBot="1" x14ac:dyDescent="0.3">
      <c r="A831" s="24" t="s">
        <v>1771</v>
      </c>
      <c r="B831" s="24" t="s">
        <v>1772</v>
      </c>
      <c r="C831" s="24" t="s">
        <v>1773</v>
      </c>
      <c r="D831" s="24" t="s">
        <v>1774</v>
      </c>
      <c r="E831" s="25">
        <v>1150</v>
      </c>
      <c r="F831" s="25">
        <v>0</v>
      </c>
      <c r="G831" s="25">
        <v>0</v>
      </c>
      <c r="H831" s="25">
        <v>537750</v>
      </c>
      <c r="I831" s="25">
        <v>543847.30000000005</v>
      </c>
      <c r="J831" s="25">
        <v>537750</v>
      </c>
      <c r="K831" s="25">
        <v>537750</v>
      </c>
      <c r="L831" s="25">
        <v>537750</v>
      </c>
      <c r="M831" s="25">
        <v>0</v>
      </c>
      <c r="N831" s="25">
        <v>0</v>
      </c>
      <c r="O831" s="25">
        <v>0</v>
      </c>
      <c r="P831" s="25">
        <v>0</v>
      </c>
      <c r="Q831" s="25">
        <v>0</v>
      </c>
      <c r="R831" s="25">
        <f t="shared" si="102"/>
        <v>224618.52499999999</v>
      </c>
      <c r="T831" s="26"/>
      <c r="U831" s="26"/>
      <c r="V831" s="26">
        <f t="shared" si="103"/>
        <v>224618.52499999999</v>
      </c>
      <c r="W831" s="26"/>
      <c r="X831" s="26"/>
      <c r="Y831" s="50">
        <v>15913.281398663377</v>
      </c>
      <c r="Z831" s="50">
        <f>V831-Y831</f>
        <v>208705.24360133661</v>
      </c>
      <c r="AA831" s="50"/>
      <c r="AB831" s="51"/>
      <c r="AC831" s="52"/>
      <c r="AD831" s="15"/>
    </row>
    <row r="832" spans="1:31" ht="15.75" hidden="1" outlineLevel="3" thickBot="1" x14ac:dyDescent="0.3">
      <c r="A832" s="28" t="s">
        <v>1771</v>
      </c>
      <c r="B832" s="28" t="s">
        <v>1772</v>
      </c>
      <c r="C832" s="24" t="s">
        <v>1775</v>
      </c>
      <c r="D832" s="24" t="s">
        <v>1776</v>
      </c>
      <c r="E832" s="25">
        <v>77233.8</v>
      </c>
      <c r="F832" s="25">
        <v>38616.9</v>
      </c>
      <c r="G832" s="25">
        <v>38616.9</v>
      </c>
      <c r="H832" s="25">
        <v>38616.9</v>
      </c>
      <c r="I832" s="25">
        <v>38616.9</v>
      </c>
      <c r="J832" s="25">
        <v>38616.9</v>
      </c>
      <c r="K832" s="25">
        <v>38616.9</v>
      </c>
      <c r="L832" s="25">
        <v>38616.9</v>
      </c>
      <c r="M832" s="25">
        <v>38616.9</v>
      </c>
      <c r="N832" s="25">
        <v>38616.9</v>
      </c>
      <c r="O832" s="25">
        <v>38616.9</v>
      </c>
      <c r="P832" s="25">
        <v>38616.9</v>
      </c>
      <c r="Q832" s="25">
        <v>38616.9</v>
      </c>
      <c r="R832" s="25">
        <f t="shared" si="102"/>
        <v>40225.937500000007</v>
      </c>
      <c r="T832" s="26"/>
      <c r="U832" s="26"/>
      <c r="V832" s="26">
        <f t="shared" si="103"/>
        <v>40225.937500000007</v>
      </c>
      <c r="W832" s="26"/>
      <c r="X832" s="26"/>
      <c r="Y832" s="50">
        <v>2849.8391348734294</v>
      </c>
      <c r="Z832" s="50">
        <f>V832-Y832</f>
        <v>37376.098365126578</v>
      </c>
      <c r="AA832" s="50"/>
      <c r="AB832" s="51"/>
      <c r="AC832" s="52"/>
      <c r="AD832" s="15"/>
    </row>
    <row r="833" spans="1:30" ht="13.5" hidden="1" outlineLevel="3" thickBot="1" x14ac:dyDescent="0.25">
      <c r="A833" s="28" t="s">
        <v>1771</v>
      </c>
      <c r="B833" s="28" t="s">
        <v>1772</v>
      </c>
      <c r="C833" s="24" t="s">
        <v>1777</v>
      </c>
      <c r="D833" s="24" t="s">
        <v>1778</v>
      </c>
      <c r="E833" s="25">
        <v>1883760.47</v>
      </c>
      <c r="F833" s="25">
        <v>1804004.37</v>
      </c>
      <c r="G833" s="25">
        <v>1752461.39</v>
      </c>
      <c r="H833" s="25">
        <v>1710702.53</v>
      </c>
      <c r="I833" s="25">
        <v>1658863.06</v>
      </c>
      <c r="J833" s="25">
        <v>1607320.08</v>
      </c>
      <c r="K833" s="25">
        <v>1622542.32</v>
      </c>
      <c r="L833" s="25">
        <v>1568457.58</v>
      </c>
      <c r="M833" s="25">
        <v>1514372.84</v>
      </c>
      <c r="N833" s="25">
        <v>1460288.1</v>
      </c>
      <c r="O833" s="25">
        <v>1406203.35</v>
      </c>
      <c r="P833" s="25">
        <v>1352118.6</v>
      </c>
      <c r="Q833" s="25">
        <v>1872682.41</v>
      </c>
      <c r="R833" s="25">
        <f t="shared" si="102"/>
        <v>1611296.3049999997</v>
      </c>
      <c r="T833" s="26"/>
      <c r="U833" s="26"/>
      <c r="V833" s="26">
        <f t="shared" si="103"/>
        <v>1611296.3049999997</v>
      </c>
      <c r="W833" s="26"/>
      <c r="X833" s="26"/>
      <c r="Y833" s="50"/>
      <c r="Z833" s="50">
        <f t="shared" ref="Z833:Z838" si="104">V833</f>
        <v>1611296.3049999997</v>
      </c>
      <c r="AA833" s="50"/>
      <c r="AB833" s="51"/>
      <c r="AC833" s="52"/>
    </row>
    <row r="834" spans="1:30" ht="13.5" hidden="1" outlineLevel="3" thickBot="1" x14ac:dyDescent="0.25">
      <c r="A834" s="28" t="s">
        <v>1771</v>
      </c>
      <c r="B834" s="28" t="s">
        <v>1772</v>
      </c>
      <c r="C834" s="24" t="s">
        <v>1779</v>
      </c>
      <c r="D834" s="24" t="s">
        <v>1780</v>
      </c>
      <c r="E834" s="25">
        <v>255738.3</v>
      </c>
      <c r="F834" s="25">
        <v>249990.11</v>
      </c>
      <c r="G834" s="25">
        <v>244241.92000000001</v>
      </c>
      <c r="H834" s="25">
        <v>238493.73</v>
      </c>
      <c r="I834" s="25">
        <v>232745.54</v>
      </c>
      <c r="J834" s="25">
        <v>226997.35</v>
      </c>
      <c r="K834" s="25">
        <v>221249.16</v>
      </c>
      <c r="L834" s="25">
        <v>215500.97</v>
      </c>
      <c r="M834" s="25">
        <v>209752.78</v>
      </c>
      <c r="N834" s="25">
        <v>204004.59</v>
      </c>
      <c r="O834" s="25">
        <v>198256.4</v>
      </c>
      <c r="P834" s="25">
        <v>192508.21</v>
      </c>
      <c r="Q834" s="25">
        <v>186760.02</v>
      </c>
      <c r="R834" s="25">
        <f t="shared" si="102"/>
        <v>221249.16</v>
      </c>
      <c r="T834" s="26"/>
      <c r="U834" s="26"/>
      <c r="V834" s="26">
        <f t="shared" si="103"/>
        <v>221249.16</v>
      </c>
      <c r="W834" s="26"/>
      <c r="X834" s="26"/>
      <c r="Y834" s="50"/>
      <c r="Z834" s="50">
        <f t="shared" si="104"/>
        <v>221249.16</v>
      </c>
      <c r="AA834" s="50"/>
      <c r="AB834" s="51"/>
      <c r="AC834" s="52"/>
    </row>
    <row r="835" spans="1:30" ht="13.5" hidden="1" outlineLevel="3" thickBot="1" x14ac:dyDescent="0.25">
      <c r="A835" s="28" t="s">
        <v>1771</v>
      </c>
      <c r="B835" s="28" t="s">
        <v>1772</v>
      </c>
      <c r="C835" s="24" t="s">
        <v>1781</v>
      </c>
      <c r="D835" s="24" t="s">
        <v>1782</v>
      </c>
      <c r="E835" s="25">
        <v>195897.41</v>
      </c>
      <c r="F835" s="25">
        <v>190999.97</v>
      </c>
      <c r="G835" s="25">
        <v>186102.53</v>
      </c>
      <c r="H835" s="25">
        <v>181205.09</v>
      </c>
      <c r="I835" s="25">
        <v>176307.65</v>
      </c>
      <c r="J835" s="25">
        <v>171410.21</v>
      </c>
      <c r="K835" s="25">
        <v>166512.76999999999</v>
      </c>
      <c r="L835" s="25">
        <v>161615.32999999999</v>
      </c>
      <c r="M835" s="25">
        <v>156717.89000000001</v>
      </c>
      <c r="N835" s="25">
        <v>151820.45000000001</v>
      </c>
      <c r="O835" s="25">
        <v>146923.01</v>
      </c>
      <c r="P835" s="25">
        <v>142025.57</v>
      </c>
      <c r="Q835" s="25">
        <v>137128.13</v>
      </c>
      <c r="R835" s="25">
        <f t="shared" si="102"/>
        <v>166512.76999999999</v>
      </c>
      <c r="T835" s="26"/>
      <c r="U835" s="26"/>
      <c r="V835" s="26">
        <f t="shared" si="103"/>
        <v>166512.76999999999</v>
      </c>
      <c r="W835" s="26"/>
      <c r="X835" s="26"/>
      <c r="Y835" s="50"/>
      <c r="Z835" s="50">
        <f t="shared" si="104"/>
        <v>166512.76999999999</v>
      </c>
      <c r="AA835" s="50"/>
      <c r="AB835" s="51"/>
      <c r="AC835" s="52"/>
    </row>
    <row r="836" spans="1:30" ht="13.5" hidden="1" outlineLevel="3" thickBot="1" x14ac:dyDescent="0.25">
      <c r="A836" s="24" t="s">
        <v>1783</v>
      </c>
      <c r="B836" s="24" t="s">
        <v>1784</v>
      </c>
      <c r="C836" s="24" t="s">
        <v>1785</v>
      </c>
      <c r="D836" s="24" t="s">
        <v>1786</v>
      </c>
      <c r="E836" s="25">
        <v>502772.28</v>
      </c>
      <c r="F836" s="25">
        <v>474840.46</v>
      </c>
      <c r="G836" s="25">
        <v>446908.64</v>
      </c>
      <c r="H836" s="25">
        <v>418976.82</v>
      </c>
      <c r="I836" s="25">
        <v>391045</v>
      </c>
      <c r="J836" s="25">
        <v>363113.18</v>
      </c>
      <c r="K836" s="25">
        <v>335181.36</v>
      </c>
      <c r="L836" s="25">
        <v>307249.53999999998</v>
      </c>
      <c r="M836" s="25">
        <v>279317.71999999997</v>
      </c>
      <c r="N836" s="25">
        <v>251385.9</v>
      </c>
      <c r="O836" s="25">
        <v>223454.07999999999</v>
      </c>
      <c r="P836" s="25">
        <v>195522.26</v>
      </c>
      <c r="Q836" s="25">
        <v>167590.44</v>
      </c>
      <c r="R836" s="25">
        <f t="shared" si="102"/>
        <v>335181.36000000004</v>
      </c>
      <c r="T836" s="26"/>
      <c r="U836" s="26"/>
      <c r="V836" s="26">
        <f t="shared" si="103"/>
        <v>335181.36000000004</v>
      </c>
      <c r="W836" s="26"/>
      <c r="X836" s="26"/>
      <c r="Y836" s="50"/>
      <c r="Z836" s="50">
        <f t="shared" si="104"/>
        <v>335181.36000000004</v>
      </c>
      <c r="AA836" s="50"/>
      <c r="AB836" s="51"/>
      <c r="AC836" s="52"/>
    </row>
    <row r="837" spans="1:30" ht="13.5" hidden="1" outlineLevel="3" thickBot="1" x14ac:dyDescent="0.25">
      <c r="A837" s="24" t="s">
        <v>1787</v>
      </c>
      <c r="B837" s="24" t="s">
        <v>1788</v>
      </c>
      <c r="C837" s="24" t="s">
        <v>1789</v>
      </c>
      <c r="D837" s="24" t="s">
        <v>1790</v>
      </c>
      <c r="E837" s="25">
        <v>0</v>
      </c>
      <c r="F837" s="25">
        <v>86.46</v>
      </c>
      <c r="G837" s="25">
        <v>0</v>
      </c>
      <c r="H837" s="25">
        <v>-2</v>
      </c>
      <c r="I837" s="25">
        <v>0</v>
      </c>
      <c r="J837" s="25">
        <v>0</v>
      </c>
      <c r="K837" s="25">
        <v>0</v>
      </c>
      <c r="L837" s="25">
        <v>0</v>
      </c>
      <c r="M837" s="25">
        <v>0</v>
      </c>
      <c r="N837" s="25">
        <v>0</v>
      </c>
      <c r="O837" s="25">
        <v>0</v>
      </c>
      <c r="P837" s="25">
        <v>0</v>
      </c>
      <c r="Q837" s="25">
        <v>0</v>
      </c>
      <c r="R837" s="25">
        <f t="shared" si="102"/>
        <v>7.0383333333333331</v>
      </c>
      <c r="T837" s="26"/>
      <c r="U837" s="26"/>
      <c r="V837" s="26">
        <f t="shared" si="103"/>
        <v>7.0383333333333331</v>
      </c>
      <c r="W837" s="26"/>
      <c r="X837" s="26"/>
      <c r="Y837" s="50"/>
      <c r="Z837" s="50">
        <f t="shared" si="104"/>
        <v>7.0383333333333331</v>
      </c>
      <c r="AA837" s="50"/>
      <c r="AB837" s="51"/>
      <c r="AC837" s="52"/>
    </row>
    <row r="838" spans="1:30" ht="13.5" hidden="1" outlineLevel="3" thickBot="1" x14ac:dyDescent="0.25">
      <c r="A838" s="24" t="s">
        <v>1791</v>
      </c>
      <c r="B838" s="24" t="s">
        <v>1792</v>
      </c>
      <c r="C838" s="24" t="s">
        <v>1793</v>
      </c>
      <c r="D838" s="24" t="s">
        <v>1794</v>
      </c>
      <c r="E838" s="25">
        <v>108487.73</v>
      </c>
      <c r="F838" s="25">
        <v>108487.73</v>
      </c>
      <c r="G838" s="25">
        <v>108487.73</v>
      </c>
      <c r="H838" s="25">
        <v>108487.73</v>
      </c>
      <c r="I838" s="25">
        <v>108487.73</v>
      </c>
      <c r="J838" s="25">
        <v>108487.73</v>
      </c>
      <c r="K838" s="25">
        <v>108487.73</v>
      </c>
      <c r="L838" s="25">
        <v>108487.73</v>
      </c>
      <c r="M838" s="25">
        <v>108487.73</v>
      </c>
      <c r="N838" s="25">
        <v>108487.73</v>
      </c>
      <c r="O838" s="25">
        <v>108487.73</v>
      </c>
      <c r="P838" s="25">
        <v>108487.73</v>
      </c>
      <c r="Q838" s="25">
        <v>108487.73</v>
      </c>
      <c r="R838" s="25">
        <f t="shared" ref="R838:R872" si="105">(E838+2*SUM(F838:P838)+Q838)/24</f>
        <v>108487.73</v>
      </c>
      <c r="T838" s="26"/>
      <c r="U838" s="26"/>
      <c r="V838" s="26">
        <f t="shared" si="103"/>
        <v>108487.73</v>
      </c>
      <c r="W838" s="26"/>
      <c r="X838" s="26"/>
      <c r="Y838" s="50"/>
      <c r="Z838" s="50">
        <f t="shared" si="104"/>
        <v>108487.73</v>
      </c>
      <c r="AA838" s="50"/>
      <c r="AB838" s="51"/>
      <c r="AC838" s="52"/>
    </row>
    <row r="839" spans="1:30" ht="15.75" hidden="1" outlineLevel="3" thickBot="1" x14ac:dyDescent="0.3">
      <c r="A839" s="28" t="s">
        <v>1791</v>
      </c>
      <c r="B839" s="28" t="s">
        <v>1792</v>
      </c>
      <c r="C839" s="24" t="s">
        <v>1795</v>
      </c>
      <c r="D839" s="24" t="s">
        <v>1796</v>
      </c>
      <c r="E839" s="25">
        <v>3886772.79</v>
      </c>
      <c r="F839" s="25">
        <v>3331519.54</v>
      </c>
      <c r="G839" s="25">
        <v>2776266.29</v>
      </c>
      <c r="H839" s="25">
        <v>2221013.04</v>
      </c>
      <c r="I839" s="25">
        <v>1665759.79</v>
      </c>
      <c r="J839" s="25">
        <v>1110506.54</v>
      </c>
      <c r="K839" s="25">
        <v>555253.29</v>
      </c>
      <c r="L839" s="25">
        <v>0.04</v>
      </c>
      <c r="M839" s="25">
        <v>0</v>
      </c>
      <c r="N839" s="25">
        <v>0</v>
      </c>
      <c r="O839" s="25">
        <v>0</v>
      </c>
      <c r="P839" s="25">
        <v>0</v>
      </c>
      <c r="Q839" s="25">
        <v>0</v>
      </c>
      <c r="R839" s="25">
        <f t="shared" si="105"/>
        <v>1133642.0770833332</v>
      </c>
      <c r="T839" s="26"/>
      <c r="U839" s="26"/>
      <c r="V839" s="26">
        <f t="shared" si="103"/>
        <v>1133642.0770833332</v>
      </c>
      <c r="W839" s="26"/>
      <c r="X839" s="26"/>
      <c r="Y839" s="50">
        <v>90450.778408126091</v>
      </c>
      <c r="Z839" s="50">
        <f>V839-Y839</f>
        <v>1043191.2986752071</v>
      </c>
      <c r="AA839" s="50"/>
      <c r="AB839" s="51"/>
      <c r="AC839" s="52"/>
      <c r="AD839" s="15"/>
    </row>
    <row r="840" spans="1:30" ht="15.75" hidden="1" outlineLevel="3" thickBot="1" x14ac:dyDescent="0.3">
      <c r="A840" s="28" t="s">
        <v>1791</v>
      </c>
      <c r="B840" s="28" t="s">
        <v>1792</v>
      </c>
      <c r="C840" s="24" t="s">
        <v>1797</v>
      </c>
      <c r="D840" s="24" t="s">
        <v>1798</v>
      </c>
      <c r="E840" s="25">
        <v>26670</v>
      </c>
      <c r="F840" s="25">
        <v>22860</v>
      </c>
      <c r="G840" s="25">
        <v>19050</v>
      </c>
      <c r="H840" s="25">
        <v>15240</v>
      </c>
      <c r="I840" s="25">
        <v>11430</v>
      </c>
      <c r="J840" s="25">
        <v>7620</v>
      </c>
      <c r="K840" s="25">
        <v>3810</v>
      </c>
      <c r="L840" s="25">
        <v>0</v>
      </c>
      <c r="M840" s="25">
        <v>0</v>
      </c>
      <c r="N840" s="25">
        <v>0</v>
      </c>
      <c r="O840" s="25">
        <v>0</v>
      </c>
      <c r="P840" s="25">
        <v>0</v>
      </c>
      <c r="Q840" s="25">
        <v>0</v>
      </c>
      <c r="R840" s="25">
        <f t="shared" si="105"/>
        <v>7778.75</v>
      </c>
      <c r="T840" s="26"/>
      <c r="U840" s="26"/>
      <c r="V840" s="26">
        <f t="shared" si="103"/>
        <v>7778.75</v>
      </c>
      <c r="W840" s="26"/>
      <c r="X840" s="26"/>
      <c r="Y840" s="50">
        <v>620.64915087876557</v>
      </c>
      <c r="Z840" s="50">
        <f>V840-Y840</f>
        <v>7158.1008491212342</v>
      </c>
      <c r="AA840" s="50"/>
      <c r="AB840" s="51"/>
      <c r="AC840" s="52"/>
      <c r="AD840" s="15"/>
    </row>
    <row r="841" spans="1:30" ht="15.75" hidden="1" outlineLevel="3" thickBot="1" x14ac:dyDescent="0.3">
      <c r="A841" s="28" t="s">
        <v>1791</v>
      </c>
      <c r="B841" s="28" t="s">
        <v>1792</v>
      </c>
      <c r="C841" s="24" t="s">
        <v>1799</v>
      </c>
      <c r="D841" s="24" t="s">
        <v>1800</v>
      </c>
      <c r="E841" s="25">
        <v>767120</v>
      </c>
      <c r="F841" s="25">
        <v>763680</v>
      </c>
      <c r="G841" s="25">
        <v>760240</v>
      </c>
      <c r="H841" s="25">
        <v>756800</v>
      </c>
      <c r="I841" s="25">
        <v>753360</v>
      </c>
      <c r="J841" s="25">
        <v>749920</v>
      </c>
      <c r="K841" s="25">
        <v>746480</v>
      </c>
      <c r="L841" s="25">
        <v>743040</v>
      </c>
      <c r="M841" s="25">
        <v>739600</v>
      </c>
      <c r="N841" s="25">
        <v>736160</v>
      </c>
      <c r="O841" s="25">
        <v>732720</v>
      </c>
      <c r="P841" s="25">
        <v>729280</v>
      </c>
      <c r="Q841" s="25">
        <v>725840</v>
      </c>
      <c r="R841" s="25">
        <f t="shared" si="105"/>
        <v>746480</v>
      </c>
      <c r="T841" s="26"/>
      <c r="U841" s="26"/>
      <c r="V841" s="26">
        <f t="shared" si="103"/>
        <v>746480</v>
      </c>
      <c r="W841" s="26"/>
      <c r="X841" s="26"/>
      <c r="Y841" s="50">
        <v>59559.977907501969</v>
      </c>
      <c r="Z841" s="50">
        <f>V841-Y841</f>
        <v>686920.02209249802</v>
      </c>
      <c r="AA841" s="50"/>
      <c r="AB841" s="51"/>
      <c r="AC841" s="52"/>
      <c r="AD841" s="15"/>
    </row>
    <row r="842" spans="1:30" ht="15.75" hidden="1" outlineLevel="3" thickBot="1" x14ac:dyDescent="0.3">
      <c r="A842" s="28" t="s">
        <v>1791</v>
      </c>
      <c r="B842" s="28" t="s">
        <v>1792</v>
      </c>
      <c r="C842" s="24" t="s">
        <v>1801</v>
      </c>
      <c r="D842" s="24" t="s">
        <v>1802</v>
      </c>
      <c r="E842" s="25">
        <v>1891531.61</v>
      </c>
      <c r="F842" s="25">
        <v>1924325.44</v>
      </c>
      <c r="G842" s="25">
        <v>1924325.44</v>
      </c>
      <c r="H842" s="25">
        <v>1924325.44</v>
      </c>
      <c r="I842" s="25">
        <v>1915143.91</v>
      </c>
      <c r="J842" s="25">
        <v>1378430.37</v>
      </c>
      <c r="K842" s="25">
        <v>1561896.37</v>
      </c>
      <c r="L842" s="25">
        <v>1562076.37</v>
      </c>
      <c r="M842" s="25">
        <v>1562076.37</v>
      </c>
      <c r="N842" s="25">
        <v>1543508.35</v>
      </c>
      <c r="O842" s="25">
        <v>1543508.35</v>
      </c>
      <c r="P842" s="25">
        <v>1593508.35</v>
      </c>
      <c r="Q842" s="25">
        <v>1593508.35</v>
      </c>
      <c r="R842" s="25">
        <f t="shared" si="105"/>
        <v>1681303.7283333337</v>
      </c>
      <c r="T842" s="26"/>
      <c r="U842" s="26"/>
      <c r="V842" s="26">
        <f t="shared" si="103"/>
        <v>1681303.7283333337</v>
      </c>
      <c r="W842" s="26"/>
      <c r="X842" s="26"/>
      <c r="Y842" s="50">
        <v>134147.48273943583</v>
      </c>
      <c r="Z842" s="50">
        <f>V842-Y842</f>
        <v>1547156.245593898</v>
      </c>
      <c r="AA842" s="50"/>
      <c r="AB842" s="51"/>
      <c r="AC842" s="52"/>
      <c r="AD842" s="15"/>
    </row>
    <row r="843" spans="1:30" ht="13.5" hidden="1" outlineLevel="3" thickBot="1" x14ac:dyDescent="0.25">
      <c r="A843" s="28" t="s">
        <v>1791</v>
      </c>
      <c r="B843" s="28" t="s">
        <v>1792</v>
      </c>
      <c r="C843" s="24" t="s">
        <v>1803</v>
      </c>
      <c r="D843" s="24" t="s">
        <v>1804</v>
      </c>
      <c r="E843" s="25">
        <v>184407.72</v>
      </c>
      <c r="F843" s="25">
        <v>179681.5</v>
      </c>
      <c r="G843" s="25">
        <v>178576.69</v>
      </c>
      <c r="H843" s="25">
        <v>178211.98</v>
      </c>
      <c r="I843" s="25">
        <v>177641.62</v>
      </c>
      <c r="J843" s="25">
        <v>177506.62</v>
      </c>
      <c r="K843" s="25">
        <v>177506.62</v>
      </c>
      <c r="L843" s="25">
        <v>387506.62</v>
      </c>
      <c r="M843" s="25">
        <v>386640.37</v>
      </c>
      <c r="N843" s="25">
        <v>1680187.73</v>
      </c>
      <c r="O843" s="25">
        <v>1656335.05</v>
      </c>
      <c r="P843" s="25">
        <v>1671980.09</v>
      </c>
      <c r="Q843" s="25">
        <v>1767237.48</v>
      </c>
      <c r="R843" s="25">
        <f t="shared" si="105"/>
        <v>652299.79083333339</v>
      </c>
      <c r="T843" s="26"/>
      <c r="U843" s="26"/>
      <c r="V843" s="26">
        <f t="shared" si="103"/>
        <v>652299.79083333339</v>
      </c>
      <c r="W843" s="26"/>
      <c r="X843" s="26"/>
      <c r="Y843" s="50"/>
      <c r="Z843" s="50"/>
      <c r="AA843" s="50">
        <f>V843</f>
        <v>652299.79083333339</v>
      </c>
      <c r="AB843" s="51"/>
      <c r="AC843" s="52"/>
    </row>
    <row r="844" spans="1:30" ht="13.5" hidden="1" outlineLevel="3" thickBot="1" x14ac:dyDescent="0.25">
      <c r="A844" s="28" t="s">
        <v>1791</v>
      </c>
      <c r="B844" s="28" t="s">
        <v>1792</v>
      </c>
      <c r="C844" s="24" t="s">
        <v>1805</v>
      </c>
      <c r="D844" s="24" t="s">
        <v>1806</v>
      </c>
      <c r="E844" s="25">
        <v>-184407.72</v>
      </c>
      <c r="F844" s="25">
        <v>-179681.5</v>
      </c>
      <c r="G844" s="25">
        <v>-178576.69</v>
      </c>
      <c r="H844" s="25">
        <v>-178211.98</v>
      </c>
      <c r="I844" s="25">
        <v>-214659.93</v>
      </c>
      <c r="J844" s="25">
        <v>-214524.93</v>
      </c>
      <c r="K844" s="25">
        <v>-214524.93</v>
      </c>
      <c r="L844" s="25">
        <v>-387506.62</v>
      </c>
      <c r="M844" s="25">
        <v>-386640.37</v>
      </c>
      <c r="N844" s="25">
        <v>-1680187.73</v>
      </c>
      <c r="O844" s="25">
        <v>-1656335.05</v>
      </c>
      <c r="P844" s="25">
        <v>-1671980.09</v>
      </c>
      <c r="Q844" s="25">
        <v>-1767237.48</v>
      </c>
      <c r="R844" s="25">
        <f t="shared" si="105"/>
        <v>-661554.3683333334</v>
      </c>
      <c r="T844" s="26"/>
      <c r="U844" s="26"/>
      <c r="V844" s="26">
        <f t="shared" si="103"/>
        <v>-661554.3683333334</v>
      </c>
      <c r="W844" s="26"/>
      <c r="X844" s="26"/>
      <c r="Y844" s="50"/>
      <c r="Z844" s="50"/>
      <c r="AA844" s="50">
        <f>V844</f>
        <v>-661554.3683333334</v>
      </c>
      <c r="AB844" s="51"/>
      <c r="AC844" s="52"/>
    </row>
    <row r="845" spans="1:30" ht="13.5" hidden="1" outlineLevel="3" thickBot="1" x14ac:dyDescent="0.25">
      <c r="A845" s="28" t="s">
        <v>1791</v>
      </c>
      <c r="B845" s="28" t="s">
        <v>1792</v>
      </c>
      <c r="C845" s="24" t="s">
        <v>1807</v>
      </c>
      <c r="D845" s="24" t="s">
        <v>1808</v>
      </c>
      <c r="E845" s="25">
        <v>11158.8</v>
      </c>
      <c r="F845" s="25">
        <v>10600.86</v>
      </c>
      <c r="G845" s="25">
        <v>10042.92</v>
      </c>
      <c r="H845" s="25">
        <v>9484.98</v>
      </c>
      <c r="I845" s="25">
        <v>8927.0400000000009</v>
      </c>
      <c r="J845" s="25">
        <v>8369.1</v>
      </c>
      <c r="K845" s="25">
        <v>7811.16</v>
      </c>
      <c r="L845" s="25">
        <v>7253.22</v>
      </c>
      <c r="M845" s="25">
        <v>6695.28</v>
      </c>
      <c r="N845" s="25">
        <v>6137.34</v>
      </c>
      <c r="O845" s="25">
        <v>5579.4</v>
      </c>
      <c r="P845" s="25">
        <v>5021.46</v>
      </c>
      <c r="Q845" s="25">
        <v>4463.5200000000004</v>
      </c>
      <c r="R845" s="25">
        <f t="shared" si="105"/>
        <v>7811.1599999999989</v>
      </c>
      <c r="T845" s="26"/>
      <c r="U845" s="26"/>
      <c r="V845" s="26">
        <f t="shared" si="103"/>
        <v>7811.1599999999989</v>
      </c>
      <c r="W845" s="26"/>
      <c r="X845" s="26"/>
      <c r="Y845" s="50"/>
      <c r="Z845" s="50"/>
      <c r="AA845" s="50">
        <f>V845</f>
        <v>7811.1599999999989</v>
      </c>
      <c r="AB845" s="51"/>
      <c r="AC845" s="52"/>
    </row>
    <row r="846" spans="1:30" ht="13.5" hidden="1" outlineLevel="3" thickBot="1" x14ac:dyDescent="0.25">
      <c r="A846" s="28" t="s">
        <v>1791</v>
      </c>
      <c r="B846" s="28" t="s">
        <v>1792</v>
      </c>
      <c r="C846" s="24" t="s">
        <v>1809</v>
      </c>
      <c r="D846" s="24" t="s">
        <v>1810</v>
      </c>
      <c r="E846" s="25">
        <v>1423930.24</v>
      </c>
      <c r="F846" s="25">
        <v>1292046.3</v>
      </c>
      <c r="G846" s="25">
        <v>1219495.68</v>
      </c>
      <c r="H846" s="25">
        <v>1056931.1299999999</v>
      </c>
      <c r="I846" s="25">
        <v>927449.37</v>
      </c>
      <c r="J846" s="25">
        <v>831305.33</v>
      </c>
      <c r="K846" s="25">
        <v>504256.11</v>
      </c>
      <c r="L846" s="25">
        <v>514290.2</v>
      </c>
      <c r="M846" s="25">
        <v>1900315.53</v>
      </c>
      <c r="N846" s="25">
        <v>624268.28</v>
      </c>
      <c r="O846" s="25">
        <v>640515.89</v>
      </c>
      <c r="P846" s="25">
        <v>647971.62</v>
      </c>
      <c r="Q846" s="25">
        <v>644548.54</v>
      </c>
      <c r="R846" s="25">
        <f t="shared" si="105"/>
        <v>932757.06916666648</v>
      </c>
      <c r="T846" s="26"/>
      <c r="U846" s="26"/>
      <c r="V846" s="26">
        <f t="shared" si="103"/>
        <v>932757.06916666648</v>
      </c>
      <c r="W846" s="26"/>
      <c r="X846" s="26"/>
      <c r="Y846" s="50"/>
      <c r="Z846" s="50"/>
      <c r="AA846" s="50">
        <f>V846</f>
        <v>932757.06916666648</v>
      </c>
      <c r="AB846" s="51"/>
      <c r="AC846" s="52"/>
    </row>
    <row r="847" spans="1:30" ht="13.5" hidden="1" outlineLevel="3" thickBot="1" x14ac:dyDescent="0.25">
      <c r="A847" s="28" t="s">
        <v>1791</v>
      </c>
      <c r="B847" s="28" t="s">
        <v>1792</v>
      </c>
      <c r="C847" s="24" t="s">
        <v>1811</v>
      </c>
      <c r="D847" s="24" t="s">
        <v>1812</v>
      </c>
      <c r="E847" s="25">
        <v>-1423930.24</v>
      </c>
      <c r="F847" s="25">
        <v>-1292046.3</v>
      </c>
      <c r="G847" s="25">
        <v>-1219495.68</v>
      </c>
      <c r="H847" s="25">
        <v>-1056931.1299999999</v>
      </c>
      <c r="I847" s="25">
        <v>-927449.36</v>
      </c>
      <c r="J847" s="25">
        <v>-831305.32</v>
      </c>
      <c r="K847" s="25">
        <v>-504256.1</v>
      </c>
      <c r="L847" s="25">
        <v>-514290.19</v>
      </c>
      <c r="M847" s="25">
        <v>-605212.56000000006</v>
      </c>
      <c r="N847" s="25">
        <v>-624268.27</v>
      </c>
      <c r="O847" s="25">
        <v>-640515.88</v>
      </c>
      <c r="P847" s="25">
        <v>-647971.61</v>
      </c>
      <c r="Q847" s="25">
        <v>-644548.53</v>
      </c>
      <c r="R847" s="25">
        <f t="shared" si="105"/>
        <v>-824831.81541666668</v>
      </c>
      <c r="T847" s="26"/>
      <c r="U847" s="26"/>
      <c r="V847" s="26">
        <f t="shared" si="103"/>
        <v>-824831.81541666668</v>
      </c>
      <c r="W847" s="26"/>
      <c r="X847" s="26"/>
      <c r="Y847" s="50"/>
      <c r="Z847" s="50"/>
      <c r="AA847" s="50">
        <f>V847</f>
        <v>-824831.81541666668</v>
      </c>
      <c r="AB847" s="51"/>
      <c r="AC847" s="52"/>
    </row>
    <row r="848" spans="1:30" ht="13.5" hidden="1" outlineLevel="3" thickBot="1" x14ac:dyDescent="0.25">
      <c r="A848" s="28" t="s">
        <v>1791</v>
      </c>
      <c r="B848" s="28" t="s">
        <v>1792</v>
      </c>
      <c r="C848" s="24" t="s">
        <v>1813</v>
      </c>
      <c r="D848" s="24" t="s">
        <v>1814</v>
      </c>
      <c r="E848" s="25">
        <v>21225077.18</v>
      </c>
      <c r="F848" s="25">
        <v>21756199.190000001</v>
      </c>
      <c r="G848" s="25">
        <v>22287116.550000001</v>
      </c>
      <c r="H848" s="25">
        <v>22686339.280000001</v>
      </c>
      <c r="I848" s="25">
        <v>23003679.82</v>
      </c>
      <c r="J848" s="25">
        <v>23490157.829999998</v>
      </c>
      <c r="K848" s="25">
        <v>23993982.34</v>
      </c>
      <c r="L848" s="25">
        <v>24524909.879999999</v>
      </c>
      <c r="M848" s="25">
        <v>24972003.309999999</v>
      </c>
      <c r="N848" s="25">
        <v>25485329.190000001</v>
      </c>
      <c r="O848" s="25">
        <v>25839712.739999998</v>
      </c>
      <c r="P848" s="25">
        <v>27695873.469999999</v>
      </c>
      <c r="Q848" s="25">
        <v>28178424.68</v>
      </c>
      <c r="R848" s="25">
        <f t="shared" si="105"/>
        <v>24203087.877499998</v>
      </c>
      <c r="T848" s="26"/>
      <c r="U848" s="26"/>
      <c r="V848" s="26">
        <f t="shared" si="103"/>
        <v>24203087.877499998</v>
      </c>
      <c r="W848" s="26"/>
      <c r="X848" s="26"/>
      <c r="Y848" s="50"/>
      <c r="Z848" s="50">
        <f>V848</f>
        <v>24203087.877499998</v>
      </c>
      <c r="AA848" s="50"/>
      <c r="AB848" s="51"/>
      <c r="AC848" s="52"/>
    </row>
    <row r="849" spans="1:30" ht="13.5" hidden="1" outlineLevel="3" thickBot="1" x14ac:dyDescent="0.25">
      <c r="A849" s="28" t="s">
        <v>1791</v>
      </c>
      <c r="B849" s="28" t="s">
        <v>1792</v>
      </c>
      <c r="C849" s="24" t="s">
        <v>1815</v>
      </c>
      <c r="D849" s="24" t="s">
        <v>1816</v>
      </c>
      <c r="E849" s="25">
        <v>11807301.73</v>
      </c>
      <c r="F849" s="25">
        <v>12402002.32</v>
      </c>
      <c r="G849" s="25">
        <v>12889935.93</v>
      </c>
      <c r="H849" s="25">
        <v>13390505.82</v>
      </c>
      <c r="I849" s="25">
        <v>13989881.300000001</v>
      </c>
      <c r="J849" s="25">
        <v>14478474.359999999</v>
      </c>
      <c r="K849" s="25">
        <v>15061682.210000001</v>
      </c>
      <c r="L849" s="25">
        <v>15617279.83</v>
      </c>
      <c r="M849" s="25">
        <v>16100317.619999999</v>
      </c>
      <c r="N849" s="25">
        <v>16551147.880000001</v>
      </c>
      <c r="O849" s="25">
        <v>17056559.449999999</v>
      </c>
      <c r="P849" s="25">
        <v>16091016.57</v>
      </c>
      <c r="Q849" s="25">
        <v>16545301.039999999</v>
      </c>
      <c r="R849" s="25">
        <f t="shared" si="105"/>
        <v>14817092.05625</v>
      </c>
      <c r="T849" s="26"/>
      <c r="U849" s="26"/>
      <c r="V849" s="26">
        <f t="shared" si="103"/>
        <v>14817092.05625</v>
      </c>
      <c r="W849" s="26"/>
      <c r="X849" s="26"/>
      <c r="Y849" s="50"/>
      <c r="Z849" s="50">
        <f>V849</f>
        <v>14817092.05625</v>
      </c>
      <c r="AA849" s="50"/>
      <c r="AB849" s="51"/>
      <c r="AC849" s="52"/>
    </row>
    <row r="850" spans="1:30" ht="15.75" hidden="1" outlineLevel="3" thickBot="1" x14ac:dyDescent="0.3">
      <c r="A850" s="28" t="s">
        <v>1791</v>
      </c>
      <c r="B850" s="28" t="s">
        <v>1792</v>
      </c>
      <c r="C850" s="24" t="s">
        <v>1817</v>
      </c>
      <c r="D850" s="24" t="s">
        <v>1818</v>
      </c>
      <c r="E850" s="25">
        <v>23922977.93</v>
      </c>
      <c r="F850" s="25">
        <v>24326688.539999999</v>
      </c>
      <c r="G850" s="25">
        <v>24861164.440000001</v>
      </c>
      <c r="H850" s="25">
        <v>25341916.300000001</v>
      </c>
      <c r="I850" s="25">
        <v>25665033.539999999</v>
      </c>
      <c r="J850" s="25">
        <v>25904820.460000001</v>
      </c>
      <c r="K850" s="25">
        <v>26334552.09</v>
      </c>
      <c r="L850" s="25">
        <v>26644613.68</v>
      </c>
      <c r="M850" s="25">
        <v>26943350.079999998</v>
      </c>
      <c r="N850" s="25">
        <v>27144100.039999999</v>
      </c>
      <c r="O850" s="25">
        <v>27586992.940000001</v>
      </c>
      <c r="P850" s="25">
        <v>27570703.82</v>
      </c>
      <c r="Q850" s="25">
        <v>4767650.2699999996</v>
      </c>
      <c r="R850" s="25">
        <f t="shared" si="105"/>
        <v>25222437.502499998</v>
      </c>
      <c r="T850" s="26"/>
      <c r="U850" s="26"/>
      <c r="V850" s="26">
        <f t="shared" si="103"/>
        <v>25222437.502499998</v>
      </c>
      <c r="W850" s="26"/>
      <c r="X850" s="26"/>
      <c r="Y850" s="50">
        <v>5590044.5151924808</v>
      </c>
      <c r="Z850" s="50">
        <f>V850-Y850</f>
        <v>19632392.987307519</v>
      </c>
      <c r="AA850" s="50"/>
      <c r="AB850" s="51"/>
      <c r="AC850" s="52"/>
      <c r="AD850" s="15"/>
    </row>
    <row r="851" spans="1:30" ht="13.5" hidden="1" outlineLevel="3" thickBot="1" x14ac:dyDescent="0.25">
      <c r="A851" s="28" t="s">
        <v>1791</v>
      </c>
      <c r="B851" s="28" t="s">
        <v>1792</v>
      </c>
      <c r="C851" s="24" t="s">
        <v>1819</v>
      </c>
      <c r="D851" s="24" t="s">
        <v>1820</v>
      </c>
      <c r="E851" s="25">
        <v>23241474.469999999</v>
      </c>
      <c r="F851" s="25">
        <v>23871930.370000001</v>
      </c>
      <c r="G851" s="25">
        <v>24498036.100000001</v>
      </c>
      <c r="H851" s="25">
        <v>16645649.09</v>
      </c>
      <c r="I851" s="25">
        <v>127139.96</v>
      </c>
      <c r="J851" s="25">
        <v>653892.42000000004</v>
      </c>
      <c r="K851" s="25">
        <v>1143510.29</v>
      </c>
      <c r="L851" s="25">
        <v>1743861.37</v>
      </c>
      <c r="M851" s="25">
        <v>2221931.4700000002</v>
      </c>
      <c r="N851" s="25">
        <v>2734350.63</v>
      </c>
      <c r="O851" s="25">
        <v>3206276.78</v>
      </c>
      <c r="P851" s="25">
        <v>3624666.96</v>
      </c>
      <c r="Q851" s="25">
        <v>4135166.27</v>
      </c>
      <c r="R851" s="25">
        <f t="shared" si="105"/>
        <v>7846630.4841666669</v>
      </c>
      <c r="T851" s="26"/>
      <c r="U851" s="26"/>
      <c r="V851" s="26">
        <f t="shared" si="103"/>
        <v>7846630.4841666669</v>
      </c>
      <c r="W851" s="26"/>
      <c r="X851" s="26"/>
      <c r="Y851" s="50"/>
      <c r="Z851" s="50">
        <f>V851</f>
        <v>7846630.4841666669</v>
      </c>
      <c r="AA851" s="50"/>
      <c r="AB851" s="51"/>
      <c r="AC851" s="52"/>
    </row>
    <row r="852" spans="1:30" ht="15.75" hidden="1" outlineLevel="3" thickBot="1" x14ac:dyDescent="0.3">
      <c r="A852" s="28" t="s">
        <v>1791</v>
      </c>
      <c r="B852" s="28" t="s">
        <v>1792</v>
      </c>
      <c r="C852" s="24" t="s">
        <v>1821</v>
      </c>
      <c r="D852" s="24" t="s">
        <v>1822</v>
      </c>
      <c r="E852" s="25">
        <v>1114406.99</v>
      </c>
      <c r="F852" s="25">
        <v>1135772.29</v>
      </c>
      <c r="G852" s="25">
        <v>1164043.1599999999</v>
      </c>
      <c r="H852" s="25">
        <v>1189482.8700000001</v>
      </c>
      <c r="I852" s="25">
        <v>1206581.1100000001</v>
      </c>
      <c r="J852" s="25">
        <v>1219269.79</v>
      </c>
      <c r="K852" s="25">
        <v>1242009.7</v>
      </c>
      <c r="L852" s="25">
        <v>1258417.07</v>
      </c>
      <c r="M852" s="25">
        <v>1274225.1599999999</v>
      </c>
      <c r="N852" s="25">
        <v>1284848.1399999999</v>
      </c>
      <c r="O852" s="25">
        <v>1308284.49</v>
      </c>
      <c r="P852" s="25">
        <v>1307422.54</v>
      </c>
      <c r="Q852" s="25">
        <v>1308131.8899999999</v>
      </c>
      <c r="R852" s="25">
        <f t="shared" si="105"/>
        <v>1233468.8133333332</v>
      </c>
      <c r="T852" s="26"/>
      <c r="U852" s="26"/>
      <c r="V852" s="26">
        <f t="shared" si="103"/>
        <v>1233468.8133333332</v>
      </c>
      <c r="W852" s="26"/>
      <c r="X852" s="26"/>
      <c r="Y852" s="50">
        <v>273373.48239842185</v>
      </c>
      <c r="Z852" s="50">
        <f>V852-Y852</f>
        <v>960095.33093491138</v>
      </c>
      <c r="AA852" s="50"/>
      <c r="AB852" s="51"/>
      <c r="AC852" s="52"/>
      <c r="AD852" s="15"/>
    </row>
    <row r="853" spans="1:30" ht="13.5" hidden="1" outlineLevel="3" thickBot="1" x14ac:dyDescent="0.25">
      <c r="A853" s="28" t="s">
        <v>1791</v>
      </c>
      <c r="B853" s="28" t="s">
        <v>1792</v>
      </c>
      <c r="C853" s="24" t="s">
        <v>1823</v>
      </c>
      <c r="D853" s="24" t="s">
        <v>1824</v>
      </c>
      <c r="E853" s="25">
        <v>0</v>
      </c>
      <c r="F853" s="25">
        <v>0</v>
      </c>
      <c r="G853" s="25">
        <v>0</v>
      </c>
      <c r="H853" s="25">
        <v>0</v>
      </c>
      <c r="I853" s="25">
        <v>6053.7</v>
      </c>
      <c r="J853" s="25">
        <v>31134.74</v>
      </c>
      <c r="K853" s="25">
        <v>54447.64</v>
      </c>
      <c r="L853" s="25">
        <v>83033.039999999994</v>
      </c>
      <c r="M853" s="25">
        <v>105796.1</v>
      </c>
      <c r="N853" s="25">
        <v>130194.67</v>
      </c>
      <c r="O853" s="25">
        <v>152665.19</v>
      </c>
      <c r="P853" s="25">
        <v>172586.62</v>
      </c>
      <c r="Q853" s="25">
        <v>196893.77</v>
      </c>
      <c r="R853" s="25">
        <f t="shared" si="105"/>
        <v>69529.88208333333</v>
      </c>
      <c r="T853" s="26"/>
      <c r="U853" s="26"/>
      <c r="V853" s="26">
        <f t="shared" si="103"/>
        <v>69529.88208333333</v>
      </c>
      <c r="W853" s="26"/>
      <c r="X853" s="26"/>
      <c r="Y853" s="50"/>
      <c r="Z853" s="50">
        <f>V853</f>
        <v>69529.88208333333</v>
      </c>
      <c r="AA853" s="50"/>
      <c r="AB853" s="51"/>
      <c r="AC853" s="52"/>
    </row>
    <row r="854" spans="1:30" ht="15.75" hidden="1" outlineLevel="3" thickBot="1" x14ac:dyDescent="0.3">
      <c r="A854" s="28" t="s">
        <v>1791</v>
      </c>
      <c r="B854" s="28" t="s">
        <v>1792</v>
      </c>
      <c r="C854" s="24" t="s">
        <v>1825</v>
      </c>
      <c r="D854" s="24" t="s">
        <v>1826</v>
      </c>
      <c r="E854" s="25">
        <v>1524703.4</v>
      </c>
      <c r="F854" s="25">
        <v>1524703.4</v>
      </c>
      <c r="G854" s="25">
        <v>1524703.4</v>
      </c>
      <c r="H854" s="25">
        <v>2287055.1</v>
      </c>
      <c r="I854" s="25">
        <v>2287055.1</v>
      </c>
      <c r="J854" s="25">
        <v>2287055.1</v>
      </c>
      <c r="K854" s="25">
        <v>2287055.1</v>
      </c>
      <c r="L854" s="25">
        <v>2287055.1</v>
      </c>
      <c r="M854" s="25">
        <v>2287055.1</v>
      </c>
      <c r="N854" s="25">
        <v>3049406.8</v>
      </c>
      <c r="O854" s="25">
        <v>3049406.8</v>
      </c>
      <c r="P854" s="25">
        <v>3049406.8</v>
      </c>
      <c r="Q854" s="25">
        <v>3049406.8</v>
      </c>
      <c r="R854" s="25">
        <f t="shared" si="105"/>
        <v>2350584.4083333332</v>
      </c>
      <c r="T854" s="26"/>
      <c r="U854" s="26"/>
      <c r="V854" s="26">
        <f t="shared" si="103"/>
        <v>2350584.4083333332</v>
      </c>
      <c r="W854" s="26"/>
      <c r="X854" s="26"/>
      <c r="Y854" s="50">
        <v>187547.8987113545</v>
      </c>
      <c r="Z854" s="50">
        <f t="shared" ref="Z854:Z870" si="106">V854-Y854</f>
        <v>2163036.5096219787</v>
      </c>
      <c r="AA854" s="50"/>
      <c r="AB854" s="51"/>
      <c r="AC854" s="52"/>
      <c r="AD854" s="15"/>
    </row>
    <row r="855" spans="1:30" ht="15.75" hidden="1" outlineLevel="3" thickBot="1" x14ac:dyDescent="0.3">
      <c r="A855" s="28" t="s">
        <v>1791</v>
      </c>
      <c r="B855" s="28" t="s">
        <v>1792</v>
      </c>
      <c r="C855" s="24" t="s">
        <v>1827</v>
      </c>
      <c r="D855" s="24" t="s">
        <v>1828</v>
      </c>
      <c r="E855" s="25">
        <v>124569.18</v>
      </c>
      <c r="F855" s="25">
        <v>124569.18</v>
      </c>
      <c r="G855" s="25">
        <v>1101893.97</v>
      </c>
      <c r="H855" s="25">
        <v>1469191.96</v>
      </c>
      <c r="I855" s="25">
        <v>1469191.96</v>
      </c>
      <c r="J855" s="25">
        <v>1469191.96</v>
      </c>
      <c r="K855" s="25">
        <v>1469191.96</v>
      </c>
      <c r="L855" s="25">
        <v>1469191.96</v>
      </c>
      <c r="M855" s="25">
        <v>1844637.82</v>
      </c>
      <c r="N855" s="25">
        <v>2220083.6800000002</v>
      </c>
      <c r="O855" s="25">
        <v>2220083.6800000002</v>
      </c>
      <c r="P855" s="25">
        <v>2220083.6800000002</v>
      </c>
      <c r="Q855" s="25">
        <v>2262424.69</v>
      </c>
      <c r="R855" s="25">
        <f t="shared" si="105"/>
        <v>1522567.3954166665</v>
      </c>
      <c r="T855" s="26"/>
      <c r="U855" s="26"/>
      <c r="V855" s="26">
        <f t="shared" si="103"/>
        <v>1522567.3954166665</v>
      </c>
      <c r="W855" s="26"/>
      <c r="X855" s="26"/>
      <c r="Y855" s="50">
        <v>121482.26400399137</v>
      </c>
      <c r="Z855" s="50">
        <f t="shared" si="106"/>
        <v>1401085.1314126751</v>
      </c>
      <c r="AA855" s="50"/>
      <c r="AB855" s="51"/>
      <c r="AC855" s="52"/>
      <c r="AD855" s="15"/>
    </row>
    <row r="856" spans="1:30" ht="15.75" hidden="1" outlineLevel="3" thickBot="1" x14ac:dyDescent="0.3">
      <c r="A856" s="28" t="s">
        <v>1791</v>
      </c>
      <c r="B856" s="28" t="s">
        <v>1792</v>
      </c>
      <c r="C856" s="24" t="s">
        <v>1829</v>
      </c>
      <c r="D856" s="24" t="s">
        <v>1830</v>
      </c>
      <c r="E856" s="25">
        <v>0</v>
      </c>
      <c r="F856" s="25">
        <v>0</v>
      </c>
      <c r="G856" s="25">
        <v>328072.08</v>
      </c>
      <c r="H856" s="25">
        <v>328072.08</v>
      </c>
      <c r="I856" s="25">
        <v>328072.08</v>
      </c>
      <c r="J856" s="25">
        <v>328072.08</v>
      </c>
      <c r="K856" s="25">
        <v>328072.08</v>
      </c>
      <c r="L856" s="25">
        <v>328072.08</v>
      </c>
      <c r="M856" s="25">
        <v>449399.31</v>
      </c>
      <c r="N856" s="25">
        <v>561217.21</v>
      </c>
      <c r="O856" s="25">
        <v>561217.21</v>
      </c>
      <c r="P856" s="25">
        <v>561217.21</v>
      </c>
      <c r="Q856" s="25">
        <v>561217.21</v>
      </c>
      <c r="R856" s="25">
        <f t="shared" si="105"/>
        <v>365174.3354166667</v>
      </c>
      <c r="T856" s="26"/>
      <c r="U856" s="26"/>
      <c r="V856" s="26">
        <f t="shared" si="103"/>
        <v>365174.3354166667</v>
      </c>
      <c r="W856" s="26"/>
      <c r="X856" s="26"/>
      <c r="Y856" s="50">
        <v>29136.447526796943</v>
      </c>
      <c r="Z856" s="50">
        <f t="shared" si="106"/>
        <v>336037.88788986974</v>
      </c>
      <c r="AA856" s="50"/>
      <c r="AB856" s="51"/>
      <c r="AC856" s="52"/>
      <c r="AD856" s="15"/>
    </row>
    <row r="857" spans="1:30" ht="15.75" hidden="1" outlineLevel="3" thickBot="1" x14ac:dyDescent="0.3">
      <c r="A857" s="28" t="s">
        <v>1791</v>
      </c>
      <c r="B857" s="28" t="s">
        <v>1792</v>
      </c>
      <c r="C857" s="24" t="s">
        <v>1831</v>
      </c>
      <c r="D857" s="24" t="s">
        <v>1832</v>
      </c>
      <c r="E857" s="25">
        <v>2719741.2</v>
      </c>
      <c r="F857" s="25">
        <v>2719741.2</v>
      </c>
      <c r="G857" s="25">
        <v>2719741.2</v>
      </c>
      <c r="H857" s="25">
        <v>3399676.5</v>
      </c>
      <c r="I857" s="25">
        <v>3399676.5</v>
      </c>
      <c r="J857" s="25">
        <v>3399676.5</v>
      </c>
      <c r="K857" s="25">
        <v>3331944.3</v>
      </c>
      <c r="L857" s="25">
        <v>3331944.3</v>
      </c>
      <c r="M857" s="25">
        <v>3331944.3</v>
      </c>
      <c r="N857" s="25">
        <v>3890011.5</v>
      </c>
      <c r="O857" s="25">
        <v>3890011.5</v>
      </c>
      <c r="P857" s="25">
        <v>3890011.5</v>
      </c>
      <c r="Q857" s="25">
        <v>3703862.19</v>
      </c>
      <c r="R857" s="25">
        <f t="shared" si="105"/>
        <v>3376348.4162499998</v>
      </c>
      <c r="T857" s="26"/>
      <c r="U857" s="26"/>
      <c r="V857" s="26">
        <f t="shared" si="103"/>
        <v>3376348.4162499998</v>
      </c>
      <c r="W857" s="26"/>
      <c r="X857" s="26"/>
      <c r="Y857" s="50">
        <v>269391.32606349699</v>
      </c>
      <c r="Z857" s="50">
        <f t="shared" si="106"/>
        <v>3106957.0901865028</v>
      </c>
      <c r="AA857" s="50"/>
      <c r="AB857" s="51"/>
      <c r="AC857" s="52"/>
      <c r="AD857" s="15"/>
    </row>
    <row r="858" spans="1:30" ht="15.75" hidden="1" outlineLevel="3" thickBot="1" x14ac:dyDescent="0.3">
      <c r="A858" s="28" t="s">
        <v>1791</v>
      </c>
      <c r="B858" s="28" t="s">
        <v>1792</v>
      </c>
      <c r="C858" s="24" t="s">
        <v>1833</v>
      </c>
      <c r="D858" s="24" t="s">
        <v>1834</v>
      </c>
      <c r="E858" s="25">
        <v>1071413.2</v>
      </c>
      <c r="F858" s="25">
        <v>1071413.2</v>
      </c>
      <c r="G858" s="25">
        <v>1071413.2</v>
      </c>
      <c r="H858" s="25">
        <v>1071413.2</v>
      </c>
      <c r="I858" s="25">
        <v>1071413.2</v>
      </c>
      <c r="J858" s="25">
        <v>1339266.5</v>
      </c>
      <c r="K858" s="25">
        <v>1339266.5</v>
      </c>
      <c r="L858" s="25">
        <v>1339266.5</v>
      </c>
      <c r="M858" s="25">
        <v>1339266.5</v>
      </c>
      <c r="N858" s="25">
        <v>1291742.29</v>
      </c>
      <c r="O858" s="25">
        <v>1291742.29</v>
      </c>
      <c r="P858" s="25">
        <v>1291742.29</v>
      </c>
      <c r="Q858" s="25">
        <v>1516875.25</v>
      </c>
      <c r="R858" s="25">
        <f t="shared" si="105"/>
        <v>1234340.8245833332</v>
      </c>
      <c r="T858" s="26"/>
      <c r="U858" s="26"/>
      <c r="V858" s="26">
        <f t="shared" si="103"/>
        <v>1234340.8245833332</v>
      </c>
      <c r="W858" s="26"/>
      <c r="X858" s="26"/>
      <c r="Y858" s="50">
        <v>98485.307365918838</v>
      </c>
      <c r="Z858" s="50">
        <f t="shared" si="106"/>
        <v>1135855.5172174145</v>
      </c>
      <c r="AA858" s="50"/>
      <c r="AB858" s="51"/>
      <c r="AC858" s="52"/>
      <c r="AD858" s="15"/>
    </row>
    <row r="859" spans="1:30" ht="15.75" hidden="1" outlineLevel="3" thickBot="1" x14ac:dyDescent="0.3">
      <c r="A859" s="28" t="s">
        <v>1791</v>
      </c>
      <c r="B859" s="28" t="s">
        <v>1792</v>
      </c>
      <c r="C859" s="24" t="s">
        <v>1835</v>
      </c>
      <c r="D859" s="24" t="s">
        <v>1836</v>
      </c>
      <c r="E859" s="25">
        <v>1920204.76</v>
      </c>
      <c r="F859" s="25">
        <v>1920204.76</v>
      </c>
      <c r="G859" s="25">
        <v>1920204.76</v>
      </c>
      <c r="H859" s="25">
        <v>2189545.5099999998</v>
      </c>
      <c r="I859" s="25">
        <v>2189545.5099999998</v>
      </c>
      <c r="J859" s="25">
        <v>2189545.5099999998</v>
      </c>
      <c r="K859" s="25">
        <v>2189545.5099999998</v>
      </c>
      <c r="L859" s="25">
        <v>2464946.46</v>
      </c>
      <c r="M859" s="25">
        <v>2464946.46</v>
      </c>
      <c r="N859" s="25">
        <v>2714512.57</v>
      </c>
      <c r="O859" s="25">
        <v>2714512.57</v>
      </c>
      <c r="P859" s="25">
        <v>2714512.57</v>
      </c>
      <c r="Q859" s="25">
        <v>2682023.9</v>
      </c>
      <c r="R859" s="25">
        <f t="shared" si="105"/>
        <v>2331094.71</v>
      </c>
      <c r="T859" s="26"/>
      <c r="U859" s="26"/>
      <c r="V859" s="26">
        <f t="shared" si="103"/>
        <v>2331094.71</v>
      </c>
      <c r="W859" s="26"/>
      <c r="X859" s="26"/>
      <c r="Y859" s="50">
        <v>185992.85905569434</v>
      </c>
      <c r="Z859" s="50">
        <f t="shared" si="106"/>
        <v>2145101.8509443058</v>
      </c>
      <c r="AA859" s="50"/>
      <c r="AB859" s="51"/>
      <c r="AC859" s="52"/>
      <c r="AD859" s="15"/>
    </row>
    <row r="860" spans="1:30" ht="15.75" hidden="1" outlineLevel="3" thickBot="1" x14ac:dyDescent="0.3">
      <c r="A860" s="28" t="s">
        <v>1791</v>
      </c>
      <c r="B860" s="28" t="s">
        <v>1792</v>
      </c>
      <c r="C860" s="24" t="s">
        <v>1837</v>
      </c>
      <c r="D860" s="24" t="s">
        <v>1838</v>
      </c>
      <c r="E860" s="25">
        <v>2719741.2</v>
      </c>
      <c r="F860" s="25">
        <v>2719741.2</v>
      </c>
      <c r="G860" s="25">
        <v>2719741.2</v>
      </c>
      <c r="H860" s="25">
        <v>2719741.2</v>
      </c>
      <c r="I860" s="25">
        <v>2719741.2</v>
      </c>
      <c r="J860" s="25">
        <v>2719741.2</v>
      </c>
      <c r="K860" s="25">
        <v>3399676.5</v>
      </c>
      <c r="L860" s="25">
        <v>3399676.5</v>
      </c>
      <c r="M860" s="25">
        <v>3399676.5</v>
      </c>
      <c r="N860" s="25">
        <v>2661435.06</v>
      </c>
      <c r="O860" s="25">
        <v>2661435.06</v>
      </c>
      <c r="P860" s="25">
        <v>2661435.06</v>
      </c>
      <c r="Q860" s="25">
        <v>3275604.11</v>
      </c>
      <c r="R860" s="25">
        <f t="shared" si="105"/>
        <v>2898309.4445833336</v>
      </c>
      <c r="T860" s="26"/>
      <c r="U860" s="26"/>
      <c r="V860" s="26">
        <f t="shared" si="103"/>
        <v>2898309.4445833336</v>
      </c>
      <c r="W860" s="26"/>
      <c r="X860" s="26"/>
      <c r="Y860" s="50">
        <v>231249.6603907508</v>
      </c>
      <c r="Z860" s="50">
        <f t="shared" si="106"/>
        <v>2667059.7841925826</v>
      </c>
      <c r="AA860" s="50"/>
      <c r="AB860" s="51"/>
      <c r="AC860" s="52"/>
      <c r="AD860" s="15"/>
    </row>
    <row r="861" spans="1:30" ht="15.75" hidden="1" outlineLevel="3" thickBot="1" x14ac:dyDescent="0.3">
      <c r="A861" s="28" t="s">
        <v>1791</v>
      </c>
      <c r="B861" s="28" t="s">
        <v>1792</v>
      </c>
      <c r="C861" s="24" t="s">
        <v>1839</v>
      </c>
      <c r="D861" s="24" t="s">
        <v>1840</v>
      </c>
      <c r="E861" s="25">
        <v>2760949.4</v>
      </c>
      <c r="F861" s="25">
        <v>2760949.4</v>
      </c>
      <c r="G861" s="25">
        <v>2760949.4</v>
      </c>
      <c r="H861" s="25">
        <v>3451186.75</v>
      </c>
      <c r="I861" s="25">
        <v>3451186.75</v>
      </c>
      <c r="J861" s="25">
        <v>3451186.75</v>
      </c>
      <c r="K861" s="25">
        <v>3212091.47</v>
      </c>
      <c r="L861" s="25">
        <v>3212091.47</v>
      </c>
      <c r="M861" s="25">
        <v>3212091.47</v>
      </c>
      <c r="N861" s="25">
        <v>3784714.14</v>
      </c>
      <c r="O861" s="25">
        <v>3784714.14</v>
      </c>
      <c r="P861" s="25">
        <v>3784714.14</v>
      </c>
      <c r="Q861" s="25">
        <v>3701647.49</v>
      </c>
      <c r="R861" s="25">
        <f t="shared" si="105"/>
        <v>3341431.1937499996</v>
      </c>
      <c r="T861" s="26"/>
      <c r="U861" s="26"/>
      <c r="V861" s="26">
        <f t="shared" si="103"/>
        <v>3341431.1937499996</v>
      </c>
      <c r="W861" s="26"/>
      <c r="X861" s="26"/>
      <c r="Y861" s="50">
        <v>266605.35858855949</v>
      </c>
      <c r="Z861" s="50">
        <f t="shared" si="106"/>
        <v>3074825.8351614401</v>
      </c>
      <c r="AA861" s="50"/>
      <c r="AB861" s="51"/>
      <c r="AC861" s="52"/>
      <c r="AD861" s="15"/>
    </row>
    <row r="862" spans="1:30" ht="15.75" hidden="1" outlineLevel="3" thickBot="1" x14ac:dyDescent="0.3">
      <c r="A862" s="28" t="s">
        <v>1791</v>
      </c>
      <c r="B862" s="28" t="s">
        <v>1792</v>
      </c>
      <c r="C862" s="24" t="s">
        <v>1841</v>
      </c>
      <c r="D862" s="24" t="s">
        <v>1842</v>
      </c>
      <c r="E862" s="25">
        <v>2242980.56</v>
      </c>
      <c r="F862" s="25">
        <v>2650907.9</v>
      </c>
      <c r="G862" s="25">
        <v>2650907.9</v>
      </c>
      <c r="H862" s="25">
        <v>3072041.17</v>
      </c>
      <c r="I862" s="25">
        <v>3072041.17</v>
      </c>
      <c r="J862" s="25">
        <v>3072041.17</v>
      </c>
      <c r="K862" s="25">
        <v>3072041.17</v>
      </c>
      <c r="L862" s="25">
        <v>3500507.63</v>
      </c>
      <c r="M862" s="25">
        <v>3500507.63</v>
      </c>
      <c r="N862" s="25">
        <v>3905896.72</v>
      </c>
      <c r="O862" s="25">
        <v>3905896.72</v>
      </c>
      <c r="P862" s="25">
        <v>3905896.72</v>
      </c>
      <c r="Q862" s="25">
        <v>3867379.22</v>
      </c>
      <c r="R862" s="25">
        <f t="shared" si="105"/>
        <v>3280322.1491666664</v>
      </c>
      <c r="T862" s="26"/>
      <c r="U862" s="26"/>
      <c r="V862" s="26">
        <f t="shared" si="103"/>
        <v>3280322.1491666664</v>
      </c>
      <c r="W862" s="26"/>
      <c r="X862" s="26"/>
      <c r="Y862" s="50">
        <v>261729.60391953707</v>
      </c>
      <c r="Z862" s="50">
        <f t="shared" si="106"/>
        <v>3018592.5452471292</v>
      </c>
      <c r="AA862" s="50"/>
      <c r="AB862" s="51"/>
      <c r="AC862" s="52"/>
      <c r="AD862" s="15"/>
    </row>
    <row r="863" spans="1:30" ht="15.75" hidden="1" outlineLevel="3" thickBot="1" x14ac:dyDescent="0.3">
      <c r="A863" s="28" t="s">
        <v>1791</v>
      </c>
      <c r="B863" s="28" t="s">
        <v>1792</v>
      </c>
      <c r="C863" s="24" t="s">
        <v>1843</v>
      </c>
      <c r="D863" s="24" t="s">
        <v>1844</v>
      </c>
      <c r="E863" s="25">
        <v>1111004.19</v>
      </c>
      <c r="F863" s="25">
        <v>1311923.6200000001</v>
      </c>
      <c r="G863" s="25">
        <v>1311923.6200000001</v>
      </c>
      <c r="H863" s="25">
        <v>1519347.48</v>
      </c>
      <c r="I863" s="25">
        <v>1519347.48</v>
      </c>
      <c r="J863" s="25">
        <v>1519347.48</v>
      </c>
      <c r="K863" s="25">
        <v>1519347.48</v>
      </c>
      <c r="L863" s="25">
        <v>1733580.72</v>
      </c>
      <c r="M863" s="25">
        <v>1733580.72</v>
      </c>
      <c r="N863" s="25">
        <v>1947813.94</v>
      </c>
      <c r="O863" s="25">
        <v>1947813.94</v>
      </c>
      <c r="P863" s="25">
        <v>1947813.94</v>
      </c>
      <c r="Q863" s="25">
        <v>1917016.51</v>
      </c>
      <c r="R863" s="25">
        <f t="shared" si="105"/>
        <v>1627154.2308333332</v>
      </c>
      <c r="T863" s="26"/>
      <c r="U863" s="26"/>
      <c r="V863" s="26">
        <f t="shared" si="103"/>
        <v>1627154.2308333332</v>
      </c>
      <c r="W863" s="26"/>
      <c r="X863" s="26"/>
      <c r="Y863" s="50">
        <v>129827.01484370872</v>
      </c>
      <c r="Z863" s="50">
        <f t="shared" si="106"/>
        <v>1497327.2159896246</v>
      </c>
      <c r="AA863" s="50"/>
      <c r="AB863" s="51"/>
      <c r="AC863" s="52"/>
      <c r="AD863" s="15"/>
    </row>
    <row r="864" spans="1:30" ht="15.75" hidden="1" outlineLevel="3" thickBot="1" x14ac:dyDescent="0.3">
      <c r="A864" s="28" t="s">
        <v>1791</v>
      </c>
      <c r="B864" s="28" t="s">
        <v>1792</v>
      </c>
      <c r="C864" s="24" t="s">
        <v>1845</v>
      </c>
      <c r="D864" s="24" t="s">
        <v>1846</v>
      </c>
      <c r="E864" s="25">
        <v>782955.8</v>
      </c>
      <c r="F864" s="25">
        <v>782955.8</v>
      </c>
      <c r="G864" s="25">
        <v>782955.8</v>
      </c>
      <c r="H864" s="25">
        <v>978694.75</v>
      </c>
      <c r="I864" s="25">
        <v>978694.75</v>
      </c>
      <c r="J864" s="25">
        <v>978694.75</v>
      </c>
      <c r="K864" s="25">
        <v>978694.75</v>
      </c>
      <c r="L864" s="25">
        <v>978694.75</v>
      </c>
      <c r="M864" s="25">
        <v>978694.75</v>
      </c>
      <c r="N864" s="25">
        <v>964550.55</v>
      </c>
      <c r="O864" s="25">
        <v>964550.55</v>
      </c>
      <c r="P864" s="25">
        <v>964550.55</v>
      </c>
      <c r="Q864" s="25">
        <v>920403.61</v>
      </c>
      <c r="R864" s="25">
        <f t="shared" si="105"/>
        <v>931950.95458333346</v>
      </c>
      <c r="T864" s="26"/>
      <c r="U864" s="26"/>
      <c r="V864" s="26">
        <f t="shared" si="103"/>
        <v>931950.95458333346</v>
      </c>
      <c r="W864" s="26"/>
      <c r="X864" s="26"/>
      <c r="Y864" s="50">
        <v>74358.292607784155</v>
      </c>
      <c r="Z864" s="50">
        <f t="shared" si="106"/>
        <v>857592.6619755493</v>
      </c>
      <c r="AA864" s="50"/>
      <c r="AB864" s="51"/>
      <c r="AC864" s="52"/>
      <c r="AD864" s="15"/>
    </row>
    <row r="865" spans="1:31" ht="15.75" hidden="1" outlineLevel="3" thickBot="1" x14ac:dyDescent="0.3">
      <c r="A865" s="28" t="s">
        <v>1791</v>
      </c>
      <c r="B865" s="28" t="s">
        <v>1792</v>
      </c>
      <c r="C865" s="24" t="s">
        <v>1847</v>
      </c>
      <c r="D865" s="24" t="s">
        <v>1848</v>
      </c>
      <c r="E865" s="25">
        <v>33218.44</v>
      </c>
      <c r="F865" s="25">
        <v>33218.44</v>
      </c>
      <c r="G865" s="25">
        <v>49827.66</v>
      </c>
      <c r="H865" s="25">
        <v>49827.66</v>
      </c>
      <c r="I865" s="25">
        <v>49827.66</v>
      </c>
      <c r="J865" s="25">
        <v>49827.66</v>
      </c>
      <c r="K865" s="25">
        <v>49827.66</v>
      </c>
      <c r="L865" s="25">
        <v>1924292.52</v>
      </c>
      <c r="M865" s="25">
        <v>2590446.1</v>
      </c>
      <c r="N865" s="25">
        <v>3246309.18</v>
      </c>
      <c r="O865" s="25">
        <v>3246309.18</v>
      </c>
      <c r="P865" s="25">
        <v>3246309.18</v>
      </c>
      <c r="Q865" s="25">
        <v>3263292.11</v>
      </c>
      <c r="R865" s="25">
        <f t="shared" si="105"/>
        <v>1348689.8479166667</v>
      </c>
      <c r="T865" s="26"/>
      <c r="U865" s="26"/>
      <c r="V865" s="26">
        <f t="shared" si="103"/>
        <v>1348689.8479166667</v>
      </c>
      <c r="W865" s="26"/>
      <c r="X865" s="26"/>
      <c r="Y865" s="50">
        <v>107608.96145374137</v>
      </c>
      <c r="Z865" s="50">
        <f t="shared" si="106"/>
        <v>1241080.8864629252</v>
      </c>
      <c r="AA865" s="50"/>
      <c r="AB865" s="51"/>
      <c r="AC865" s="52"/>
      <c r="AD865" s="15"/>
    </row>
    <row r="866" spans="1:31" ht="15.75" hidden="1" outlineLevel="3" thickBot="1" x14ac:dyDescent="0.3">
      <c r="A866" s="28" t="s">
        <v>1791</v>
      </c>
      <c r="B866" s="28" t="s">
        <v>1792</v>
      </c>
      <c r="C866" s="24" t="s">
        <v>1849</v>
      </c>
      <c r="D866" s="24" t="s">
        <v>1850</v>
      </c>
      <c r="E866" s="25">
        <v>2719741.2</v>
      </c>
      <c r="F866" s="25">
        <v>2719741.2</v>
      </c>
      <c r="G866" s="25">
        <v>2719741.2</v>
      </c>
      <c r="H866" s="25">
        <v>2719741.2</v>
      </c>
      <c r="I866" s="25">
        <v>3399676.5</v>
      </c>
      <c r="J866" s="25">
        <v>3399676.5</v>
      </c>
      <c r="K866" s="25">
        <v>3349353.63</v>
      </c>
      <c r="L866" s="25">
        <v>3349353.63</v>
      </c>
      <c r="M866" s="25">
        <v>3349353.63</v>
      </c>
      <c r="N866" s="25">
        <v>3217830.55</v>
      </c>
      <c r="O866" s="25">
        <v>3897765.85</v>
      </c>
      <c r="P866" s="25">
        <v>3897765.85</v>
      </c>
      <c r="Q866" s="25">
        <v>3802177.18</v>
      </c>
      <c r="R866" s="25">
        <f t="shared" si="105"/>
        <v>3273413.2441666671</v>
      </c>
      <c r="T866" s="26"/>
      <c r="U866" s="26"/>
      <c r="V866" s="26">
        <f t="shared" si="103"/>
        <v>3273413.2441666671</v>
      </c>
      <c r="W866" s="26"/>
      <c r="X866" s="26"/>
      <c r="Y866" s="50">
        <v>261178.35776536685</v>
      </c>
      <c r="Z866" s="50">
        <f t="shared" si="106"/>
        <v>3012234.8864013003</v>
      </c>
      <c r="AA866" s="50"/>
      <c r="AB866" s="51"/>
      <c r="AC866" s="52"/>
      <c r="AD866" s="15"/>
    </row>
    <row r="867" spans="1:31" ht="15.75" hidden="1" outlineLevel="3" thickBot="1" x14ac:dyDescent="0.3">
      <c r="A867" s="28" t="s">
        <v>1791</v>
      </c>
      <c r="B867" s="28" t="s">
        <v>1792</v>
      </c>
      <c r="C867" s="24" t="s">
        <v>1851</v>
      </c>
      <c r="D867" s="24" t="s">
        <v>1852</v>
      </c>
      <c r="E867" s="25">
        <v>2719741.2</v>
      </c>
      <c r="F867" s="25">
        <v>2719741.2</v>
      </c>
      <c r="G867" s="25">
        <v>2719741.2</v>
      </c>
      <c r="H867" s="25">
        <v>3399676.5</v>
      </c>
      <c r="I867" s="25">
        <v>3399676.5</v>
      </c>
      <c r="J867" s="25">
        <v>3399676.5</v>
      </c>
      <c r="K867" s="25">
        <v>3333333.53</v>
      </c>
      <c r="L867" s="25">
        <v>3333333.53</v>
      </c>
      <c r="M867" s="25">
        <v>3333333.53</v>
      </c>
      <c r="N867" s="25">
        <v>4002866.72</v>
      </c>
      <c r="O867" s="25">
        <v>4002866.72</v>
      </c>
      <c r="P867" s="25">
        <v>4002866.72</v>
      </c>
      <c r="Q867" s="25">
        <v>3982726.59</v>
      </c>
      <c r="R867" s="25">
        <f t="shared" si="105"/>
        <v>3416528.8787500001</v>
      </c>
      <c r="T867" s="26"/>
      <c r="U867" s="26"/>
      <c r="V867" s="26">
        <f t="shared" si="103"/>
        <v>3416528.8787500001</v>
      </c>
      <c r="W867" s="26"/>
      <c r="X867" s="26"/>
      <c r="Y867" s="50">
        <v>272597.23574468505</v>
      </c>
      <c r="Z867" s="50">
        <f t="shared" si="106"/>
        <v>3143931.6430053152</v>
      </c>
      <c r="AA867" s="50"/>
      <c r="AB867" s="51"/>
      <c r="AC867" s="52"/>
      <c r="AD867" s="15"/>
    </row>
    <row r="868" spans="1:31" ht="15.75" hidden="1" outlineLevel="3" thickBot="1" x14ac:dyDescent="0.3">
      <c r="A868" s="28" t="s">
        <v>1791</v>
      </c>
      <c r="B868" s="28" t="s">
        <v>1792</v>
      </c>
      <c r="C868" s="24" t="s">
        <v>1853</v>
      </c>
      <c r="D868" s="24" t="s">
        <v>1854</v>
      </c>
      <c r="E868" s="25">
        <v>535706.6</v>
      </c>
      <c r="F868" s="25">
        <v>535706.6</v>
      </c>
      <c r="G868" s="25">
        <v>535706.6</v>
      </c>
      <c r="H868" s="25">
        <v>669633.25</v>
      </c>
      <c r="I868" s="25">
        <v>669633.25</v>
      </c>
      <c r="J868" s="25">
        <v>669633.25</v>
      </c>
      <c r="K868" s="25">
        <v>657642.4</v>
      </c>
      <c r="L868" s="25">
        <v>657642.4</v>
      </c>
      <c r="M868" s="25">
        <v>657642.4</v>
      </c>
      <c r="N868" s="25">
        <v>703719.48</v>
      </c>
      <c r="O868" s="25">
        <v>703719.48</v>
      </c>
      <c r="P868" s="25">
        <v>703719.48</v>
      </c>
      <c r="Q868" s="25">
        <v>517456.73</v>
      </c>
      <c r="R868" s="25">
        <f t="shared" si="105"/>
        <v>640915.02125000011</v>
      </c>
      <c r="T868" s="26"/>
      <c r="U868" s="26"/>
      <c r="V868" s="26">
        <f t="shared" si="103"/>
        <v>640915.02125000011</v>
      </c>
      <c r="W868" s="26"/>
      <c r="X868" s="26"/>
      <c r="Y868" s="50">
        <v>51137.183188077594</v>
      </c>
      <c r="Z868" s="50">
        <f t="shared" si="106"/>
        <v>589777.83806192246</v>
      </c>
      <c r="AA868" s="50"/>
      <c r="AB868" s="51"/>
      <c r="AC868" s="52"/>
      <c r="AD868" s="15"/>
    </row>
    <row r="869" spans="1:31" ht="15.75" hidden="1" outlineLevel="3" thickBot="1" x14ac:dyDescent="0.3">
      <c r="A869" s="28" t="s">
        <v>1791</v>
      </c>
      <c r="B869" s="28" t="s">
        <v>1792</v>
      </c>
      <c r="C869" s="24" t="s">
        <v>1855</v>
      </c>
      <c r="D869" s="24" t="s">
        <v>1856</v>
      </c>
      <c r="E869" s="25">
        <v>0</v>
      </c>
      <c r="F869" s="25">
        <v>0</v>
      </c>
      <c r="G869" s="25">
        <v>0</v>
      </c>
      <c r="H869" s="25">
        <v>0</v>
      </c>
      <c r="I869" s="25">
        <v>0</v>
      </c>
      <c r="J869" s="25">
        <v>0</v>
      </c>
      <c r="K869" s="25">
        <v>0</v>
      </c>
      <c r="L869" s="25">
        <v>0</v>
      </c>
      <c r="M869" s="25">
        <v>0</v>
      </c>
      <c r="N869" s="25">
        <v>0</v>
      </c>
      <c r="O869" s="25">
        <v>0</v>
      </c>
      <c r="P869" s="25">
        <v>1458918.38</v>
      </c>
      <c r="Q869" s="25">
        <v>1458918.38</v>
      </c>
      <c r="R869" s="25">
        <f t="shared" si="105"/>
        <v>182364.79749999999</v>
      </c>
      <c r="T869" s="26"/>
      <c r="U869" s="26"/>
      <c r="V869" s="26">
        <f t="shared" si="103"/>
        <v>182364.79749999999</v>
      </c>
      <c r="W869" s="26"/>
      <c r="X869" s="26"/>
      <c r="Y869" s="50">
        <v>14550.481339360826</v>
      </c>
      <c r="Z869" s="50">
        <f t="shared" si="106"/>
        <v>167814.31616063917</v>
      </c>
      <c r="AA869" s="50"/>
      <c r="AB869" s="51"/>
      <c r="AC869" s="52"/>
      <c r="AD869" s="15"/>
    </row>
    <row r="870" spans="1:31" ht="15.75" hidden="1" outlineLevel="3" thickBot="1" x14ac:dyDescent="0.3">
      <c r="A870" s="28" t="s">
        <v>1791</v>
      </c>
      <c r="B870" s="28" t="s">
        <v>1792</v>
      </c>
      <c r="C870" s="24" t="s">
        <v>1857</v>
      </c>
      <c r="D870" s="24" t="s">
        <v>1858</v>
      </c>
      <c r="E870" s="25">
        <v>0</v>
      </c>
      <c r="F870" s="25">
        <v>0</v>
      </c>
      <c r="G870" s="25">
        <v>0</v>
      </c>
      <c r="H870" s="25">
        <v>0</v>
      </c>
      <c r="I870" s="25">
        <v>0</v>
      </c>
      <c r="J870" s="25">
        <v>0</v>
      </c>
      <c r="K870" s="25">
        <v>0</v>
      </c>
      <c r="L870" s="25">
        <v>0</v>
      </c>
      <c r="M870" s="25">
        <v>0</v>
      </c>
      <c r="N870" s="25">
        <v>0</v>
      </c>
      <c r="O870" s="25">
        <v>0</v>
      </c>
      <c r="P870" s="25">
        <v>1518466.08</v>
      </c>
      <c r="Q870" s="25">
        <v>1518466.08</v>
      </c>
      <c r="R870" s="25">
        <f t="shared" si="105"/>
        <v>189808.26</v>
      </c>
      <c r="T870" s="26"/>
      <c r="U870" s="26"/>
      <c r="V870" s="26">
        <f t="shared" si="103"/>
        <v>189808.26</v>
      </c>
      <c r="W870" s="26"/>
      <c r="X870" s="26"/>
      <c r="Y870" s="50">
        <v>15144.37864679749</v>
      </c>
      <c r="Z870" s="50">
        <f t="shared" si="106"/>
        <v>174663.88135320251</v>
      </c>
      <c r="AA870" s="50"/>
      <c r="AB870" s="51"/>
      <c r="AC870" s="52"/>
      <c r="AD870" s="15"/>
    </row>
    <row r="871" spans="1:31" ht="13.5" hidden="1" outlineLevel="3" thickBot="1" x14ac:dyDescent="0.25">
      <c r="A871" s="24" t="s">
        <v>1859</v>
      </c>
      <c r="B871" s="24" t="s">
        <v>1860</v>
      </c>
      <c r="C871" s="24" t="s">
        <v>1861</v>
      </c>
      <c r="D871" s="24" t="s">
        <v>1862</v>
      </c>
      <c r="E871" s="25">
        <v>0</v>
      </c>
      <c r="F871" s="25">
        <v>0</v>
      </c>
      <c r="G871" s="25">
        <v>0</v>
      </c>
      <c r="H871" s="25">
        <v>0</v>
      </c>
      <c r="I871" s="25">
        <v>160666</v>
      </c>
      <c r="J871" s="25">
        <v>80333</v>
      </c>
      <c r="K871" s="25">
        <v>0</v>
      </c>
      <c r="L871" s="25">
        <v>0</v>
      </c>
      <c r="M871" s="25">
        <v>0</v>
      </c>
      <c r="N871" s="25">
        <v>0</v>
      </c>
      <c r="O871" s="25">
        <v>0</v>
      </c>
      <c r="P871" s="25">
        <v>0</v>
      </c>
      <c r="Q871" s="25">
        <v>0</v>
      </c>
      <c r="R871" s="25">
        <f t="shared" si="105"/>
        <v>20083.25</v>
      </c>
      <c r="T871" s="26"/>
      <c r="U871" s="26"/>
      <c r="V871" s="26">
        <f t="shared" si="103"/>
        <v>20083.25</v>
      </c>
      <c r="W871" s="26"/>
      <c r="X871" s="26"/>
      <c r="Y871" s="50"/>
      <c r="Z871" s="50"/>
      <c r="AA871" s="50">
        <f>V871</f>
        <v>20083.25</v>
      </c>
      <c r="AB871" s="51"/>
      <c r="AC871" s="52"/>
    </row>
    <row r="872" spans="1:31" ht="15.75" hidden="1" outlineLevel="3" thickBot="1" x14ac:dyDescent="0.3">
      <c r="A872" s="24" t="s">
        <v>1859</v>
      </c>
      <c r="B872" s="24" t="s">
        <v>1860</v>
      </c>
      <c r="C872" s="24" t="s">
        <v>1863</v>
      </c>
      <c r="D872" s="24" t="s">
        <v>1864</v>
      </c>
      <c r="E872" s="25">
        <v>2589705.38</v>
      </c>
      <c r="F872" s="25">
        <v>2575397.61</v>
      </c>
      <c r="G872" s="25">
        <v>2561089.84</v>
      </c>
      <c r="H872" s="25">
        <v>2546782.0699999998</v>
      </c>
      <c r="I872" s="25">
        <v>2532474.2999999998</v>
      </c>
      <c r="J872" s="25">
        <v>2518166.5299999998</v>
      </c>
      <c r="K872" s="25">
        <v>2503858.7599999998</v>
      </c>
      <c r="L872" s="25">
        <v>2489550.9900000002</v>
      </c>
      <c r="M872" s="25">
        <v>2475243.2200000002</v>
      </c>
      <c r="N872" s="25">
        <v>2460935.4500000002</v>
      </c>
      <c r="O872" s="25">
        <v>2446627.6800000002</v>
      </c>
      <c r="P872" s="25">
        <v>2432319.91</v>
      </c>
      <c r="Q872" s="25">
        <v>2418012.14</v>
      </c>
      <c r="R872" s="25">
        <f t="shared" si="105"/>
        <v>2503858.7600000002</v>
      </c>
      <c r="T872" s="26"/>
      <c r="U872" s="26"/>
      <c r="V872" s="26">
        <f t="shared" si="103"/>
        <v>2503858.7600000002</v>
      </c>
      <c r="W872" s="26"/>
      <c r="X872" s="26"/>
      <c r="Y872" s="50">
        <v>554929.78927065735</v>
      </c>
      <c r="Z872" s="50">
        <f>V872-Y872</f>
        <v>1948928.9707293429</v>
      </c>
      <c r="AA872" s="50"/>
      <c r="AB872" s="51"/>
      <c r="AC872" s="52"/>
      <c r="AD872" s="15"/>
    </row>
    <row r="873" spans="1:31" ht="13.5" hidden="1" outlineLevel="2" collapsed="1" thickBot="1" x14ac:dyDescent="0.25">
      <c r="A873" s="29" t="s">
        <v>1865</v>
      </c>
      <c r="B873" s="29"/>
      <c r="C873" s="29"/>
      <c r="D873" s="29"/>
      <c r="E873" s="30">
        <f t="shared" ref="E873:R873" si="107">SUBTOTAL(9,E828:E872)</f>
        <v>116863657.59</v>
      </c>
      <c r="F873" s="30">
        <f t="shared" si="107"/>
        <v>118951269.65000005</v>
      </c>
      <c r="G873" s="30">
        <f t="shared" si="107"/>
        <v>121813403.36000004</v>
      </c>
      <c r="H873" s="30">
        <f t="shared" si="107"/>
        <v>119654364.39</v>
      </c>
      <c r="I873" s="30">
        <f t="shared" si="107"/>
        <v>104531555.34999999</v>
      </c>
      <c r="J873" s="30">
        <f t="shared" si="107"/>
        <v>105288155.58999999</v>
      </c>
      <c r="K873" s="30">
        <f t="shared" si="107"/>
        <v>107087450.22000001</v>
      </c>
      <c r="L873" s="30">
        <f t="shared" si="107"/>
        <v>111289113.48999996</v>
      </c>
      <c r="M873" s="30">
        <f t="shared" si="107"/>
        <v>114843934.04999995</v>
      </c>
      <c r="N873" s="30">
        <f t="shared" si="107"/>
        <v>118821176.15000001</v>
      </c>
      <c r="O873" s="30">
        <f t="shared" si="107"/>
        <v>121210664.58</v>
      </c>
      <c r="P873" s="30">
        <f t="shared" si="107"/>
        <v>125438859.52</v>
      </c>
      <c r="Q873" s="30">
        <f t="shared" si="107"/>
        <v>104753306.01000002</v>
      </c>
      <c r="R873" s="30">
        <f t="shared" si="107"/>
        <v>114978202.3458333</v>
      </c>
      <c r="S873" s="4"/>
      <c r="T873" s="30">
        <f>SUBTOTAL(9,T828:T872)</f>
        <v>0</v>
      </c>
      <c r="U873" s="30">
        <f>SUBTOTAL(9,U828:U872)</f>
        <v>0</v>
      </c>
      <c r="V873" s="30">
        <f>SUBTOTAL(9,V828:V872)</f>
        <v>114978202.3458333</v>
      </c>
      <c r="W873" s="30">
        <f>SUBTOTAL(9,W828:W872)</f>
        <v>0</v>
      </c>
      <c r="X873" s="30"/>
      <c r="Y873" s="30">
        <f>SUBTOTAL(9,Y828:Y872)</f>
        <v>9299912.4268166609</v>
      </c>
      <c r="Z873" s="30">
        <f>SUBTOTAL(9,Z828:Z872)</f>
        <v>105490484.44276664</v>
      </c>
      <c r="AA873" s="30">
        <f>SUBTOTAL(9,AA828:AA872)</f>
        <v>187805.47624999983</v>
      </c>
      <c r="AB873" s="30"/>
      <c r="AC873" s="31">
        <f>IF(V873=0,0,Y873/V873)</f>
        <v>8.0884134880142178E-2</v>
      </c>
      <c r="AE873" s="4"/>
    </row>
    <row r="874" spans="1:31" ht="13.5" hidden="1" outlineLevel="3" thickBot="1" x14ac:dyDescent="0.25">
      <c r="A874" s="24" t="s">
        <v>1866</v>
      </c>
      <c r="B874" s="24" t="s">
        <v>1867</v>
      </c>
      <c r="C874" s="24" t="s">
        <v>1868</v>
      </c>
      <c r="D874" s="24" t="s">
        <v>1869</v>
      </c>
      <c r="E874" s="25">
        <v>601321.06999999995</v>
      </c>
      <c r="F874" s="25">
        <v>597720.35</v>
      </c>
      <c r="G874" s="25">
        <v>594119.62</v>
      </c>
      <c r="H874" s="25">
        <v>590518.9</v>
      </c>
      <c r="I874" s="25">
        <v>586918.17000000004</v>
      </c>
      <c r="J874" s="25">
        <v>583317.44999999995</v>
      </c>
      <c r="K874" s="25">
        <v>579716.72</v>
      </c>
      <c r="L874" s="25">
        <v>576116</v>
      </c>
      <c r="M874" s="25">
        <v>572515.27</v>
      </c>
      <c r="N874" s="25">
        <v>568914.55000000005</v>
      </c>
      <c r="O874" s="25">
        <v>565313.81999999995</v>
      </c>
      <c r="P874" s="25">
        <v>561713.1</v>
      </c>
      <c r="Q874" s="25">
        <v>558112.37</v>
      </c>
      <c r="R874" s="25">
        <f t="shared" ref="R874:R894" si="108">(E874+2*SUM(F874:P874)+Q874)/24</f>
        <v>579716.72250000003</v>
      </c>
      <c r="T874" s="26"/>
      <c r="U874" s="26"/>
      <c r="V874" s="26"/>
      <c r="W874" s="26"/>
      <c r="X874" s="26"/>
      <c r="Y874" s="26"/>
      <c r="Z874" s="26"/>
      <c r="AA874" s="26"/>
      <c r="AB874" s="1"/>
      <c r="AC874" s="27"/>
    </row>
    <row r="875" spans="1:31" ht="13.5" hidden="1" outlineLevel="3" thickBot="1" x14ac:dyDescent="0.25">
      <c r="A875" s="28" t="s">
        <v>1866</v>
      </c>
      <c r="B875" s="28" t="s">
        <v>1867</v>
      </c>
      <c r="C875" s="24" t="s">
        <v>1870</v>
      </c>
      <c r="D875" s="24" t="s">
        <v>1871</v>
      </c>
      <c r="E875" s="25">
        <v>0</v>
      </c>
      <c r="F875" s="25">
        <v>0</v>
      </c>
      <c r="G875" s="25">
        <v>0</v>
      </c>
      <c r="H875" s="25">
        <v>0</v>
      </c>
      <c r="I875" s="25">
        <v>0</v>
      </c>
      <c r="J875" s="25">
        <v>0</v>
      </c>
      <c r="K875" s="25">
        <v>27370.85</v>
      </c>
      <c r="L875" s="25">
        <v>0</v>
      </c>
      <c r="M875" s="25">
        <v>0</v>
      </c>
      <c r="N875" s="25">
        <v>0</v>
      </c>
      <c r="O875" s="25">
        <v>0</v>
      </c>
      <c r="P875" s="25">
        <v>0</v>
      </c>
      <c r="Q875" s="25">
        <v>0</v>
      </c>
      <c r="R875" s="25">
        <f t="shared" si="108"/>
        <v>2280.9041666666667</v>
      </c>
      <c r="T875" s="26"/>
      <c r="U875" s="26"/>
      <c r="V875" s="26"/>
      <c r="W875" s="26"/>
      <c r="X875" s="26"/>
      <c r="Y875" s="26"/>
      <c r="Z875" s="26"/>
      <c r="AA875" s="26"/>
      <c r="AB875" s="1"/>
      <c r="AC875" s="27"/>
    </row>
    <row r="876" spans="1:31" ht="13.5" hidden="1" outlineLevel="3" thickBot="1" x14ac:dyDescent="0.25">
      <c r="A876" s="28" t="s">
        <v>1866</v>
      </c>
      <c r="B876" s="28" t="s">
        <v>1867</v>
      </c>
      <c r="C876" s="24" t="s">
        <v>1872</v>
      </c>
      <c r="D876" s="24" t="s">
        <v>1873</v>
      </c>
      <c r="E876" s="25">
        <v>1510419.96</v>
      </c>
      <c r="F876" s="25">
        <v>1501429.36</v>
      </c>
      <c r="G876" s="25">
        <v>1492438.77</v>
      </c>
      <c r="H876" s="25">
        <v>1483448.17</v>
      </c>
      <c r="I876" s="25">
        <v>1474457.58</v>
      </c>
      <c r="J876" s="25">
        <v>1465466.99</v>
      </c>
      <c r="K876" s="25">
        <v>1456476.39</v>
      </c>
      <c r="L876" s="25">
        <v>1447485.79</v>
      </c>
      <c r="M876" s="25">
        <v>1438495.2</v>
      </c>
      <c r="N876" s="25">
        <v>1429504.6</v>
      </c>
      <c r="O876" s="25">
        <v>1420514.01</v>
      </c>
      <c r="P876" s="25">
        <v>1411523.41</v>
      </c>
      <c r="Q876" s="25">
        <v>1402532.82</v>
      </c>
      <c r="R876" s="25">
        <f t="shared" si="108"/>
        <v>1456476.3883333334</v>
      </c>
      <c r="T876" s="26"/>
      <c r="U876" s="26"/>
      <c r="V876" s="26"/>
      <c r="W876" s="26"/>
      <c r="X876" s="26"/>
      <c r="Y876" s="26"/>
      <c r="Z876" s="26"/>
      <c r="AA876" s="26"/>
      <c r="AB876" s="1"/>
      <c r="AC876" s="27"/>
    </row>
    <row r="877" spans="1:31" ht="13.5" hidden="1" outlineLevel="3" thickBot="1" x14ac:dyDescent="0.25">
      <c r="A877" s="28" t="s">
        <v>1866</v>
      </c>
      <c r="B877" s="28" t="s">
        <v>1867</v>
      </c>
      <c r="C877" s="24" t="s">
        <v>1874</v>
      </c>
      <c r="D877" s="24" t="s">
        <v>1875</v>
      </c>
      <c r="E877" s="25">
        <v>378377.19</v>
      </c>
      <c r="F877" s="25">
        <v>371370.2</v>
      </c>
      <c r="G877" s="25">
        <v>364363.22</v>
      </c>
      <c r="H877" s="25">
        <v>357356.23</v>
      </c>
      <c r="I877" s="25">
        <v>350349.25</v>
      </c>
      <c r="J877" s="25">
        <v>343342.26</v>
      </c>
      <c r="K877" s="25">
        <v>336335.28</v>
      </c>
      <c r="L877" s="25">
        <v>329328.28999999998</v>
      </c>
      <c r="M877" s="25">
        <v>322321.31</v>
      </c>
      <c r="N877" s="25">
        <v>315314.32</v>
      </c>
      <c r="O877" s="25">
        <v>308307.34000000003</v>
      </c>
      <c r="P877" s="25">
        <v>301300.34999999998</v>
      </c>
      <c r="Q877" s="25">
        <v>294293.37</v>
      </c>
      <c r="R877" s="25">
        <f t="shared" si="108"/>
        <v>336335.27750000003</v>
      </c>
      <c r="T877" s="26"/>
      <c r="U877" s="26"/>
      <c r="V877" s="26"/>
      <c r="W877" s="26"/>
      <c r="X877" s="26"/>
      <c r="Y877" s="26"/>
      <c r="Z877" s="26"/>
      <c r="AA877" s="26"/>
      <c r="AB877" s="1"/>
      <c r="AC877" s="27"/>
    </row>
    <row r="878" spans="1:31" ht="13.5" hidden="1" outlineLevel="3" thickBot="1" x14ac:dyDescent="0.25">
      <c r="A878" s="28" t="s">
        <v>1866</v>
      </c>
      <c r="B878" s="28" t="s">
        <v>1867</v>
      </c>
      <c r="C878" s="24" t="s">
        <v>1876</v>
      </c>
      <c r="D878" s="24" t="s">
        <v>1877</v>
      </c>
      <c r="E878" s="25">
        <v>8941.4</v>
      </c>
      <c r="F878" s="25">
        <v>8717.86</v>
      </c>
      <c r="G878" s="25">
        <v>8494.33</v>
      </c>
      <c r="H878" s="25">
        <v>8270.7900000000009</v>
      </c>
      <c r="I878" s="25">
        <v>8047.26</v>
      </c>
      <c r="J878" s="25">
        <v>7823.72</v>
      </c>
      <c r="K878" s="25">
        <v>7600.19</v>
      </c>
      <c r="L878" s="25">
        <v>7376.65</v>
      </c>
      <c r="M878" s="25">
        <v>7153.12</v>
      </c>
      <c r="N878" s="25">
        <v>6929.58</v>
      </c>
      <c r="O878" s="25">
        <v>6706.05</v>
      </c>
      <c r="P878" s="25">
        <v>6482.51</v>
      </c>
      <c r="Q878" s="25">
        <v>6258.98</v>
      </c>
      <c r="R878" s="25">
        <f t="shared" si="108"/>
        <v>7600.1875000000009</v>
      </c>
      <c r="T878" s="26"/>
      <c r="U878" s="26"/>
      <c r="V878" s="26"/>
      <c r="W878" s="26"/>
      <c r="X878" s="26"/>
      <c r="Y878" s="26"/>
      <c r="Z878" s="26"/>
      <c r="AA878" s="26"/>
      <c r="AB878" s="1"/>
      <c r="AC878" s="27"/>
    </row>
    <row r="879" spans="1:31" ht="13.5" hidden="1" outlineLevel="3" thickBot="1" x14ac:dyDescent="0.25">
      <c r="A879" s="28" t="s">
        <v>1866</v>
      </c>
      <c r="B879" s="28" t="s">
        <v>1867</v>
      </c>
      <c r="C879" s="24" t="s">
        <v>1878</v>
      </c>
      <c r="D879" s="24" t="s">
        <v>1879</v>
      </c>
      <c r="E879" s="25">
        <v>7017.95</v>
      </c>
      <c r="F879" s="25">
        <v>6842.5</v>
      </c>
      <c r="G879" s="25">
        <v>6667.05</v>
      </c>
      <c r="H879" s="25">
        <v>6491.6</v>
      </c>
      <c r="I879" s="25">
        <v>6316.15</v>
      </c>
      <c r="J879" s="25">
        <v>6140.7</v>
      </c>
      <c r="K879" s="25">
        <v>5965.25</v>
      </c>
      <c r="L879" s="25">
        <v>5789.8</v>
      </c>
      <c r="M879" s="25">
        <v>5614.35</v>
      </c>
      <c r="N879" s="25">
        <v>5438.9</v>
      </c>
      <c r="O879" s="25">
        <v>5263.45</v>
      </c>
      <c r="P879" s="25">
        <v>5088</v>
      </c>
      <c r="Q879" s="25">
        <v>4912.55</v>
      </c>
      <c r="R879" s="25">
        <f t="shared" si="108"/>
        <v>5965.25</v>
      </c>
      <c r="T879" s="26"/>
      <c r="U879" s="26"/>
      <c r="V879" s="26"/>
      <c r="W879" s="26"/>
      <c r="X879" s="26"/>
      <c r="Y879" s="26"/>
      <c r="Z879" s="26"/>
      <c r="AA879" s="26"/>
      <c r="AB879" s="1"/>
      <c r="AC879" s="27"/>
    </row>
    <row r="880" spans="1:31" ht="13.5" hidden="1" outlineLevel="3" thickBot="1" x14ac:dyDescent="0.25">
      <c r="A880" s="28" t="s">
        <v>1866</v>
      </c>
      <c r="B880" s="28" t="s">
        <v>1867</v>
      </c>
      <c r="C880" s="24" t="s">
        <v>1880</v>
      </c>
      <c r="D880" s="24" t="s">
        <v>1881</v>
      </c>
      <c r="E880" s="25">
        <v>10214.6</v>
      </c>
      <c r="F880" s="25">
        <v>9959.23</v>
      </c>
      <c r="G880" s="25">
        <v>9703.8700000000008</v>
      </c>
      <c r="H880" s="25">
        <v>9448.5</v>
      </c>
      <c r="I880" s="25">
        <v>9193.14</v>
      </c>
      <c r="J880" s="25">
        <v>8937.77</v>
      </c>
      <c r="K880" s="25">
        <v>8682.41</v>
      </c>
      <c r="L880" s="25">
        <v>8427.0400000000009</v>
      </c>
      <c r="M880" s="25">
        <v>8171.68</v>
      </c>
      <c r="N880" s="25">
        <v>7916.31</v>
      </c>
      <c r="O880" s="25">
        <v>7660.95</v>
      </c>
      <c r="P880" s="25">
        <v>7405.58</v>
      </c>
      <c r="Q880" s="25">
        <v>7150.22</v>
      </c>
      <c r="R880" s="25">
        <f t="shared" si="108"/>
        <v>8682.4074999999993</v>
      </c>
      <c r="T880" s="26"/>
      <c r="U880" s="26"/>
      <c r="V880" s="26"/>
      <c r="W880" s="26"/>
      <c r="X880" s="26"/>
      <c r="Y880" s="26"/>
      <c r="Z880" s="26"/>
      <c r="AA880" s="26"/>
      <c r="AB880" s="1"/>
      <c r="AC880" s="27"/>
    </row>
    <row r="881" spans="1:31" ht="13.5" hidden="1" outlineLevel="3" thickBot="1" x14ac:dyDescent="0.25">
      <c r="A881" s="28" t="s">
        <v>1866</v>
      </c>
      <c r="B881" s="28" t="s">
        <v>1867</v>
      </c>
      <c r="C881" s="24" t="s">
        <v>1882</v>
      </c>
      <c r="D881" s="24" t="s">
        <v>1883</v>
      </c>
      <c r="E881" s="25">
        <v>56359.8</v>
      </c>
      <c r="F881" s="25">
        <v>54950.8</v>
      </c>
      <c r="G881" s="25">
        <v>53541.81</v>
      </c>
      <c r="H881" s="25">
        <v>52132.81</v>
      </c>
      <c r="I881" s="25">
        <v>50723.82</v>
      </c>
      <c r="J881" s="25">
        <v>49314.82</v>
      </c>
      <c r="K881" s="25">
        <v>47905.83</v>
      </c>
      <c r="L881" s="25">
        <v>46496.83</v>
      </c>
      <c r="M881" s="25">
        <v>45087.839999999997</v>
      </c>
      <c r="N881" s="25">
        <v>43678.84</v>
      </c>
      <c r="O881" s="25">
        <v>42269.85</v>
      </c>
      <c r="P881" s="25">
        <v>40860.85</v>
      </c>
      <c r="Q881" s="25">
        <v>39451.86</v>
      </c>
      <c r="R881" s="25">
        <f t="shared" si="108"/>
        <v>47905.827500000007</v>
      </c>
      <c r="T881" s="26"/>
      <c r="U881" s="26"/>
      <c r="V881" s="26"/>
      <c r="W881" s="26"/>
      <c r="X881" s="26"/>
      <c r="Y881" s="26"/>
      <c r="Z881" s="26"/>
      <c r="AA881" s="26"/>
      <c r="AB881" s="1"/>
      <c r="AC881" s="27"/>
    </row>
    <row r="882" spans="1:31" ht="13.5" hidden="1" outlineLevel="3" thickBot="1" x14ac:dyDescent="0.25">
      <c r="A882" s="28" t="s">
        <v>1866</v>
      </c>
      <c r="B882" s="28" t="s">
        <v>1867</v>
      </c>
      <c r="C882" s="24" t="s">
        <v>1884</v>
      </c>
      <c r="D882" s="24" t="s">
        <v>1885</v>
      </c>
      <c r="E882" s="25">
        <v>38387.4</v>
      </c>
      <c r="F882" s="25">
        <v>37427.71</v>
      </c>
      <c r="G882" s="25">
        <v>36468.03</v>
      </c>
      <c r="H882" s="25">
        <v>35508.339999999997</v>
      </c>
      <c r="I882" s="25">
        <v>34548.660000000003</v>
      </c>
      <c r="J882" s="25">
        <v>33588.97</v>
      </c>
      <c r="K882" s="25">
        <v>32629.29</v>
      </c>
      <c r="L882" s="25">
        <v>31669.599999999999</v>
      </c>
      <c r="M882" s="25">
        <v>30709.919999999998</v>
      </c>
      <c r="N882" s="25">
        <v>29750.23</v>
      </c>
      <c r="O882" s="25">
        <v>28790.55</v>
      </c>
      <c r="P882" s="25">
        <v>27830.86</v>
      </c>
      <c r="Q882" s="25">
        <v>26871.18</v>
      </c>
      <c r="R882" s="25">
        <f t="shared" si="108"/>
        <v>32629.287500000002</v>
      </c>
      <c r="T882" s="26"/>
      <c r="U882" s="26"/>
      <c r="V882" s="26"/>
      <c r="W882" s="26"/>
      <c r="X882" s="26"/>
      <c r="Y882" s="26"/>
      <c r="Z882" s="26"/>
      <c r="AA882" s="26"/>
      <c r="AB882" s="1"/>
      <c r="AC882" s="27"/>
    </row>
    <row r="883" spans="1:31" ht="13.5" hidden="1" outlineLevel="3" thickBot="1" x14ac:dyDescent="0.25">
      <c r="A883" s="28" t="s">
        <v>1866</v>
      </c>
      <c r="B883" s="28" t="s">
        <v>1867</v>
      </c>
      <c r="C883" s="24" t="s">
        <v>1886</v>
      </c>
      <c r="D883" s="24" t="s">
        <v>1887</v>
      </c>
      <c r="E883" s="25">
        <v>111849.4</v>
      </c>
      <c r="F883" s="25">
        <v>109053.16</v>
      </c>
      <c r="G883" s="25">
        <v>106256.93</v>
      </c>
      <c r="H883" s="25">
        <v>103460.69</v>
      </c>
      <c r="I883" s="25">
        <v>100664.46</v>
      </c>
      <c r="J883" s="25">
        <v>97868.22</v>
      </c>
      <c r="K883" s="25">
        <v>95071.99</v>
      </c>
      <c r="L883" s="25">
        <v>92275.75</v>
      </c>
      <c r="M883" s="25">
        <v>89479.52</v>
      </c>
      <c r="N883" s="25">
        <v>86683.28</v>
      </c>
      <c r="O883" s="25">
        <v>83887.05</v>
      </c>
      <c r="P883" s="25">
        <v>81090.81</v>
      </c>
      <c r="Q883" s="25">
        <v>78294.58</v>
      </c>
      <c r="R883" s="25">
        <f t="shared" si="108"/>
        <v>95071.987500000003</v>
      </c>
      <c r="T883" s="26"/>
      <c r="U883" s="26"/>
      <c r="V883" s="26"/>
      <c r="W883" s="26"/>
      <c r="X883" s="26"/>
      <c r="Y883" s="26"/>
      <c r="Z883" s="26"/>
      <c r="AA883" s="26"/>
      <c r="AB883" s="1"/>
      <c r="AC883" s="27"/>
    </row>
    <row r="884" spans="1:31" ht="13.5" hidden="1" outlineLevel="3" thickBot="1" x14ac:dyDescent="0.25">
      <c r="A884" s="28" t="s">
        <v>1866</v>
      </c>
      <c r="B884" s="28" t="s">
        <v>1867</v>
      </c>
      <c r="C884" s="24" t="s">
        <v>1888</v>
      </c>
      <c r="D884" s="24" t="s">
        <v>1889</v>
      </c>
      <c r="E884" s="25">
        <v>90559.42</v>
      </c>
      <c r="F884" s="25">
        <v>87325.15</v>
      </c>
      <c r="G884" s="25">
        <v>84090.89</v>
      </c>
      <c r="H884" s="25">
        <v>80856.62</v>
      </c>
      <c r="I884" s="25">
        <v>77622.36</v>
      </c>
      <c r="J884" s="25">
        <v>74388.09</v>
      </c>
      <c r="K884" s="25">
        <v>71153.83</v>
      </c>
      <c r="L884" s="25">
        <v>67919.56</v>
      </c>
      <c r="M884" s="25">
        <v>64685.3</v>
      </c>
      <c r="N884" s="25">
        <v>61451.03</v>
      </c>
      <c r="O884" s="25">
        <v>58216.77</v>
      </c>
      <c r="P884" s="25">
        <v>54982.5</v>
      </c>
      <c r="Q884" s="25">
        <v>51748.24</v>
      </c>
      <c r="R884" s="25">
        <f t="shared" si="108"/>
        <v>71153.827499999999</v>
      </c>
      <c r="T884" s="26"/>
      <c r="U884" s="26"/>
      <c r="V884" s="26"/>
      <c r="W884" s="26"/>
      <c r="X884" s="26"/>
      <c r="Y884" s="26"/>
      <c r="Z884" s="26"/>
      <c r="AA884" s="26"/>
      <c r="AB884" s="1"/>
      <c r="AC884" s="27"/>
    </row>
    <row r="885" spans="1:31" ht="13.5" hidden="1" outlineLevel="3" thickBot="1" x14ac:dyDescent="0.25">
      <c r="A885" s="28" t="s">
        <v>1866</v>
      </c>
      <c r="B885" s="28" t="s">
        <v>1867</v>
      </c>
      <c r="C885" s="24" t="s">
        <v>1890</v>
      </c>
      <c r="D885" s="24" t="s">
        <v>1891</v>
      </c>
      <c r="E885" s="25">
        <v>63844.06</v>
      </c>
      <c r="F885" s="25">
        <v>61563.91</v>
      </c>
      <c r="G885" s="25">
        <v>59283.77</v>
      </c>
      <c r="H885" s="25">
        <v>57003.63</v>
      </c>
      <c r="I885" s="25">
        <v>54723.48</v>
      </c>
      <c r="J885" s="25">
        <v>52443.34</v>
      </c>
      <c r="K885" s="25">
        <v>50163.19</v>
      </c>
      <c r="L885" s="25">
        <v>47883.05</v>
      </c>
      <c r="M885" s="25">
        <v>45602.9</v>
      </c>
      <c r="N885" s="25">
        <v>43322.75</v>
      </c>
      <c r="O885" s="25">
        <v>41042.61</v>
      </c>
      <c r="P885" s="25">
        <v>38762.46</v>
      </c>
      <c r="Q885" s="25">
        <v>36482.32</v>
      </c>
      <c r="R885" s="25">
        <f t="shared" si="108"/>
        <v>50163.19</v>
      </c>
      <c r="T885" s="26"/>
      <c r="U885" s="26"/>
      <c r="V885" s="26"/>
      <c r="W885" s="26"/>
      <c r="X885" s="26"/>
      <c r="Y885" s="26"/>
      <c r="Z885" s="26"/>
      <c r="AA885" s="26"/>
      <c r="AB885" s="1"/>
      <c r="AC885" s="27"/>
    </row>
    <row r="886" spans="1:31" ht="13.5" hidden="1" outlineLevel="3" thickBot="1" x14ac:dyDescent="0.25">
      <c r="A886" s="28" t="s">
        <v>1866</v>
      </c>
      <c r="B886" s="28" t="s">
        <v>1867</v>
      </c>
      <c r="C886" s="24" t="s">
        <v>1892</v>
      </c>
      <c r="D886" s="24" t="s">
        <v>1893</v>
      </c>
      <c r="E886" s="25">
        <v>4946.18</v>
      </c>
      <c r="F886" s="25">
        <v>3709.63</v>
      </c>
      <c r="G886" s="25">
        <v>2473.09</v>
      </c>
      <c r="H886" s="25">
        <v>1236.54</v>
      </c>
      <c r="I886" s="25">
        <v>0</v>
      </c>
      <c r="J886" s="25">
        <v>0</v>
      </c>
      <c r="K886" s="25">
        <v>0</v>
      </c>
      <c r="L886" s="25">
        <v>0</v>
      </c>
      <c r="M886" s="25">
        <v>0</v>
      </c>
      <c r="N886" s="25">
        <v>0</v>
      </c>
      <c r="O886" s="25">
        <v>0</v>
      </c>
      <c r="P886" s="25">
        <v>0</v>
      </c>
      <c r="Q886" s="25">
        <v>0</v>
      </c>
      <c r="R886" s="25">
        <f t="shared" si="108"/>
        <v>824.36250000000007</v>
      </c>
      <c r="T886" s="26"/>
      <c r="U886" s="26"/>
      <c r="V886" s="26"/>
      <c r="W886" s="26"/>
      <c r="X886" s="26"/>
      <c r="Y886" s="26"/>
      <c r="Z886" s="26"/>
      <c r="AA886" s="26"/>
      <c r="AB886" s="1"/>
      <c r="AC886" s="27"/>
    </row>
    <row r="887" spans="1:31" ht="13.5" hidden="1" outlineLevel="3" thickBot="1" x14ac:dyDescent="0.25">
      <c r="A887" s="28" t="s">
        <v>1866</v>
      </c>
      <c r="B887" s="28" t="s">
        <v>1867</v>
      </c>
      <c r="C887" s="24" t="s">
        <v>1894</v>
      </c>
      <c r="D887" s="24" t="s">
        <v>1895</v>
      </c>
      <c r="E887" s="25">
        <v>9644.2000000000007</v>
      </c>
      <c r="F887" s="25">
        <v>9403.09</v>
      </c>
      <c r="G887" s="25">
        <v>9161.99</v>
      </c>
      <c r="H887" s="25">
        <v>8920.8799999999992</v>
      </c>
      <c r="I887" s="25">
        <v>8679.7800000000007</v>
      </c>
      <c r="J887" s="25">
        <v>8438.67</v>
      </c>
      <c r="K887" s="25">
        <v>8197.57</v>
      </c>
      <c r="L887" s="25">
        <v>7956.46</v>
      </c>
      <c r="M887" s="25">
        <v>7715.36</v>
      </c>
      <c r="N887" s="25">
        <v>7474.25</v>
      </c>
      <c r="O887" s="25">
        <v>7233.15</v>
      </c>
      <c r="P887" s="25">
        <v>6992.04</v>
      </c>
      <c r="Q887" s="25">
        <v>6750.94</v>
      </c>
      <c r="R887" s="25">
        <f t="shared" si="108"/>
        <v>8197.5674999999992</v>
      </c>
      <c r="T887" s="26"/>
      <c r="U887" s="26"/>
      <c r="V887" s="26"/>
      <c r="W887" s="26"/>
      <c r="X887" s="26"/>
      <c r="Y887" s="26"/>
      <c r="Z887" s="26"/>
      <c r="AA887" s="26"/>
      <c r="AB887" s="1"/>
      <c r="AC887" s="27"/>
    </row>
    <row r="888" spans="1:31" ht="13.5" hidden="1" outlineLevel="3" thickBot="1" x14ac:dyDescent="0.25">
      <c r="A888" s="28" t="s">
        <v>1866</v>
      </c>
      <c r="B888" s="28" t="s">
        <v>1867</v>
      </c>
      <c r="C888" s="24" t="s">
        <v>1896</v>
      </c>
      <c r="D888" s="24" t="s">
        <v>1897</v>
      </c>
      <c r="E888" s="25">
        <v>9789.7999999999993</v>
      </c>
      <c r="F888" s="25">
        <v>9545.0499999999993</v>
      </c>
      <c r="G888" s="25">
        <v>9300.31</v>
      </c>
      <c r="H888" s="25">
        <v>9055.56</v>
      </c>
      <c r="I888" s="25">
        <v>8810.82</v>
      </c>
      <c r="J888" s="25">
        <v>8566.07</v>
      </c>
      <c r="K888" s="25">
        <v>8321.33</v>
      </c>
      <c r="L888" s="25">
        <v>8076.58</v>
      </c>
      <c r="M888" s="25">
        <v>7831.84</v>
      </c>
      <c r="N888" s="25">
        <v>7587.09</v>
      </c>
      <c r="O888" s="25">
        <v>7342.35</v>
      </c>
      <c r="P888" s="25">
        <v>7097.6</v>
      </c>
      <c r="Q888" s="25">
        <v>6852.86</v>
      </c>
      <c r="R888" s="25">
        <f t="shared" si="108"/>
        <v>8321.3274999999994</v>
      </c>
      <c r="T888" s="26"/>
      <c r="U888" s="26"/>
      <c r="V888" s="26"/>
      <c r="W888" s="26"/>
      <c r="X888" s="26"/>
      <c r="Y888" s="26"/>
      <c r="Z888" s="26"/>
      <c r="AA888" s="26"/>
      <c r="AB888" s="1"/>
      <c r="AC888" s="27"/>
    </row>
    <row r="889" spans="1:31" ht="13.5" hidden="1" outlineLevel="3" thickBot="1" x14ac:dyDescent="0.25">
      <c r="A889" s="28" t="s">
        <v>1866</v>
      </c>
      <c r="B889" s="28" t="s">
        <v>1867</v>
      </c>
      <c r="C889" s="24" t="s">
        <v>1898</v>
      </c>
      <c r="D889" s="24" t="s">
        <v>1899</v>
      </c>
      <c r="E889" s="25">
        <v>62658.7</v>
      </c>
      <c r="F889" s="25">
        <v>61453.72</v>
      </c>
      <c r="G889" s="25">
        <v>60248.75</v>
      </c>
      <c r="H889" s="25">
        <v>59043.77</v>
      </c>
      <c r="I889" s="25">
        <v>57838.8</v>
      </c>
      <c r="J889" s="25">
        <v>56633.82</v>
      </c>
      <c r="K889" s="25">
        <v>55428.85</v>
      </c>
      <c r="L889" s="25">
        <v>54223.87</v>
      </c>
      <c r="M889" s="25">
        <v>53018.9</v>
      </c>
      <c r="N889" s="25">
        <v>51813.919999999998</v>
      </c>
      <c r="O889" s="25">
        <v>50608.95</v>
      </c>
      <c r="P889" s="25">
        <v>49403.97</v>
      </c>
      <c r="Q889" s="25">
        <v>48199</v>
      </c>
      <c r="R889" s="25">
        <f t="shared" si="108"/>
        <v>55428.847499999996</v>
      </c>
      <c r="T889" s="26"/>
      <c r="U889" s="26"/>
      <c r="V889" s="26"/>
      <c r="W889" s="26"/>
      <c r="X889" s="26"/>
      <c r="Y889" s="26"/>
      <c r="Z889" s="26"/>
      <c r="AA889" s="26"/>
      <c r="AB889" s="1"/>
      <c r="AC889" s="27"/>
    </row>
    <row r="890" spans="1:31" ht="13.5" hidden="1" outlineLevel="3" thickBot="1" x14ac:dyDescent="0.25">
      <c r="A890" s="28" t="s">
        <v>1866</v>
      </c>
      <c r="B890" s="28" t="s">
        <v>1867</v>
      </c>
      <c r="C890" s="24" t="s">
        <v>1900</v>
      </c>
      <c r="D890" s="24" t="s">
        <v>1901</v>
      </c>
      <c r="E890" s="25">
        <v>39384.83</v>
      </c>
      <c r="F890" s="25">
        <v>33758.43</v>
      </c>
      <c r="G890" s="25">
        <v>28132.02</v>
      </c>
      <c r="H890" s="25">
        <v>22505.62</v>
      </c>
      <c r="I890" s="25">
        <v>16879.21</v>
      </c>
      <c r="J890" s="25">
        <v>11252.81</v>
      </c>
      <c r="K890" s="25">
        <v>5626.4</v>
      </c>
      <c r="L890" s="25">
        <v>0</v>
      </c>
      <c r="M890" s="25">
        <v>0</v>
      </c>
      <c r="N890" s="25">
        <v>0</v>
      </c>
      <c r="O890" s="25">
        <v>0</v>
      </c>
      <c r="P890" s="25">
        <v>0</v>
      </c>
      <c r="Q890" s="25">
        <v>0</v>
      </c>
      <c r="R890" s="25">
        <f t="shared" si="108"/>
        <v>11487.242083333333</v>
      </c>
      <c r="T890" s="26"/>
      <c r="U890" s="26"/>
      <c r="V890" s="26"/>
      <c r="W890" s="26"/>
      <c r="X890" s="26"/>
      <c r="Y890" s="26"/>
      <c r="Z890" s="26"/>
      <c r="AA890" s="26"/>
      <c r="AB890" s="1"/>
      <c r="AC890" s="27"/>
    </row>
    <row r="891" spans="1:31" ht="13.5" hidden="1" outlineLevel="3" thickBot="1" x14ac:dyDescent="0.25">
      <c r="A891" s="28" t="s">
        <v>1866</v>
      </c>
      <c r="B891" s="28" t="s">
        <v>1867</v>
      </c>
      <c r="C891" s="24" t="s">
        <v>1902</v>
      </c>
      <c r="D891" s="24" t="s">
        <v>1903</v>
      </c>
      <c r="E891" s="25">
        <v>24084.48</v>
      </c>
      <c r="F891" s="25">
        <v>20643.84</v>
      </c>
      <c r="G891" s="25">
        <v>17203.2</v>
      </c>
      <c r="H891" s="25">
        <v>13762.56</v>
      </c>
      <c r="I891" s="25">
        <v>10321.92</v>
      </c>
      <c r="J891" s="25">
        <v>6881.28</v>
      </c>
      <c r="K891" s="25">
        <v>3440.64</v>
      </c>
      <c r="L891" s="25">
        <v>0</v>
      </c>
      <c r="M891" s="25">
        <v>0</v>
      </c>
      <c r="N891" s="25">
        <v>0</v>
      </c>
      <c r="O891" s="25">
        <v>0</v>
      </c>
      <c r="P891" s="25">
        <v>0</v>
      </c>
      <c r="Q891" s="25">
        <v>0</v>
      </c>
      <c r="R891" s="25">
        <f t="shared" si="108"/>
        <v>7024.64</v>
      </c>
      <c r="T891" s="26"/>
      <c r="U891" s="26"/>
      <c r="V891" s="26"/>
      <c r="W891" s="26"/>
      <c r="X891" s="26"/>
      <c r="Y891" s="26"/>
      <c r="Z891" s="26"/>
      <c r="AA891" s="26"/>
      <c r="AB891" s="1"/>
      <c r="AC891" s="27"/>
    </row>
    <row r="892" spans="1:31" ht="13.5" hidden="1" outlineLevel="3" thickBot="1" x14ac:dyDescent="0.25">
      <c r="A892" s="28" t="s">
        <v>1866</v>
      </c>
      <c r="B892" s="28" t="s">
        <v>1867</v>
      </c>
      <c r="C892" s="24" t="s">
        <v>1904</v>
      </c>
      <c r="D892" s="24" t="s">
        <v>1905</v>
      </c>
      <c r="E892" s="25">
        <v>9097.86</v>
      </c>
      <c r="F892" s="25">
        <v>7798.17</v>
      </c>
      <c r="G892" s="25">
        <v>6498.47</v>
      </c>
      <c r="H892" s="25">
        <v>5198.78</v>
      </c>
      <c r="I892" s="25">
        <v>3899.08</v>
      </c>
      <c r="J892" s="25">
        <v>2599.39</v>
      </c>
      <c r="K892" s="25">
        <v>1299.69</v>
      </c>
      <c r="L892" s="25">
        <v>0</v>
      </c>
      <c r="M892" s="25">
        <v>0</v>
      </c>
      <c r="N892" s="25">
        <v>0</v>
      </c>
      <c r="O892" s="25">
        <v>0</v>
      </c>
      <c r="P892" s="25">
        <v>0</v>
      </c>
      <c r="Q892" s="25">
        <v>0</v>
      </c>
      <c r="R892" s="25">
        <f t="shared" si="108"/>
        <v>2653.5425</v>
      </c>
      <c r="T892" s="26"/>
      <c r="U892" s="26"/>
      <c r="V892" s="26"/>
      <c r="W892" s="26"/>
      <c r="X892" s="26"/>
      <c r="Y892" s="26"/>
      <c r="Z892" s="26"/>
      <c r="AA892" s="26"/>
      <c r="AB892" s="1"/>
      <c r="AC892" s="27"/>
    </row>
    <row r="893" spans="1:31" ht="13.5" hidden="1" outlineLevel="3" thickBot="1" x14ac:dyDescent="0.25">
      <c r="A893" s="28" t="s">
        <v>1866</v>
      </c>
      <c r="B893" s="28" t="s">
        <v>1867</v>
      </c>
      <c r="C893" s="24" t="s">
        <v>1906</v>
      </c>
      <c r="D893" s="24" t="s">
        <v>1907</v>
      </c>
      <c r="E893" s="25">
        <v>23744.33</v>
      </c>
      <c r="F893" s="25">
        <v>20352.28</v>
      </c>
      <c r="G893" s="25">
        <v>16960.23</v>
      </c>
      <c r="H893" s="25">
        <v>13568.18</v>
      </c>
      <c r="I893" s="25">
        <v>10176.129999999999</v>
      </c>
      <c r="J893" s="25">
        <v>6784.09</v>
      </c>
      <c r="K893" s="25">
        <v>3392.04</v>
      </c>
      <c r="L893" s="25">
        <v>0</v>
      </c>
      <c r="M893" s="25">
        <v>0</v>
      </c>
      <c r="N893" s="25">
        <v>0</v>
      </c>
      <c r="O893" s="25">
        <v>0</v>
      </c>
      <c r="P893" s="25">
        <v>0</v>
      </c>
      <c r="Q893" s="25">
        <v>0</v>
      </c>
      <c r="R893" s="25">
        <f t="shared" si="108"/>
        <v>6925.4262499999995</v>
      </c>
      <c r="T893" s="26"/>
      <c r="U893" s="26"/>
      <c r="V893" s="26"/>
      <c r="W893" s="26"/>
      <c r="X893" s="26"/>
      <c r="Y893" s="26"/>
      <c r="Z893" s="26"/>
      <c r="AA893" s="26"/>
      <c r="AB893" s="1"/>
      <c r="AC893" s="27"/>
    </row>
    <row r="894" spans="1:31" ht="13.5" hidden="1" outlineLevel="3" thickBot="1" x14ac:dyDescent="0.25">
      <c r="A894" s="28" t="s">
        <v>1866</v>
      </c>
      <c r="B894" s="28" t="s">
        <v>1867</v>
      </c>
      <c r="C894" s="24" t="s">
        <v>1908</v>
      </c>
      <c r="D894" s="24" t="s">
        <v>1909</v>
      </c>
      <c r="E894" s="25">
        <v>36832.6</v>
      </c>
      <c r="F894" s="25">
        <v>35911.78</v>
      </c>
      <c r="G894" s="25">
        <v>34990.97</v>
      </c>
      <c r="H894" s="25">
        <v>34070.15</v>
      </c>
      <c r="I894" s="25">
        <v>33149.339999999997</v>
      </c>
      <c r="J894" s="25">
        <v>32228.52</v>
      </c>
      <c r="K894" s="25">
        <v>31307.71</v>
      </c>
      <c r="L894" s="25">
        <v>30386.89</v>
      </c>
      <c r="M894" s="25">
        <v>29466.080000000002</v>
      </c>
      <c r="N894" s="25">
        <v>28545.26</v>
      </c>
      <c r="O894" s="25">
        <v>27624.45</v>
      </c>
      <c r="P894" s="25">
        <v>26703.63</v>
      </c>
      <c r="Q894" s="25">
        <v>25782.82</v>
      </c>
      <c r="R894" s="25">
        <f t="shared" si="108"/>
        <v>31307.7075</v>
      </c>
      <c r="T894" s="26"/>
      <c r="U894" s="26"/>
      <c r="V894" s="26"/>
      <c r="W894" s="26"/>
      <c r="X894" s="26"/>
      <c r="Y894" s="26"/>
      <c r="Z894" s="26"/>
      <c r="AA894" s="26"/>
      <c r="AB894" s="1"/>
      <c r="AC894" s="27"/>
    </row>
    <row r="895" spans="1:31" ht="13.5" hidden="1" outlineLevel="2" collapsed="1" thickBot="1" x14ac:dyDescent="0.25">
      <c r="A895" s="29" t="s">
        <v>1910</v>
      </c>
      <c r="B895" s="29"/>
      <c r="C895" s="29"/>
      <c r="D895" s="29"/>
      <c r="E895" s="30">
        <f t="shared" ref="E895:R895" si="109">SUBTOTAL(9,E874:E894)</f>
        <v>3097475.23</v>
      </c>
      <c r="F895" s="30">
        <f t="shared" si="109"/>
        <v>3048936.2199999993</v>
      </c>
      <c r="G895" s="30">
        <f t="shared" si="109"/>
        <v>3000397.3200000012</v>
      </c>
      <c r="H895" s="30">
        <f t="shared" si="109"/>
        <v>2951858.32</v>
      </c>
      <c r="I895" s="30">
        <f t="shared" si="109"/>
        <v>2903319.4099999988</v>
      </c>
      <c r="J895" s="30">
        <f t="shared" si="109"/>
        <v>2856016.98</v>
      </c>
      <c r="K895" s="30">
        <f t="shared" si="109"/>
        <v>2836085.4500000007</v>
      </c>
      <c r="L895" s="30">
        <f t="shared" si="109"/>
        <v>2761412.16</v>
      </c>
      <c r="M895" s="30">
        <f t="shared" si="109"/>
        <v>2727868.5899999994</v>
      </c>
      <c r="N895" s="30">
        <f t="shared" si="109"/>
        <v>2694324.9099999992</v>
      </c>
      <c r="O895" s="30">
        <f t="shared" si="109"/>
        <v>2660781.35</v>
      </c>
      <c r="P895" s="30">
        <f t="shared" si="109"/>
        <v>2627237.67</v>
      </c>
      <c r="Q895" s="30">
        <f t="shared" si="109"/>
        <v>2593694.11</v>
      </c>
      <c r="R895" s="30">
        <f t="shared" si="109"/>
        <v>2826151.9208333339</v>
      </c>
      <c r="S895" s="4"/>
      <c r="T895" s="30">
        <f>SUBTOTAL(9,T874:T894)</f>
        <v>0</v>
      </c>
      <c r="U895" s="30">
        <f>SUBTOTAL(9,U874:U894)</f>
        <v>0</v>
      </c>
      <c r="V895" s="30">
        <f>SUBTOTAL(9,V874:V894)</f>
        <v>0</v>
      </c>
      <c r="W895" s="30">
        <f>R895</f>
        <v>2826151.9208333339</v>
      </c>
      <c r="X895" s="30"/>
      <c r="Y895" s="30">
        <v>0</v>
      </c>
      <c r="Z895" s="30">
        <v>0</v>
      </c>
      <c r="AA895" s="30">
        <v>0</v>
      </c>
      <c r="AB895" s="30"/>
      <c r="AC895" s="31">
        <f t="shared" ref="AC895:AC958" si="110">IF(V895=0,0,Y895/V895)</f>
        <v>0</v>
      </c>
      <c r="AE895" s="4"/>
    </row>
    <row r="896" spans="1:31" ht="13.5" hidden="1" outlineLevel="3" thickBot="1" x14ac:dyDescent="0.25">
      <c r="A896" s="24" t="s">
        <v>1911</v>
      </c>
      <c r="B896" s="24" t="s">
        <v>1912</v>
      </c>
      <c r="C896" s="24" t="s">
        <v>1913</v>
      </c>
      <c r="D896" s="24" t="s">
        <v>1914</v>
      </c>
      <c r="E896" s="25">
        <v>598874.64</v>
      </c>
      <c r="F896" s="25">
        <v>574061.46</v>
      </c>
      <c r="G896" s="25">
        <v>555668.30000000005</v>
      </c>
      <c r="H896" s="25">
        <v>543613.25</v>
      </c>
      <c r="I896" s="25">
        <v>536125.44999999995</v>
      </c>
      <c r="J896" s="25">
        <v>526363.03</v>
      </c>
      <c r="K896" s="25">
        <v>488094.67</v>
      </c>
      <c r="L896" s="25">
        <v>469791.06</v>
      </c>
      <c r="M896" s="25">
        <v>458908.73</v>
      </c>
      <c r="N896" s="25">
        <v>450928.44</v>
      </c>
      <c r="O896" s="25">
        <v>442284.7</v>
      </c>
      <c r="P896" s="25">
        <v>432430.72</v>
      </c>
      <c r="Q896" s="25">
        <v>425316.77</v>
      </c>
      <c r="R896" s="25">
        <f t="shared" ref="R896:R959" si="111">(E896+2*SUM(F896:P896)+Q896)/24</f>
        <v>499197.12625000003</v>
      </c>
      <c r="T896" s="26"/>
      <c r="U896" s="26"/>
      <c r="V896" s="26">
        <f t="shared" ref="V896:V937" si="112">R896</f>
        <v>499197.12625000003</v>
      </c>
      <c r="W896" s="26"/>
      <c r="X896" s="26"/>
      <c r="Y896" s="26"/>
      <c r="Z896" s="26">
        <f>R896</f>
        <v>499197.12625000003</v>
      </c>
      <c r="AA896" s="26"/>
      <c r="AB896" s="1"/>
      <c r="AC896" s="27">
        <f t="shared" si="110"/>
        <v>0</v>
      </c>
    </row>
    <row r="897" spans="1:29" ht="13.5" hidden="1" outlineLevel="3" thickBot="1" x14ac:dyDescent="0.25">
      <c r="A897" s="28" t="s">
        <v>1911</v>
      </c>
      <c r="B897" s="28" t="s">
        <v>1912</v>
      </c>
      <c r="C897" s="24" t="s">
        <v>1915</v>
      </c>
      <c r="D897" s="24" t="s">
        <v>1916</v>
      </c>
      <c r="E897" s="25">
        <v>1933765.85</v>
      </c>
      <c r="F897" s="25">
        <v>2052909.27</v>
      </c>
      <c r="G897" s="25">
        <v>2141310.9700000002</v>
      </c>
      <c r="H897" s="25">
        <v>2199250.38</v>
      </c>
      <c r="I897" s="25">
        <v>2234768.62</v>
      </c>
      <c r="J897" s="25">
        <v>2282159.0099999998</v>
      </c>
      <c r="K897" s="25">
        <v>2082742.16</v>
      </c>
      <c r="L897" s="25">
        <v>2016237.74</v>
      </c>
      <c r="M897" s="25">
        <v>1976697.88</v>
      </c>
      <c r="N897" s="25">
        <v>1947702.29</v>
      </c>
      <c r="O897" s="25">
        <v>1916296.1</v>
      </c>
      <c r="P897" s="25">
        <v>1880492.64</v>
      </c>
      <c r="Q897" s="25">
        <v>1854644.78</v>
      </c>
      <c r="R897" s="25">
        <f t="shared" si="111"/>
        <v>2052064.3645833337</v>
      </c>
      <c r="T897" s="26"/>
      <c r="U897" s="26"/>
      <c r="V897" s="26">
        <f t="shared" si="112"/>
        <v>2052064.3645833337</v>
      </c>
      <c r="W897" s="26"/>
      <c r="X897" s="26"/>
      <c r="Y897" s="26"/>
      <c r="Z897" s="26">
        <f>R897</f>
        <v>2052064.3645833337</v>
      </c>
      <c r="AA897" s="26"/>
      <c r="AB897" s="1"/>
      <c r="AC897" s="27">
        <f t="shared" si="110"/>
        <v>0</v>
      </c>
    </row>
    <row r="898" spans="1:29" ht="13.5" hidden="1" outlineLevel="3" thickBot="1" x14ac:dyDescent="0.25">
      <c r="A898" s="28" t="s">
        <v>1911</v>
      </c>
      <c r="B898" s="28" t="s">
        <v>1912</v>
      </c>
      <c r="C898" s="24" t="s">
        <v>1917</v>
      </c>
      <c r="D898" s="24" t="s">
        <v>1918</v>
      </c>
      <c r="E898" s="25">
        <v>438.88</v>
      </c>
      <c r="F898" s="25">
        <v>438.88</v>
      </c>
      <c r="G898" s="25">
        <v>438.88</v>
      </c>
      <c r="H898" s="25">
        <v>438.88</v>
      </c>
      <c r="I898" s="25">
        <v>438.84</v>
      </c>
      <c r="J898" s="25">
        <v>438.87</v>
      </c>
      <c r="K898" s="25">
        <v>438.87</v>
      </c>
      <c r="L898" s="25">
        <v>438.87</v>
      </c>
      <c r="M898" s="25">
        <v>438.88</v>
      </c>
      <c r="N898" s="25">
        <v>438.88</v>
      </c>
      <c r="O898" s="25">
        <v>438.88</v>
      </c>
      <c r="P898" s="25">
        <v>438.88</v>
      </c>
      <c r="Q898" s="25">
        <v>438.88</v>
      </c>
      <c r="R898" s="25">
        <f t="shared" si="111"/>
        <v>438.87416666666655</v>
      </c>
      <c r="T898" s="26"/>
      <c r="U898" s="26"/>
      <c r="V898" s="26">
        <f t="shared" si="112"/>
        <v>438.87416666666655</v>
      </c>
      <c r="W898" s="26"/>
      <c r="X898" s="26"/>
      <c r="Y898" s="26"/>
      <c r="Z898" s="26">
        <f>R898</f>
        <v>438.87416666666655</v>
      </c>
      <c r="AA898" s="26"/>
      <c r="AB898" s="1"/>
      <c r="AC898" s="27">
        <f t="shared" si="110"/>
        <v>0</v>
      </c>
    </row>
    <row r="899" spans="1:29" ht="13.5" hidden="1" outlineLevel="3" thickBot="1" x14ac:dyDescent="0.25">
      <c r="A899" s="28" t="s">
        <v>1911</v>
      </c>
      <c r="B899" s="28" t="s">
        <v>1912</v>
      </c>
      <c r="C899" s="24" t="s">
        <v>1919</v>
      </c>
      <c r="D899" s="24" t="s">
        <v>1920</v>
      </c>
      <c r="E899" s="25">
        <v>12262464.65</v>
      </c>
      <c r="F899" s="25">
        <v>10348516.539999999</v>
      </c>
      <c r="G899" s="25">
        <v>8928409.8100000005</v>
      </c>
      <c r="H899" s="25">
        <v>7997657.2699999996</v>
      </c>
      <c r="I899" s="25">
        <v>7422853</v>
      </c>
      <c r="J899" s="25">
        <v>6665793.2999999998</v>
      </c>
      <c r="K899" s="25">
        <v>5683657.2599999998</v>
      </c>
      <c r="L899" s="25">
        <v>5320685.4800000004</v>
      </c>
      <c r="M899" s="25">
        <v>5104882.4800000004</v>
      </c>
      <c r="N899" s="25">
        <v>4946628.8</v>
      </c>
      <c r="O899" s="25">
        <v>4775218.0999999996</v>
      </c>
      <c r="P899" s="25">
        <v>4579807.88</v>
      </c>
      <c r="Q899" s="25">
        <v>4438734.0999999996</v>
      </c>
      <c r="R899" s="25">
        <f t="shared" si="111"/>
        <v>6677059.1079166653</v>
      </c>
      <c r="T899" s="26"/>
      <c r="U899" s="26"/>
      <c r="V899" s="26">
        <f t="shared" si="112"/>
        <v>6677059.1079166653</v>
      </c>
      <c r="W899" s="26"/>
      <c r="X899" s="26"/>
      <c r="Y899" s="26"/>
      <c r="Z899" s="26">
        <f>R899</f>
        <v>6677059.1079166653</v>
      </c>
      <c r="AA899" s="26"/>
      <c r="AB899" s="1"/>
      <c r="AC899" s="27">
        <f t="shared" si="110"/>
        <v>0</v>
      </c>
    </row>
    <row r="900" spans="1:29" ht="13.5" hidden="1" outlineLevel="3" thickBot="1" x14ac:dyDescent="0.25">
      <c r="A900" s="28" t="s">
        <v>1911</v>
      </c>
      <c r="B900" s="28" t="s">
        <v>1912</v>
      </c>
      <c r="C900" s="24" t="s">
        <v>1921</v>
      </c>
      <c r="D900" s="24" t="s">
        <v>1922</v>
      </c>
      <c r="E900" s="25">
        <v>3593873.41</v>
      </c>
      <c r="F900" s="25">
        <v>3461869.24</v>
      </c>
      <c r="G900" s="25">
        <v>3363925.13</v>
      </c>
      <c r="H900" s="25">
        <v>3299731.55</v>
      </c>
      <c r="I900" s="25">
        <v>3259819.18</v>
      </c>
      <c r="J900" s="25">
        <v>3207873.49</v>
      </c>
      <c r="K900" s="25">
        <v>3140136.01</v>
      </c>
      <c r="L900" s="25">
        <v>3090001.88</v>
      </c>
      <c r="M900" s="25">
        <v>3060194.91</v>
      </c>
      <c r="N900" s="25">
        <v>3038336.7</v>
      </c>
      <c r="O900" s="25">
        <v>3014661.21</v>
      </c>
      <c r="P900" s="25">
        <v>2987670.91</v>
      </c>
      <c r="Q900" s="25">
        <v>2968185.62</v>
      </c>
      <c r="R900" s="25">
        <f t="shared" si="111"/>
        <v>3183770.8104166668</v>
      </c>
      <c r="T900" s="26"/>
      <c r="U900" s="26"/>
      <c r="V900" s="26">
        <f t="shared" si="112"/>
        <v>3183770.8104166668</v>
      </c>
      <c r="W900" s="26"/>
      <c r="X900" s="26"/>
      <c r="Y900" s="26">
        <f>V900</f>
        <v>3183770.8104166668</v>
      </c>
      <c r="Z900" s="26"/>
      <c r="AA900" s="26"/>
      <c r="AB900" s="1"/>
      <c r="AC900" s="27">
        <f t="shared" si="110"/>
        <v>1</v>
      </c>
    </row>
    <row r="901" spans="1:29" ht="13.5" hidden="1" outlineLevel="3" thickBot="1" x14ac:dyDescent="0.25">
      <c r="A901" s="28" t="s">
        <v>1911</v>
      </c>
      <c r="B901" s="28" t="s">
        <v>1912</v>
      </c>
      <c r="C901" s="24" t="s">
        <v>1923</v>
      </c>
      <c r="D901" s="24" t="s">
        <v>1924</v>
      </c>
      <c r="E901" s="25">
        <v>8727403.4199999999</v>
      </c>
      <c r="F901" s="25">
        <v>8653443.2699999996</v>
      </c>
      <c r="G901" s="25">
        <v>8598566.5099999998</v>
      </c>
      <c r="H901" s="25">
        <v>8562599.7200000007</v>
      </c>
      <c r="I901" s="25">
        <v>8539581.7100000009</v>
      </c>
      <c r="J901" s="25">
        <v>8511132.8900000006</v>
      </c>
      <c r="K901" s="25">
        <v>8468227.3399999999</v>
      </c>
      <c r="L901" s="25">
        <v>8251906.9699999997</v>
      </c>
      <c r="M901" s="25">
        <v>8123294.7999999998</v>
      </c>
      <c r="N901" s="25">
        <v>8028980.3200000003</v>
      </c>
      <c r="O901" s="25">
        <v>7926824.6600000001</v>
      </c>
      <c r="P901" s="25">
        <v>7810365.9800000004</v>
      </c>
      <c r="Q901" s="25">
        <v>7726290.1900000004</v>
      </c>
      <c r="R901" s="25">
        <f t="shared" si="111"/>
        <v>8308480.9145833328</v>
      </c>
      <c r="T901" s="26"/>
      <c r="U901" s="26"/>
      <c r="V901" s="26">
        <f t="shared" si="112"/>
        <v>8308480.9145833328</v>
      </c>
      <c r="W901" s="26"/>
      <c r="X901" s="26"/>
      <c r="Y901" s="26"/>
      <c r="Z901" s="26">
        <f>V901</f>
        <v>8308480.9145833328</v>
      </c>
      <c r="AA901" s="26"/>
      <c r="AB901" s="1"/>
      <c r="AC901" s="27">
        <f t="shared" si="110"/>
        <v>0</v>
      </c>
    </row>
    <row r="902" spans="1:29" ht="13.5" hidden="1" outlineLevel="3" thickBot="1" x14ac:dyDescent="0.25">
      <c r="A902" s="24" t="s">
        <v>1925</v>
      </c>
      <c r="B902" s="24" t="s">
        <v>1926</v>
      </c>
      <c r="C902" s="24" t="s">
        <v>1927</v>
      </c>
      <c r="D902" s="24" t="s">
        <v>1928</v>
      </c>
      <c r="E902" s="25">
        <v>166664.66</v>
      </c>
      <c r="F902" s="25">
        <v>194442.13</v>
      </c>
      <c r="G902" s="25">
        <v>222219.59</v>
      </c>
      <c r="H902" s="25">
        <v>249997.03</v>
      </c>
      <c r="I902" s="25">
        <v>277747.34000000003</v>
      </c>
      <c r="J902" s="25">
        <v>305551.93</v>
      </c>
      <c r="K902" s="25">
        <v>333329.36</v>
      </c>
      <c r="L902" s="25">
        <v>361106.81</v>
      </c>
      <c r="M902" s="25">
        <v>388884.24</v>
      </c>
      <c r="N902" s="25">
        <v>416661.69</v>
      </c>
      <c r="O902" s="25">
        <v>444439.14</v>
      </c>
      <c r="P902" s="25">
        <v>472216.58</v>
      </c>
      <c r="Q902" s="25">
        <v>499994.02</v>
      </c>
      <c r="R902" s="25">
        <f t="shared" si="111"/>
        <v>333327.09833333333</v>
      </c>
      <c r="T902" s="26"/>
      <c r="U902" s="26"/>
      <c r="V902" s="26">
        <f t="shared" si="112"/>
        <v>333327.09833333333</v>
      </c>
      <c r="W902" s="26"/>
      <c r="X902" s="26"/>
      <c r="Y902" s="26">
        <f>V902</f>
        <v>333327.09833333333</v>
      </c>
      <c r="Z902" s="26"/>
      <c r="AA902" s="26"/>
      <c r="AB902" s="1"/>
      <c r="AC902" s="27">
        <f t="shared" si="110"/>
        <v>1</v>
      </c>
    </row>
    <row r="903" spans="1:29" ht="13.5" hidden="1" outlineLevel="3" thickBot="1" x14ac:dyDescent="0.25">
      <c r="A903" s="28" t="s">
        <v>1925</v>
      </c>
      <c r="B903" s="28" t="s">
        <v>1926</v>
      </c>
      <c r="C903" s="24" t="s">
        <v>1929</v>
      </c>
      <c r="D903" s="24" t="s">
        <v>1930</v>
      </c>
      <c r="E903" s="25">
        <v>447407.12</v>
      </c>
      <c r="F903" s="25">
        <v>521974.97</v>
      </c>
      <c r="G903" s="25">
        <v>596542.81999999995</v>
      </c>
      <c r="H903" s="25">
        <v>671110.69</v>
      </c>
      <c r="I903" s="25">
        <v>745605.72</v>
      </c>
      <c r="J903" s="25">
        <v>820246.38</v>
      </c>
      <c r="K903" s="25">
        <v>894814.25</v>
      </c>
      <c r="L903" s="25">
        <v>969382.1</v>
      </c>
      <c r="M903" s="25">
        <v>1043949.95</v>
      </c>
      <c r="N903" s="25">
        <v>1118517.79</v>
      </c>
      <c r="O903" s="25">
        <v>1193085.6499999999</v>
      </c>
      <c r="P903" s="25">
        <v>1267653.52</v>
      </c>
      <c r="Q903" s="25">
        <v>1342221.35</v>
      </c>
      <c r="R903" s="25">
        <f t="shared" si="111"/>
        <v>894808.17291666672</v>
      </c>
      <c r="T903" s="26"/>
      <c r="U903" s="26"/>
      <c r="V903" s="26">
        <f t="shared" si="112"/>
        <v>894808.17291666672</v>
      </c>
      <c r="W903" s="26"/>
      <c r="X903" s="26"/>
      <c r="Y903" s="26"/>
      <c r="Z903" s="26">
        <f>V903</f>
        <v>894808.17291666672</v>
      </c>
      <c r="AA903" s="26"/>
      <c r="AB903" s="1"/>
      <c r="AC903" s="27">
        <f t="shared" si="110"/>
        <v>0</v>
      </c>
    </row>
    <row r="904" spans="1:29" ht="13.5" hidden="1" outlineLevel="3" thickBot="1" x14ac:dyDescent="0.25">
      <c r="A904" s="28" t="s">
        <v>1925</v>
      </c>
      <c r="B904" s="28" t="s">
        <v>1926</v>
      </c>
      <c r="C904" s="24" t="s">
        <v>1931</v>
      </c>
      <c r="D904" s="24" t="s">
        <v>1932</v>
      </c>
      <c r="E904" s="25">
        <v>313406.34999999998</v>
      </c>
      <c r="F904" s="25">
        <v>365640.77</v>
      </c>
      <c r="G904" s="25">
        <v>417875.15</v>
      </c>
      <c r="H904" s="25">
        <v>470109.54</v>
      </c>
      <c r="I904" s="25">
        <v>522292.92</v>
      </c>
      <c r="J904" s="25">
        <v>574578.35</v>
      </c>
      <c r="K904" s="25">
        <v>626812.72</v>
      </c>
      <c r="L904" s="25">
        <v>679047.12</v>
      </c>
      <c r="M904" s="25">
        <v>731281.53</v>
      </c>
      <c r="N904" s="25">
        <v>783515.9</v>
      </c>
      <c r="O904" s="25">
        <v>835750.31</v>
      </c>
      <c r="P904" s="25">
        <v>887984.71</v>
      </c>
      <c r="Q904" s="25">
        <v>940219.09</v>
      </c>
      <c r="R904" s="25">
        <f t="shared" si="111"/>
        <v>626808.47833333339</v>
      </c>
      <c r="T904" s="26"/>
      <c r="U904" s="26"/>
      <c r="V904" s="26">
        <f t="shared" si="112"/>
        <v>626808.47833333339</v>
      </c>
      <c r="W904" s="26"/>
      <c r="X904" s="26"/>
      <c r="Y904" s="26">
        <f>V904</f>
        <v>626808.47833333339</v>
      </c>
      <c r="Z904" s="26"/>
      <c r="AA904" s="26"/>
      <c r="AB904" s="1"/>
      <c r="AC904" s="27">
        <f t="shared" si="110"/>
        <v>1</v>
      </c>
    </row>
    <row r="905" spans="1:29" ht="13.5" hidden="1" outlineLevel="3" thickBot="1" x14ac:dyDescent="0.25">
      <c r="A905" s="28" t="s">
        <v>1925</v>
      </c>
      <c r="B905" s="28" t="s">
        <v>1926</v>
      </c>
      <c r="C905" s="24" t="s">
        <v>1933</v>
      </c>
      <c r="D905" s="24" t="s">
        <v>1934</v>
      </c>
      <c r="E905" s="25">
        <v>65054.81</v>
      </c>
      <c r="F905" s="25">
        <v>64972.18</v>
      </c>
      <c r="G905" s="25">
        <v>64833.56</v>
      </c>
      <c r="H905" s="25">
        <v>64774.16</v>
      </c>
      <c r="I905" s="25">
        <v>64358.35</v>
      </c>
      <c r="J905" s="25">
        <v>64309.67</v>
      </c>
      <c r="K905" s="25">
        <v>64244.21</v>
      </c>
      <c r="L905" s="25">
        <v>64185.32</v>
      </c>
      <c r="M905" s="25">
        <v>64238.14</v>
      </c>
      <c r="N905" s="25">
        <v>64215.14</v>
      </c>
      <c r="O905" s="25">
        <v>64168.54</v>
      </c>
      <c r="P905" s="25">
        <v>64168.39</v>
      </c>
      <c r="Q905" s="25">
        <v>64162.64</v>
      </c>
      <c r="R905" s="25">
        <f t="shared" si="111"/>
        <v>64423.032083333332</v>
      </c>
      <c r="T905" s="26"/>
      <c r="U905" s="26"/>
      <c r="V905" s="26">
        <f t="shared" si="112"/>
        <v>64423.032083333332</v>
      </c>
      <c r="W905" s="26"/>
      <c r="X905" s="26"/>
      <c r="Y905" s="26"/>
      <c r="Z905" s="26">
        <f>V905</f>
        <v>64423.032083333332</v>
      </c>
      <c r="AA905" s="26"/>
      <c r="AB905" s="1"/>
      <c r="AC905" s="27">
        <f t="shared" si="110"/>
        <v>0</v>
      </c>
    </row>
    <row r="906" spans="1:29" ht="13.5" hidden="1" outlineLevel="3" thickBot="1" x14ac:dyDescent="0.25">
      <c r="A906" s="28" t="s">
        <v>1925</v>
      </c>
      <c r="B906" s="28" t="s">
        <v>1926</v>
      </c>
      <c r="C906" s="24" t="s">
        <v>1935</v>
      </c>
      <c r="D906" s="24" t="s">
        <v>1936</v>
      </c>
      <c r="E906" s="25">
        <v>1004146.43</v>
      </c>
      <c r="F906" s="25">
        <v>952332.07</v>
      </c>
      <c r="G906" s="25">
        <v>900523.24</v>
      </c>
      <c r="H906" s="25">
        <v>848711.86</v>
      </c>
      <c r="I906" s="25">
        <v>796820.06</v>
      </c>
      <c r="J906" s="25">
        <v>745081.29</v>
      </c>
      <c r="K906" s="25">
        <v>693274.12</v>
      </c>
      <c r="L906" s="25">
        <v>641491.27</v>
      </c>
      <c r="M906" s="25">
        <v>589713.11</v>
      </c>
      <c r="N906" s="25">
        <v>537956.63</v>
      </c>
      <c r="O906" s="25">
        <v>486370.33</v>
      </c>
      <c r="P906" s="25">
        <v>434849.03</v>
      </c>
      <c r="Q906" s="25">
        <v>383361.91</v>
      </c>
      <c r="R906" s="25">
        <f t="shared" si="111"/>
        <v>693406.43166666676</v>
      </c>
      <c r="T906" s="26"/>
      <c r="U906" s="26"/>
      <c r="V906" s="26">
        <f t="shared" si="112"/>
        <v>693406.43166666676</v>
      </c>
      <c r="W906" s="26"/>
      <c r="X906" s="26"/>
      <c r="Y906" s="26"/>
      <c r="Z906" s="26">
        <f>V906</f>
        <v>693406.43166666676</v>
      </c>
      <c r="AA906" s="26"/>
      <c r="AB906" s="1"/>
      <c r="AC906" s="27">
        <f t="shared" si="110"/>
        <v>0</v>
      </c>
    </row>
    <row r="907" spans="1:29" ht="13.5" hidden="1" outlineLevel="3" thickBot="1" x14ac:dyDescent="0.25">
      <c r="A907" s="28" t="s">
        <v>1925</v>
      </c>
      <c r="B907" s="28" t="s">
        <v>1926</v>
      </c>
      <c r="C907" s="24" t="s">
        <v>1937</v>
      </c>
      <c r="D907" s="24" t="s">
        <v>1938</v>
      </c>
      <c r="E907" s="25">
        <v>2416596.2799999998</v>
      </c>
      <c r="F907" s="25">
        <v>2284824.7799999998</v>
      </c>
      <c r="G907" s="25">
        <v>2152764.46</v>
      </c>
      <c r="H907" s="25">
        <v>2020414.67</v>
      </c>
      <c r="I907" s="25">
        <v>1887590.51</v>
      </c>
      <c r="J907" s="25">
        <v>1754844.34</v>
      </c>
      <c r="K907" s="25">
        <v>1621622.47</v>
      </c>
      <c r="L907" s="25">
        <v>1488108.63</v>
      </c>
      <c r="M907" s="25">
        <v>1354302.19</v>
      </c>
      <c r="N907" s="25">
        <v>1220202.46</v>
      </c>
      <c r="O907" s="25">
        <v>1085808.83</v>
      </c>
      <c r="P907" s="25">
        <v>951120.68</v>
      </c>
      <c r="Q907" s="25">
        <v>816137.32</v>
      </c>
      <c r="R907" s="25">
        <f t="shared" si="111"/>
        <v>1619830.9016666664</v>
      </c>
      <c r="T907" s="26"/>
      <c r="U907" s="26"/>
      <c r="V907" s="26">
        <f t="shared" si="112"/>
        <v>1619830.9016666664</v>
      </c>
      <c r="W907" s="26"/>
      <c r="X907" s="26"/>
      <c r="Y907" s="26"/>
      <c r="Z907" s="26">
        <f>V907</f>
        <v>1619830.9016666664</v>
      </c>
      <c r="AA907" s="26"/>
      <c r="AB907" s="1"/>
      <c r="AC907" s="27">
        <f t="shared" si="110"/>
        <v>0</v>
      </c>
    </row>
    <row r="908" spans="1:29" ht="13.5" hidden="1" outlineLevel="3" thickBot="1" x14ac:dyDescent="0.25">
      <c r="A908" s="28" t="s">
        <v>1925</v>
      </c>
      <c r="B908" s="28" t="s">
        <v>1926</v>
      </c>
      <c r="C908" s="24" t="s">
        <v>1939</v>
      </c>
      <c r="D908" s="24" t="s">
        <v>1940</v>
      </c>
      <c r="E908" s="25">
        <v>2268590.0699999998</v>
      </c>
      <c r="F908" s="25">
        <v>2259335.65</v>
      </c>
      <c r="G908" s="25">
        <v>2248840.7999999998</v>
      </c>
      <c r="H908" s="25">
        <v>2237105.25</v>
      </c>
      <c r="I908" s="25">
        <v>2223911.48</v>
      </c>
      <c r="J908" s="25">
        <v>2209910.87</v>
      </c>
      <c r="K908" s="25">
        <v>2194451.5499999998</v>
      </c>
      <c r="L908" s="25">
        <v>2177750.4500000002</v>
      </c>
      <c r="M908" s="25">
        <v>2159807.2999999998</v>
      </c>
      <c r="N908" s="25">
        <v>2140621.7999999998</v>
      </c>
      <c r="O908" s="25">
        <v>2120193.7200000002</v>
      </c>
      <c r="P908" s="25">
        <v>2037278.89</v>
      </c>
      <c r="Q908" s="25">
        <v>2012993.09</v>
      </c>
      <c r="R908" s="25">
        <f t="shared" si="111"/>
        <v>2179166.6116666668</v>
      </c>
      <c r="T908" s="26"/>
      <c r="U908" s="26"/>
      <c r="V908" s="26">
        <f t="shared" si="112"/>
        <v>2179166.6116666668</v>
      </c>
      <c r="W908" s="26"/>
      <c r="X908" s="26"/>
      <c r="Y908" s="26"/>
      <c r="Z908" s="26">
        <f>V908</f>
        <v>2179166.6116666668</v>
      </c>
      <c r="AA908" s="26"/>
      <c r="AB908" s="1"/>
      <c r="AC908" s="27">
        <f t="shared" si="110"/>
        <v>0</v>
      </c>
    </row>
    <row r="909" spans="1:29" ht="13.5" hidden="1" outlineLevel="3" thickBot="1" x14ac:dyDescent="0.25">
      <c r="A909" s="28" t="s">
        <v>1925</v>
      </c>
      <c r="B909" s="28" t="s">
        <v>1926</v>
      </c>
      <c r="C909" s="24" t="s">
        <v>1941</v>
      </c>
      <c r="D909" s="24" t="s">
        <v>1942</v>
      </c>
      <c r="E909" s="25">
        <v>0</v>
      </c>
      <c r="F909" s="25">
        <v>38834.76</v>
      </c>
      <c r="G909" s="25">
        <v>75549.570000000007</v>
      </c>
      <c r="H909" s="25">
        <v>110135.91</v>
      </c>
      <c r="I909" s="25">
        <v>142571.4</v>
      </c>
      <c r="J909" s="25">
        <v>172889.27</v>
      </c>
      <c r="K909" s="25">
        <v>201039.19</v>
      </c>
      <c r="L909" s="25">
        <v>227026.49</v>
      </c>
      <c r="M909" s="25">
        <v>250842.52</v>
      </c>
      <c r="N909" s="25">
        <v>272478.63</v>
      </c>
      <c r="O909" s="25">
        <v>291926.11</v>
      </c>
      <c r="P909" s="25">
        <v>309176.2</v>
      </c>
      <c r="Q909" s="25">
        <v>324220.2</v>
      </c>
      <c r="R909" s="25">
        <f t="shared" si="111"/>
        <v>187881.67916666667</v>
      </c>
      <c r="T909" s="26"/>
      <c r="U909" s="26"/>
      <c r="V909" s="26">
        <f t="shared" si="112"/>
        <v>187881.67916666667</v>
      </c>
      <c r="W909" s="26"/>
      <c r="X909" s="26"/>
      <c r="Y909" s="26"/>
      <c r="Z909" s="26">
        <f>V909</f>
        <v>187881.67916666667</v>
      </c>
      <c r="AA909" s="26"/>
      <c r="AB909" s="1"/>
      <c r="AC909" s="27">
        <f t="shared" si="110"/>
        <v>0</v>
      </c>
    </row>
    <row r="910" spans="1:29" ht="13.5" hidden="1" outlineLevel="3" thickBot="1" x14ac:dyDescent="0.25">
      <c r="A910" s="28" t="s">
        <v>1925</v>
      </c>
      <c r="B910" s="28" t="s">
        <v>1926</v>
      </c>
      <c r="C910" s="24" t="s">
        <v>1943</v>
      </c>
      <c r="D910" s="24" t="s">
        <v>1944</v>
      </c>
      <c r="E910" s="25">
        <v>-12145909.380000001</v>
      </c>
      <c r="F910" s="25">
        <v>-12145909.380000001</v>
      </c>
      <c r="G910" s="25">
        <v>-12145909.380000001</v>
      </c>
      <c r="H910" s="25">
        <v>-12145909.380000001</v>
      </c>
      <c r="I910" s="25">
        <v>-12145909.380000001</v>
      </c>
      <c r="J910" s="25">
        <v>-12145909.380000001</v>
      </c>
      <c r="K910" s="25">
        <v>-12292199.470000001</v>
      </c>
      <c r="L910" s="25">
        <v>-12292199.470000001</v>
      </c>
      <c r="M910" s="25">
        <v>-12292199.470000001</v>
      </c>
      <c r="N910" s="25">
        <v>-12292199.470000001</v>
      </c>
      <c r="O910" s="25">
        <v>-12292199.470000001</v>
      </c>
      <c r="P910" s="25">
        <v>-12292199.470000001</v>
      </c>
      <c r="Q910" s="25">
        <v>-12292199.470000001</v>
      </c>
      <c r="R910" s="25">
        <f t="shared" si="111"/>
        <v>-12225149.845416667</v>
      </c>
      <c r="T910" s="26"/>
      <c r="U910" s="26"/>
      <c r="V910" s="26">
        <f t="shared" si="112"/>
        <v>-12225149.845416667</v>
      </c>
      <c r="W910" s="26"/>
      <c r="X910" s="26"/>
      <c r="Y910" s="26"/>
      <c r="Z910" s="26"/>
      <c r="AA910" s="26">
        <f>V910</f>
        <v>-12225149.845416667</v>
      </c>
      <c r="AB910" s="1"/>
      <c r="AC910" s="27">
        <f t="shared" si="110"/>
        <v>0</v>
      </c>
    </row>
    <row r="911" spans="1:29" ht="13.5" hidden="1" outlineLevel="3" thickBot="1" x14ac:dyDescent="0.25">
      <c r="A911" s="28" t="s">
        <v>1925</v>
      </c>
      <c r="B911" s="28" t="s">
        <v>1926</v>
      </c>
      <c r="C911" s="24" t="s">
        <v>1945</v>
      </c>
      <c r="D911" s="24" t="s">
        <v>1946</v>
      </c>
      <c r="E911" s="25">
        <v>8242591.1600000001</v>
      </c>
      <c r="F911" s="25">
        <v>8162895.21</v>
      </c>
      <c r="G911" s="25">
        <v>8103762.6100000003</v>
      </c>
      <c r="H911" s="25">
        <v>8065006.4800000004</v>
      </c>
      <c r="I911" s="25">
        <v>8040316.79</v>
      </c>
      <c r="J911" s="25">
        <v>8009548.2599999998</v>
      </c>
      <c r="K911" s="25">
        <v>7993122.6100000003</v>
      </c>
      <c r="L911" s="25">
        <v>7971974.71</v>
      </c>
      <c r="M911" s="25">
        <v>7959401.3499999996</v>
      </c>
      <c r="N911" s="25">
        <v>7950180.9800000004</v>
      </c>
      <c r="O911" s="25">
        <v>7940194.04</v>
      </c>
      <c r="P911" s="25">
        <v>7928808.8300000001</v>
      </c>
      <c r="Q911" s="25">
        <v>7920589.4000000004</v>
      </c>
      <c r="R911" s="25">
        <f t="shared" si="111"/>
        <v>8017233.5125000002</v>
      </c>
      <c r="T911" s="26"/>
      <c r="U911" s="26"/>
      <c r="V911" s="26">
        <f t="shared" si="112"/>
        <v>8017233.5125000002</v>
      </c>
      <c r="W911" s="26"/>
      <c r="X911" s="26"/>
      <c r="Y911" s="26"/>
      <c r="Z911" s="26">
        <f>V911</f>
        <v>8017233.5125000002</v>
      </c>
      <c r="AA911" s="26"/>
      <c r="AB911" s="1"/>
      <c r="AC911" s="27">
        <f t="shared" si="110"/>
        <v>0</v>
      </c>
    </row>
    <row r="912" spans="1:29" ht="13.5" hidden="1" outlineLevel="3" thickBot="1" x14ac:dyDescent="0.25">
      <c r="A912" s="28" t="s">
        <v>1925</v>
      </c>
      <c r="B912" s="28" t="s">
        <v>1926</v>
      </c>
      <c r="C912" s="24" t="s">
        <v>1947</v>
      </c>
      <c r="D912" s="24" t="s">
        <v>1948</v>
      </c>
      <c r="E912" s="25">
        <v>21025018.32</v>
      </c>
      <c r="F912" s="25">
        <v>20870235.510000002</v>
      </c>
      <c r="G912" s="25">
        <v>20755390.120000001</v>
      </c>
      <c r="H912" s="25">
        <v>20680119.289999999</v>
      </c>
      <c r="I912" s="25">
        <v>20631677.969999999</v>
      </c>
      <c r="J912" s="25">
        <v>20572410.18</v>
      </c>
      <c r="K912" s="25">
        <v>20492983.920000002</v>
      </c>
      <c r="L912" s="25">
        <v>20434741.73</v>
      </c>
      <c r="M912" s="25">
        <v>20400114.16</v>
      </c>
      <c r="N912" s="25">
        <v>20374720.899999999</v>
      </c>
      <c r="O912" s="25">
        <v>20347216.469999999</v>
      </c>
      <c r="P912" s="25">
        <v>20315861.120000001</v>
      </c>
      <c r="Q912" s="25">
        <v>20293224.52</v>
      </c>
      <c r="R912" s="25">
        <f t="shared" si="111"/>
        <v>20544549.399166666</v>
      </c>
      <c r="T912" s="26"/>
      <c r="U912" s="26"/>
      <c r="V912" s="26">
        <f t="shared" si="112"/>
        <v>20544549.399166666</v>
      </c>
      <c r="W912" s="26"/>
      <c r="X912" s="26"/>
      <c r="Y912" s="26"/>
      <c r="Z912" s="26">
        <f>V912</f>
        <v>20544549.399166666</v>
      </c>
      <c r="AA912" s="26"/>
      <c r="AB912" s="1"/>
      <c r="AC912" s="27">
        <f t="shared" si="110"/>
        <v>0</v>
      </c>
    </row>
    <row r="913" spans="1:30" ht="13.5" hidden="1" outlineLevel="3" thickBot="1" x14ac:dyDescent="0.25">
      <c r="A913" s="28" t="s">
        <v>1925</v>
      </c>
      <c r="B913" s="28" t="s">
        <v>1926</v>
      </c>
      <c r="C913" s="24" t="s">
        <v>1949</v>
      </c>
      <c r="D913" s="24" t="s">
        <v>1950</v>
      </c>
      <c r="E913" s="25">
        <v>92187989.709999993</v>
      </c>
      <c r="F913" s="25">
        <v>91466125.379999995</v>
      </c>
      <c r="G913" s="25">
        <v>90930518.180000007</v>
      </c>
      <c r="H913" s="25">
        <v>90579475.709999993</v>
      </c>
      <c r="I913" s="25">
        <v>90354131.700000003</v>
      </c>
      <c r="J913" s="25">
        <v>90077150.140000001</v>
      </c>
      <c r="K913" s="25">
        <v>89706727.890000001</v>
      </c>
      <c r="L913" s="25">
        <v>89435154.879999995</v>
      </c>
      <c r="M913" s="25">
        <v>89273692.579999998</v>
      </c>
      <c r="N913" s="25">
        <v>89155288.239999995</v>
      </c>
      <c r="O913" s="25">
        <v>89027039.909999996</v>
      </c>
      <c r="P913" s="25">
        <v>88880835.349999994</v>
      </c>
      <c r="Q913" s="25">
        <v>88775284.930000007</v>
      </c>
      <c r="R913" s="25">
        <f t="shared" si="111"/>
        <v>89947314.773333326</v>
      </c>
      <c r="T913" s="26"/>
      <c r="U913" s="26"/>
      <c r="V913" s="26">
        <f t="shared" si="112"/>
        <v>89947314.773333326</v>
      </c>
      <c r="W913" s="26"/>
      <c r="X913" s="26"/>
      <c r="Y913" s="26"/>
      <c r="Z913" s="26">
        <f>V913</f>
        <v>89947314.773333326</v>
      </c>
      <c r="AA913" s="26"/>
      <c r="AB913" s="1"/>
      <c r="AC913" s="27">
        <f t="shared" si="110"/>
        <v>0</v>
      </c>
    </row>
    <row r="914" spans="1:30" ht="13.5" hidden="1" outlineLevel="3" thickBot="1" x14ac:dyDescent="0.25">
      <c r="A914" s="28" t="s">
        <v>1925</v>
      </c>
      <c r="B914" s="28" t="s">
        <v>1926</v>
      </c>
      <c r="C914" s="24" t="s">
        <v>1951</v>
      </c>
      <c r="D914" s="24" t="s">
        <v>1952</v>
      </c>
      <c r="E914" s="25">
        <v>22135076.23</v>
      </c>
      <c r="F914" s="25">
        <v>21789111.440000001</v>
      </c>
      <c r="G914" s="25">
        <v>21532413.309999999</v>
      </c>
      <c r="H914" s="25">
        <v>21364170.710000001</v>
      </c>
      <c r="I914" s="25">
        <v>21258324.109999999</v>
      </c>
      <c r="J914" s="25">
        <v>21123423.309999999</v>
      </c>
      <c r="K914" s="25">
        <v>20945892.629999999</v>
      </c>
      <c r="L914" s="25">
        <v>20815257.420000002</v>
      </c>
      <c r="M914" s="25">
        <v>20737588.98</v>
      </c>
      <c r="N914" s="25">
        <v>20680632.75</v>
      </c>
      <c r="O914" s="25">
        <v>20618941.219999999</v>
      </c>
      <c r="P914" s="25">
        <v>20548612.210000001</v>
      </c>
      <c r="Q914" s="25">
        <v>20497839.09</v>
      </c>
      <c r="R914" s="25">
        <f t="shared" si="111"/>
        <v>21060902.145833332</v>
      </c>
      <c r="T914" s="26"/>
      <c r="U914" s="26"/>
      <c r="V914" s="26">
        <f t="shared" si="112"/>
        <v>21060902.145833332</v>
      </c>
      <c r="W914" s="26"/>
      <c r="X914" s="26"/>
      <c r="Y914" s="26">
        <f>V914</f>
        <v>21060902.145833332</v>
      </c>
      <c r="Z914" s="26"/>
      <c r="AA914" s="26"/>
      <c r="AB914" s="1"/>
      <c r="AC914" s="27">
        <f t="shared" si="110"/>
        <v>1</v>
      </c>
    </row>
    <row r="915" spans="1:30" ht="13.5" hidden="1" outlineLevel="3" thickBot="1" x14ac:dyDescent="0.25">
      <c r="A915" s="28" t="s">
        <v>1925</v>
      </c>
      <c r="B915" s="28" t="s">
        <v>1926</v>
      </c>
      <c r="C915" s="24" t="s">
        <v>1953</v>
      </c>
      <c r="D915" s="24" t="s">
        <v>1954</v>
      </c>
      <c r="E915" s="25">
        <v>52306391.520000003</v>
      </c>
      <c r="F915" s="25">
        <v>51897014.5</v>
      </c>
      <c r="G915" s="25">
        <v>51593265.909999996</v>
      </c>
      <c r="H915" s="25">
        <v>51394185.950000003</v>
      </c>
      <c r="I915" s="25">
        <v>51266388.439999998</v>
      </c>
      <c r="J915" s="25">
        <v>51109311.740000002</v>
      </c>
      <c r="K915" s="25">
        <v>50899241.289999999</v>
      </c>
      <c r="L915" s="25">
        <v>50745059.859999999</v>
      </c>
      <c r="M915" s="25">
        <v>50653392.149999999</v>
      </c>
      <c r="N915" s="25">
        <v>50586169.920000002</v>
      </c>
      <c r="O915" s="25">
        <v>50513358.909999996</v>
      </c>
      <c r="P915" s="25">
        <v>50430353.490000002</v>
      </c>
      <c r="Q915" s="25">
        <v>50370428.869999997</v>
      </c>
      <c r="R915" s="25">
        <f t="shared" si="111"/>
        <v>51035512.696249999</v>
      </c>
      <c r="T915" s="26"/>
      <c r="U915" s="26"/>
      <c r="V915" s="26">
        <f t="shared" si="112"/>
        <v>51035512.696249999</v>
      </c>
      <c r="W915" s="26"/>
      <c r="X915" s="26"/>
      <c r="Y915" s="26"/>
      <c r="Z915" s="26">
        <f>V915</f>
        <v>51035512.696249999</v>
      </c>
      <c r="AA915" s="26"/>
      <c r="AB915" s="1"/>
      <c r="AC915" s="27">
        <f t="shared" si="110"/>
        <v>0</v>
      </c>
    </row>
    <row r="916" spans="1:30" ht="13.5" hidden="1" outlineLevel="3" thickBot="1" x14ac:dyDescent="0.25">
      <c r="A916" s="28" t="s">
        <v>1925</v>
      </c>
      <c r="B916" s="28" t="s">
        <v>1926</v>
      </c>
      <c r="C916" s="24" t="s">
        <v>1955</v>
      </c>
      <c r="D916" s="24" t="s">
        <v>1956</v>
      </c>
      <c r="E916" s="25">
        <v>162468650.00999999</v>
      </c>
      <c r="F916" s="25">
        <v>161307011.81999999</v>
      </c>
      <c r="G916" s="25">
        <v>160445102.24000001</v>
      </c>
      <c r="H916" s="25">
        <v>159880197.84</v>
      </c>
      <c r="I916" s="25">
        <v>159516191.13</v>
      </c>
      <c r="J916" s="25">
        <v>159071845.69999999</v>
      </c>
      <c r="K916" s="25">
        <v>158475754.97</v>
      </c>
      <c r="L916" s="25">
        <v>158038190.43000001</v>
      </c>
      <c r="M916" s="25">
        <v>157778038.72999999</v>
      </c>
      <c r="N916" s="25">
        <v>157587262.99000001</v>
      </c>
      <c r="O916" s="25">
        <v>157380626.43000001</v>
      </c>
      <c r="P916" s="25">
        <v>157145058.31</v>
      </c>
      <c r="Q916" s="25">
        <v>156974993.08000001</v>
      </c>
      <c r="R916" s="25">
        <f t="shared" si="111"/>
        <v>158862258.51125002</v>
      </c>
      <c r="T916" s="26"/>
      <c r="U916" s="26"/>
      <c r="V916" s="26">
        <f t="shared" si="112"/>
        <v>158862258.51125002</v>
      </c>
      <c r="W916" s="26"/>
      <c r="X916" s="26"/>
      <c r="Y916" s="26"/>
      <c r="Z916" s="26">
        <f>V916</f>
        <v>158862258.51125002</v>
      </c>
      <c r="AA916" s="26"/>
      <c r="AB916" s="1"/>
      <c r="AC916" s="27">
        <f t="shared" si="110"/>
        <v>0</v>
      </c>
    </row>
    <row r="917" spans="1:30" ht="13.5" hidden="1" outlineLevel="3" thickBot="1" x14ac:dyDescent="0.25">
      <c r="A917" s="28" t="s">
        <v>1925</v>
      </c>
      <c r="B917" s="28" t="s">
        <v>1926</v>
      </c>
      <c r="C917" s="24" t="s">
        <v>1957</v>
      </c>
      <c r="D917" s="24" t="s">
        <v>1958</v>
      </c>
      <c r="E917" s="25">
        <v>577712.81999999995</v>
      </c>
      <c r="F917" s="25">
        <v>519763.58</v>
      </c>
      <c r="G917" s="25">
        <v>476766.53</v>
      </c>
      <c r="H917" s="25">
        <v>448585.86</v>
      </c>
      <c r="I917" s="25">
        <v>431162.13</v>
      </c>
      <c r="J917" s="25">
        <v>408260.54</v>
      </c>
      <c r="K917" s="25">
        <v>378524.09</v>
      </c>
      <c r="L917" s="25">
        <v>356515.44</v>
      </c>
      <c r="M917" s="25">
        <v>343430.29</v>
      </c>
      <c r="N917" s="25">
        <v>333834.64</v>
      </c>
      <c r="O917" s="25">
        <v>323441.21000000002</v>
      </c>
      <c r="P917" s="25">
        <v>311592.59000000003</v>
      </c>
      <c r="Q917" s="25">
        <v>303038.62</v>
      </c>
      <c r="R917" s="25">
        <f t="shared" si="111"/>
        <v>397687.71833333332</v>
      </c>
      <c r="T917" s="26"/>
      <c r="U917" s="26"/>
      <c r="V917" s="26">
        <f t="shared" si="112"/>
        <v>397687.71833333332</v>
      </c>
      <c r="W917" s="26"/>
      <c r="X917" s="26"/>
      <c r="Y917" s="26"/>
      <c r="Z917" s="26">
        <f>V917</f>
        <v>397687.71833333332</v>
      </c>
      <c r="AA917" s="26"/>
      <c r="AB917" s="1"/>
      <c r="AC917" s="27">
        <f t="shared" si="110"/>
        <v>0</v>
      </c>
    </row>
    <row r="918" spans="1:30" ht="13.5" hidden="1" outlineLevel="3" thickBot="1" x14ac:dyDescent="0.25">
      <c r="A918" s="28" t="s">
        <v>1925</v>
      </c>
      <c r="B918" s="28" t="s">
        <v>1926</v>
      </c>
      <c r="C918" s="24" t="s">
        <v>1959</v>
      </c>
      <c r="D918" s="24" t="s">
        <v>1960</v>
      </c>
      <c r="E918" s="25">
        <v>112270.14</v>
      </c>
      <c r="F918" s="25">
        <v>79607.53</v>
      </c>
      <c r="G918" s="25">
        <v>55372.6</v>
      </c>
      <c r="H918" s="25">
        <v>39488.78</v>
      </c>
      <c r="I918" s="25">
        <v>29688.91</v>
      </c>
      <c r="J918" s="25">
        <v>16759.77</v>
      </c>
      <c r="K918" s="25">
        <v>0.04</v>
      </c>
      <c r="L918" s="25">
        <v>0</v>
      </c>
      <c r="M918" s="25">
        <v>0</v>
      </c>
      <c r="N918" s="25">
        <v>0</v>
      </c>
      <c r="O918" s="25">
        <v>0</v>
      </c>
      <c r="P918" s="25">
        <v>0</v>
      </c>
      <c r="Q918" s="25">
        <v>0</v>
      </c>
      <c r="R918" s="25">
        <f t="shared" si="111"/>
        <v>23087.725000000002</v>
      </c>
      <c r="T918" s="26"/>
      <c r="U918" s="26"/>
      <c r="V918" s="26">
        <f t="shared" si="112"/>
        <v>23087.725000000002</v>
      </c>
      <c r="W918" s="26"/>
      <c r="X918" s="26"/>
      <c r="Y918" s="26"/>
      <c r="Z918" s="26">
        <f>V918</f>
        <v>23087.725000000002</v>
      </c>
      <c r="AA918" s="26"/>
      <c r="AB918" s="1"/>
      <c r="AC918" s="27">
        <f t="shared" si="110"/>
        <v>0</v>
      </c>
    </row>
    <row r="919" spans="1:30" ht="13.5" hidden="1" outlineLevel="3" thickBot="1" x14ac:dyDescent="0.25">
      <c r="A919" s="28" t="s">
        <v>1925</v>
      </c>
      <c r="B919" s="28" t="s">
        <v>1926</v>
      </c>
      <c r="C919" s="24" t="s">
        <v>1961</v>
      </c>
      <c r="D919" s="24" t="s">
        <v>1962</v>
      </c>
      <c r="E919" s="25">
        <v>5900366.4299999997</v>
      </c>
      <c r="F919" s="25">
        <v>5683644.0599999996</v>
      </c>
      <c r="G919" s="25">
        <v>5522840.9100000001</v>
      </c>
      <c r="H919" s="25">
        <v>5417448.8499999996</v>
      </c>
      <c r="I919" s="25">
        <v>5351921.3499999996</v>
      </c>
      <c r="J919" s="25">
        <v>5266637.72</v>
      </c>
      <c r="K919" s="25">
        <v>5155427.3499999996</v>
      </c>
      <c r="L919" s="25">
        <v>5073117.88</v>
      </c>
      <c r="M919" s="25">
        <v>5024181.2300000004</v>
      </c>
      <c r="N919" s="25">
        <v>4988294.7699999996</v>
      </c>
      <c r="O919" s="25">
        <v>4949424.75</v>
      </c>
      <c r="P919" s="25">
        <v>4905112.46</v>
      </c>
      <c r="Q919" s="25">
        <v>4873121.8</v>
      </c>
      <c r="R919" s="25">
        <f t="shared" si="111"/>
        <v>5227066.2870833324</v>
      </c>
      <c r="T919" s="26"/>
      <c r="U919" s="26"/>
      <c r="V919" s="26">
        <f t="shared" si="112"/>
        <v>5227066.2870833324</v>
      </c>
      <c r="W919" s="26"/>
      <c r="X919" s="26"/>
      <c r="Y919" s="26">
        <f>V919</f>
        <v>5227066.2870833324</v>
      </c>
      <c r="Z919" s="26"/>
      <c r="AA919" s="26"/>
      <c r="AB919" s="1"/>
      <c r="AC919" s="27">
        <f t="shared" si="110"/>
        <v>1</v>
      </c>
    </row>
    <row r="920" spans="1:30" ht="13.5" hidden="1" outlineLevel="3" thickBot="1" x14ac:dyDescent="0.25">
      <c r="A920" s="28" t="s">
        <v>1925</v>
      </c>
      <c r="B920" s="28" t="s">
        <v>1926</v>
      </c>
      <c r="C920" s="24" t="s">
        <v>1963</v>
      </c>
      <c r="D920" s="24" t="s">
        <v>1964</v>
      </c>
      <c r="E920" s="25">
        <v>10859147.57</v>
      </c>
      <c r="F920" s="25">
        <v>10282624.720000001</v>
      </c>
      <c r="G920" s="25">
        <v>9854857.6600000001</v>
      </c>
      <c r="H920" s="25">
        <v>9574494.7300000004</v>
      </c>
      <c r="I920" s="25">
        <v>9400651.4299999997</v>
      </c>
      <c r="J920" s="25">
        <v>9173308.3100000005</v>
      </c>
      <c r="K920" s="25">
        <v>8877467.5700000003</v>
      </c>
      <c r="L920" s="25">
        <v>8657177.8100000005</v>
      </c>
      <c r="M920" s="25">
        <v>8526205.6699999999</v>
      </c>
      <c r="N920" s="25">
        <v>8430160.5500000007</v>
      </c>
      <c r="O920" s="25">
        <v>8326130.3600000003</v>
      </c>
      <c r="P920" s="25">
        <v>8207534.7300000004</v>
      </c>
      <c r="Q920" s="25">
        <v>8121916.2199999997</v>
      </c>
      <c r="R920" s="25">
        <f t="shared" si="111"/>
        <v>9066762.1195833329</v>
      </c>
      <c r="T920" s="26"/>
      <c r="U920" s="26"/>
      <c r="V920" s="26">
        <f t="shared" si="112"/>
        <v>9066762.1195833329</v>
      </c>
      <c r="W920" s="26"/>
      <c r="X920" s="26"/>
      <c r="Y920" s="26"/>
      <c r="Z920" s="26">
        <f t="shared" ref="Z920:Z926" si="113">V920</f>
        <v>9066762.1195833329</v>
      </c>
      <c r="AA920" s="26"/>
      <c r="AB920" s="1"/>
      <c r="AC920" s="27">
        <f t="shared" si="110"/>
        <v>0</v>
      </c>
    </row>
    <row r="921" spans="1:30" ht="13.5" hidden="1" outlineLevel="3" thickBot="1" x14ac:dyDescent="0.25">
      <c r="A921" s="28" t="s">
        <v>1925</v>
      </c>
      <c r="B921" s="28" t="s">
        <v>1926</v>
      </c>
      <c r="C921" s="24" t="s">
        <v>1965</v>
      </c>
      <c r="D921" s="24" t="s">
        <v>1966</v>
      </c>
      <c r="E921" s="25">
        <v>438823.59</v>
      </c>
      <c r="F921" s="25">
        <v>511960.87</v>
      </c>
      <c r="G921" s="25">
        <v>585098.11</v>
      </c>
      <c r="H921" s="25">
        <v>658235.38</v>
      </c>
      <c r="I921" s="25">
        <v>731301.24</v>
      </c>
      <c r="J921" s="25">
        <v>804509.93</v>
      </c>
      <c r="K921" s="25">
        <v>877647.17</v>
      </c>
      <c r="L921" s="25">
        <v>950784.43</v>
      </c>
      <c r="M921" s="25">
        <v>1023921.7</v>
      </c>
      <c r="N921" s="25">
        <v>1097058.97</v>
      </c>
      <c r="O921" s="25">
        <v>1170196.21</v>
      </c>
      <c r="P921" s="25">
        <v>1243333.51</v>
      </c>
      <c r="Q921" s="25">
        <v>1316470.77</v>
      </c>
      <c r="R921" s="25">
        <f t="shared" si="111"/>
        <v>877641.22499999998</v>
      </c>
      <c r="T921" s="26"/>
      <c r="U921" s="26"/>
      <c r="V921" s="26">
        <f t="shared" si="112"/>
        <v>877641.22499999998</v>
      </c>
      <c r="W921" s="26"/>
      <c r="X921" s="26"/>
      <c r="Y921" s="26"/>
      <c r="Z921" s="26">
        <f t="shared" si="113"/>
        <v>877641.22499999998</v>
      </c>
      <c r="AA921" s="26"/>
      <c r="AB921" s="1"/>
      <c r="AC921" s="27">
        <f t="shared" si="110"/>
        <v>0</v>
      </c>
    </row>
    <row r="922" spans="1:30" ht="13.5" hidden="1" outlineLevel="3" thickBot="1" x14ac:dyDescent="0.25">
      <c r="A922" s="28" t="s">
        <v>1925</v>
      </c>
      <c r="B922" s="28" t="s">
        <v>1926</v>
      </c>
      <c r="C922" s="24" t="s">
        <v>1967</v>
      </c>
      <c r="D922" s="24" t="s">
        <v>1968</v>
      </c>
      <c r="E922" s="25">
        <v>-7447.92</v>
      </c>
      <c r="F922" s="25">
        <v>-8861.76</v>
      </c>
      <c r="G922" s="25">
        <v>-9904.98</v>
      </c>
      <c r="H922" s="25">
        <v>-11082.02</v>
      </c>
      <c r="I922" s="25">
        <v>-11044.51</v>
      </c>
      <c r="J922" s="25">
        <v>-12413.64</v>
      </c>
      <c r="K922" s="25">
        <v>-12327.8</v>
      </c>
      <c r="L922" s="25">
        <v>-13000.73</v>
      </c>
      <c r="M922" s="25">
        <v>-13843.53</v>
      </c>
      <c r="N922" s="25">
        <v>-13950.97</v>
      </c>
      <c r="O922" s="25">
        <v>-13965.92</v>
      </c>
      <c r="P922" s="25">
        <v>-13988.04</v>
      </c>
      <c r="Q922" s="25">
        <v>-15132.58</v>
      </c>
      <c r="R922" s="25">
        <f t="shared" si="111"/>
        <v>-12139.512499999999</v>
      </c>
      <c r="T922" s="26"/>
      <c r="U922" s="26"/>
      <c r="V922" s="26">
        <f t="shared" si="112"/>
        <v>-12139.512499999999</v>
      </c>
      <c r="W922" s="26"/>
      <c r="X922" s="26"/>
      <c r="Y922" s="26"/>
      <c r="Z922" s="26">
        <f t="shared" si="113"/>
        <v>-12139.512499999999</v>
      </c>
      <c r="AA922" s="26"/>
      <c r="AB922" s="1"/>
      <c r="AC922" s="27">
        <f t="shared" si="110"/>
        <v>0</v>
      </c>
    </row>
    <row r="923" spans="1:30" ht="13.5" hidden="1" outlineLevel="3" thickBot="1" x14ac:dyDescent="0.25">
      <c r="A923" s="28" t="s">
        <v>1925</v>
      </c>
      <c r="B923" s="28" t="s">
        <v>1926</v>
      </c>
      <c r="C923" s="24" t="s">
        <v>1969</v>
      </c>
      <c r="D923" s="24" t="s">
        <v>1970</v>
      </c>
      <c r="E923" s="25">
        <v>-27858.97</v>
      </c>
      <c r="F923" s="25">
        <v>-33147.43</v>
      </c>
      <c r="G923" s="25">
        <v>-37049.69</v>
      </c>
      <c r="H923" s="25">
        <v>-41452.379999999997</v>
      </c>
      <c r="I923" s="25">
        <v>-41312.129999999997</v>
      </c>
      <c r="J923" s="25">
        <v>-46433.31</v>
      </c>
      <c r="K923" s="25">
        <v>619166.30000000005</v>
      </c>
      <c r="L923" s="25">
        <v>616649.21</v>
      </c>
      <c r="M923" s="25">
        <v>613496.72</v>
      </c>
      <c r="N923" s="25">
        <v>613094.82999999996</v>
      </c>
      <c r="O923" s="25">
        <v>613038.9</v>
      </c>
      <c r="P923" s="25">
        <v>612956.17000000004</v>
      </c>
      <c r="Q923" s="25">
        <v>608675</v>
      </c>
      <c r="R923" s="25">
        <f t="shared" si="111"/>
        <v>314951.26708333334</v>
      </c>
      <c r="T923" s="26"/>
      <c r="U923" s="26"/>
      <c r="V923" s="26">
        <f t="shared" si="112"/>
        <v>314951.26708333334</v>
      </c>
      <c r="W923" s="26"/>
      <c r="X923" s="26"/>
      <c r="Y923" s="26"/>
      <c r="Z923" s="26">
        <f t="shared" si="113"/>
        <v>314951.26708333334</v>
      </c>
      <c r="AA923" s="26"/>
      <c r="AB923" s="1"/>
      <c r="AC923" s="27">
        <f t="shared" si="110"/>
        <v>0</v>
      </c>
    </row>
    <row r="924" spans="1:30" ht="13.5" hidden="1" outlineLevel="3" thickBot="1" x14ac:dyDescent="0.25">
      <c r="A924" s="28" t="s">
        <v>1925</v>
      </c>
      <c r="B924" s="28" t="s">
        <v>1926</v>
      </c>
      <c r="C924" s="24" t="s">
        <v>1971</v>
      </c>
      <c r="D924" s="24" t="s">
        <v>1972</v>
      </c>
      <c r="E924" s="25">
        <v>2135285.9700000002</v>
      </c>
      <c r="F924" s="25">
        <v>2112002.33</v>
      </c>
      <c r="G924" s="25">
        <v>2094821.99</v>
      </c>
      <c r="H924" s="25">
        <v>2075438.11</v>
      </c>
      <c r="I924" s="25">
        <v>2075835.21</v>
      </c>
      <c r="J924" s="25">
        <v>2053508.56</v>
      </c>
      <c r="K924" s="25">
        <v>2054922.21</v>
      </c>
      <c r="L924" s="25">
        <v>2043840.23</v>
      </c>
      <c r="M924" s="25">
        <v>2029960.7</v>
      </c>
      <c r="N924" s="25">
        <v>2028191.32</v>
      </c>
      <c r="O924" s="25">
        <v>2027945.05</v>
      </c>
      <c r="P924" s="25">
        <v>2027580.88</v>
      </c>
      <c r="Q924" s="25">
        <v>2008732.12</v>
      </c>
      <c r="R924" s="25">
        <f t="shared" si="111"/>
        <v>2058004.6362499997</v>
      </c>
      <c r="T924" s="26"/>
      <c r="U924" s="26"/>
      <c r="V924" s="26">
        <f t="shared" si="112"/>
        <v>2058004.6362499997</v>
      </c>
      <c r="W924" s="26"/>
      <c r="X924" s="26"/>
      <c r="Y924" s="26"/>
      <c r="Z924" s="26">
        <f t="shared" si="113"/>
        <v>2058004.6362499997</v>
      </c>
      <c r="AA924" s="26"/>
      <c r="AB924" s="1"/>
      <c r="AC924" s="27">
        <f t="shared" si="110"/>
        <v>0</v>
      </c>
    </row>
    <row r="925" spans="1:30" ht="13.5" hidden="1" outlineLevel="3" thickBot="1" x14ac:dyDescent="0.25">
      <c r="A925" s="28" t="s">
        <v>1925</v>
      </c>
      <c r="B925" s="28" t="s">
        <v>1926</v>
      </c>
      <c r="C925" s="24" t="s">
        <v>1973</v>
      </c>
      <c r="D925" s="24" t="s">
        <v>1974</v>
      </c>
      <c r="E925" s="25">
        <v>4819273.6500000004</v>
      </c>
      <c r="F925" s="25">
        <v>4779900.8600000003</v>
      </c>
      <c r="G925" s="25">
        <v>4750848.76</v>
      </c>
      <c r="H925" s="25">
        <v>4718070.5199999996</v>
      </c>
      <c r="I925" s="25">
        <v>4718624.01</v>
      </c>
      <c r="J925" s="25">
        <v>4680987.46</v>
      </c>
      <c r="K925" s="25">
        <v>4683378.01</v>
      </c>
      <c r="L925" s="25">
        <v>4664638.2699999996</v>
      </c>
      <c r="M925" s="25">
        <v>4641167.9000000004</v>
      </c>
      <c r="N925" s="25">
        <v>4638175.8600000003</v>
      </c>
      <c r="O925" s="25">
        <v>4637759.43</v>
      </c>
      <c r="P925" s="25">
        <v>4637143.6399999997</v>
      </c>
      <c r="Q925" s="25">
        <v>4605270.22</v>
      </c>
      <c r="R925" s="25">
        <f t="shared" si="111"/>
        <v>4688580.5545833334</v>
      </c>
      <c r="T925" s="26"/>
      <c r="U925" s="26"/>
      <c r="V925" s="26">
        <f t="shared" si="112"/>
        <v>4688580.5545833334</v>
      </c>
      <c r="W925" s="26"/>
      <c r="X925" s="26"/>
      <c r="Y925" s="26"/>
      <c r="Z925" s="26">
        <f t="shared" si="113"/>
        <v>4688580.5545833334</v>
      </c>
      <c r="AA925" s="26"/>
      <c r="AB925" s="1"/>
      <c r="AC925" s="27">
        <f t="shared" si="110"/>
        <v>0</v>
      </c>
    </row>
    <row r="926" spans="1:30" ht="13.5" hidden="1" outlineLevel="3" thickBot="1" x14ac:dyDescent="0.25">
      <c r="A926" s="28" t="s">
        <v>1925</v>
      </c>
      <c r="B926" s="28" t="s">
        <v>1926</v>
      </c>
      <c r="C926" s="24" t="s">
        <v>1975</v>
      </c>
      <c r="D926" s="24" t="s">
        <v>1976</v>
      </c>
      <c r="E926" s="25">
        <v>-68963.91</v>
      </c>
      <c r="F926" s="25">
        <v>-69396.789999999994</v>
      </c>
      <c r="G926" s="25">
        <v>-66398.009999999995</v>
      </c>
      <c r="H926" s="25">
        <v>-64638.2</v>
      </c>
      <c r="I926" s="25">
        <v>-51637.33</v>
      </c>
      <c r="J926" s="25">
        <v>-51651.15</v>
      </c>
      <c r="K926" s="25">
        <v>-38197.71</v>
      </c>
      <c r="L926" s="25">
        <v>-31770.1</v>
      </c>
      <c r="M926" s="25">
        <v>-26915.42</v>
      </c>
      <c r="N926" s="25">
        <v>-15251.68</v>
      </c>
      <c r="O926" s="25">
        <v>-2731.57</v>
      </c>
      <c r="P926" s="25">
        <v>9722.27</v>
      </c>
      <c r="Q926" s="25">
        <v>11782.95</v>
      </c>
      <c r="R926" s="25">
        <f t="shared" si="111"/>
        <v>-36454.680833333339</v>
      </c>
      <c r="T926" s="26"/>
      <c r="U926" s="26"/>
      <c r="V926" s="26">
        <f t="shared" si="112"/>
        <v>-36454.680833333339</v>
      </c>
      <c r="W926" s="26"/>
      <c r="X926" s="26"/>
      <c r="Y926" s="26"/>
      <c r="Z926" s="26">
        <f t="shared" si="113"/>
        <v>-36454.680833333339</v>
      </c>
      <c r="AA926" s="26"/>
      <c r="AB926" s="1"/>
      <c r="AC926" s="27">
        <f t="shared" si="110"/>
        <v>0</v>
      </c>
    </row>
    <row r="927" spans="1:30" ht="13.5" hidden="1" outlineLevel="3" thickBot="1" x14ac:dyDescent="0.25">
      <c r="A927" s="28" t="s">
        <v>1925</v>
      </c>
      <c r="B927" s="28" t="s">
        <v>1926</v>
      </c>
      <c r="C927" s="24" t="s">
        <v>1977</v>
      </c>
      <c r="D927" s="24" t="s">
        <v>1978</v>
      </c>
      <c r="E927" s="25">
        <v>6768845.6299999999</v>
      </c>
      <c r="F927" s="25">
        <v>6768845.6299999999</v>
      </c>
      <c r="G927" s="25">
        <v>6768845.6299999999</v>
      </c>
      <c r="H927" s="25">
        <v>6760312.1299999999</v>
      </c>
      <c r="I927" s="25">
        <v>6759651.9500000002</v>
      </c>
      <c r="J927" s="25">
        <v>6760312.1399999997</v>
      </c>
      <c r="K927" s="25">
        <v>584654.35</v>
      </c>
      <c r="L927" s="25">
        <v>584654.35</v>
      </c>
      <c r="M927" s="25">
        <v>584654.36</v>
      </c>
      <c r="N927" s="25">
        <v>586743.78</v>
      </c>
      <c r="O927" s="25">
        <v>586743.78</v>
      </c>
      <c r="P927" s="25">
        <v>586743.78</v>
      </c>
      <c r="Q927" s="25">
        <v>655160.53</v>
      </c>
      <c r="R927" s="25">
        <f t="shared" si="111"/>
        <v>3420347.08</v>
      </c>
      <c r="T927" s="26"/>
      <c r="U927" s="26"/>
      <c r="V927" s="26">
        <f t="shared" si="112"/>
        <v>3420347.08</v>
      </c>
      <c r="W927" s="26"/>
      <c r="X927" s="26"/>
      <c r="Y927" s="26"/>
      <c r="Z927" s="26"/>
      <c r="AA927" s="26">
        <f>V927</f>
        <v>3420347.08</v>
      </c>
      <c r="AB927" s="1"/>
      <c r="AC927" s="27">
        <f t="shared" si="110"/>
        <v>0</v>
      </c>
    </row>
    <row r="928" spans="1:30" ht="15.75" hidden="1" outlineLevel="3" thickBot="1" x14ac:dyDescent="0.3">
      <c r="A928" s="28" t="s">
        <v>1925</v>
      </c>
      <c r="B928" s="28" t="s">
        <v>1926</v>
      </c>
      <c r="C928" s="24" t="s">
        <v>1979</v>
      </c>
      <c r="D928" s="24" t="s">
        <v>1980</v>
      </c>
      <c r="E928" s="25">
        <v>6148580.4100000001</v>
      </c>
      <c r="F928" s="25">
        <v>6148580.4100000001</v>
      </c>
      <c r="G928" s="25">
        <v>6148580.4100000001</v>
      </c>
      <c r="H928" s="25">
        <v>6148580.4100000001</v>
      </c>
      <c r="I928" s="25">
        <v>6147979.9699999997</v>
      </c>
      <c r="J928" s="25">
        <v>6148580.4100000001</v>
      </c>
      <c r="K928" s="25">
        <v>3085569.45</v>
      </c>
      <c r="L928" s="25">
        <v>3085569.45</v>
      </c>
      <c r="M928" s="25">
        <v>3085569.44</v>
      </c>
      <c r="N928" s="25">
        <v>3085569.44</v>
      </c>
      <c r="O928" s="25">
        <v>3085569.44</v>
      </c>
      <c r="P928" s="25">
        <v>3085569.44</v>
      </c>
      <c r="Q928" s="25">
        <v>3085569.44</v>
      </c>
      <c r="R928" s="25">
        <f t="shared" si="111"/>
        <v>4489399.4329166664</v>
      </c>
      <c r="T928" s="26"/>
      <c r="U928" s="26"/>
      <c r="V928" s="26">
        <f t="shared" si="112"/>
        <v>4489399.4329166664</v>
      </c>
      <c r="W928" s="26"/>
      <c r="X928" s="26"/>
      <c r="Y928" s="26">
        <v>318055.14031846973</v>
      </c>
      <c r="Z928" s="26">
        <f>V928-Y928</f>
        <v>4171344.2925981968</v>
      </c>
      <c r="AA928" s="26"/>
      <c r="AB928" s="1"/>
      <c r="AC928" s="27">
        <f t="shared" si="110"/>
        <v>7.0845810240555085E-2</v>
      </c>
      <c r="AD928" s="15"/>
    </row>
    <row r="929" spans="1:29" ht="13.5" hidden="1" outlineLevel="3" thickBot="1" x14ac:dyDescent="0.25">
      <c r="A929" s="28" t="s">
        <v>1925</v>
      </c>
      <c r="B929" s="28" t="s">
        <v>1926</v>
      </c>
      <c r="C929" s="24" t="s">
        <v>1981</v>
      </c>
      <c r="D929" s="24" t="s">
        <v>1982</v>
      </c>
      <c r="E929" s="25">
        <v>1461437.52</v>
      </c>
      <c r="F929" s="25">
        <v>1461437.52</v>
      </c>
      <c r="G929" s="25">
        <v>1461437.52</v>
      </c>
      <c r="H929" s="25">
        <v>1313390.81</v>
      </c>
      <c r="I929" s="25">
        <v>1313262.55</v>
      </c>
      <c r="J929" s="25">
        <v>1313390.8</v>
      </c>
      <c r="K929" s="25">
        <v>1313390.8</v>
      </c>
      <c r="L929" s="25">
        <v>1313390.8</v>
      </c>
      <c r="M929" s="25">
        <v>1313390.79</v>
      </c>
      <c r="N929" s="25">
        <v>1313390.79</v>
      </c>
      <c r="O929" s="25">
        <v>1313390.79</v>
      </c>
      <c r="P929" s="25">
        <v>1313390.79</v>
      </c>
      <c r="Q929" s="25">
        <v>1313390.79</v>
      </c>
      <c r="R929" s="25">
        <f t="shared" si="111"/>
        <v>1344223.1762499998</v>
      </c>
      <c r="T929" s="26"/>
      <c r="U929" s="26"/>
      <c r="V929" s="26">
        <f t="shared" si="112"/>
        <v>1344223.1762499998</v>
      </c>
      <c r="W929" s="26"/>
      <c r="X929" s="26"/>
      <c r="Y929" s="26"/>
      <c r="Z929" s="26"/>
      <c r="AA929" s="26">
        <f>V929</f>
        <v>1344223.1762499998</v>
      </c>
      <c r="AB929" s="1"/>
      <c r="AC929" s="27">
        <f t="shared" si="110"/>
        <v>0</v>
      </c>
    </row>
    <row r="930" spans="1:29" ht="13.5" hidden="1" outlineLevel="3" thickBot="1" x14ac:dyDescent="0.25">
      <c r="A930" s="28" t="s">
        <v>1925</v>
      </c>
      <c r="B930" s="28" t="s">
        <v>1926</v>
      </c>
      <c r="C930" s="24" t="s">
        <v>1983</v>
      </c>
      <c r="D930" s="24" t="s">
        <v>1984</v>
      </c>
      <c r="E930" s="25">
        <v>2981546.74</v>
      </c>
      <c r="F930" s="25">
        <v>2902958.91</v>
      </c>
      <c r="G930" s="25">
        <v>2866610.56</v>
      </c>
      <c r="H930" s="25">
        <v>2833128.17</v>
      </c>
      <c r="I930" s="25">
        <v>2806735.48</v>
      </c>
      <c r="J930" s="25">
        <v>2769638.06</v>
      </c>
      <c r="K930" s="25">
        <v>2709403.88</v>
      </c>
      <c r="L930" s="25">
        <v>2670922.84</v>
      </c>
      <c r="M930" s="25">
        <v>2631783.2200000002</v>
      </c>
      <c r="N930" s="25">
        <v>2720496.56</v>
      </c>
      <c r="O930" s="25">
        <v>2678126.08</v>
      </c>
      <c r="P930" s="25">
        <v>2635719.69</v>
      </c>
      <c r="Q930" s="25">
        <v>2580641.13</v>
      </c>
      <c r="R930" s="25">
        <f t="shared" si="111"/>
        <v>2750551.44875</v>
      </c>
      <c r="T930" s="26"/>
      <c r="U930" s="26"/>
      <c r="V930" s="26">
        <f t="shared" si="112"/>
        <v>2750551.44875</v>
      </c>
      <c r="W930" s="26"/>
      <c r="X930" s="26"/>
      <c r="Y930" s="26"/>
      <c r="Z930" s="26"/>
      <c r="AA930" s="26">
        <f>V930</f>
        <v>2750551.44875</v>
      </c>
      <c r="AB930" s="1"/>
      <c r="AC930" s="27">
        <f t="shared" si="110"/>
        <v>0</v>
      </c>
    </row>
    <row r="931" spans="1:29" ht="13.5" hidden="1" outlineLevel="3" thickBot="1" x14ac:dyDescent="0.25">
      <c r="A931" s="28" t="s">
        <v>1925</v>
      </c>
      <c r="B931" s="28" t="s">
        <v>1926</v>
      </c>
      <c r="C931" s="24" t="s">
        <v>1985</v>
      </c>
      <c r="D931" s="24" t="s">
        <v>1986</v>
      </c>
      <c r="E931" s="25">
        <v>867091.48</v>
      </c>
      <c r="F931" s="25">
        <v>1167185.71</v>
      </c>
      <c r="G931" s="25">
        <v>1148554.99</v>
      </c>
      <c r="H931" s="25">
        <v>1133966.9099999999</v>
      </c>
      <c r="I931" s="25">
        <v>1233351.24</v>
      </c>
      <c r="J931" s="25">
        <v>1223717.26</v>
      </c>
      <c r="K931" s="25">
        <v>1221813.4099999999</v>
      </c>
      <c r="L931" s="25">
        <v>1223717.26</v>
      </c>
      <c r="M931" s="25">
        <v>1492231.07</v>
      </c>
      <c r="N931" s="25">
        <v>1362681.6</v>
      </c>
      <c r="O931" s="25">
        <v>1306247.4099999999</v>
      </c>
      <c r="P931" s="25">
        <v>1317255.18</v>
      </c>
      <c r="Q931" s="25">
        <v>1302295.67</v>
      </c>
      <c r="R931" s="25">
        <f t="shared" si="111"/>
        <v>1242951.3012499998</v>
      </c>
      <c r="T931" s="26"/>
      <c r="U931" s="26"/>
      <c r="V931" s="26">
        <f t="shared" si="112"/>
        <v>1242951.3012499998</v>
      </c>
      <c r="W931" s="26"/>
      <c r="X931" s="26"/>
      <c r="Y931" s="26"/>
      <c r="Z931" s="26"/>
      <c r="AA931" s="26">
        <f>V931</f>
        <v>1242951.3012499998</v>
      </c>
      <c r="AB931" s="1"/>
      <c r="AC931" s="27">
        <f t="shared" si="110"/>
        <v>0</v>
      </c>
    </row>
    <row r="932" spans="1:29" ht="13.5" hidden="1" outlineLevel="3" thickBot="1" x14ac:dyDescent="0.25">
      <c r="A932" s="28" t="s">
        <v>1925</v>
      </c>
      <c r="B932" s="28" t="s">
        <v>1926</v>
      </c>
      <c r="C932" s="24" t="s">
        <v>1987</v>
      </c>
      <c r="D932" s="24" t="s">
        <v>1988</v>
      </c>
      <c r="E932" s="25">
        <v>-62233928.509999998</v>
      </c>
      <c r="F932" s="25">
        <v>-62150190.469999999</v>
      </c>
      <c r="G932" s="25">
        <v>-62081919.68</v>
      </c>
      <c r="H932" s="25">
        <v>-61859940.619999997</v>
      </c>
      <c r="I932" s="25">
        <v>-61758474.270000003</v>
      </c>
      <c r="J932" s="25">
        <v>-61812959.25</v>
      </c>
      <c r="K932" s="25">
        <v>-62655974.590000004</v>
      </c>
      <c r="L932" s="25">
        <v>-62761098.32</v>
      </c>
      <c r="M932" s="25">
        <v>-62831875.159999996</v>
      </c>
      <c r="N932" s="25">
        <v>-62881929.32</v>
      </c>
      <c r="O932" s="25">
        <v>-62927095.399999999</v>
      </c>
      <c r="P932" s="25">
        <v>-62944786.539999999</v>
      </c>
      <c r="Q932" s="25">
        <v>-62964107</v>
      </c>
      <c r="R932" s="25">
        <f t="shared" si="111"/>
        <v>-62438771.78125</v>
      </c>
      <c r="T932" s="26"/>
      <c r="U932" s="26"/>
      <c r="V932" s="26">
        <f t="shared" si="112"/>
        <v>-62438771.78125</v>
      </c>
      <c r="W932" s="26"/>
      <c r="X932" s="26"/>
      <c r="Y932" s="26"/>
      <c r="Z932" s="26"/>
      <c r="AA932" s="26">
        <f>V932</f>
        <v>-62438771.78125</v>
      </c>
      <c r="AB932" s="1"/>
      <c r="AC932" s="27">
        <f t="shared" si="110"/>
        <v>0</v>
      </c>
    </row>
    <row r="933" spans="1:29" ht="13.5" hidden="1" outlineLevel="3" thickBot="1" x14ac:dyDescent="0.25">
      <c r="A933" s="28" t="s">
        <v>1925</v>
      </c>
      <c r="B933" s="28" t="s">
        <v>1926</v>
      </c>
      <c r="C933" s="24" t="s">
        <v>1989</v>
      </c>
      <c r="D933" s="24" t="s">
        <v>1990</v>
      </c>
      <c r="E933" s="25">
        <v>850987.83</v>
      </c>
      <c r="F933" s="25">
        <v>764009.44</v>
      </c>
      <c r="G933" s="25">
        <v>699473.41</v>
      </c>
      <c r="H933" s="25">
        <v>657175.82999999996</v>
      </c>
      <c r="I933" s="25">
        <v>631025.47</v>
      </c>
      <c r="J933" s="25">
        <v>596649.96</v>
      </c>
      <c r="K933" s="25">
        <v>636942.03</v>
      </c>
      <c r="L933" s="25">
        <v>609331.82999999996</v>
      </c>
      <c r="M933" s="25">
        <v>592916.30000000005</v>
      </c>
      <c r="N933" s="25">
        <v>580878.43000000005</v>
      </c>
      <c r="O933" s="25">
        <v>567839.73</v>
      </c>
      <c r="P933" s="25">
        <v>552975.46</v>
      </c>
      <c r="Q933" s="25">
        <v>542244.38</v>
      </c>
      <c r="R933" s="25">
        <f t="shared" si="111"/>
        <v>632152.83291666664</v>
      </c>
      <c r="T933" s="26"/>
      <c r="U933" s="26"/>
      <c r="V933" s="26">
        <f t="shared" si="112"/>
        <v>632152.83291666664</v>
      </c>
      <c r="W933" s="26"/>
      <c r="X933" s="26"/>
      <c r="Y933" s="26"/>
      <c r="Z933" s="26"/>
      <c r="AA933" s="26">
        <f>V933</f>
        <v>632152.83291666664</v>
      </c>
      <c r="AB933" s="1"/>
      <c r="AC933" s="27">
        <f t="shared" si="110"/>
        <v>0</v>
      </c>
    </row>
    <row r="934" spans="1:29" ht="13.5" hidden="1" outlineLevel="3" thickBot="1" x14ac:dyDescent="0.25">
      <c r="A934" s="28" t="s">
        <v>1925</v>
      </c>
      <c r="B934" s="28" t="s">
        <v>1926</v>
      </c>
      <c r="C934" s="24" t="s">
        <v>1991</v>
      </c>
      <c r="D934" s="24" t="s">
        <v>1992</v>
      </c>
      <c r="E934" s="25">
        <v>152413.03</v>
      </c>
      <c r="F934" s="25">
        <v>137124.88</v>
      </c>
      <c r="G934" s="25">
        <v>125781.39</v>
      </c>
      <c r="H934" s="25">
        <v>118346.76</v>
      </c>
      <c r="I934" s="25">
        <v>113750.03</v>
      </c>
      <c r="J934" s="25">
        <v>107708.14</v>
      </c>
      <c r="K934" s="25">
        <v>99863.07</v>
      </c>
      <c r="L934" s="25">
        <v>94056.75</v>
      </c>
      <c r="M934" s="25">
        <v>90604.62</v>
      </c>
      <c r="N934" s="25">
        <v>88073.1</v>
      </c>
      <c r="O934" s="25">
        <v>85331.12</v>
      </c>
      <c r="P934" s="25">
        <v>82205.179999999993</v>
      </c>
      <c r="Q934" s="25">
        <v>79948.5</v>
      </c>
      <c r="R934" s="25">
        <f t="shared" si="111"/>
        <v>104918.81708333331</v>
      </c>
      <c r="T934" s="26"/>
      <c r="U934" s="26"/>
      <c r="V934" s="26">
        <f t="shared" si="112"/>
        <v>104918.81708333331</v>
      </c>
      <c r="W934" s="26"/>
      <c r="X934" s="26"/>
      <c r="Y934" s="26"/>
      <c r="Z934" s="26">
        <f>V934</f>
        <v>104918.81708333331</v>
      </c>
      <c r="AA934" s="26"/>
      <c r="AB934" s="1"/>
      <c r="AC934" s="27">
        <f t="shared" si="110"/>
        <v>0</v>
      </c>
    </row>
    <row r="935" spans="1:29" ht="13.5" hidden="1" outlineLevel="3" thickBot="1" x14ac:dyDescent="0.25">
      <c r="A935" s="28" t="s">
        <v>1925</v>
      </c>
      <c r="B935" s="28" t="s">
        <v>1926</v>
      </c>
      <c r="C935" s="24" t="s">
        <v>1993</v>
      </c>
      <c r="D935" s="24" t="s">
        <v>1994</v>
      </c>
      <c r="E935" s="25">
        <v>13625.97</v>
      </c>
      <c r="F935" s="25">
        <v>9662</v>
      </c>
      <c r="G935" s="25">
        <v>6720.84</v>
      </c>
      <c r="H935" s="25">
        <v>4793.1499999999996</v>
      </c>
      <c r="I935" s="25">
        <v>3603.84</v>
      </c>
      <c r="J935" s="25">
        <v>2034.76</v>
      </c>
      <c r="K935" s="25">
        <v>-0.09</v>
      </c>
      <c r="L935" s="25">
        <v>0</v>
      </c>
      <c r="M935" s="25">
        <v>0</v>
      </c>
      <c r="N935" s="25">
        <v>0</v>
      </c>
      <c r="O935" s="25">
        <v>0</v>
      </c>
      <c r="P935" s="25">
        <v>0</v>
      </c>
      <c r="Q935" s="25">
        <v>0</v>
      </c>
      <c r="R935" s="25">
        <f t="shared" si="111"/>
        <v>2802.2904166666663</v>
      </c>
      <c r="T935" s="26"/>
      <c r="U935" s="26"/>
      <c r="V935" s="26">
        <f t="shared" si="112"/>
        <v>2802.2904166666663</v>
      </c>
      <c r="W935" s="26"/>
      <c r="X935" s="26"/>
      <c r="Y935" s="26"/>
      <c r="Z935" s="26">
        <f>V935</f>
        <v>2802.2904166666663</v>
      </c>
      <c r="AA935" s="26"/>
      <c r="AB935" s="1"/>
      <c r="AC935" s="27">
        <f t="shared" si="110"/>
        <v>0</v>
      </c>
    </row>
    <row r="936" spans="1:29" ht="13.5" hidden="1" outlineLevel="3" thickBot="1" x14ac:dyDescent="0.25">
      <c r="A936" s="28" t="s">
        <v>1925</v>
      </c>
      <c r="B936" s="28" t="s">
        <v>1926</v>
      </c>
      <c r="C936" s="24" t="s">
        <v>1995</v>
      </c>
      <c r="D936" s="24" t="s">
        <v>1996</v>
      </c>
      <c r="E936" s="25">
        <v>298655.94</v>
      </c>
      <c r="F936" s="25">
        <v>287686.38</v>
      </c>
      <c r="G936" s="25">
        <v>279547.2</v>
      </c>
      <c r="H936" s="25">
        <v>274212.69</v>
      </c>
      <c r="I936" s="25">
        <v>270895.96999999997</v>
      </c>
      <c r="J936" s="25">
        <v>266579.27</v>
      </c>
      <c r="K936" s="25">
        <v>260949.65</v>
      </c>
      <c r="L936" s="25">
        <v>256783.48</v>
      </c>
      <c r="M936" s="25">
        <v>254306.51</v>
      </c>
      <c r="N936" s="25">
        <v>252490.09</v>
      </c>
      <c r="O936" s="25">
        <v>250522.65</v>
      </c>
      <c r="P936" s="25">
        <v>248279.76</v>
      </c>
      <c r="Q936" s="25">
        <v>246660.52</v>
      </c>
      <c r="R936" s="25">
        <f t="shared" si="111"/>
        <v>264575.98999999993</v>
      </c>
      <c r="T936" s="26"/>
      <c r="U936" s="26"/>
      <c r="V936" s="26">
        <f t="shared" si="112"/>
        <v>264575.98999999993</v>
      </c>
      <c r="W936" s="26"/>
      <c r="X936" s="26"/>
      <c r="Y936" s="26">
        <f>V936</f>
        <v>264575.98999999993</v>
      </c>
      <c r="Z936" s="26"/>
      <c r="AA936" s="26"/>
      <c r="AB936" s="1"/>
      <c r="AC936" s="27">
        <f t="shared" si="110"/>
        <v>1</v>
      </c>
    </row>
    <row r="937" spans="1:29" ht="13.5" hidden="1" outlineLevel="3" thickBot="1" x14ac:dyDescent="0.25">
      <c r="A937" s="28" t="s">
        <v>1925</v>
      </c>
      <c r="B937" s="28" t="s">
        <v>1926</v>
      </c>
      <c r="C937" s="24" t="s">
        <v>1997</v>
      </c>
      <c r="D937" s="24" t="s">
        <v>1998</v>
      </c>
      <c r="E937" s="25">
        <v>134200.82999999999</v>
      </c>
      <c r="F937" s="25">
        <v>95158.48</v>
      </c>
      <c r="G937" s="25">
        <v>66189.97</v>
      </c>
      <c r="H937" s="25">
        <v>47203.69</v>
      </c>
      <c r="I937" s="25">
        <v>35489.68</v>
      </c>
      <c r="J937" s="25">
        <v>20035.22</v>
      </c>
      <c r="K937" s="25">
        <v>0.04</v>
      </c>
      <c r="L937" s="25">
        <v>0</v>
      </c>
      <c r="M937" s="25">
        <v>0</v>
      </c>
      <c r="N937" s="25">
        <v>0</v>
      </c>
      <c r="O937" s="25">
        <v>0</v>
      </c>
      <c r="P937" s="25">
        <v>0</v>
      </c>
      <c r="Q937" s="25">
        <v>0</v>
      </c>
      <c r="R937" s="25">
        <f t="shared" si="111"/>
        <v>27598.124583333334</v>
      </c>
      <c r="T937" s="26"/>
      <c r="U937" s="26"/>
      <c r="V937" s="26">
        <f t="shared" si="112"/>
        <v>27598.124583333334</v>
      </c>
      <c r="W937" s="26"/>
      <c r="X937" s="26"/>
      <c r="Y937" s="26"/>
      <c r="Z937" s="26">
        <f>V937</f>
        <v>27598.124583333334</v>
      </c>
      <c r="AA937" s="26"/>
      <c r="AB937" s="1"/>
      <c r="AC937" s="27">
        <f t="shared" si="110"/>
        <v>0</v>
      </c>
    </row>
    <row r="938" spans="1:29" ht="13.5" hidden="1" outlineLevel="3" thickBot="1" x14ac:dyDescent="0.25">
      <c r="A938" s="28" t="s">
        <v>1925</v>
      </c>
      <c r="B938" s="28" t="s">
        <v>1926</v>
      </c>
      <c r="C938" s="24" t="s">
        <v>1999</v>
      </c>
      <c r="D938" s="24" t="s">
        <v>2000</v>
      </c>
      <c r="E938" s="25">
        <v>2754396.52</v>
      </c>
      <c r="F938" s="25">
        <v>2769878.72</v>
      </c>
      <c r="G938" s="25">
        <v>2601425.0099999998</v>
      </c>
      <c r="H938" s="25">
        <v>2800944.87</v>
      </c>
      <c r="I938" s="25">
        <v>2816254.1</v>
      </c>
      <c r="J938" s="25">
        <v>2800944.85</v>
      </c>
      <c r="K938" s="25">
        <v>6465408.1399999997</v>
      </c>
      <c r="L938" s="25">
        <v>6485628.25</v>
      </c>
      <c r="M938" s="25">
        <v>6505881.7400000002</v>
      </c>
      <c r="N938" s="25">
        <v>6527391.5300000003</v>
      </c>
      <c r="O938" s="25">
        <v>6547712.2599999998</v>
      </c>
      <c r="P938" s="25">
        <v>6568066.6900000004</v>
      </c>
      <c r="Q938" s="25">
        <v>6589685.9400000004</v>
      </c>
      <c r="R938" s="25">
        <f t="shared" si="111"/>
        <v>4796798.1158333328</v>
      </c>
      <c r="T938" s="50">
        <f>R938</f>
        <v>4796798.1158333328</v>
      </c>
      <c r="U938" s="26"/>
      <c r="V938" s="26"/>
      <c r="W938" s="26"/>
      <c r="X938" s="26"/>
      <c r="Y938" s="26"/>
      <c r="Z938" s="26"/>
      <c r="AA938" s="26"/>
      <c r="AB938" s="1"/>
      <c r="AC938" s="27">
        <f t="shared" si="110"/>
        <v>0</v>
      </c>
    </row>
    <row r="939" spans="1:29" ht="13.5" hidden="1" outlineLevel="3" thickBot="1" x14ac:dyDescent="0.25">
      <c r="A939" s="28" t="s">
        <v>1925</v>
      </c>
      <c r="B939" s="28" t="s">
        <v>1926</v>
      </c>
      <c r="C939" s="24" t="s">
        <v>2001</v>
      </c>
      <c r="D939" s="24" t="s">
        <v>2002</v>
      </c>
      <c r="E939" s="25">
        <v>-40763.17</v>
      </c>
      <c r="F939" s="25">
        <v>-40763.17</v>
      </c>
      <c r="G939" s="25">
        <v>-40763.17</v>
      </c>
      <c r="H939" s="25">
        <v>-40763.17</v>
      </c>
      <c r="I939" s="25">
        <v>-40763.17</v>
      </c>
      <c r="J939" s="25">
        <v>-40763.17</v>
      </c>
      <c r="K939" s="25">
        <v>-40763.17</v>
      </c>
      <c r="L939" s="25">
        <v>-40763.17</v>
      </c>
      <c r="M939" s="25">
        <v>-40763.17</v>
      </c>
      <c r="N939" s="25">
        <v>-40763.17</v>
      </c>
      <c r="O939" s="25">
        <v>-40763.17</v>
      </c>
      <c r="P939" s="25">
        <v>-40763.17</v>
      </c>
      <c r="Q939" s="25">
        <v>-40763.17</v>
      </c>
      <c r="R939" s="25">
        <f t="shared" si="111"/>
        <v>-40763.169999999991</v>
      </c>
      <c r="T939" s="26"/>
      <c r="U939" s="26"/>
      <c r="V939" s="26">
        <f t="shared" ref="V939:V1002" si="114">R939</f>
        <v>-40763.169999999991</v>
      </c>
      <c r="W939" s="26"/>
      <c r="X939" s="26"/>
      <c r="Y939" s="26"/>
      <c r="Z939" s="26"/>
      <c r="AA939" s="26">
        <f>V939</f>
        <v>-40763.169999999991</v>
      </c>
      <c r="AB939" s="1"/>
      <c r="AC939" s="27">
        <f t="shared" si="110"/>
        <v>0</v>
      </c>
    </row>
    <row r="940" spans="1:29" ht="13.5" hidden="1" outlineLevel="3" thickBot="1" x14ac:dyDescent="0.25">
      <c r="A940" s="28" t="s">
        <v>1925</v>
      </c>
      <c r="B940" s="28" t="s">
        <v>1926</v>
      </c>
      <c r="C940" s="24" t="s">
        <v>2003</v>
      </c>
      <c r="D940" s="24" t="s">
        <v>2004</v>
      </c>
      <c r="E940" s="25">
        <v>234637.24</v>
      </c>
      <c r="F940" s="25">
        <v>151754.54</v>
      </c>
      <c r="G940" s="25">
        <v>-0.02</v>
      </c>
      <c r="H940" s="25">
        <v>322177.51</v>
      </c>
      <c r="I940" s="25">
        <v>107965.74</v>
      </c>
      <c r="J940" s="25">
        <v>-0.02</v>
      </c>
      <c r="K940" s="25">
        <v>81566.25</v>
      </c>
      <c r="L940" s="25">
        <v>-0.02</v>
      </c>
      <c r="M940" s="25">
        <v>-0.02</v>
      </c>
      <c r="N940" s="25">
        <v>1516944.26</v>
      </c>
      <c r="O940" s="25">
        <v>-0.02</v>
      </c>
      <c r="P940" s="25">
        <v>-0.02</v>
      </c>
      <c r="Q940" s="25">
        <v>300965.76000000001</v>
      </c>
      <c r="R940" s="25">
        <f t="shared" si="111"/>
        <v>204017.4733333333</v>
      </c>
      <c r="T940" s="26"/>
      <c r="U940" s="26"/>
      <c r="V940" s="26">
        <f t="shared" si="114"/>
        <v>204017.4733333333</v>
      </c>
      <c r="W940" s="26"/>
      <c r="X940" s="26"/>
      <c r="Y940" s="26"/>
      <c r="Z940" s="26">
        <f>V940</f>
        <v>204017.4733333333</v>
      </c>
      <c r="AA940" s="26"/>
      <c r="AB940" s="1"/>
      <c r="AC940" s="27">
        <f t="shared" si="110"/>
        <v>0</v>
      </c>
    </row>
    <row r="941" spans="1:29" ht="13.5" hidden="1" outlineLevel="3" thickBot="1" x14ac:dyDescent="0.25">
      <c r="A941" s="28" t="s">
        <v>1925</v>
      </c>
      <c r="B941" s="28" t="s">
        <v>1926</v>
      </c>
      <c r="C941" s="24" t="s">
        <v>2005</v>
      </c>
      <c r="D941" s="24" t="s">
        <v>2006</v>
      </c>
      <c r="E941" s="25">
        <v>10706303.33</v>
      </c>
      <c r="F941" s="25">
        <v>10349426.58</v>
      </c>
      <c r="G941" s="25">
        <v>9992549.8000000007</v>
      </c>
      <c r="H941" s="25">
        <v>9635673.0199999996</v>
      </c>
      <c r="I941" s="25">
        <v>9277890.1199999992</v>
      </c>
      <c r="J941" s="25">
        <v>8921919.4600000009</v>
      </c>
      <c r="K941" s="25">
        <v>8565042.6699999999</v>
      </c>
      <c r="L941" s="25">
        <v>8208165.9000000004</v>
      </c>
      <c r="M941" s="25">
        <v>7851289.1100000003</v>
      </c>
      <c r="N941" s="25">
        <v>7494412.3300000001</v>
      </c>
      <c r="O941" s="25">
        <v>7137535.5499999998</v>
      </c>
      <c r="P941" s="25">
        <v>6780658.79</v>
      </c>
      <c r="Q941" s="25">
        <v>6423782</v>
      </c>
      <c r="R941" s="25">
        <f t="shared" si="111"/>
        <v>8564967.1662500016</v>
      </c>
      <c r="T941" s="26"/>
      <c r="U941" s="26"/>
      <c r="V941" s="26">
        <f t="shared" si="114"/>
        <v>8564967.1662500016</v>
      </c>
      <c r="W941" s="26"/>
      <c r="X941" s="26"/>
      <c r="Y941" s="26">
        <f>V941</f>
        <v>8564967.1662500016</v>
      </c>
      <c r="Z941" s="26"/>
      <c r="AA941" s="26"/>
      <c r="AB941" s="1"/>
      <c r="AC941" s="27">
        <f t="shared" si="110"/>
        <v>1</v>
      </c>
    </row>
    <row r="942" spans="1:29" ht="13.5" hidden="1" outlineLevel="3" thickBot="1" x14ac:dyDescent="0.25">
      <c r="A942" s="28" t="s">
        <v>1925</v>
      </c>
      <c r="B942" s="28" t="s">
        <v>1926</v>
      </c>
      <c r="C942" s="24" t="s">
        <v>2007</v>
      </c>
      <c r="D942" s="24" t="s">
        <v>2008</v>
      </c>
      <c r="E942" s="25">
        <v>192082.71</v>
      </c>
      <c r="F942" s="25">
        <v>196547.85</v>
      </c>
      <c r="G942" s="25">
        <v>195966.88</v>
      </c>
      <c r="H942" s="25">
        <v>193755.08</v>
      </c>
      <c r="I942" s="25">
        <v>176686.94</v>
      </c>
      <c r="J942" s="25">
        <v>170554.67</v>
      </c>
      <c r="K942" s="25">
        <v>148244.22</v>
      </c>
      <c r="L942" s="25">
        <v>152960.18</v>
      </c>
      <c r="M942" s="25">
        <v>132318.10999999999</v>
      </c>
      <c r="N942" s="25">
        <v>124733.91</v>
      </c>
      <c r="O942" s="25">
        <v>125543.92</v>
      </c>
      <c r="P942" s="25">
        <v>126073.73</v>
      </c>
      <c r="Q942" s="25">
        <v>97378.54</v>
      </c>
      <c r="R942" s="25">
        <f t="shared" si="111"/>
        <v>157343.00958333333</v>
      </c>
      <c r="T942" s="26"/>
      <c r="U942" s="26"/>
      <c r="V942" s="26">
        <f t="shared" si="114"/>
        <v>157343.00958333333</v>
      </c>
      <c r="W942" s="26"/>
      <c r="X942" s="26"/>
      <c r="Y942" s="26"/>
      <c r="Z942" s="26">
        <f>V942</f>
        <v>157343.00958333333</v>
      </c>
      <c r="AA942" s="26"/>
      <c r="AB942" s="1"/>
      <c r="AC942" s="27">
        <f t="shared" si="110"/>
        <v>0</v>
      </c>
    </row>
    <row r="943" spans="1:29" ht="13.5" hidden="1" outlineLevel="3" thickBot="1" x14ac:dyDescent="0.25">
      <c r="A943" s="28" t="s">
        <v>1925</v>
      </c>
      <c r="B943" s="28" t="s">
        <v>1926</v>
      </c>
      <c r="C943" s="24" t="s">
        <v>2009</v>
      </c>
      <c r="D943" s="24" t="s">
        <v>2010</v>
      </c>
      <c r="E943" s="25">
        <v>294300.34000000003</v>
      </c>
      <c r="F943" s="25">
        <v>288847.59999999998</v>
      </c>
      <c r="G943" s="25">
        <v>271682.15000000002</v>
      </c>
      <c r="H943" s="25">
        <v>261666.16</v>
      </c>
      <c r="I943" s="25">
        <v>227638.12</v>
      </c>
      <c r="J943" s="25">
        <v>208855.79</v>
      </c>
      <c r="K943" s="25">
        <v>206891.17</v>
      </c>
      <c r="L943" s="25">
        <v>177678.43</v>
      </c>
      <c r="M943" s="25">
        <v>175717.53</v>
      </c>
      <c r="N943" s="25">
        <v>172384.82</v>
      </c>
      <c r="O943" s="25">
        <v>161057.43</v>
      </c>
      <c r="P943" s="25">
        <v>157724.72</v>
      </c>
      <c r="Q943" s="25">
        <v>143747.99</v>
      </c>
      <c r="R943" s="25">
        <f t="shared" si="111"/>
        <v>210764.00708333336</v>
      </c>
      <c r="T943" s="26"/>
      <c r="U943" s="26"/>
      <c r="V943" s="26">
        <f t="shared" si="114"/>
        <v>210764.00708333336</v>
      </c>
      <c r="W943" s="26"/>
      <c r="X943" s="26"/>
      <c r="Y943" s="26"/>
      <c r="Z943" s="26">
        <f>V943</f>
        <v>210764.00708333336</v>
      </c>
      <c r="AA943" s="26"/>
      <c r="AB943" s="1"/>
      <c r="AC943" s="27">
        <f t="shared" si="110"/>
        <v>0</v>
      </c>
    </row>
    <row r="944" spans="1:29" ht="13.5" hidden="1" outlineLevel="3" thickBot="1" x14ac:dyDescent="0.25">
      <c r="A944" s="28" t="s">
        <v>1925</v>
      </c>
      <c r="B944" s="28" t="s">
        <v>1926</v>
      </c>
      <c r="C944" s="24" t="s">
        <v>2011</v>
      </c>
      <c r="D944" s="24" t="s">
        <v>2012</v>
      </c>
      <c r="E944" s="25">
        <v>1865496.17</v>
      </c>
      <c r="F944" s="25">
        <v>1833740.23</v>
      </c>
      <c r="G944" s="25">
        <v>1801907.02</v>
      </c>
      <c r="H944" s="25">
        <v>1769996.33</v>
      </c>
      <c r="I944" s="25">
        <v>1737838.26</v>
      </c>
      <c r="J944" s="25">
        <v>1705941.8</v>
      </c>
      <c r="K944" s="25">
        <v>1673797.62</v>
      </c>
      <c r="L944" s="25">
        <v>1641575.21</v>
      </c>
      <c r="M944" s="25">
        <v>1609274.36</v>
      </c>
      <c r="N944" s="25">
        <v>1576894.94</v>
      </c>
      <c r="O944" s="25">
        <v>1544436.73</v>
      </c>
      <c r="P944" s="25">
        <v>1511899.53</v>
      </c>
      <c r="Q944" s="25">
        <v>1479283.14</v>
      </c>
      <c r="R944" s="25">
        <f t="shared" si="111"/>
        <v>1673307.6404166669</v>
      </c>
      <c r="T944" s="26"/>
      <c r="U944" s="26"/>
      <c r="V944" s="26">
        <f t="shared" si="114"/>
        <v>1673307.6404166669</v>
      </c>
      <c r="W944" s="26"/>
      <c r="X944" s="26"/>
      <c r="Y944" s="26"/>
      <c r="Z944" s="26">
        <f>V944</f>
        <v>1673307.6404166669</v>
      </c>
      <c r="AA944" s="26"/>
      <c r="AB944" s="1"/>
      <c r="AC944" s="27">
        <f t="shared" si="110"/>
        <v>0</v>
      </c>
    </row>
    <row r="945" spans="1:30" ht="13.5" hidden="1" outlineLevel="3" thickBot="1" x14ac:dyDescent="0.25">
      <c r="A945" s="28" t="s">
        <v>1925</v>
      </c>
      <c r="B945" s="28" t="s">
        <v>1926</v>
      </c>
      <c r="C945" s="24" t="s">
        <v>2013</v>
      </c>
      <c r="D945" s="24" t="s">
        <v>2014</v>
      </c>
      <c r="E945" s="25">
        <v>115704.07</v>
      </c>
      <c r="F945" s="25">
        <v>37516.69</v>
      </c>
      <c r="G945" s="25">
        <v>3857.69</v>
      </c>
      <c r="H945" s="25">
        <v>0.04</v>
      </c>
      <c r="I945" s="25">
        <v>0.04</v>
      </c>
      <c r="J945" s="25">
        <v>3438.84</v>
      </c>
      <c r="K945" s="25">
        <v>6862.77</v>
      </c>
      <c r="L945" s="25">
        <v>0.04</v>
      </c>
      <c r="M945" s="25">
        <v>0.04</v>
      </c>
      <c r="N945" s="25">
        <v>0.04</v>
      </c>
      <c r="O945" s="25">
        <v>0.04</v>
      </c>
      <c r="P945" s="25">
        <v>0.04</v>
      </c>
      <c r="Q945" s="25">
        <v>0.04</v>
      </c>
      <c r="R945" s="25">
        <f t="shared" si="111"/>
        <v>9127.3604166666682</v>
      </c>
      <c r="T945" s="26"/>
      <c r="U945" s="26"/>
      <c r="V945" s="26">
        <f t="shared" si="114"/>
        <v>9127.3604166666682</v>
      </c>
      <c r="W945" s="26"/>
      <c r="X945" s="26"/>
      <c r="Y945" s="26"/>
      <c r="Z945" s="26"/>
      <c r="AA945" s="26">
        <f>V945</f>
        <v>9127.3604166666682</v>
      </c>
      <c r="AB945" s="1"/>
      <c r="AC945" s="27">
        <f t="shared" si="110"/>
        <v>0</v>
      </c>
    </row>
    <row r="946" spans="1:30" ht="15.75" hidden="1" outlineLevel="3" thickBot="1" x14ac:dyDescent="0.3">
      <c r="A946" s="28" t="s">
        <v>1925</v>
      </c>
      <c r="B946" s="28" t="s">
        <v>1926</v>
      </c>
      <c r="C946" s="24" t="s">
        <v>2015</v>
      </c>
      <c r="D946" s="24" t="s">
        <v>2016</v>
      </c>
      <c r="E946" s="25">
        <v>74908.899999999994</v>
      </c>
      <c r="F946" s="25">
        <v>71970.42</v>
      </c>
      <c r="G946" s="25">
        <v>69713.62</v>
      </c>
      <c r="H946" s="25">
        <v>66420.800000000003</v>
      </c>
      <c r="I946" s="25">
        <v>63321.37</v>
      </c>
      <c r="J946" s="25">
        <v>60303.48</v>
      </c>
      <c r="K946" s="25">
        <v>57400.34</v>
      </c>
      <c r="L946" s="25">
        <v>54253.63</v>
      </c>
      <c r="M946" s="25">
        <v>51445.9</v>
      </c>
      <c r="N946" s="25">
        <v>48802.239999999998</v>
      </c>
      <c r="O946" s="25">
        <v>46048.57</v>
      </c>
      <c r="P946" s="25">
        <v>45551.38</v>
      </c>
      <c r="Q946" s="25">
        <v>45068.54</v>
      </c>
      <c r="R946" s="25">
        <f t="shared" si="111"/>
        <v>57935.039166666655</v>
      </c>
      <c r="T946" s="26"/>
      <c r="U946" s="26"/>
      <c r="V946" s="26">
        <f t="shared" si="114"/>
        <v>57935.039166666655</v>
      </c>
      <c r="W946" s="26"/>
      <c r="X946" s="26"/>
      <c r="Y946" s="26">
        <v>4104.4547910807923</v>
      </c>
      <c r="Z946" s="26">
        <f>V946-Y946</f>
        <v>53830.584375585866</v>
      </c>
      <c r="AA946" s="26"/>
      <c r="AB946" s="1"/>
      <c r="AC946" s="27">
        <f t="shared" si="110"/>
        <v>7.0845810240555085E-2</v>
      </c>
      <c r="AD946" s="15"/>
    </row>
    <row r="947" spans="1:30" ht="13.5" hidden="1" outlineLevel="3" thickBot="1" x14ac:dyDescent="0.25">
      <c r="A947" s="28" t="s">
        <v>1925</v>
      </c>
      <c r="B947" s="28" t="s">
        <v>1926</v>
      </c>
      <c r="C947" s="24" t="s">
        <v>2017</v>
      </c>
      <c r="D947" s="24" t="s">
        <v>2018</v>
      </c>
      <c r="E947" s="25">
        <v>727.49</v>
      </c>
      <c r="F947" s="25">
        <v>727.49</v>
      </c>
      <c r="G947" s="25">
        <v>727.49</v>
      </c>
      <c r="H947" s="25">
        <v>727.49</v>
      </c>
      <c r="I947" s="25">
        <v>727.42</v>
      </c>
      <c r="J947" s="25">
        <v>727.52</v>
      </c>
      <c r="K947" s="25">
        <v>727.52</v>
      </c>
      <c r="L947" s="25">
        <v>727.52</v>
      </c>
      <c r="M947" s="25">
        <v>727.52</v>
      </c>
      <c r="N947" s="25">
        <v>727.52</v>
      </c>
      <c r="O947" s="25">
        <v>727.52</v>
      </c>
      <c r="P947" s="25">
        <v>727.52</v>
      </c>
      <c r="Q947" s="25">
        <v>0</v>
      </c>
      <c r="R947" s="25">
        <f t="shared" si="111"/>
        <v>697.18958333333364</v>
      </c>
      <c r="T947" s="26"/>
      <c r="U947" s="26"/>
      <c r="V947" s="26">
        <f t="shared" si="114"/>
        <v>697.18958333333364</v>
      </c>
      <c r="W947" s="26"/>
      <c r="X947" s="26"/>
      <c r="Y947" s="26"/>
      <c r="Z947" s="26"/>
      <c r="AA947" s="26">
        <f>V947</f>
        <v>697.18958333333364</v>
      </c>
      <c r="AB947" s="1"/>
      <c r="AC947" s="27">
        <f t="shared" si="110"/>
        <v>0</v>
      </c>
    </row>
    <row r="948" spans="1:30" ht="13.5" hidden="1" outlineLevel="3" thickBot="1" x14ac:dyDescent="0.25">
      <c r="A948" s="28" t="s">
        <v>1925</v>
      </c>
      <c r="B948" s="28" t="s">
        <v>1926</v>
      </c>
      <c r="C948" s="24" t="s">
        <v>2019</v>
      </c>
      <c r="D948" s="24" t="s">
        <v>2020</v>
      </c>
      <c r="E948" s="25">
        <v>1876785.7</v>
      </c>
      <c r="F948" s="25">
        <v>1927001.14</v>
      </c>
      <c r="G948" s="25">
        <v>2048125.79</v>
      </c>
      <c r="H948" s="25">
        <v>1910730.04</v>
      </c>
      <c r="I948" s="25">
        <v>1936440.59</v>
      </c>
      <c r="J948" s="25">
        <v>1973491.4</v>
      </c>
      <c r="K948" s="25">
        <v>1983463.78</v>
      </c>
      <c r="L948" s="25">
        <v>2010114.59</v>
      </c>
      <c r="M948" s="25">
        <v>2014938.67</v>
      </c>
      <c r="N948" s="25">
        <v>2066229.28</v>
      </c>
      <c r="O948" s="25">
        <v>2106144.61</v>
      </c>
      <c r="P948" s="25">
        <v>2135188.39</v>
      </c>
      <c r="Q948" s="25">
        <v>2173151.27</v>
      </c>
      <c r="R948" s="25">
        <f t="shared" si="111"/>
        <v>2011403.06375</v>
      </c>
      <c r="T948" s="26"/>
      <c r="U948" s="26"/>
      <c r="V948" s="26">
        <f t="shared" si="114"/>
        <v>2011403.06375</v>
      </c>
      <c r="W948" s="26"/>
      <c r="X948" s="26"/>
      <c r="Y948" s="26"/>
      <c r="Z948" s="26">
        <f>V948</f>
        <v>2011403.06375</v>
      </c>
      <c r="AA948" s="26"/>
      <c r="AB948" s="1"/>
      <c r="AC948" s="27">
        <f t="shared" si="110"/>
        <v>0</v>
      </c>
    </row>
    <row r="949" spans="1:30" ht="15.75" hidden="1" outlineLevel="3" thickBot="1" x14ac:dyDescent="0.3">
      <c r="A949" s="28" t="s">
        <v>1925</v>
      </c>
      <c r="B949" s="28" t="s">
        <v>1926</v>
      </c>
      <c r="C949" s="24" t="s">
        <v>2021</v>
      </c>
      <c r="D949" s="24" t="s">
        <v>2022</v>
      </c>
      <c r="E949" s="25">
        <v>57742.37</v>
      </c>
      <c r="F949" s="25">
        <v>57742.37</v>
      </c>
      <c r="G949" s="25">
        <v>57751.07</v>
      </c>
      <c r="H949" s="25">
        <v>57751.07</v>
      </c>
      <c r="I949" s="25">
        <v>57745.440000000002</v>
      </c>
      <c r="J949" s="25">
        <v>57751.07</v>
      </c>
      <c r="K949" s="25">
        <v>57751.07</v>
      </c>
      <c r="L949" s="25">
        <v>57751.07</v>
      </c>
      <c r="M949" s="25">
        <v>57751.07</v>
      </c>
      <c r="N949" s="25">
        <v>57751.07</v>
      </c>
      <c r="O949" s="25">
        <v>57751.07</v>
      </c>
      <c r="P949" s="25">
        <v>57751.07</v>
      </c>
      <c r="Q949" s="25">
        <v>57751.07</v>
      </c>
      <c r="R949" s="25">
        <f t="shared" si="111"/>
        <v>57749.513333333336</v>
      </c>
      <c r="T949" s="26"/>
      <c r="U949" s="26"/>
      <c r="V949" s="26">
        <f t="shared" si="114"/>
        <v>57749.513333333336</v>
      </c>
      <c r="W949" s="26"/>
      <c r="X949" s="26"/>
      <c r="Y949" s="26">
        <v>12799.01477531811</v>
      </c>
      <c r="Z949" s="26">
        <f>V949-Y949</f>
        <v>44950.498558015228</v>
      </c>
      <c r="AA949" s="26"/>
      <c r="AB949" s="1"/>
      <c r="AC949" s="27">
        <f t="shared" si="110"/>
        <v>0.22162982918040364</v>
      </c>
      <c r="AD949" s="15"/>
    </row>
    <row r="950" spans="1:30" ht="13.5" hidden="1" outlineLevel="3" thickBot="1" x14ac:dyDescent="0.25">
      <c r="A950" s="28" t="s">
        <v>1925</v>
      </c>
      <c r="B950" s="28" t="s">
        <v>1926</v>
      </c>
      <c r="C950" s="24" t="s">
        <v>2023</v>
      </c>
      <c r="D950" s="24" t="s">
        <v>2024</v>
      </c>
      <c r="E950" s="25">
        <v>28303872.48</v>
      </c>
      <c r="F950" s="25">
        <v>28303872.48</v>
      </c>
      <c r="G950" s="25">
        <v>28303872.48</v>
      </c>
      <c r="H950" s="25">
        <v>28303872.48</v>
      </c>
      <c r="I950" s="25">
        <v>28301108.469999999</v>
      </c>
      <c r="J950" s="25">
        <v>28303872.469999999</v>
      </c>
      <c r="K950" s="25">
        <v>28303872.469999999</v>
      </c>
      <c r="L950" s="25">
        <v>28303872.469999999</v>
      </c>
      <c r="M950" s="25">
        <v>28303872.48</v>
      </c>
      <c r="N950" s="25">
        <v>28303872.48</v>
      </c>
      <c r="O950" s="25">
        <v>28303872.48</v>
      </c>
      <c r="P950" s="25">
        <v>28303872.48</v>
      </c>
      <c r="Q950" s="25">
        <v>28303872.48</v>
      </c>
      <c r="R950" s="25">
        <f t="shared" si="111"/>
        <v>28303642.143333334</v>
      </c>
      <c r="T950" s="26"/>
      <c r="U950" s="26"/>
      <c r="V950" s="26">
        <f t="shared" si="114"/>
        <v>28303642.143333334</v>
      </c>
      <c r="W950" s="26"/>
      <c r="X950" s="26"/>
      <c r="Y950" s="26"/>
      <c r="Z950" s="26">
        <f>V950</f>
        <v>28303642.143333334</v>
      </c>
      <c r="AA950" s="26"/>
      <c r="AB950" s="1"/>
      <c r="AC950" s="27">
        <f t="shared" si="110"/>
        <v>0</v>
      </c>
    </row>
    <row r="951" spans="1:30" ht="13.5" hidden="1" outlineLevel="3" thickBot="1" x14ac:dyDescent="0.25">
      <c r="A951" s="28" t="s">
        <v>1925</v>
      </c>
      <c r="B951" s="28" t="s">
        <v>1926</v>
      </c>
      <c r="C951" s="24" t="s">
        <v>2025</v>
      </c>
      <c r="D951" s="24" t="s">
        <v>2026</v>
      </c>
      <c r="E951" s="25">
        <v>7884.83</v>
      </c>
      <c r="F951" s="25">
        <v>8227.11</v>
      </c>
      <c r="G951" s="25">
        <v>8563.8700000000008</v>
      </c>
      <c r="H951" s="25">
        <v>8900.6299999999992</v>
      </c>
      <c r="I951" s="25">
        <v>9236.49</v>
      </c>
      <c r="J951" s="25">
        <v>9574.14</v>
      </c>
      <c r="K951" s="25">
        <v>15026.4</v>
      </c>
      <c r="L951" s="25">
        <v>15375.72</v>
      </c>
      <c r="M951" s="25">
        <v>15725.1</v>
      </c>
      <c r="N951" s="25">
        <v>13726.35</v>
      </c>
      <c r="O951" s="25">
        <v>14075.69</v>
      </c>
      <c r="P951" s="25">
        <v>14425.04</v>
      </c>
      <c r="Q951" s="25">
        <v>14774.39</v>
      </c>
      <c r="R951" s="25">
        <f t="shared" si="111"/>
        <v>12015.512500000003</v>
      </c>
      <c r="T951" s="26"/>
      <c r="U951" s="26"/>
      <c r="V951" s="26">
        <f t="shared" si="114"/>
        <v>12015.512500000003</v>
      </c>
      <c r="W951" s="26"/>
      <c r="X951" s="26"/>
      <c r="Y951" s="26"/>
      <c r="Z951" s="26"/>
      <c r="AA951" s="26">
        <f>V951</f>
        <v>12015.512500000003</v>
      </c>
      <c r="AB951" s="1"/>
      <c r="AC951" s="27">
        <f t="shared" si="110"/>
        <v>0</v>
      </c>
    </row>
    <row r="952" spans="1:30" ht="13.5" hidden="1" outlineLevel="3" thickBot="1" x14ac:dyDescent="0.25">
      <c r="A952" s="28" t="s">
        <v>1925</v>
      </c>
      <c r="B952" s="28" t="s">
        <v>1926</v>
      </c>
      <c r="C952" s="24" t="s">
        <v>2027</v>
      </c>
      <c r="D952" s="24" t="s">
        <v>2028</v>
      </c>
      <c r="E952" s="25">
        <v>4893927.95</v>
      </c>
      <c r="F952" s="25">
        <v>4713649.43</v>
      </c>
      <c r="G952" s="25">
        <v>4563340.5999999996</v>
      </c>
      <c r="H952" s="25">
        <v>4211410.6500000004</v>
      </c>
      <c r="I952" s="25">
        <v>3701595.08</v>
      </c>
      <c r="J952" s="25">
        <v>3651190.52</v>
      </c>
      <c r="K952" s="25">
        <v>3026841.26</v>
      </c>
      <c r="L952" s="25">
        <v>3147124.22</v>
      </c>
      <c r="M952" s="25">
        <v>3145305.86</v>
      </c>
      <c r="N952" s="25">
        <v>3112666.44</v>
      </c>
      <c r="O952" s="25">
        <v>3084872.96</v>
      </c>
      <c r="P952" s="25">
        <v>3061182.7</v>
      </c>
      <c r="Q952" s="25">
        <v>3068805.06</v>
      </c>
      <c r="R952" s="25">
        <f t="shared" si="111"/>
        <v>3616712.1854166668</v>
      </c>
      <c r="T952" s="26"/>
      <c r="U952" s="26"/>
      <c r="V952" s="26">
        <f t="shared" si="114"/>
        <v>3616712.1854166668</v>
      </c>
      <c r="W952" s="26"/>
      <c r="X952" s="26"/>
      <c r="Y952" s="26"/>
      <c r="Z952" s="26">
        <f t="shared" ref="Z952:Z959" si="115">V952</f>
        <v>3616712.1854166668</v>
      </c>
      <c r="AA952" s="26"/>
      <c r="AB952" s="1"/>
      <c r="AC952" s="27">
        <f t="shared" si="110"/>
        <v>0</v>
      </c>
    </row>
    <row r="953" spans="1:30" ht="13.5" hidden="1" outlineLevel="3" thickBot="1" x14ac:dyDescent="0.25">
      <c r="A953" s="28" t="s">
        <v>1925</v>
      </c>
      <c r="B953" s="28" t="s">
        <v>1926</v>
      </c>
      <c r="C953" s="24" t="s">
        <v>2029</v>
      </c>
      <c r="D953" s="24" t="s">
        <v>2030</v>
      </c>
      <c r="E953" s="25">
        <v>-0.03</v>
      </c>
      <c r="F953" s="25">
        <v>0</v>
      </c>
      <c r="G953" s="25">
        <v>0</v>
      </c>
      <c r="H953" s="25">
        <v>0</v>
      </c>
      <c r="I953" s="25">
        <v>0</v>
      </c>
      <c r="J953" s="25">
        <v>0</v>
      </c>
      <c r="K953" s="25">
        <v>0</v>
      </c>
      <c r="L953" s="25">
        <v>0</v>
      </c>
      <c r="M953" s="25">
        <v>0</v>
      </c>
      <c r="N953" s="25">
        <v>0</v>
      </c>
      <c r="O953" s="25">
        <v>0</v>
      </c>
      <c r="P953" s="25">
        <v>0</v>
      </c>
      <c r="Q953" s="25">
        <v>0</v>
      </c>
      <c r="R953" s="25">
        <f t="shared" si="111"/>
        <v>-1.25E-3</v>
      </c>
      <c r="T953" s="26"/>
      <c r="U953" s="26"/>
      <c r="V953" s="26">
        <f t="shared" si="114"/>
        <v>-1.25E-3</v>
      </c>
      <c r="W953" s="26"/>
      <c r="X953" s="26"/>
      <c r="Y953" s="26"/>
      <c r="Z953" s="26">
        <f t="shared" si="115"/>
        <v>-1.25E-3</v>
      </c>
      <c r="AA953" s="26"/>
      <c r="AB953" s="1"/>
      <c r="AC953" s="27">
        <f t="shared" si="110"/>
        <v>0</v>
      </c>
    </row>
    <row r="954" spans="1:30" ht="13.5" hidden="1" outlineLevel="3" thickBot="1" x14ac:dyDescent="0.25">
      <c r="A954" s="28" t="s">
        <v>1925</v>
      </c>
      <c r="B954" s="28" t="s">
        <v>1926</v>
      </c>
      <c r="C954" s="24" t="s">
        <v>2031</v>
      </c>
      <c r="D954" s="24" t="s">
        <v>2032</v>
      </c>
      <c r="E954" s="25">
        <v>10532.48</v>
      </c>
      <c r="F954" s="25">
        <v>0</v>
      </c>
      <c r="G954" s="25">
        <v>0</v>
      </c>
      <c r="H954" s="25">
        <v>0</v>
      </c>
      <c r="I954" s="25">
        <v>0</v>
      </c>
      <c r="J954" s="25">
        <v>0</v>
      </c>
      <c r="K954" s="25">
        <v>0</v>
      </c>
      <c r="L954" s="25">
        <v>0</v>
      </c>
      <c r="M954" s="25">
        <v>0</v>
      </c>
      <c r="N954" s="25">
        <v>0</v>
      </c>
      <c r="O954" s="25">
        <v>0</v>
      </c>
      <c r="P954" s="25">
        <v>0</v>
      </c>
      <c r="Q954" s="25">
        <v>0</v>
      </c>
      <c r="R954" s="25">
        <f t="shared" si="111"/>
        <v>438.8533333333333</v>
      </c>
      <c r="T954" s="26"/>
      <c r="U954" s="26"/>
      <c r="V954" s="26">
        <f t="shared" si="114"/>
        <v>438.8533333333333</v>
      </c>
      <c r="W954" s="26"/>
      <c r="X954" s="26"/>
      <c r="Y954" s="26"/>
      <c r="Z954" s="26">
        <f t="shared" si="115"/>
        <v>438.8533333333333</v>
      </c>
      <c r="AA954" s="26"/>
      <c r="AB954" s="1"/>
      <c r="AC954" s="27">
        <f t="shared" si="110"/>
        <v>0</v>
      </c>
    </row>
    <row r="955" spans="1:30" ht="13.5" hidden="1" outlineLevel="3" thickBot="1" x14ac:dyDescent="0.25">
      <c r="A955" s="28" t="s">
        <v>1925</v>
      </c>
      <c r="B955" s="28" t="s">
        <v>1926</v>
      </c>
      <c r="C955" s="24" t="s">
        <v>2033</v>
      </c>
      <c r="D955" s="24" t="s">
        <v>2034</v>
      </c>
      <c r="E955" s="25">
        <v>3704730.67</v>
      </c>
      <c r="F955" s="25">
        <v>1023212.06</v>
      </c>
      <c r="G955" s="25">
        <v>0.01</v>
      </c>
      <c r="H955" s="25">
        <v>283386.46000000002</v>
      </c>
      <c r="I955" s="25">
        <v>284126.25</v>
      </c>
      <c r="J955" s="25">
        <v>0.01</v>
      </c>
      <c r="K955" s="25">
        <v>680042.74</v>
      </c>
      <c r="L955" s="25">
        <v>434017.35</v>
      </c>
      <c r="M955" s="25">
        <v>285695.24</v>
      </c>
      <c r="N955" s="25">
        <v>288022.81</v>
      </c>
      <c r="O955" s="25">
        <v>288022.81</v>
      </c>
      <c r="P955" s="25">
        <v>288022.81</v>
      </c>
      <c r="Q955" s="25">
        <v>0.01</v>
      </c>
      <c r="R955" s="25">
        <f t="shared" si="111"/>
        <v>475576.15749999997</v>
      </c>
      <c r="T955" s="26"/>
      <c r="U955" s="26"/>
      <c r="V955" s="26">
        <f t="shared" si="114"/>
        <v>475576.15749999997</v>
      </c>
      <c r="W955" s="26"/>
      <c r="X955" s="26"/>
      <c r="Y955" s="26"/>
      <c r="Z955" s="26">
        <f t="shared" si="115"/>
        <v>475576.15749999997</v>
      </c>
      <c r="AA955" s="26"/>
      <c r="AB955" s="1"/>
      <c r="AC955" s="27">
        <f t="shared" si="110"/>
        <v>0</v>
      </c>
    </row>
    <row r="956" spans="1:30" ht="13.5" hidden="1" outlineLevel="3" thickBot="1" x14ac:dyDescent="0.25">
      <c r="A956" s="28" t="s">
        <v>1925</v>
      </c>
      <c r="B956" s="28" t="s">
        <v>1926</v>
      </c>
      <c r="C956" s="24" t="s">
        <v>2035</v>
      </c>
      <c r="D956" s="24" t="s">
        <v>2036</v>
      </c>
      <c r="E956" s="25">
        <v>2424509.4900000002</v>
      </c>
      <c r="F956" s="25">
        <v>2346231.75</v>
      </c>
      <c r="G956" s="25">
        <v>2267782.4700000002</v>
      </c>
      <c r="H956" s="25">
        <v>2189161.21</v>
      </c>
      <c r="I956" s="25">
        <v>2110161.6</v>
      </c>
      <c r="J956" s="25">
        <v>2031401.45</v>
      </c>
      <c r="K956" s="25">
        <v>1952262.14</v>
      </c>
      <c r="L956" s="25">
        <v>1872949.42</v>
      </c>
      <c r="M956" s="25">
        <v>1793462.85</v>
      </c>
      <c r="N956" s="25">
        <v>1713802.06</v>
      </c>
      <c r="O956" s="25">
        <v>1633966.68</v>
      </c>
      <c r="P956" s="25">
        <v>1553956.34</v>
      </c>
      <c r="Q956" s="25">
        <v>1473770.64</v>
      </c>
      <c r="R956" s="25">
        <f t="shared" si="111"/>
        <v>1951189.8362499999</v>
      </c>
      <c r="T956" s="26"/>
      <c r="U956" s="26"/>
      <c r="V956" s="26">
        <f t="shared" si="114"/>
        <v>1951189.8362499999</v>
      </c>
      <c r="W956" s="26"/>
      <c r="X956" s="26"/>
      <c r="Y956" s="26"/>
      <c r="Z956" s="26">
        <f t="shared" si="115"/>
        <v>1951189.8362499999</v>
      </c>
      <c r="AA956" s="26"/>
      <c r="AB956" s="1"/>
      <c r="AC956" s="27">
        <f t="shared" si="110"/>
        <v>0</v>
      </c>
    </row>
    <row r="957" spans="1:30" ht="13.5" hidden="1" outlineLevel="3" thickBot="1" x14ac:dyDescent="0.25">
      <c r="A957" s="28" t="s">
        <v>1925</v>
      </c>
      <c r="B957" s="28" t="s">
        <v>1926</v>
      </c>
      <c r="C957" s="24" t="s">
        <v>2037</v>
      </c>
      <c r="D957" s="24" t="s">
        <v>2038</v>
      </c>
      <c r="E957" s="25">
        <v>130163.74</v>
      </c>
      <c r="F957" s="25">
        <v>0</v>
      </c>
      <c r="G957" s="25">
        <v>0</v>
      </c>
      <c r="H957" s="25">
        <v>279137.90999999997</v>
      </c>
      <c r="I957" s="25">
        <v>399132.04</v>
      </c>
      <c r="J957" s="25">
        <v>363840.67</v>
      </c>
      <c r="K957" s="25">
        <v>574597.63</v>
      </c>
      <c r="L957" s="25">
        <v>0</v>
      </c>
      <c r="M957" s="25">
        <v>460907.49</v>
      </c>
      <c r="N957" s="25">
        <v>473327.92</v>
      </c>
      <c r="O957" s="25">
        <v>334252.15999999997</v>
      </c>
      <c r="P957" s="25">
        <v>107314.04</v>
      </c>
      <c r="Q957" s="25">
        <v>593187.56000000006</v>
      </c>
      <c r="R957" s="25">
        <f t="shared" si="111"/>
        <v>279515.45916666673</v>
      </c>
      <c r="T957" s="26"/>
      <c r="U957" s="26"/>
      <c r="V957" s="26">
        <f t="shared" si="114"/>
        <v>279515.45916666673</v>
      </c>
      <c r="W957" s="26"/>
      <c r="X957" s="26"/>
      <c r="Y957" s="26"/>
      <c r="Z957" s="26">
        <f t="shared" si="115"/>
        <v>279515.45916666673</v>
      </c>
      <c r="AA957" s="26"/>
      <c r="AB957" s="1"/>
      <c r="AC957" s="27">
        <f t="shared" si="110"/>
        <v>0</v>
      </c>
    </row>
    <row r="958" spans="1:30" ht="13.5" hidden="1" outlineLevel="3" thickBot="1" x14ac:dyDescent="0.25">
      <c r="A958" s="28" t="s">
        <v>1925</v>
      </c>
      <c r="B958" s="28" t="s">
        <v>1926</v>
      </c>
      <c r="C958" s="24" t="s">
        <v>2039</v>
      </c>
      <c r="D958" s="24" t="s">
        <v>2040</v>
      </c>
      <c r="E958" s="25">
        <v>157194.12</v>
      </c>
      <c r="F958" s="25">
        <v>155761.66</v>
      </c>
      <c r="G958" s="25">
        <v>147276.42000000001</v>
      </c>
      <c r="H958" s="25">
        <v>134974.35</v>
      </c>
      <c r="I958" s="25">
        <v>114817.52</v>
      </c>
      <c r="J958" s="25">
        <v>103580.44</v>
      </c>
      <c r="K958" s="25">
        <v>85990.45</v>
      </c>
      <c r="L958" s="25">
        <v>73606.06</v>
      </c>
      <c r="M958" s="25">
        <v>69876.600000000006</v>
      </c>
      <c r="N958" s="25">
        <v>62956.72</v>
      </c>
      <c r="O958" s="25">
        <v>47812.03</v>
      </c>
      <c r="P958" s="25">
        <v>39267.980000000003</v>
      </c>
      <c r="Q958" s="25">
        <v>33316.800000000003</v>
      </c>
      <c r="R958" s="25">
        <f t="shared" si="111"/>
        <v>94264.640833333324</v>
      </c>
      <c r="T958" s="26"/>
      <c r="U958" s="26"/>
      <c r="V958" s="26">
        <f t="shared" si="114"/>
        <v>94264.640833333324</v>
      </c>
      <c r="W958" s="26"/>
      <c r="X958" s="26"/>
      <c r="Y958" s="26"/>
      <c r="Z958" s="26">
        <f t="shared" si="115"/>
        <v>94264.640833333324</v>
      </c>
      <c r="AA958" s="26"/>
      <c r="AB958" s="1"/>
      <c r="AC958" s="27">
        <f t="shared" si="110"/>
        <v>0</v>
      </c>
    </row>
    <row r="959" spans="1:30" ht="13.5" hidden="1" outlineLevel="3" thickBot="1" x14ac:dyDescent="0.25">
      <c r="A959" s="28" t="s">
        <v>1925</v>
      </c>
      <c r="B959" s="28" t="s">
        <v>1926</v>
      </c>
      <c r="C959" s="24" t="s">
        <v>2041</v>
      </c>
      <c r="D959" s="24" t="s">
        <v>2042</v>
      </c>
      <c r="E959" s="25">
        <v>1364367.4</v>
      </c>
      <c r="F959" s="25">
        <v>1364331.68</v>
      </c>
      <c r="G959" s="25">
        <v>1364383.08</v>
      </c>
      <c r="H959" s="25">
        <v>1483937.55</v>
      </c>
      <c r="I959" s="25">
        <v>1437282.65</v>
      </c>
      <c r="J959" s="25">
        <v>1429999.49</v>
      </c>
      <c r="K959" s="25">
        <v>1525563.03</v>
      </c>
      <c r="L959" s="25">
        <v>1972067.45</v>
      </c>
      <c r="M959" s="25">
        <v>1525397.59</v>
      </c>
      <c r="N959" s="25">
        <v>1617127.31</v>
      </c>
      <c r="O959" s="25">
        <v>1617776.7</v>
      </c>
      <c r="P959" s="25">
        <v>1618923.83</v>
      </c>
      <c r="Q959" s="25">
        <v>1723984.91</v>
      </c>
      <c r="R959" s="25">
        <f t="shared" si="111"/>
        <v>1541747.209583333</v>
      </c>
      <c r="T959" s="26"/>
      <c r="U959" s="26"/>
      <c r="V959" s="26">
        <f t="shared" si="114"/>
        <v>1541747.209583333</v>
      </c>
      <c r="W959" s="26"/>
      <c r="X959" s="26"/>
      <c r="Y959" s="26"/>
      <c r="Z959" s="26">
        <f t="shared" si="115"/>
        <v>1541747.209583333</v>
      </c>
      <c r="AA959" s="26"/>
      <c r="AB959" s="1"/>
      <c r="AC959" s="27">
        <f t="shared" ref="AC959:AC1022" si="116">IF(V959=0,0,Y959/V959)</f>
        <v>0</v>
      </c>
    </row>
    <row r="960" spans="1:30" ht="13.5" hidden="1" outlineLevel="3" thickBot="1" x14ac:dyDescent="0.25">
      <c r="A960" s="28" t="s">
        <v>1925</v>
      </c>
      <c r="B960" s="28" t="s">
        <v>1926</v>
      </c>
      <c r="C960" s="24" t="s">
        <v>2043</v>
      </c>
      <c r="D960" s="24" t="s">
        <v>2044</v>
      </c>
      <c r="E960" s="25">
        <v>21439308.710000001</v>
      </c>
      <c r="F960" s="25">
        <v>21293831.350000001</v>
      </c>
      <c r="G960" s="25">
        <v>21033826</v>
      </c>
      <c r="H960" s="25">
        <v>20632809.66</v>
      </c>
      <c r="I960" s="25">
        <v>20143036.390000001</v>
      </c>
      <c r="J960" s="25">
        <v>19738520.09</v>
      </c>
      <c r="K960" s="25">
        <v>18518921.670000002</v>
      </c>
      <c r="L960" s="25">
        <v>18474175.800000001</v>
      </c>
      <c r="M960" s="25">
        <v>18001531.02</v>
      </c>
      <c r="N960" s="25">
        <v>17804387.800000001</v>
      </c>
      <c r="O960" s="25">
        <v>17677595.43</v>
      </c>
      <c r="P960" s="25">
        <v>17370424.260000002</v>
      </c>
      <c r="Q960" s="25">
        <v>17100713.5</v>
      </c>
      <c r="R960" s="25">
        <f t="shared" ref="R960:R1023" si="117">(E960+2*SUM(F960:P960)+Q960)/24</f>
        <v>19163255.881250001</v>
      </c>
      <c r="T960" s="26"/>
      <c r="U960" s="26"/>
      <c r="V960" s="26">
        <f t="shared" si="114"/>
        <v>19163255.881250001</v>
      </c>
      <c r="W960" s="26"/>
      <c r="X960" s="26"/>
      <c r="Y960" s="26"/>
      <c r="Z960" s="26"/>
      <c r="AA960" s="26">
        <f>V960</f>
        <v>19163255.881250001</v>
      </c>
      <c r="AB960" s="1"/>
      <c r="AC960" s="27">
        <f t="shared" si="116"/>
        <v>0</v>
      </c>
    </row>
    <row r="961" spans="1:29" ht="13.5" hidden="1" outlineLevel="3" thickBot="1" x14ac:dyDescent="0.25">
      <c r="A961" s="28" t="s">
        <v>1925</v>
      </c>
      <c r="B961" s="28" t="s">
        <v>1926</v>
      </c>
      <c r="C961" s="24" t="s">
        <v>2045</v>
      </c>
      <c r="D961" s="24" t="s">
        <v>2046</v>
      </c>
      <c r="E961" s="25">
        <v>583728.65</v>
      </c>
      <c r="F961" s="25">
        <v>583876.72</v>
      </c>
      <c r="G961" s="25">
        <v>584057.03</v>
      </c>
      <c r="H961" s="25">
        <v>585078.16</v>
      </c>
      <c r="I961" s="25">
        <v>586007.55000000005</v>
      </c>
      <c r="J961" s="25">
        <v>587062.98</v>
      </c>
      <c r="K961" s="25">
        <v>575285.55000000005</v>
      </c>
      <c r="L961" s="25">
        <v>576208.32999999996</v>
      </c>
      <c r="M961" s="25">
        <v>576024.07999999996</v>
      </c>
      <c r="N961" s="25">
        <v>576170.26</v>
      </c>
      <c r="O961" s="25">
        <v>575558.47</v>
      </c>
      <c r="P961" s="25">
        <v>576116.43999999994</v>
      </c>
      <c r="Q961" s="25">
        <v>575905.31000000006</v>
      </c>
      <c r="R961" s="25">
        <f t="shared" si="117"/>
        <v>580105.21250000002</v>
      </c>
      <c r="T961" s="26"/>
      <c r="U961" s="26"/>
      <c r="V961" s="26">
        <f t="shared" si="114"/>
        <v>580105.21250000002</v>
      </c>
      <c r="W961" s="26"/>
      <c r="X961" s="26"/>
      <c r="Y961" s="26"/>
      <c r="Z961" s="26"/>
      <c r="AA961" s="26">
        <f>V961</f>
        <v>580105.21250000002</v>
      </c>
      <c r="AB961" s="1"/>
      <c r="AC961" s="27">
        <f t="shared" si="116"/>
        <v>0</v>
      </c>
    </row>
    <row r="962" spans="1:29" ht="13.5" hidden="1" outlineLevel="3" thickBot="1" x14ac:dyDescent="0.25">
      <c r="A962" s="28" t="s">
        <v>1925</v>
      </c>
      <c r="B962" s="28" t="s">
        <v>1926</v>
      </c>
      <c r="C962" s="24" t="s">
        <v>2047</v>
      </c>
      <c r="D962" s="24" t="s">
        <v>2048</v>
      </c>
      <c r="E962" s="25">
        <v>11218270.66</v>
      </c>
      <c r="F962" s="25">
        <v>10760714.02</v>
      </c>
      <c r="G962" s="25">
        <v>10337612.57</v>
      </c>
      <c r="H962" s="25">
        <v>9980894.2100000009</v>
      </c>
      <c r="I962" s="25">
        <v>9643578.9199999999</v>
      </c>
      <c r="J962" s="25">
        <v>9323908.0500000007</v>
      </c>
      <c r="K962" s="25">
        <v>8961246.0999999996</v>
      </c>
      <c r="L962" s="25">
        <v>8623338.7100000009</v>
      </c>
      <c r="M962" s="25">
        <v>8326093.0899999999</v>
      </c>
      <c r="N962" s="25">
        <v>7994935.9299999997</v>
      </c>
      <c r="O962" s="25">
        <v>7654645.0899999999</v>
      </c>
      <c r="P962" s="25">
        <v>7283434.6500000004</v>
      </c>
      <c r="Q962" s="25">
        <v>6905417.1600000001</v>
      </c>
      <c r="R962" s="25">
        <f t="shared" si="117"/>
        <v>8996020.4375</v>
      </c>
      <c r="T962" s="26"/>
      <c r="U962" s="26"/>
      <c r="V962" s="26">
        <f t="shared" si="114"/>
        <v>8996020.4375</v>
      </c>
      <c r="W962" s="26"/>
      <c r="X962" s="26"/>
      <c r="Y962" s="26"/>
      <c r="Z962" s="26"/>
      <c r="AA962" s="26">
        <f>V962</f>
        <v>8996020.4375</v>
      </c>
      <c r="AB962" s="1"/>
      <c r="AC962" s="27">
        <f t="shared" si="116"/>
        <v>0</v>
      </c>
    </row>
    <row r="963" spans="1:29" ht="13.5" hidden="1" outlineLevel="3" thickBot="1" x14ac:dyDescent="0.25">
      <c r="A963" s="28" t="s">
        <v>1925</v>
      </c>
      <c r="B963" s="28" t="s">
        <v>1926</v>
      </c>
      <c r="C963" s="24" t="s">
        <v>2049</v>
      </c>
      <c r="D963" s="24" t="s">
        <v>2050</v>
      </c>
      <c r="E963" s="25">
        <v>0</v>
      </c>
      <c r="F963" s="25">
        <v>0</v>
      </c>
      <c r="G963" s="25">
        <v>0</v>
      </c>
      <c r="H963" s="25">
        <v>0</v>
      </c>
      <c r="I963" s="25">
        <v>0</v>
      </c>
      <c r="J963" s="25">
        <v>0</v>
      </c>
      <c r="K963" s="25">
        <v>9790.1200000000008</v>
      </c>
      <c r="L963" s="25">
        <v>9790.1200000000008</v>
      </c>
      <c r="M963" s="25">
        <v>9790.1200000000008</v>
      </c>
      <c r="N963" s="25">
        <v>14979.62</v>
      </c>
      <c r="O963" s="25">
        <v>16572.93</v>
      </c>
      <c r="P963" s="25">
        <v>17698.689999999999</v>
      </c>
      <c r="Q963" s="25">
        <v>18558.009999999998</v>
      </c>
      <c r="R963" s="25">
        <f t="shared" si="117"/>
        <v>7325.0504166666678</v>
      </c>
      <c r="T963" s="26"/>
      <c r="U963" s="26"/>
      <c r="V963" s="26">
        <f t="shared" si="114"/>
        <v>7325.0504166666678</v>
      </c>
      <c r="W963" s="26"/>
      <c r="X963" s="26"/>
      <c r="Y963" s="26"/>
      <c r="Z963" s="26">
        <f>V963</f>
        <v>7325.0504166666678</v>
      </c>
      <c r="AA963" s="26"/>
      <c r="AB963" s="1"/>
      <c r="AC963" s="27">
        <f t="shared" si="116"/>
        <v>0</v>
      </c>
    </row>
    <row r="964" spans="1:29" ht="13.5" hidden="1" outlineLevel="3" thickBot="1" x14ac:dyDescent="0.25">
      <c r="A964" s="28" t="s">
        <v>1925</v>
      </c>
      <c r="B964" s="28" t="s">
        <v>1926</v>
      </c>
      <c r="C964" s="24" t="s">
        <v>2051</v>
      </c>
      <c r="D964" s="24" t="s">
        <v>2052</v>
      </c>
      <c r="E964" s="25">
        <v>3052769</v>
      </c>
      <c r="F964" s="25">
        <v>3083742.06</v>
      </c>
      <c r="G964" s="25">
        <v>3099208.89</v>
      </c>
      <c r="H964" s="25">
        <v>3115406.14</v>
      </c>
      <c r="I964" s="25">
        <v>3137581.31</v>
      </c>
      <c r="J964" s="25">
        <v>3158604.32</v>
      </c>
      <c r="K964" s="25">
        <v>3178712.32</v>
      </c>
      <c r="L964" s="25">
        <v>3180658.23</v>
      </c>
      <c r="M964" s="25">
        <v>3202860.46</v>
      </c>
      <c r="N964" s="25">
        <v>3216779.05</v>
      </c>
      <c r="O964" s="25">
        <v>3222670.54</v>
      </c>
      <c r="P964" s="25">
        <v>3222346.9</v>
      </c>
      <c r="Q964" s="25">
        <v>3249127.29</v>
      </c>
      <c r="R964" s="25">
        <f t="shared" si="117"/>
        <v>3164126.530416667</v>
      </c>
      <c r="T964" s="26"/>
      <c r="U964" s="26"/>
      <c r="V964" s="26">
        <f t="shared" si="114"/>
        <v>3164126.530416667</v>
      </c>
      <c r="W964" s="26"/>
      <c r="X964" s="26"/>
      <c r="Y964" s="26"/>
      <c r="Z964" s="26">
        <f>V964</f>
        <v>3164126.530416667</v>
      </c>
      <c r="AA964" s="26"/>
      <c r="AB964" s="1"/>
      <c r="AC964" s="27">
        <f t="shared" si="116"/>
        <v>0</v>
      </c>
    </row>
    <row r="965" spans="1:29" ht="13.5" hidden="1" outlineLevel="3" thickBot="1" x14ac:dyDescent="0.25">
      <c r="A965" s="28" t="s">
        <v>1925</v>
      </c>
      <c r="B965" s="28" t="s">
        <v>1926</v>
      </c>
      <c r="C965" s="24" t="s">
        <v>2053</v>
      </c>
      <c r="D965" s="24" t="s">
        <v>2054</v>
      </c>
      <c r="E965" s="25">
        <v>228312.51</v>
      </c>
      <c r="F965" s="25">
        <v>228569</v>
      </c>
      <c r="G965" s="25">
        <v>223689.51</v>
      </c>
      <c r="H965" s="25">
        <v>257000.23</v>
      </c>
      <c r="I965" s="25">
        <v>260980.49</v>
      </c>
      <c r="J965" s="25">
        <v>274501.68</v>
      </c>
      <c r="K965" s="25">
        <v>136889.64000000001</v>
      </c>
      <c r="L965" s="25">
        <v>118296.19</v>
      </c>
      <c r="M965" s="25">
        <v>142954.26999999999</v>
      </c>
      <c r="N965" s="25">
        <v>186338.41</v>
      </c>
      <c r="O965" s="25">
        <v>226802.62</v>
      </c>
      <c r="P965" s="25">
        <v>267644.68</v>
      </c>
      <c r="Q965" s="25">
        <v>308269.21000000002</v>
      </c>
      <c r="R965" s="25">
        <f t="shared" si="117"/>
        <v>215996.46499999997</v>
      </c>
      <c r="T965" s="26"/>
      <c r="U965" s="26"/>
      <c r="V965" s="26">
        <f t="shared" si="114"/>
        <v>215996.46499999997</v>
      </c>
      <c r="W965" s="26"/>
      <c r="X965" s="26"/>
      <c r="Y965" s="26"/>
      <c r="Z965" s="26">
        <f>V965</f>
        <v>215996.46499999997</v>
      </c>
      <c r="AA965" s="26"/>
      <c r="AB965" s="1"/>
      <c r="AC965" s="27">
        <f t="shared" si="116"/>
        <v>0</v>
      </c>
    </row>
    <row r="966" spans="1:29" ht="13.5" hidden="1" outlineLevel="3" thickBot="1" x14ac:dyDescent="0.25">
      <c r="A966" s="28" t="s">
        <v>1925</v>
      </c>
      <c r="B966" s="28" t="s">
        <v>1926</v>
      </c>
      <c r="C966" s="24" t="s">
        <v>2055</v>
      </c>
      <c r="D966" s="24" t="s">
        <v>2056</v>
      </c>
      <c r="E966" s="25">
        <v>27954.03</v>
      </c>
      <c r="F966" s="25">
        <v>7655.4</v>
      </c>
      <c r="G966" s="25">
        <v>24792.89</v>
      </c>
      <c r="H966" s="25">
        <v>33627.19</v>
      </c>
      <c r="I966" s="25">
        <v>12756.21</v>
      </c>
      <c r="J966" s="25">
        <v>-40471.120000000003</v>
      </c>
      <c r="K966" s="25">
        <v>-4640.6499999999996</v>
      </c>
      <c r="L966" s="25">
        <v>-26462.37</v>
      </c>
      <c r="M966" s="25">
        <v>-5161.8900000000003</v>
      </c>
      <c r="N966" s="25">
        <v>19240.919999999998</v>
      </c>
      <c r="O966" s="25">
        <v>-13835.55</v>
      </c>
      <c r="P966" s="25">
        <v>-44755.58</v>
      </c>
      <c r="Q966" s="25">
        <v>-1692.68</v>
      </c>
      <c r="R966" s="25">
        <f t="shared" si="117"/>
        <v>-2010.322916666667</v>
      </c>
      <c r="T966" s="26"/>
      <c r="U966" s="26"/>
      <c r="V966" s="26">
        <f t="shared" si="114"/>
        <v>-2010.322916666667</v>
      </c>
      <c r="W966" s="26"/>
      <c r="X966" s="26"/>
      <c r="Y966" s="26">
        <f>V966</f>
        <v>-2010.322916666667</v>
      </c>
      <c r="Z966" s="26"/>
      <c r="AA966" s="26"/>
      <c r="AB966" s="1"/>
      <c r="AC966" s="27">
        <f t="shared" si="116"/>
        <v>1</v>
      </c>
    </row>
    <row r="967" spans="1:29" ht="13.5" hidden="1" outlineLevel="3" thickBot="1" x14ac:dyDescent="0.25">
      <c r="A967" s="28" t="s">
        <v>1925</v>
      </c>
      <c r="B967" s="28" t="s">
        <v>1926</v>
      </c>
      <c r="C967" s="24" t="s">
        <v>2057</v>
      </c>
      <c r="D967" s="24" t="s">
        <v>2058</v>
      </c>
      <c r="E967" s="25">
        <v>260623.96</v>
      </c>
      <c r="F967" s="25">
        <v>262950.34000000003</v>
      </c>
      <c r="G967" s="25">
        <v>265276.73</v>
      </c>
      <c r="H967" s="25">
        <v>267603.09000000003</v>
      </c>
      <c r="I967" s="25">
        <v>269903.11</v>
      </c>
      <c r="J967" s="25">
        <v>272255.88</v>
      </c>
      <c r="K967" s="25">
        <v>274582.27</v>
      </c>
      <c r="L967" s="25">
        <v>274582.27</v>
      </c>
      <c r="M967" s="25">
        <v>274582.26</v>
      </c>
      <c r="N967" s="25">
        <v>274582.26</v>
      </c>
      <c r="O967" s="25">
        <v>274582.26</v>
      </c>
      <c r="P967" s="25">
        <v>274582.26</v>
      </c>
      <c r="Q967" s="25">
        <v>274582.26</v>
      </c>
      <c r="R967" s="25">
        <f t="shared" si="117"/>
        <v>271090.48666666663</v>
      </c>
      <c r="T967" s="26"/>
      <c r="U967" s="26"/>
      <c r="V967" s="26">
        <f t="shared" si="114"/>
        <v>271090.48666666663</v>
      </c>
      <c r="W967" s="26"/>
      <c r="X967" s="26"/>
      <c r="Y967" s="26"/>
      <c r="Z967" s="26">
        <f>V967</f>
        <v>271090.48666666663</v>
      </c>
      <c r="AA967" s="26"/>
      <c r="AB967" s="1"/>
      <c r="AC967" s="27">
        <f t="shared" si="116"/>
        <v>0</v>
      </c>
    </row>
    <row r="968" spans="1:29" ht="13.5" hidden="1" outlineLevel="3" thickBot="1" x14ac:dyDescent="0.25">
      <c r="A968" s="28" t="s">
        <v>1925</v>
      </c>
      <c r="B968" s="28" t="s">
        <v>1926</v>
      </c>
      <c r="C968" s="24" t="s">
        <v>2059</v>
      </c>
      <c r="D968" s="24" t="s">
        <v>2060</v>
      </c>
      <c r="E968" s="25">
        <v>708682.17</v>
      </c>
      <c r="F968" s="25">
        <v>718385.87</v>
      </c>
      <c r="G968" s="25">
        <v>672576.28</v>
      </c>
      <c r="H968" s="25">
        <v>649362.42000000004</v>
      </c>
      <c r="I968" s="25">
        <v>623258.56000000006</v>
      </c>
      <c r="J968" s="25">
        <v>622706.79</v>
      </c>
      <c r="K968" s="25">
        <v>431027.43</v>
      </c>
      <c r="L968" s="25">
        <v>448919.68</v>
      </c>
      <c r="M968" s="25">
        <v>431550.41</v>
      </c>
      <c r="N968" s="25">
        <v>210915.9</v>
      </c>
      <c r="O968" s="25">
        <v>209249.41</v>
      </c>
      <c r="P968" s="25">
        <v>217853.75</v>
      </c>
      <c r="Q968" s="25">
        <v>185785.5</v>
      </c>
      <c r="R968" s="25">
        <f t="shared" si="117"/>
        <v>473586.69458333339</v>
      </c>
      <c r="T968" s="26"/>
      <c r="U968" s="26"/>
      <c r="V968" s="26">
        <f t="shared" si="114"/>
        <v>473586.69458333339</v>
      </c>
      <c r="W968" s="26"/>
      <c r="X968" s="26"/>
      <c r="Y968" s="26"/>
      <c r="Z968" s="26">
        <f>V968</f>
        <v>473586.69458333339</v>
      </c>
      <c r="AA968" s="26"/>
      <c r="AB968" s="1"/>
      <c r="AC968" s="27">
        <f t="shared" si="116"/>
        <v>0</v>
      </c>
    </row>
    <row r="969" spans="1:29" ht="13.5" hidden="1" outlineLevel="3" thickBot="1" x14ac:dyDescent="0.25">
      <c r="A969" s="28" t="s">
        <v>1925</v>
      </c>
      <c r="B969" s="28" t="s">
        <v>1926</v>
      </c>
      <c r="C969" s="24" t="s">
        <v>2061</v>
      </c>
      <c r="D969" s="24" t="s">
        <v>2062</v>
      </c>
      <c r="E969" s="25">
        <v>225824.28</v>
      </c>
      <c r="F969" s="25">
        <v>226081.29</v>
      </c>
      <c r="G969" s="25">
        <v>226338.32</v>
      </c>
      <c r="H969" s="25">
        <v>226595.32</v>
      </c>
      <c r="I969" s="25">
        <v>226830.21</v>
      </c>
      <c r="J969" s="25">
        <v>227109.4</v>
      </c>
      <c r="K969" s="25">
        <v>227366.41</v>
      </c>
      <c r="L969" s="25">
        <v>227623.43</v>
      </c>
      <c r="M969" s="25">
        <v>227880.43</v>
      </c>
      <c r="N969" s="25">
        <v>228137.48</v>
      </c>
      <c r="O969" s="25">
        <v>228394.49</v>
      </c>
      <c r="P969" s="25">
        <v>228651.51999999999</v>
      </c>
      <c r="Q969" s="25">
        <v>228908.53</v>
      </c>
      <c r="R969" s="25">
        <f t="shared" si="117"/>
        <v>227364.55874999997</v>
      </c>
      <c r="T969" s="26"/>
      <c r="U969" s="26"/>
      <c r="V969" s="26">
        <f t="shared" si="114"/>
        <v>227364.55874999997</v>
      </c>
      <c r="W969" s="26"/>
      <c r="X969" s="26"/>
      <c r="Y969" s="26"/>
      <c r="Z969" s="26">
        <f>V969</f>
        <v>227364.55874999997</v>
      </c>
      <c r="AA969" s="26"/>
      <c r="AB969" s="1"/>
      <c r="AC969" s="27">
        <f t="shared" si="116"/>
        <v>0</v>
      </c>
    </row>
    <row r="970" spans="1:29" ht="13.5" hidden="1" outlineLevel="3" thickBot="1" x14ac:dyDescent="0.25">
      <c r="A970" s="28" t="s">
        <v>1925</v>
      </c>
      <c r="B970" s="28" t="s">
        <v>1926</v>
      </c>
      <c r="C970" s="24" t="s">
        <v>2063</v>
      </c>
      <c r="D970" s="24" t="s">
        <v>2064</v>
      </c>
      <c r="E970" s="25">
        <v>180995.23</v>
      </c>
      <c r="F970" s="25">
        <v>175014.71</v>
      </c>
      <c r="G970" s="25">
        <v>169034.17</v>
      </c>
      <c r="H970" s="25">
        <v>163053.64000000001</v>
      </c>
      <c r="I970" s="25">
        <v>157072.92000000001</v>
      </c>
      <c r="J970" s="25">
        <v>151092.47</v>
      </c>
      <c r="K970" s="25">
        <v>141964.16</v>
      </c>
      <c r="L970" s="25">
        <v>137041.42000000001</v>
      </c>
      <c r="M970" s="25">
        <v>132118.71</v>
      </c>
      <c r="N970" s="25">
        <v>127195.97</v>
      </c>
      <c r="O970" s="25">
        <v>122273.27</v>
      </c>
      <c r="P970" s="25">
        <v>117350.54</v>
      </c>
      <c r="Q970" s="25">
        <v>112427.83</v>
      </c>
      <c r="R970" s="25">
        <f t="shared" si="117"/>
        <v>144993.62583333332</v>
      </c>
      <c r="T970" s="26"/>
      <c r="U970" s="26"/>
      <c r="V970" s="26">
        <f t="shared" si="114"/>
        <v>144993.62583333332</v>
      </c>
      <c r="W970" s="26"/>
      <c r="X970" s="26"/>
      <c r="Y970" s="26"/>
      <c r="Z970" s="26"/>
      <c r="AA970" s="26">
        <f>V970</f>
        <v>144993.62583333332</v>
      </c>
      <c r="AB970" s="1"/>
      <c r="AC970" s="27">
        <f t="shared" si="116"/>
        <v>0</v>
      </c>
    </row>
    <row r="971" spans="1:29" ht="13.5" hidden="1" outlineLevel="3" thickBot="1" x14ac:dyDescent="0.25">
      <c r="A971" s="28" t="s">
        <v>1925</v>
      </c>
      <c r="B971" s="28" t="s">
        <v>1926</v>
      </c>
      <c r="C971" s="24" t="s">
        <v>2065</v>
      </c>
      <c r="D971" s="24" t="s">
        <v>2066</v>
      </c>
      <c r="E971" s="25">
        <v>89169.99</v>
      </c>
      <c r="F971" s="25">
        <v>89736.1</v>
      </c>
      <c r="G971" s="25">
        <v>82227.28</v>
      </c>
      <c r="H971" s="25">
        <v>82820.17</v>
      </c>
      <c r="I971" s="25">
        <v>83432.38</v>
      </c>
      <c r="J971" s="25">
        <v>84066.36</v>
      </c>
      <c r="K971" s="25">
        <v>84696.9</v>
      </c>
      <c r="L971" s="25">
        <v>85332.18</v>
      </c>
      <c r="M971" s="25">
        <v>85972.2</v>
      </c>
      <c r="N971" s="25">
        <v>86617.03</v>
      </c>
      <c r="O971" s="25">
        <v>87266.69</v>
      </c>
      <c r="P971" s="25">
        <v>87921.23</v>
      </c>
      <c r="Q971" s="25">
        <v>88580.68</v>
      </c>
      <c r="R971" s="25">
        <f t="shared" si="117"/>
        <v>85746.987916666651</v>
      </c>
      <c r="T971" s="26"/>
      <c r="U971" s="26"/>
      <c r="V971" s="26">
        <f t="shared" si="114"/>
        <v>85746.987916666651</v>
      </c>
      <c r="W971" s="26"/>
      <c r="X971" s="26"/>
      <c r="Y971" s="26"/>
      <c r="Z971" s="26"/>
      <c r="AA971" s="26">
        <f>V971</f>
        <v>85746.987916666651</v>
      </c>
      <c r="AB971" s="1"/>
      <c r="AC971" s="27">
        <f t="shared" si="116"/>
        <v>0</v>
      </c>
    </row>
    <row r="972" spans="1:29" ht="13.5" hidden="1" outlineLevel="3" thickBot="1" x14ac:dyDescent="0.25">
      <c r="A972" s="28" t="s">
        <v>1925</v>
      </c>
      <c r="B972" s="28" t="s">
        <v>1926</v>
      </c>
      <c r="C972" s="24" t="s">
        <v>2067</v>
      </c>
      <c r="D972" s="24" t="s">
        <v>2068</v>
      </c>
      <c r="E972" s="25">
        <v>260436.92</v>
      </c>
      <c r="F972" s="25">
        <v>260436.92</v>
      </c>
      <c r="G972" s="25">
        <v>260436.92</v>
      </c>
      <c r="H972" s="25">
        <v>260436.92</v>
      </c>
      <c r="I972" s="25">
        <v>260436.92</v>
      </c>
      <c r="J972" s="25">
        <v>266222.09000000003</v>
      </c>
      <c r="K972" s="25">
        <v>132444.28</v>
      </c>
      <c r="L972" s="25">
        <v>132444.28</v>
      </c>
      <c r="M972" s="25">
        <v>132444.28</v>
      </c>
      <c r="N972" s="25">
        <v>132444.28</v>
      </c>
      <c r="O972" s="25">
        <v>132444.28</v>
      </c>
      <c r="P972" s="25">
        <v>132444.28</v>
      </c>
      <c r="Q972" s="25">
        <v>132444.28</v>
      </c>
      <c r="R972" s="25">
        <f t="shared" si="117"/>
        <v>191589.67083333337</v>
      </c>
      <c r="T972" s="26"/>
      <c r="U972" s="26"/>
      <c r="V972" s="26">
        <f t="shared" si="114"/>
        <v>191589.67083333337</v>
      </c>
      <c r="W972" s="26"/>
      <c r="X972" s="26"/>
      <c r="Y972" s="26"/>
      <c r="Z972" s="26"/>
      <c r="AA972" s="26">
        <f>V972</f>
        <v>191589.67083333337</v>
      </c>
      <c r="AB972" s="1"/>
      <c r="AC972" s="27">
        <f t="shared" si="116"/>
        <v>0</v>
      </c>
    </row>
    <row r="973" spans="1:29" ht="13.5" hidden="1" outlineLevel="3" thickBot="1" x14ac:dyDescent="0.25">
      <c r="A973" s="28" t="s">
        <v>1925</v>
      </c>
      <c r="B973" s="28" t="s">
        <v>1926</v>
      </c>
      <c r="C973" s="24" t="s">
        <v>2069</v>
      </c>
      <c r="D973" s="24" t="s">
        <v>2070</v>
      </c>
      <c r="E973" s="25">
        <v>-515606.92</v>
      </c>
      <c r="F973" s="25">
        <v>-515606.92</v>
      </c>
      <c r="G973" s="25">
        <v>-515606.92</v>
      </c>
      <c r="H973" s="25">
        <v>-515606.92</v>
      </c>
      <c r="I973" s="25">
        <v>-515606.92</v>
      </c>
      <c r="J973" s="25">
        <v>-515606.92</v>
      </c>
      <c r="K973" s="25">
        <v>-2718055.03</v>
      </c>
      <c r="L973" s="25">
        <v>-2718055.03</v>
      </c>
      <c r="M973" s="25">
        <v>-10258691.140000001</v>
      </c>
      <c r="N973" s="25">
        <v>-10258691.140000001</v>
      </c>
      <c r="O973" s="25">
        <v>-10258691.140000001</v>
      </c>
      <c r="P973" s="25">
        <v>-10258691.140000001</v>
      </c>
      <c r="Q973" s="25">
        <v>-10258691.140000001</v>
      </c>
      <c r="R973" s="25">
        <f t="shared" si="117"/>
        <v>-4536338.1875</v>
      </c>
      <c r="T973" s="26"/>
      <c r="U973" s="26"/>
      <c r="V973" s="26">
        <f t="shared" si="114"/>
        <v>-4536338.1875</v>
      </c>
      <c r="W973" s="26"/>
      <c r="X973" s="26"/>
      <c r="Y973" s="26"/>
      <c r="Z973" s="26"/>
      <c r="AA973" s="26">
        <f>V973</f>
        <v>-4536338.1875</v>
      </c>
      <c r="AB973" s="1"/>
      <c r="AC973" s="27">
        <f t="shared" si="116"/>
        <v>0</v>
      </c>
    </row>
    <row r="974" spans="1:29" ht="13.5" hidden="1" outlineLevel="3" thickBot="1" x14ac:dyDescent="0.25">
      <c r="A974" s="28" t="s">
        <v>1925</v>
      </c>
      <c r="B974" s="28" t="s">
        <v>1926</v>
      </c>
      <c r="C974" s="24" t="s">
        <v>2071</v>
      </c>
      <c r="D974" s="24" t="s">
        <v>2072</v>
      </c>
      <c r="E974" s="25">
        <v>478347.68</v>
      </c>
      <c r="F974" s="25">
        <v>395025.85</v>
      </c>
      <c r="G974" s="25">
        <v>299552.13</v>
      </c>
      <c r="H974" s="25">
        <v>226796.68</v>
      </c>
      <c r="I974" s="25">
        <v>191823.18</v>
      </c>
      <c r="J974" s="25">
        <v>158016.93</v>
      </c>
      <c r="K974" s="25">
        <v>325872.06</v>
      </c>
      <c r="L974" s="25">
        <v>-0.02</v>
      </c>
      <c r="M974" s="25">
        <v>192282.37</v>
      </c>
      <c r="N974" s="25">
        <v>381433.64</v>
      </c>
      <c r="O974" s="25">
        <v>773923.71</v>
      </c>
      <c r="P974" s="25">
        <v>635868.56000000006</v>
      </c>
      <c r="Q974" s="25">
        <v>623896.31999999995</v>
      </c>
      <c r="R974" s="25">
        <f t="shared" si="117"/>
        <v>344309.75750000001</v>
      </c>
      <c r="T974" s="26"/>
      <c r="U974" s="26"/>
      <c r="V974" s="26">
        <f t="shared" si="114"/>
        <v>344309.75750000001</v>
      </c>
      <c r="W974" s="26"/>
      <c r="X974" s="26"/>
      <c r="Y974" s="26"/>
      <c r="Z974" s="26">
        <f>V974</f>
        <v>344309.75750000001</v>
      </c>
      <c r="AA974" s="26"/>
      <c r="AB974" s="1"/>
      <c r="AC974" s="27">
        <f t="shared" si="116"/>
        <v>0</v>
      </c>
    </row>
    <row r="975" spans="1:29" ht="13.5" hidden="1" outlineLevel="3" thickBot="1" x14ac:dyDescent="0.25">
      <c r="A975" s="28" t="s">
        <v>1925</v>
      </c>
      <c r="B975" s="28" t="s">
        <v>1926</v>
      </c>
      <c r="C975" s="24" t="s">
        <v>2073</v>
      </c>
      <c r="D975" s="24" t="s">
        <v>2074</v>
      </c>
      <c r="E975" s="25">
        <v>180263.29</v>
      </c>
      <c r="F975" s="25">
        <v>162278.28</v>
      </c>
      <c r="G975" s="25">
        <v>140674.6</v>
      </c>
      <c r="H975" s="25">
        <v>114084.43</v>
      </c>
      <c r="I975" s="25">
        <v>142428.29999999999</v>
      </c>
      <c r="J975" s="25">
        <v>100677.81</v>
      </c>
      <c r="K975" s="25">
        <v>108477.5</v>
      </c>
      <c r="L975" s="25">
        <v>0</v>
      </c>
      <c r="M975" s="25">
        <v>93721.55</v>
      </c>
      <c r="N975" s="25">
        <v>144053.03</v>
      </c>
      <c r="O975" s="25">
        <v>128186.86</v>
      </c>
      <c r="P975" s="25">
        <v>209150.55</v>
      </c>
      <c r="Q975" s="25">
        <v>211390.54</v>
      </c>
      <c r="R975" s="25">
        <f t="shared" si="117"/>
        <v>128296.65208333335</v>
      </c>
      <c r="T975" s="26"/>
      <c r="U975" s="26"/>
      <c r="V975" s="26">
        <f t="shared" si="114"/>
        <v>128296.65208333335</v>
      </c>
      <c r="W975" s="26"/>
      <c r="X975" s="26"/>
      <c r="Y975" s="26"/>
      <c r="Z975" s="26">
        <f>V975</f>
        <v>128296.65208333335</v>
      </c>
      <c r="AA975" s="26"/>
      <c r="AB975" s="1"/>
      <c r="AC975" s="27">
        <f t="shared" si="116"/>
        <v>0</v>
      </c>
    </row>
    <row r="976" spans="1:29" ht="13.5" hidden="1" outlineLevel="3" thickBot="1" x14ac:dyDescent="0.25">
      <c r="A976" s="28" t="s">
        <v>1925</v>
      </c>
      <c r="B976" s="28" t="s">
        <v>1926</v>
      </c>
      <c r="C976" s="24" t="s">
        <v>2075</v>
      </c>
      <c r="D976" s="24" t="s">
        <v>2076</v>
      </c>
      <c r="E976" s="25">
        <v>54623.61</v>
      </c>
      <c r="F976" s="25">
        <v>45481.47</v>
      </c>
      <c r="G976" s="25">
        <v>57627.41</v>
      </c>
      <c r="H976" s="25">
        <v>69985.53</v>
      </c>
      <c r="I976" s="25">
        <v>48399.82</v>
      </c>
      <c r="J976" s="25">
        <v>59096.84</v>
      </c>
      <c r="K976" s="25">
        <v>105800.52</v>
      </c>
      <c r="L976" s="25">
        <v>35106.74</v>
      </c>
      <c r="M976" s="25">
        <v>106322.61</v>
      </c>
      <c r="N976" s="25">
        <v>139296.66</v>
      </c>
      <c r="O976" s="25">
        <v>140512.04999999999</v>
      </c>
      <c r="P976" s="25">
        <v>155538.95000000001</v>
      </c>
      <c r="Q976" s="25">
        <v>169727.63</v>
      </c>
      <c r="R976" s="25">
        <f t="shared" si="117"/>
        <v>89612.018333333355</v>
      </c>
      <c r="T976" s="26"/>
      <c r="U976" s="26"/>
      <c r="V976" s="26">
        <f t="shared" si="114"/>
        <v>89612.018333333355</v>
      </c>
      <c r="W976" s="26"/>
      <c r="X976" s="26"/>
      <c r="Y976" s="26"/>
      <c r="Z976" s="26">
        <f>V976</f>
        <v>89612.018333333355</v>
      </c>
      <c r="AA976" s="26"/>
      <c r="AB976" s="1"/>
      <c r="AC976" s="27">
        <f t="shared" si="116"/>
        <v>0</v>
      </c>
    </row>
    <row r="977" spans="1:30" ht="13.5" hidden="1" outlineLevel="3" thickBot="1" x14ac:dyDescent="0.25">
      <c r="A977" s="28" t="s">
        <v>1925</v>
      </c>
      <c r="B977" s="28" t="s">
        <v>1926</v>
      </c>
      <c r="C977" s="24" t="s">
        <v>2077</v>
      </c>
      <c r="D977" s="24" t="s">
        <v>2078</v>
      </c>
      <c r="E977" s="25">
        <v>162870.65</v>
      </c>
      <c r="F977" s="25">
        <v>162870.65</v>
      </c>
      <c r="G977" s="25">
        <v>162870.65</v>
      </c>
      <c r="H977" s="25">
        <v>162870.65</v>
      </c>
      <c r="I977" s="25">
        <v>162856.56</v>
      </c>
      <c r="J977" s="25">
        <v>187892.61</v>
      </c>
      <c r="K977" s="25">
        <v>187892.61</v>
      </c>
      <c r="L977" s="25">
        <v>187892.61</v>
      </c>
      <c r="M977" s="25">
        <v>185601.17</v>
      </c>
      <c r="N977" s="25">
        <v>185601.17</v>
      </c>
      <c r="O977" s="25">
        <v>185601.17</v>
      </c>
      <c r="P977" s="25">
        <v>185601.17</v>
      </c>
      <c r="Q977" s="25">
        <v>185601.17</v>
      </c>
      <c r="R977" s="25">
        <f t="shared" si="117"/>
        <v>177648.9108333333</v>
      </c>
      <c r="T977" s="26"/>
      <c r="U977" s="26"/>
      <c r="V977" s="26">
        <f t="shared" si="114"/>
        <v>177648.9108333333</v>
      </c>
      <c r="W977" s="26"/>
      <c r="X977" s="26"/>
      <c r="Y977" s="26"/>
      <c r="Z977" s="26"/>
      <c r="AA977" s="26">
        <f>V977</f>
        <v>177648.9108333333</v>
      </c>
      <c r="AB977" s="1"/>
      <c r="AC977" s="27">
        <f t="shared" si="116"/>
        <v>0</v>
      </c>
    </row>
    <row r="978" spans="1:30" ht="13.5" hidden="1" outlineLevel="3" thickBot="1" x14ac:dyDescent="0.25">
      <c r="A978" s="28" t="s">
        <v>1925</v>
      </c>
      <c r="B978" s="28" t="s">
        <v>1926</v>
      </c>
      <c r="C978" s="24" t="s">
        <v>2079</v>
      </c>
      <c r="D978" s="24" t="s">
        <v>2080</v>
      </c>
      <c r="E978" s="25">
        <v>275386.09999999998</v>
      </c>
      <c r="F978" s="25">
        <v>275386.09999999998</v>
      </c>
      <c r="G978" s="25">
        <v>275386.09999999998</v>
      </c>
      <c r="H978" s="25">
        <v>275386.09999999998</v>
      </c>
      <c r="I978" s="25">
        <v>275386.09999999998</v>
      </c>
      <c r="J978" s="25">
        <v>275386.09999999998</v>
      </c>
      <c r="K978" s="25">
        <v>275386.09999999998</v>
      </c>
      <c r="L978" s="25">
        <v>275386.09999999998</v>
      </c>
      <c r="M978" s="25">
        <v>275386.09999999998</v>
      </c>
      <c r="N978" s="25">
        <v>275386.09999999998</v>
      </c>
      <c r="O978" s="25">
        <v>275386.09999999998</v>
      </c>
      <c r="P978" s="25">
        <v>275386.09999999998</v>
      </c>
      <c r="Q978" s="25">
        <v>275386.09999999998</v>
      </c>
      <c r="R978" s="25">
        <f t="shared" si="117"/>
        <v>275386.10000000003</v>
      </c>
      <c r="T978" s="26"/>
      <c r="U978" s="26"/>
      <c r="V978" s="26">
        <f t="shared" si="114"/>
        <v>275386.10000000003</v>
      </c>
      <c r="W978" s="26"/>
      <c r="X978" s="26"/>
      <c r="Y978" s="26"/>
      <c r="Z978" s="26">
        <f>V978</f>
        <v>275386.10000000003</v>
      </c>
      <c r="AA978" s="26"/>
      <c r="AB978" s="1"/>
      <c r="AC978" s="27">
        <f t="shared" si="116"/>
        <v>0</v>
      </c>
    </row>
    <row r="979" spans="1:30" ht="13.5" hidden="1" outlineLevel="3" thickBot="1" x14ac:dyDescent="0.25">
      <c r="A979" s="28" t="s">
        <v>1925</v>
      </c>
      <c r="B979" s="28" t="s">
        <v>1926</v>
      </c>
      <c r="C979" s="24" t="s">
        <v>2081</v>
      </c>
      <c r="D979" s="24" t="s">
        <v>2082</v>
      </c>
      <c r="E979" s="25">
        <v>1939867.4</v>
      </c>
      <c r="F979" s="25">
        <v>1953383.77</v>
      </c>
      <c r="G979" s="25">
        <v>2002241.37</v>
      </c>
      <c r="H979" s="25">
        <v>1941715.74</v>
      </c>
      <c r="I979" s="25">
        <v>1905649.85</v>
      </c>
      <c r="J979" s="25">
        <v>1834881.65</v>
      </c>
      <c r="K979" s="25">
        <v>3361531.08</v>
      </c>
      <c r="L979" s="25">
        <v>3622228.44</v>
      </c>
      <c r="M979" s="25">
        <v>3795254.63</v>
      </c>
      <c r="N979" s="25">
        <v>3962310.27</v>
      </c>
      <c r="O979" s="25">
        <v>3341357.9</v>
      </c>
      <c r="P979" s="25">
        <v>4091356.67</v>
      </c>
      <c r="Q979" s="25">
        <v>3640407.27</v>
      </c>
      <c r="R979" s="25">
        <f t="shared" si="117"/>
        <v>2883504.0587499999</v>
      </c>
      <c r="T979" s="26"/>
      <c r="U979" s="26"/>
      <c r="V979" s="26">
        <f t="shared" si="114"/>
        <v>2883504.0587499999</v>
      </c>
      <c r="W979" s="26"/>
      <c r="X979" s="26"/>
      <c r="Y979" s="26"/>
      <c r="Z979" s="26"/>
      <c r="AA979" s="26">
        <f>V979</f>
        <v>2883504.0587499999</v>
      </c>
      <c r="AB979" s="1"/>
      <c r="AC979" s="27">
        <f t="shared" si="116"/>
        <v>0</v>
      </c>
    </row>
    <row r="980" spans="1:30" ht="13.5" hidden="1" outlineLevel="3" thickBot="1" x14ac:dyDescent="0.25">
      <c r="A980" s="28" t="s">
        <v>1925</v>
      </c>
      <c r="B980" s="28" t="s">
        <v>1926</v>
      </c>
      <c r="C980" s="24" t="s">
        <v>2083</v>
      </c>
      <c r="D980" s="24" t="s">
        <v>2084</v>
      </c>
      <c r="E980" s="25">
        <v>267252.93</v>
      </c>
      <c r="F980" s="25">
        <v>267252.93</v>
      </c>
      <c r="G980" s="25">
        <v>267252.93</v>
      </c>
      <c r="H980" s="25">
        <v>264842.21000000002</v>
      </c>
      <c r="I980" s="25">
        <v>264816.34999999998</v>
      </c>
      <c r="J980" s="25">
        <v>264842.23</v>
      </c>
      <c r="K980" s="25">
        <v>262429.52</v>
      </c>
      <c r="L980" s="25">
        <v>262429.52</v>
      </c>
      <c r="M980" s="25">
        <v>262429.53000000003</v>
      </c>
      <c r="N980" s="25">
        <v>257799.77</v>
      </c>
      <c r="O980" s="25">
        <v>257799.77</v>
      </c>
      <c r="P980" s="25">
        <v>257799.77</v>
      </c>
      <c r="Q980" s="25">
        <v>252966.82</v>
      </c>
      <c r="R980" s="25">
        <f t="shared" si="117"/>
        <v>262483.70041666663</v>
      </c>
      <c r="T980" s="26"/>
      <c r="U980" s="26"/>
      <c r="V980" s="26">
        <f t="shared" si="114"/>
        <v>262483.70041666663</v>
      </c>
      <c r="W980" s="26"/>
      <c r="X980" s="26"/>
      <c r="Y980" s="26"/>
      <c r="Z980" s="26"/>
      <c r="AA980" s="26">
        <f>V980</f>
        <v>262483.70041666663</v>
      </c>
      <c r="AB980" s="1"/>
      <c r="AC980" s="27">
        <f t="shared" si="116"/>
        <v>0</v>
      </c>
    </row>
    <row r="981" spans="1:30" ht="13.5" hidden="1" outlineLevel="3" thickBot="1" x14ac:dyDescent="0.25">
      <c r="A981" s="28" t="s">
        <v>1925</v>
      </c>
      <c r="B981" s="28" t="s">
        <v>1926</v>
      </c>
      <c r="C981" s="24" t="s">
        <v>2085</v>
      </c>
      <c r="D981" s="24" t="s">
        <v>2086</v>
      </c>
      <c r="E981" s="25">
        <v>501566.63</v>
      </c>
      <c r="F981" s="25">
        <v>501566.63</v>
      </c>
      <c r="G981" s="25">
        <v>501566.63</v>
      </c>
      <c r="H981" s="25">
        <v>501566.63</v>
      </c>
      <c r="I981" s="25">
        <v>501517.65</v>
      </c>
      <c r="J981" s="25">
        <v>501566.64</v>
      </c>
      <c r="K981" s="25">
        <v>501566.64</v>
      </c>
      <c r="L981" s="25">
        <v>501566.64</v>
      </c>
      <c r="M981" s="25">
        <v>501566.64</v>
      </c>
      <c r="N981" s="25">
        <v>501566.64</v>
      </c>
      <c r="O981" s="25">
        <v>501566.64</v>
      </c>
      <c r="P981" s="25">
        <v>501566.64</v>
      </c>
      <c r="Q981" s="25">
        <v>501566.64</v>
      </c>
      <c r="R981" s="25">
        <f t="shared" si="117"/>
        <v>501562.55458333337</v>
      </c>
      <c r="T981" s="26"/>
      <c r="U981" s="26"/>
      <c r="V981" s="26">
        <f t="shared" si="114"/>
        <v>501562.55458333337</v>
      </c>
      <c r="W981" s="26"/>
      <c r="X981" s="26"/>
      <c r="Y981" s="26"/>
      <c r="Z981" s="26">
        <f>V981</f>
        <v>501562.55458333337</v>
      </c>
      <c r="AA981" s="26"/>
      <c r="AB981" s="1"/>
      <c r="AC981" s="27">
        <f t="shared" si="116"/>
        <v>0</v>
      </c>
    </row>
    <row r="982" spans="1:30" ht="13.5" hidden="1" outlineLevel="3" thickBot="1" x14ac:dyDescent="0.25">
      <c r="A982" s="28" t="s">
        <v>1925</v>
      </c>
      <c r="B982" s="28" t="s">
        <v>1926</v>
      </c>
      <c r="C982" s="24" t="s">
        <v>2087</v>
      </c>
      <c r="D982" s="24" t="s">
        <v>2088</v>
      </c>
      <c r="E982" s="25">
        <v>687158.92</v>
      </c>
      <c r="F982" s="25">
        <v>856868.88</v>
      </c>
      <c r="G982" s="25">
        <v>921864.17</v>
      </c>
      <c r="H982" s="25">
        <v>793002.04</v>
      </c>
      <c r="I982" s="25">
        <v>742688.8</v>
      </c>
      <c r="J982" s="25">
        <v>808292.59</v>
      </c>
      <c r="K982" s="25">
        <v>953779.91</v>
      </c>
      <c r="L982" s="25">
        <v>1326937.21</v>
      </c>
      <c r="M982" s="25">
        <v>1455210.49</v>
      </c>
      <c r="N982" s="25">
        <v>1376565.22</v>
      </c>
      <c r="O982" s="25">
        <v>1275496.33</v>
      </c>
      <c r="P982" s="25">
        <v>1194818.96</v>
      </c>
      <c r="Q982" s="25">
        <v>1170798.19</v>
      </c>
      <c r="R982" s="25">
        <f t="shared" si="117"/>
        <v>1052875.2629166669</v>
      </c>
      <c r="T982" s="26"/>
      <c r="U982" s="26"/>
      <c r="V982" s="26">
        <f t="shared" si="114"/>
        <v>1052875.2629166669</v>
      </c>
      <c r="W982" s="26"/>
      <c r="X982" s="26"/>
      <c r="Y982" s="26"/>
      <c r="Z982" s="26">
        <f>V982</f>
        <v>1052875.2629166669</v>
      </c>
      <c r="AA982" s="26"/>
      <c r="AB982" s="1"/>
      <c r="AC982" s="27">
        <f t="shared" si="116"/>
        <v>0</v>
      </c>
    </row>
    <row r="983" spans="1:30" ht="13.5" hidden="1" outlineLevel="3" thickBot="1" x14ac:dyDescent="0.25">
      <c r="A983" s="28" t="s">
        <v>1925</v>
      </c>
      <c r="B983" s="28" t="s">
        <v>1926</v>
      </c>
      <c r="C983" s="24" t="s">
        <v>2089</v>
      </c>
      <c r="D983" s="24" t="s">
        <v>2090</v>
      </c>
      <c r="E983" s="25">
        <v>5338926.1500000004</v>
      </c>
      <c r="F983" s="25">
        <v>5375674.4500000002</v>
      </c>
      <c r="G983" s="25">
        <v>5441397.0300000003</v>
      </c>
      <c r="H983" s="25">
        <v>5322290.03</v>
      </c>
      <c r="I983" s="25">
        <v>5467598.5099999998</v>
      </c>
      <c r="J983" s="25">
        <v>5305144.42</v>
      </c>
      <c r="K983" s="25">
        <v>6376811.9900000002</v>
      </c>
      <c r="L983" s="25">
        <v>5203142.3</v>
      </c>
      <c r="M983" s="25">
        <v>5090827.3499999996</v>
      </c>
      <c r="N983" s="25">
        <v>5139441.5</v>
      </c>
      <c r="O983" s="25">
        <v>4914639.03</v>
      </c>
      <c r="P983" s="25">
        <v>4925330.67</v>
      </c>
      <c r="Q983" s="25">
        <v>4728445.37</v>
      </c>
      <c r="R983" s="25">
        <f t="shared" si="117"/>
        <v>5299665.2533333348</v>
      </c>
      <c r="T983" s="26"/>
      <c r="U983" s="26"/>
      <c r="V983" s="26">
        <f t="shared" si="114"/>
        <v>5299665.2533333348</v>
      </c>
      <c r="W983" s="26"/>
      <c r="X983" s="26"/>
      <c r="Y983" s="26"/>
      <c r="Z983" s="26"/>
      <c r="AA983" s="26">
        <f>V983</f>
        <v>5299665.2533333348</v>
      </c>
      <c r="AB983" s="1"/>
      <c r="AC983" s="27">
        <f t="shared" si="116"/>
        <v>0</v>
      </c>
    </row>
    <row r="984" spans="1:30" ht="13.5" hidden="1" outlineLevel="3" thickBot="1" x14ac:dyDescent="0.25">
      <c r="A984" s="28" t="s">
        <v>1925</v>
      </c>
      <c r="B984" s="28" t="s">
        <v>1926</v>
      </c>
      <c r="C984" s="24" t="s">
        <v>2091</v>
      </c>
      <c r="D984" s="24" t="s">
        <v>2092</v>
      </c>
      <c r="E984" s="25">
        <v>-110772.78</v>
      </c>
      <c r="F984" s="25">
        <v>-110880.06</v>
      </c>
      <c r="G984" s="25">
        <v>-110989.65</v>
      </c>
      <c r="H984" s="25">
        <v>-111689.2</v>
      </c>
      <c r="I984" s="25">
        <v>-111637.68</v>
      </c>
      <c r="J984" s="25">
        <v>-111564.92</v>
      </c>
      <c r="K984" s="25">
        <v>-111559.99</v>
      </c>
      <c r="L984" s="25">
        <v>-111574.91</v>
      </c>
      <c r="M984" s="25">
        <v>-111598.2</v>
      </c>
      <c r="N984" s="25">
        <v>-111673.64</v>
      </c>
      <c r="O984" s="25">
        <v>-111669.53</v>
      </c>
      <c r="P984" s="25">
        <v>-112047.8</v>
      </c>
      <c r="Q984" s="25">
        <v>-112147.44</v>
      </c>
      <c r="R984" s="25">
        <f t="shared" si="117"/>
        <v>-111528.8075</v>
      </c>
      <c r="T984" s="26"/>
      <c r="U984" s="26"/>
      <c r="V984" s="26">
        <f t="shared" si="114"/>
        <v>-111528.8075</v>
      </c>
      <c r="W984" s="26"/>
      <c r="X984" s="26"/>
      <c r="Y984" s="26"/>
      <c r="Z984" s="26">
        <f>V984</f>
        <v>-111528.8075</v>
      </c>
      <c r="AA984" s="26"/>
      <c r="AB984" s="1"/>
      <c r="AC984" s="27">
        <f t="shared" si="116"/>
        <v>0</v>
      </c>
    </row>
    <row r="985" spans="1:30" ht="13.5" hidden="1" outlineLevel="3" thickBot="1" x14ac:dyDescent="0.25">
      <c r="A985" s="28" t="s">
        <v>1925</v>
      </c>
      <c r="B985" s="28" t="s">
        <v>1926</v>
      </c>
      <c r="C985" s="24" t="s">
        <v>2093</v>
      </c>
      <c r="D985" s="24" t="s">
        <v>2094</v>
      </c>
      <c r="E985" s="25">
        <v>17094831.960000001</v>
      </c>
      <c r="F985" s="25">
        <v>17143280.579999998</v>
      </c>
      <c r="G985" s="25">
        <v>17193641.370000001</v>
      </c>
      <c r="H985" s="25">
        <v>17228061.800000001</v>
      </c>
      <c r="I985" s="25">
        <v>17216165</v>
      </c>
      <c r="J985" s="25">
        <v>17241818.84</v>
      </c>
      <c r="K985" s="25">
        <v>17231816.27</v>
      </c>
      <c r="L985" s="25">
        <v>17271417.789999999</v>
      </c>
      <c r="M985" s="25">
        <v>16996957.5</v>
      </c>
      <c r="N985" s="25">
        <v>16996957.5</v>
      </c>
      <c r="O985" s="25">
        <v>16996957.5</v>
      </c>
      <c r="P985" s="25">
        <v>16996957.5</v>
      </c>
      <c r="Q985" s="25">
        <v>16996957.5</v>
      </c>
      <c r="R985" s="25">
        <f t="shared" si="117"/>
        <v>17129993.864999998</v>
      </c>
      <c r="T985" s="26"/>
      <c r="U985" s="26"/>
      <c r="V985" s="26">
        <f t="shared" si="114"/>
        <v>17129993.864999998</v>
      </c>
      <c r="W985" s="26"/>
      <c r="X985" s="26"/>
      <c r="Y985" s="26"/>
      <c r="Z985" s="26"/>
      <c r="AA985" s="26">
        <f>V985</f>
        <v>17129993.864999998</v>
      </c>
      <c r="AB985" s="1"/>
      <c r="AC985" s="27">
        <f t="shared" si="116"/>
        <v>0</v>
      </c>
    </row>
    <row r="986" spans="1:30" ht="13.5" hidden="1" outlineLevel="3" thickBot="1" x14ac:dyDescent="0.25">
      <c r="A986" s="28" t="s">
        <v>1925</v>
      </c>
      <c r="B986" s="28" t="s">
        <v>1926</v>
      </c>
      <c r="C986" s="24" t="s">
        <v>2095</v>
      </c>
      <c r="D986" s="24" t="s">
        <v>2096</v>
      </c>
      <c r="E986" s="25">
        <v>154824.64000000001</v>
      </c>
      <c r="F986" s="25">
        <v>97200.639999999999</v>
      </c>
      <c r="G986" s="25">
        <v>84493.49</v>
      </c>
      <c r="H986" s="25">
        <v>98826.72</v>
      </c>
      <c r="I986" s="25">
        <v>143572.17000000001</v>
      </c>
      <c r="J986" s="25">
        <v>164698.95000000001</v>
      </c>
      <c r="K986" s="25">
        <v>205300.62</v>
      </c>
      <c r="L986" s="25">
        <v>81798.58</v>
      </c>
      <c r="M986" s="25">
        <v>43022</v>
      </c>
      <c r="N986" s="25">
        <v>81219.55</v>
      </c>
      <c r="O986" s="25">
        <v>67046.86</v>
      </c>
      <c r="P986" s="25">
        <v>23266.97</v>
      </c>
      <c r="Q986" s="25">
        <v>30328.5</v>
      </c>
      <c r="R986" s="25">
        <f t="shared" si="117"/>
        <v>98585.260000000009</v>
      </c>
      <c r="T986" s="26"/>
      <c r="U986" s="26"/>
      <c r="V986" s="26">
        <f t="shared" si="114"/>
        <v>98585.260000000009</v>
      </c>
      <c r="W986" s="26"/>
      <c r="X986" s="26"/>
      <c r="Y986" s="26"/>
      <c r="Z986" s="26"/>
      <c r="AA986" s="26">
        <f>V986</f>
        <v>98585.260000000009</v>
      </c>
      <c r="AB986" s="1"/>
      <c r="AC986" s="27">
        <f t="shared" si="116"/>
        <v>0</v>
      </c>
    </row>
    <row r="987" spans="1:30" ht="15.75" hidden="1" outlineLevel="3" thickBot="1" x14ac:dyDescent="0.3">
      <c r="A987" s="28" t="s">
        <v>1925</v>
      </c>
      <c r="B987" s="28" t="s">
        <v>1926</v>
      </c>
      <c r="C987" s="24" t="s">
        <v>2097</v>
      </c>
      <c r="D987" s="24" t="s">
        <v>2098</v>
      </c>
      <c r="E987" s="25">
        <v>143278.64000000001</v>
      </c>
      <c r="F987" s="25">
        <v>167481.07</v>
      </c>
      <c r="G987" s="25">
        <v>190546.39</v>
      </c>
      <c r="H987" s="25">
        <v>213765.35</v>
      </c>
      <c r="I987" s="25">
        <v>237596.26</v>
      </c>
      <c r="J987" s="25">
        <v>261381.41</v>
      </c>
      <c r="K987" s="25">
        <v>-0.01</v>
      </c>
      <c r="L987" s="25">
        <v>0</v>
      </c>
      <c r="M987" s="25">
        <v>0</v>
      </c>
      <c r="N987" s="25">
        <v>0</v>
      </c>
      <c r="O987" s="25">
        <v>0</v>
      </c>
      <c r="P987" s="25">
        <v>0</v>
      </c>
      <c r="Q987" s="25">
        <v>-0.24</v>
      </c>
      <c r="R987" s="25">
        <f t="shared" si="117"/>
        <v>95200.805833333332</v>
      </c>
      <c r="T987" s="50"/>
      <c r="U987" s="50"/>
      <c r="V987" s="50">
        <f t="shared" si="114"/>
        <v>95200.805833333332</v>
      </c>
      <c r="W987" s="50"/>
      <c r="X987" s="50"/>
      <c r="Y987" s="50">
        <v>6744.5782248162632</v>
      </c>
      <c r="Z987" s="50">
        <f>V987-Y987</f>
        <v>88456.227608517074</v>
      </c>
      <c r="AA987" s="50"/>
      <c r="AB987" s="1"/>
      <c r="AC987" s="27">
        <f t="shared" si="116"/>
        <v>7.0845810240555085E-2</v>
      </c>
      <c r="AD987" s="15"/>
    </row>
    <row r="988" spans="1:30" ht="15.75" hidden="1" outlineLevel="3" thickBot="1" x14ac:dyDescent="0.3">
      <c r="A988" s="28" t="s">
        <v>1925</v>
      </c>
      <c r="B988" s="28" t="s">
        <v>1926</v>
      </c>
      <c r="C988" s="24" t="s">
        <v>2099</v>
      </c>
      <c r="D988" s="24" t="s">
        <v>2100</v>
      </c>
      <c r="E988" s="25">
        <v>1955676.44</v>
      </c>
      <c r="F988" s="25">
        <v>1954665.44</v>
      </c>
      <c r="G988" s="25">
        <v>1975529.37</v>
      </c>
      <c r="H988" s="25">
        <v>1918994.55</v>
      </c>
      <c r="I988" s="25">
        <v>2001474.52</v>
      </c>
      <c r="J988" s="25">
        <v>1981672.36</v>
      </c>
      <c r="K988" s="25">
        <v>2134412.5299999998</v>
      </c>
      <c r="L988" s="25">
        <v>1661885.64</v>
      </c>
      <c r="M988" s="25">
        <v>1636143.05</v>
      </c>
      <c r="N988" s="25">
        <v>1668669.87</v>
      </c>
      <c r="O988" s="25">
        <v>1560132.65</v>
      </c>
      <c r="P988" s="25">
        <v>1566377.21</v>
      </c>
      <c r="Q988" s="25">
        <v>1475789.55</v>
      </c>
      <c r="R988" s="25">
        <f t="shared" si="117"/>
        <v>1814640.8487499999</v>
      </c>
      <c r="T988" s="50"/>
      <c r="U988" s="50"/>
      <c r="V988" s="50">
        <f t="shared" si="114"/>
        <v>1814640.8487499999</v>
      </c>
      <c r="W988" s="50"/>
      <c r="X988" s="50"/>
      <c r="Y988" s="50">
        <v>128559.70122530231</v>
      </c>
      <c r="Z988" s="50">
        <f>V988-Y988</f>
        <v>1686081.1475246975</v>
      </c>
      <c r="AA988" s="50"/>
      <c r="AB988" s="1"/>
      <c r="AC988" s="27">
        <f t="shared" si="116"/>
        <v>7.0845810240555085E-2</v>
      </c>
      <c r="AD988" s="15"/>
    </row>
    <row r="989" spans="1:30" ht="15.75" hidden="1" outlineLevel="3" thickBot="1" x14ac:dyDescent="0.3">
      <c r="A989" s="28" t="s">
        <v>1925</v>
      </c>
      <c r="B989" s="28" t="s">
        <v>1926</v>
      </c>
      <c r="C989" s="24" t="s">
        <v>2101</v>
      </c>
      <c r="D989" s="24" t="s">
        <v>2102</v>
      </c>
      <c r="E989" s="25">
        <v>848290.27</v>
      </c>
      <c r="F989" s="25">
        <v>840007.18</v>
      </c>
      <c r="G989" s="25">
        <v>831724.04</v>
      </c>
      <c r="H989" s="25">
        <v>824338.63</v>
      </c>
      <c r="I989" s="25">
        <v>828583.06</v>
      </c>
      <c r="J989" s="25">
        <v>823325</v>
      </c>
      <c r="K989" s="25">
        <v>784321.53</v>
      </c>
      <c r="L989" s="25">
        <v>781723.77</v>
      </c>
      <c r="M989" s="25">
        <v>771363.35</v>
      </c>
      <c r="N989" s="25">
        <v>757990.94</v>
      </c>
      <c r="O989" s="25">
        <v>750159.77</v>
      </c>
      <c r="P989" s="25">
        <v>746767.43</v>
      </c>
      <c r="Q989" s="25">
        <v>744291.41</v>
      </c>
      <c r="R989" s="25">
        <f t="shared" si="117"/>
        <v>794716.29499999993</v>
      </c>
      <c r="T989" s="50"/>
      <c r="U989" s="50"/>
      <c r="V989" s="50">
        <f t="shared" si="114"/>
        <v>794716.29499999993</v>
      </c>
      <c r="W989" s="50"/>
      <c r="X989" s="50"/>
      <c r="Y989" s="50">
        <v>56302.319830646993</v>
      </c>
      <c r="Z989" s="50">
        <f>V989-Y989</f>
        <v>738413.97516935295</v>
      </c>
      <c r="AA989" s="50"/>
      <c r="AB989" s="1"/>
      <c r="AC989" s="27">
        <f t="shared" si="116"/>
        <v>7.0845810240555085E-2</v>
      </c>
      <c r="AD989" s="15"/>
    </row>
    <row r="990" spans="1:30" ht="15.75" hidden="1" outlineLevel="3" thickBot="1" x14ac:dyDescent="0.3">
      <c r="A990" s="28" t="s">
        <v>1925</v>
      </c>
      <c r="B990" s="28" t="s">
        <v>1926</v>
      </c>
      <c r="C990" s="24" t="s">
        <v>2103</v>
      </c>
      <c r="D990" s="24" t="s">
        <v>2104</v>
      </c>
      <c r="E990" s="25">
        <v>396384.57</v>
      </c>
      <c r="F990" s="25">
        <v>394518.7</v>
      </c>
      <c r="G990" s="25">
        <v>388822.96</v>
      </c>
      <c r="H990" s="25">
        <v>386900.29</v>
      </c>
      <c r="I990" s="25">
        <v>384944.69</v>
      </c>
      <c r="J990" s="25">
        <v>383078.55</v>
      </c>
      <c r="K990" s="25">
        <v>381172.09</v>
      </c>
      <c r="L990" s="25">
        <v>370073.47</v>
      </c>
      <c r="M990" s="25">
        <v>368261.19</v>
      </c>
      <c r="N990" s="25">
        <v>366446.44</v>
      </c>
      <c r="O990" s="25">
        <v>364635.65</v>
      </c>
      <c r="P990" s="25">
        <v>362838.63</v>
      </c>
      <c r="Q990" s="25">
        <v>361041.33</v>
      </c>
      <c r="R990" s="25">
        <f t="shared" si="117"/>
        <v>377533.80083333328</v>
      </c>
      <c r="T990" s="50"/>
      <c r="U990" s="50"/>
      <c r="V990" s="50">
        <f t="shared" si="114"/>
        <v>377533.80083333328</v>
      </c>
      <c r="W990" s="50"/>
      <c r="X990" s="50"/>
      <c r="Y990" s="50">
        <v>26746.688013233848</v>
      </c>
      <c r="Z990" s="50">
        <f>V990-Y990</f>
        <v>350787.11282009946</v>
      </c>
      <c r="AA990" s="50"/>
      <c r="AB990" s="1"/>
      <c r="AC990" s="27">
        <f t="shared" si="116"/>
        <v>7.0845810240555085E-2</v>
      </c>
      <c r="AD990" s="15"/>
    </row>
    <row r="991" spans="1:30" ht="15.75" hidden="1" outlineLevel="3" thickBot="1" x14ac:dyDescent="0.3">
      <c r="A991" s="28" t="s">
        <v>1925</v>
      </c>
      <c r="B991" s="28" t="s">
        <v>1926</v>
      </c>
      <c r="C991" s="24" t="s">
        <v>2105</v>
      </c>
      <c r="D991" s="24" t="s">
        <v>2106</v>
      </c>
      <c r="E991" s="25">
        <v>8479338.1899999995</v>
      </c>
      <c r="F991" s="25">
        <v>8056342.04</v>
      </c>
      <c r="G991" s="25">
        <v>7884175.4699999997</v>
      </c>
      <c r="H991" s="25">
        <v>7774894.4500000002</v>
      </c>
      <c r="I991" s="25">
        <v>7672132.0300000003</v>
      </c>
      <c r="J991" s="25">
        <v>7515789.5499999998</v>
      </c>
      <c r="K991" s="25">
        <v>7405733.3099999996</v>
      </c>
      <c r="L991" s="25">
        <v>7586013.2300000004</v>
      </c>
      <c r="M991" s="25">
        <v>7812030.8499999996</v>
      </c>
      <c r="N991" s="25">
        <v>7946814.54</v>
      </c>
      <c r="O991" s="25">
        <v>8057010.4000000004</v>
      </c>
      <c r="P991" s="25">
        <v>8137245.8700000001</v>
      </c>
      <c r="Q991" s="25">
        <v>7968739.4699999997</v>
      </c>
      <c r="R991" s="25">
        <f t="shared" si="117"/>
        <v>7839351.7141666673</v>
      </c>
      <c r="T991" s="50"/>
      <c r="U991" s="50"/>
      <c r="V991" s="50">
        <f t="shared" si="114"/>
        <v>7839351.7141666673</v>
      </c>
      <c r="W991" s="50"/>
      <c r="X991" s="50"/>
      <c r="Y991" s="50">
        <v>555385.22395082191</v>
      </c>
      <c r="Z991" s="50">
        <f>V991-Y991</f>
        <v>7283966.4902158454</v>
      </c>
      <c r="AA991" s="50"/>
      <c r="AB991" s="1"/>
      <c r="AC991" s="27">
        <f t="shared" si="116"/>
        <v>7.0845810240555085E-2</v>
      </c>
      <c r="AD991" s="15"/>
    </row>
    <row r="992" spans="1:30" ht="13.5" hidden="1" outlineLevel="3" thickBot="1" x14ac:dyDescent="0.25">
      <c r="A992" s="28" t="s">
        <v>1925</v>
      </c>
      <c r="B992" s="28" t="s">
        <v>1926</v>
      </c>
      <c r="C992" s="24" t="s">
        <v>2107</v>
      </c>
      <c r="D992" s="24" t="s">
        <v>2108</v>
      </c>
      <c r="E992" s="25">
        <v>0.05</v>
      </c>
      <c r="F992" s="25">
        <v>0</v>
      </c>
      <c r="G992" s="25">
        <v>0</v>
      </c>
      <c r="H992" s="25">
        <v>0</v>
      </c>
      <c r="I992" s="25">
        <v>0</v>
      </c>
      <c r="J992" s="25">
        <v>0</v>
      </c>
      <c r="K992" s="25">
        <v>0</v>
      </c>
      <c r="L992" s="25">
        <v>0</v>
      </c>
      <c r="M992" s="25">
        <v>0</v>
      </c>
      <c r="N992" s="25">
        <v>0</v>
      </c>
      <c r="O992" s="25">
        <v>0</v>
      </c>
      <c r="P992" s="25">
        <v>0</v>
      </c>
      <c r="Q992" s="25">
        <v>0</v>
      </c>
      <c r="R992" s="25">
        <f t="shared" si="117"/>
        <v>2.0833333333333333E-3</v>
      </c>
      <c r="T992" s="50"/>
      <c r="U992" s="50"/>
      <c r="V992" s="50">
        <f t="shared" si="114"/>
        <v>2.0833333333333333E-3</v>
      </c>
      <c r="W992" s="50"/>
      <c r="X992" s="50"/>
      <c r="Y992" s="50"/>
      <c r="Z992" s="50"/>
      <c r="AA992" s="50">
        <f>V992</f>
        <v>2.0833333333333333E-3</v>
      </c>
      <c r="AB992" s="1"/>
      <c r="AC992" s="27">
        <f t="shared" si="116"/>
        <v>0</v>
      </c>
    </row>
    <row r="993" spans="1:30" ht="15.75" hidden="1" outlineLevel="3" thickBot="1" x14ac:dyDescent="0.3">
      <c r="A993" s="28" t="s">
        <v>1925</v>
      </c>
      <c r="B993" s="28" t="s">
        <v>1926</v>
      </c>
      <c r="C993" s="24" t="s">
        <v>2109</v>
      </c>
      <c r="D993" s="24" t="s">
        <v>2110</v>
      </c>
      <c r="E993" s="25">
        <v>502553.99</v>
      </c>
      <c r="F993" s="25">
        <v>433770.56</v>
      </c>
      <c r="G993" s="25">
        <v>364987.12</v>
      </c>
      <c r="H993" s="25">
        <v>343917.17</v>
      </c>
      <c r="I993" s="25">
        <v>275106.87</v>
      </c>
      <c r="J993" s="25">
        <v>206350.29</v>
      </c>
      <c r="K993" s="25">
        <v>137566.88</v>
      </c>
      <c r="L993" s="25">
        <v>68783.44</v>
      </c>
      <c r="M993" s="25">
        <v>0</v>
      </c>
      <c r="N993" s="25">
        <v>0.01</v>
      </c>
      <c r="O993" s="25">
        <v>-68779.210000000006</v>
      </c>
      <c r="P993" s="25">
        <v>-137558.44</v>
      </c>
      <c r="Q993" s="25">
        <v>550233.67000000004</v>
      </c>
      <c r="R993" s="25">
        <f t="shared" si="117"/>
        <v>179211.54333333331</v>
      </c>
      <c r="T993" s="50"/>
      <c r="U993" s="50"/>
      <c r="V993" s="50">
        <f t="shared" si="114"/>
        <v>179211.54333333331</v>
      </c>
      <c r="W993" s="50"/>
      <c r="X993" s="50"/>
      <c r="Y993" s="50">
        <v>14298.890206974953</v>
      </c>
      <c r="Z993" s="50">
        <f>V993-Y993</f>
        <v>164912.65312635835</v>
      </c>
      <c r="AA993" s="50"/>
      <c r="AB993" s="1"/>
      <c r="AC993" s="27">
        <f t="shared" si="116"/>
        <v>7.9787774498314715E-2</v>
      </c>
      <c r="AD993" s="15"/>
    </row>
    <row r="994" spans="1:30" ht="15.75" hidden="1" outlineLevel="3" thickBot="1" x14ac:dyDescent="0.3">
      <c r="A994" s="28" t="s">
        <v>1925</v>
      </c>
      <c r="B994" s="28" t="s">
        <v>1926</v>
      </c>
      <c r="C994" s="24" t="s">
        <v>2111</v>
      </c>
      <c r="D994" s="24" t="s">
        <v>2112</v>
      </c>
      <c r="E994" s="25">
        <v>490096.64000000001</v>
      </c>
      <c r="F994" s="25">
        <v>563085.65</v>
      </c>
      <c r="G994" s="25">
        <v>666572.71</v>
      </c>
      <c r="H994" s="25">
        <v>528290.32999999996</v>
      </c>
      <c r="I994" s="25">
        <v>528238.74</v>
      </c>
      <c r="J994" s="25">
        <v>536250.9</v>
      </c>
      <c r="K994" s="25">
        <v>561449.28</v>
      </c>
      <c r="L994" s="25">
        <v>382528.99</v>
      </c>
      <c r="M994" s="25">
        <v>382528.99</v>
      </c>
      <c r="N994" s="25">
        <v>382528.99</v>
      </c>
      <c r="O994" s="25">
        <v>282457.24</v>
      </c>
      <c r="P994" s="25">
        <v>282457.24</v>
      </c>
      <c r="Q994" s="25">
        <v>298091.11</v>
      </c>
      <c r="R994" s="25">
        <f t="shared" si="117"/>
        <v>457540.24458333338</v>
      </c>
      <c r="T994" s="50"/>
      <c r="U994" s="50"/>
      <c r="V994" s="50">
        <f t="shared" si="114"/>
        <v>457540.24458333338</v>
      </c>
      <c r="W994" s="50"/>
      <c r="X994" s="50"/>
      <c r="Y994" s="50">
        <v>36506.117858718761</v>
      </c>
      <c r="Z994" s="50">
        <f>V994-Y994</f>
        <v>421034.12672461465</v>
      </c>
      <c r="AA994" s="50"/>
      <c r="AB994" s="1"/>
      <c r="AC994" s="27">
        <f t="shared" si="116"/>
        <v>7.9787774498314701E-2</v>
      </c>
      <c r="AD994" s="15"/>
    </row>
    <row r="995" spans="1:30" ht="13.5" hidden="1" outlineLevel="3" thickBot="1" x14ac:dyDescent="0.25">
      <c r="A995" s="28" t="s">
        <v>1925</v>
      </c>
      <c r="B995" s="28" t="s">
        <v>1926</v>
      </c>
      <c r="C995" s="24" t="s">
        <v>2113</v>
      </c>
      <c r="D995" s="24" t="s">
        <v>2114</v>
      </c>
      <c r="E995" s="25">
        <v>71926749.239999995</v>
      </c>
      <c r="F995" s="25">
        <v>71975690.549999997</v>
      </c>
      <c r="G995" s="25">
        <v>72023782.040000007</v>
      </c>
      <c r="H995" s="25">
        <v>71891150.430000007</v>
      </c>
      <c r="I995" s="25">
        <v>71989456.5</v>
      </c>
      <c r="J995" s="25">
        <v>72082781.040000007</v>
      </c>
      <c r="K995" s="25">
        <v>72638522.620000005</v>
      </c>
      <c r="L995" s="25">
        <v>72741419.189999998</v>
      </c>
      <c r="M995" s="25">
        <v>72903256.359999999</v>
      </c>
      <c r="N995" s="25">
        <v>73329374.439999998</v>
      </c>
      <c r="O995" s="25">
        <v>73478384.890000001</v>
      </c>
      <c r="P995" s="25">
        <v>73615014.329999998</v>
      </c>
      <c r="Q995" s="25">
        <v>75235470.739999995</v>
      </c>
      <c r="R995" s="25">
        <f t="shared" si="117"/>
        <v>72687495.198333338</v>
      </c>
      <c r="T995" s="50"/>
      <c r="U995" s="50"/>
      <c r="V995" s="50">
        <f t="shared" si="114"/>
        <v>72687495.198333338</v>
      </c>
      <c r="W995" s="50"/>
      <c r="X995" s="50"/>
      <c r="Y995" s="50"/>
      <c r="Z995" s="50"/>
      <c r="AA995" s="50">
        <f>V995</f>
        <v>72687495.198333338</v>
      </c>
      <c r="AB995" s="1"/>
      <c r="AC995" s="27">
        <f t="shared" si="116"/>
        <v>0</v>
      </c>
    </row>
    <row r="996" spans="1:30" ht="15.75" hidden="1" outlineLevel="3" thickBot="1" x14ac:dyDescent="0.3">
      <c r="A996" s="28" t="s">
        <v>1925</v>
      </c>
      <c r="B996" s="28" t="s">
        <v>1926</v>
      </c>
      <c r="C996" s="24" t="s">
        <v>2115</v>
      </c>
      <c r="D996" s="24" t="s">
        <v>2116</v>
      </c>
      <c r="E996" s="25">
        <v>4687064.3</v>
      </c>
      <c r="F996" s="25">
        <v>4815589.97</v>
      </c>
      <c r="G996" s="25">
        <v>4856232.3899999997</v>
      </c>
      <c r="H996" s="25">
        <v>4974099.17</v>
      </c>
      <c r="I996" s="25">
        <v>4773297.47</v>
      </c>
      <c r="J996" s="25">
        <v>4867530.07</v>
      </c>
      <c r="K996" s="25">
        <v>4608428.47</v>
      </c>
      <c r="L996" s="25">
        <v>4608428.47</v>
      </c>
      <c r="M996" s="25">
        <v>4885885.96</v>
      </c>
      <c r="N996" s="25">
        <v>4822803.8</v>
      </c>
      <c r="O996" s="25">
        <v>4841571.96</v>
      </c>
      <c r="P996" s="25">
        <v>4873422.67</v>
      </c>
      <c r="Q996" s="25">
        <v>4912024.6100000003</v>
      </c>
      <c r="R996" s="25">
        <f t="shared" si="117"/>
        <v>4810569.57125</v>
      </c>
      <c r="T996" s="50"/>
      <c r="U996" s="50"/>
      <c r="V996" s="50">
        <f t="shared" si="114"/>
        <v>4810569.57125</v>
      </c>
      <c r="W996" s="50"/>
      <c r="X996" s="50"/>
      <c r="Y996" s="50">
        <v>655547.72170445975</v>
      </c>
      <c r="Z996" s="50">
        <f>V996-Y996</f>
        <v>4155021.8495455403</v>
      </c>
      <c r="AA996" s="50"/>
      <c r="AB996" s="1"/>
      <c r="AC996" s="27">
        <f t="shared" si="116"/>
        <v>0.13627237107686591</v>
      </c>
      <c r="AD996" s="15"/>
    </row>
    <row r="997" spans="1:30" ht="15.75" hidden="1" outlineLevel="3" thickBot="1" x14ac:dyDescent="0.3">
      <c r="A997" s="28" t="s">
        <v>1925</v>
      </c>
      <c r="B997" s="28" t="s">
        <v>1926</v>
      </c>
      <c r="C997" s="24" t="s">
        <v>2117</v>
      </c>
      <c r="D997" s="24" t="s">
        <v>2118</v>
      </c>
      <c r="E997" s="25">
        <v>63041434.670000002</v>
      </c>
      <c r="F997" s="25">
        <v>62942596.530000001</v>
      </c>
      <c r="G997" s="25">
        <v>62940752.560000002</v>
      </c>
      <c r="H997" s="25">
        <v>62854084.789999999</v>
      </c>
      <c r="I997" s="25">
        <v>62796319.969999999</v>
      </c>
      <c r="J997" s="25">
        <v>62807370.229999997</v>
      </c>
      <c r="K997" s="25">
        <v>62812287.57</v>
      </c>
      <c r="L997" s="25">
        <v>63119620.07</v>
      </c>
      <c r="M997" s="25">
        <v>63122651.609999999</v>
      </c>
      <c r="N997" s="25">
        <v>63128962.969999999</v>
      </c>
      <c r="O997" s="25">
        <v>63184282.840000004</v>
      </c>
      <c r="P997" s="25">
        <v>63266156.210000001</v>
      </c>
      <c r="Q997" s="25">
        <v>119444152.41</v>
      </c>
      <c r="R997" s="25">
        <f t="shared" si="117"/>
        <v>65351489.907500006</v>
      </c>
      <c r="T997" s="50"/>
      <c r="U997" s="50"/>
      <c r="V997" s="50">
        <f t="shared" si="114"/>
        <v>65351489.907500006</v>
      </c>
      <c r="W997" s="50"/>
      <c r="X997" s="50"/>
      <c r="Y997" s="50">
        <v>4629879.2529242961</v>
      </c>
      <c r="Z997" s="50">
        <f>V997-Y997</f>
        <v>60721610.654575713</v>
      </c>
      <c r="AA997" s="50"/>
      <c r="AB997" s="1"/>
      <c r="AC997" s="27">
        <f t="shared" si="116"/>
        <v>7.0845810240555085E-2</v>
      </c>
      <c r="AD997" s="15"/>
    </row>
    <row r="998" spans="1:30" ht="13.5" hidden="1" outlineLevel="3" thickBot="1" x14ac:dyDescent="0.25">
      <c r="A998" s="28" t="s">
        <v>1925</v>
      </c>
      <c r="B998" s="28" t="s">
        <v>1926</v>
      </c>
      <c r="C998" s="24" t="s">
        <v>2119</v>
      </c>
      <c r="D998" s="24" t="s">
        <v>2120</v>
      </c>
      <c r="E998" s="25">
        <v>749433.03</v>
      </c>
      <c r="F998" s="25">
        <v>749433.03</v>
      </c>
      <c r="G998" s="25">
        <v>749433.03</v>
      </c>
      <c r="H998" s="25">
        <v>804752.87</v>
      </c>
      <c r="I998" s="25">
        <v>804674.29</v>
      </c>
      <c r="J998" s="25">
        <v>872366.02</v>
      </c>
      <c r="K998" s="25">
        <v>872366.02</v>
      </c>
      <c r="L998" s="25">
        <v>872366.02</v>
      </c>
      <c r="M998" s="25">
        <v>896952.63</v>
      </c>
      <c r="N998" s="25">
        <v>405220.63</v>
      </c>
      <c r="O998" s="25">
        <v>405220.63</v>
      </c>
      <c r="P998" s="25">
        <v>405220.63</v>
      </c>
      <c r="Q998" s="25">
        <v>405220.63</v>
      </c>
      <c r="R998" s="25">
        <f t="shared" si="117"/>
        <v>701277.71916666662</v>
      </c>
      <c r="T998" s="50"/>
      <c r="U998" s="50"/>
      <c r="V998" s="50">
        <f t="shared" si="114"/>
        <v>701277.71916666662</v>
      </c>
      <c r="W998" s="50"/>
      <c r="X998" s="50"/>
      <c r="Y998" s="50"/>
      <c r="Z998" s="50"/>
      <c r="AA998" s="50">
        <f>V998</f>
        <v>701277.71916666662</v>
      </c>
      <c r="AB998" s="1"/>
      <c r="AC998" s="27">
        <f t="shared" si="116"/>
        <v>0</v>
      </c>
    </row>
    <row r="999" spans="1:30" ht="15.75" hidden="1" outlineLevel="3" thickBot="1" x14ac:dyDescent="0.3">
      <c r="A999" s="28" t="s">
        <v>1925</v>
      </c>
      <c r="B999" s="28" t="s">
        <v>1926</v>
      </c>
      <c r="C999" s="24" t="s">
        <v>2121</v>
      </c>
      <c r="D999" s="24" t="s">
        <v>2122</v>
      </c>
      <c r="E999" s="25">
        <v>94231.58</v>
      </c>
      <c r="F999" s="25">
        <v>1445220.76</v>
      </c>
      <c r="G999" s="25">
        <v>1297733.31</v>
      </c>
      <c r="H999" s="25">
        <v>1150245.8700000001</v>
      </c>
      <c r="I999" s="25">
        <v>1125952.08</v>
      </c>
      <c r="J999" s="25">
        <v>977162.9</v>
      </c>
      <c r="K999" s="25">
        <v>828264.14</v>
      </c>
      <c r="L999" s="25">
        <v>799497.65</v>
      </c>
      <c r="M999" s="25">
        <v>650017.41</v>
      </c>
      <c r="N999" s="25">
        <v>500537.18</v>
      </c>
      <c r="O999" s="25">
        <v>404251.34</v>
      </c>
      <c r="P999" s="25">
        <v>254206.95</v>
      </c>
      <c r="Q999" s="25">
        <v>104162.98</v>
      </c>
      <c r="R999" s="25">
        <f t="shared" si="117"/>
        <v>794357.23916666664</v>
      </c>
      <c r="T999" s="50"/>
      <c r="U999" s="50"/>
      <c r="V999" s="50">
        <f t="shared" si="114"/>
        <v>794357.23916666664</v>
      </c>
      <c r="W999" s="50"/>
      <c r="X999" s="50"/>
      <c r="Y999" s="50">
        <v>49758.756321536828</v>
      </c>
      <c r="Z999" s="50">
        <f>V999-Y999</f>
        <v>744598.48284512979</v>
      </c>
      <c r="AA999" s="50"/>
      <c r="AB999" s="1"/>
      <c r="AC999" s="27">
        <f t="shared" si="116"/>
        <v>6.264027551852748E-2</v>
      </c>
      <c r="AD999" s="15"/>
    </row>
    <row r="1000" spans="1:30" ht="15.75" hidden="1" outlineLevel="3" thickBot="1" x14ac:dyDescent="0.3">
      <c r="A1000" s="28" t="s">
        <v>1925</v>
      </c>
      <c r="B1000" s="28" t="s">
        <v>1926</v>
      </c>
      <c r="C1000" s="24" t="s">
        <v>2123</v>
      </c>
      <c r="D1000" s="24" t="s">
        <v>2124</v>
      </c>
      <c r="E1000" s="25">
        <v>902106.84</v>
      </c>
      <c r="F1000" s="25">
        <v>902106.84</v>
      </c>
      <c r="G1000" s="25">
        <v>902106.84</v>
      </c>
      <c r="H1000" s="25">
        <v>902106.84</v>
      </c>
      <c r="I1000" s="25">
        <v>902106.84</v>
      </c>
      <c r="J1000" s="25">
        <v>902106.84</v>
      </c>
      <c r="K1000" s="25">
        <v>584208.47</v>
      </c>
      <c r="L1000" s="25">
        <v>584208.47</v>
      </c>
      <c r="M1000" s="25">
        <v>584208.47</v>
      </c>
      <c r="N1000" s="25">
        <v>584208.47</v>
      </c>
      <c r="O1000" s="25">
        <v>584208.47</v>
      </c>
      <c r="P1000" s="25">
        <v>584208.47</v>
      </c>
      <c r="Q1000" s="25">
        <v>584208.47</v>
      </c>
      <c r="R1000" s="25">
        <f t="shared" si="117"/>
        <v>729911.88958333328</v>
      </c>
      <c r="T1000" s="50"/>
      <c r="U1000" s="50"/>
      <c r="V1000" s="50">
        <f t="shared" si="114"/>
        <v>729911.88958333328</v>
      </c>
      <c r="W1000" s="50"/>
      <c r="X1000" s="50"/>
      <c r="Y1000" s="50">
        <v>58238.045249713781</v>
      </c>
      <c r="Z1000" s="50">
        <f>V1000-Y1000</f>
        <v>671673.84433361946</v>
      </c>
      <c r="AA1000" s="50"/>
      <c r="AB1000" s="1"/>
      <c r="AC1000" s="27">
        <f t="shared" si="116"/>
        <v>7.9787774498314715E-2</v>
      </c>
      <c r="AD1000" s="15"/>
    </row>
    <row r="1001" spans="1:30" ht="13.5" hidden="1" outlineLevel="3" thickBot="1" x14ac:dyDescent="0.25">
      <c r="A1001" s="28" t="s">
        <v>1925</v>
      </c>
      <c r="B1001" s="28" t="s">
        <v>1926</v>
      </c>
      <c r="C1001" s="24" t="s">
        <v>2125</v>
      </c>
      <c r="D1001" s="24" t="s">
        <v>2126</v>
      </c>
      <c r="E1001" s="25">
        <v>559162.29</v>
      </c>
      <c r="F1001" s="25">
        <v>556596.75</v>
      </c>
      <c r="G1001" s="25">
        <v>551857.78</v>
      </c>
      <c r="H1001" s="25">
        <v>549600.74</v>
      </c>
      <c r="I1001" s="25">
        <v>548683.84</v>
      </c>
      <c r="J1001" s="25">
        <v>547097.16</v>
      </c>
      <c r="K1001" s="25">
        <v>546673.32999999996</v>
      </c>
      <c r="L1001" s="25">
        <v>545702.59</v>
      </c>
      <c r="M1001" s="25">
        <v>544201.52</v>
      </c>
      <c r="N1001" s="25">
        <v>543600.68000000005</v>
      </c>
      <c r="O1001" s="25">
        <v>543070.67000000004</v>
      </c>
      <c r="P1001" s="25">
        <v>537207.32999999996</v>
      </c>
      <c r="Q1001" s="25">
        <v>526001.81999999995</v>
      </c>
      <c r="R1001" s="25">
        <f t="shared" si="117"/>
        <v>546406.20374999999</v>
      </c>
      <c r="T1001" s="50"/>
      <c r="U1001" s="50"/>
      <c r="V1001" s="50">
        <f t="shared" si="114"/>
        <v>546406.20374999999</v>
      </c>
      <c r="W1001" s="50"/>
      <c r="X1001" s="50"/>
      <c r="Y1001" s="50"/>
      <c r="Z1001" s="50"/>
      <c r="AA1001" s="50">
        <f>V1001</f>
        <v>546406.20374999999</v>
      </c>
      <c r="AB1001" s="1"/>
      <c r="AC1001" s="27">
        <f t="shared" si="116"/>
        <v>0</v>
      </c>
    </row>
    <row r="1002" spans="1:30" ht="13.5" hidden="1" outlineLevel="3" thickBot="1" x14ac:dyDescent="0.25">
      <c r="A1002" s="28" t="s">
        <v>1925</v>
      </c>
      <c r="B1002" s="28" t="s">
        <v>1926</v>
      </c>
      <c r="C1002" s="24" t="s">
        <v>2127</v>
      </c>
      <c r="D1002" s="24" t="s">
        <v>2128</v>
      </c>
      <c r="E1002" s="25">
        <v>989989.96</v>
      </c>
      <c r="F1002" s="25">
        <v>1180791.3400000001</v>
      </c>
      <c r="G1002" s="25">
        <v>1250065.25</v>
      </c>
      <c r="H1002" s="25">
        <v>1132992.1499999999</v>
      </c>
      <c r="I1002" s="25">
        <v>1170305.1599999999</v>
      </c>
      <c r="J1002" s="25">
        <v>1113903.56</v>
      </c>
      <c r="K1002" s="25">
        <v>867976.81</v>
      </c>
      <c r="L1002" s="25">
        <v>837591.67</v>
      </c>
      <c r="M1002" s="25">
        <v>951094.37</v>
      </c>
      <c r="N1002" s="25">
        <v>864247.43</v>
      </c>
      <c r="O1002" s="25">
        <v>932989.26</v>
      </c>
      <c r="P1002" s="25">
        <v>788569.36</v>
      </c>
      <c r="Q1002" s="25">
        <v>652451.03</v>
      </c>
      <c r="R1002" s="25">
        <f t="shared" si="117"/>
        <v>992645.57124999992</v>
      </c>
      <c r="T1002" s="50"/>
      <c r="U1002" s="50"/>
      <c r="V1002" s="50">
        <f t="shared" si="114"/>
        <v>992645.57124999992</v>
      </c>
      <c r="W1002" s="50"/>
      <c r="X1002" s="50"/>
      <c r="Y1002" s="50"/>
      <c r="Z1002" s="50">
        <f>V1002</f>
        <v>992645.57124999992</v>
      </c>
      <c r="AA1002" s="50"/>
      <c r="AB1002" s="1"/>
      <c r="AC1002" s="27">
        <f t="shared" si="116"/>
        <v>0</v>
      </c>
    </row>
    <row r="1003" spans="1:30" ht="13.5" hidden="1" outlineLevel="3" thickBot="1" x14ac:dyDescent="0.25">
      <c r="A1003" s="28" t="s">
        <v>1925</v>
      </c>
      <c r="B1003" s="28" t="s">
        <v>1926</v>
      </c>
      <c r="C1003" s="24" t="s">
        <v>2129</v>
      </c>
      <c r="D1003" s="24" t="s">
        <v>2130</v>
      </c>
      <c r="E1003" s="25">
        <v>454879.49</v>
      </c>
      <c r="F1003" s="25">
        <v>470775.64</v>
      </c>
      <c r="G1003" s="25">
        <v>482232.04</v>
      </c>
      <c r="H1003" s="25">
        <v>700026.48</v>
      </c>
      <c r="I1003" s="25">
        <v>699958.12</v>
      </c>
      <c r="J1003" s="25">
        <v>700026.47</v>
      </c>
      <c r="K1003" s="25">
        <v>700026.47</v>
      </c>
      <c r="L1003" s="25">
        <v>700026.47</v>
      </c>
      <c r="M1003" s="25">
        <v>700026.48</v>
      </c>
      <c r="N1003" s="25">
        <v>700026.48</v>
      </c>
      <c r="O1003" s="25">
        <v>700026.48</v>
      </c>
      <c r="P1003" s="25">
        <v>700026.48</v>
      </c>
      <c r="Q1003" s="25">
        <v>700026.48</v>
      </c>
      <c r="R1003" s="25">
        <f t="shared" si="117"/>
        <v>652552.54958333343</v>
      </c>
      <c r="T1003" s="50"/>
      <c r="U1003" s="50"/>
      <c r="V1003" s="50">
        <f t="shared" ref="V1003:V1019" si="118">R1003</f>
        <v>652552.54958333343</v>
      </c>
      <c r="W1003" s="50"/>
      <c r="X1003" s="50"/>
      <c r="Y1003" s="50"/>
      <c r="Z1003" s="50"/>
      <c r="AA1003" s="50">
        <f t="shared" ref="AA1003:AA1008" si="119">V1003</f>
        <v>652552.54958333343</v>
      </c>
      <c r="AB1003" s="1"/>
      <c r="AC1003" s="27">
        <f t="shared" si="116"/>
        <v>0</v>
      </c>
    </row>
    <row r="1004" spans="1:30" ht="13.5" hidden="1" outlineLevel="3" thickBot="1" x14ac:dyDescent="0.25">
      <c r="A1004" s="28" t="s">
        <v>1925</v>
      </c>
      <c r="B1004" s="28" t="s">
        <v>1926</v>
      </c>
      <c r="C1004" s="24" t="s">
        <v>2131</v>
      </c>
      <c r="D1004" s="24" t="s">
        <v>2132</v>
      </c>
      <c r="E1004" s="25">
        <v>5443515.0700000003</v>
      </c>
      <c r="F1004" s="25">
        <v>5443515.0700000003</v>
      </c>
      <c r="G1004" s="25">
        <v>5443515.0700000003</v>
      </c>
      <c r="H1004" s="25">
        <v>5401614.3099999996</v>
      </c>
      <c r="I1004" s="25">
        <v>5401086.8200000003</v>
      </c>
      <c r="J1004" s="25">
        <v>5401614.3099999996</v>
      </c>
      <c r="K1004" s="25">
        <v>5361819.97</v>
      </c>
      <c r="L1004" s="25">
        <v>5361819.97</v>
      </c>
      <c r="M1004" s="25">
        <v>5361819.9800000004</v>
      </c>
      <c r="N1004" s="25">
        <v>5318353.51</v>
      </c>
      <c r="O1004" s="25">
        <v>5318353.51</v>
      </c>
      <c r="P1004" s="25">
        <v>5318353.51</v>
      </c>
      <c r="Q1004" s="25">
        <v>5274649.8099999996</v>
      </c>
      <c r="R1004" s="25">
        <f t="shared" si="117"/>
        <v>5374245.7058333335</v>
      </c>
      <c r="T1004" s="50"/>
      <c r="U1004" s="50"/>
      <c r="V1004" s="50">
        <f t="shared" si="118"/>
        <v>5374245.7058333335</v>
      </c>
      <c r="W1004" s="50"/>
      <c r="X1004" s="50"/>
      <c r="Y1004" s="50"/>
      <c r="Z1004" s="50"/>
      <c r="AA1004" s="50">
        <f t="shared" si="119"/>
        <v>5374245.7058333335</v>
      </c>
      <c r="AB1004" s="1"/>
      <c r="AC1004" s="27">
        <f t="shared" si="116"/>
        <v>0</v>
      </c>
    </row>
    <row r="1005" spans="1:30" ht="13.5" hidden="1" outlineLevel="3" thickBot="1" x14ac:dyDescent="0.25">
      <c r="A1005" s="28" t="s">
        <v>1925</v>
      </c>
      <c r="B1005" s="28" t="s">
        <v>1926</v>
      </c>
      <c r="C1005" s="24" t="s">
        <v>2133</v>
      </c>
      <c r="D1005" s="24" t="s">
        <v>2134</v>
      </c>
      <c r="E1005" s="25">
        <v>4097316.84</v>
      </c>
      <c r="F1005" s="25">
        <v>4097316.84</v>
      </c>
      <c r="G1005" s="25">
        <v>4097316.84</v>
      </c>
      <c r="H1005" s="25">
        <v>4088715.14</v>
      </c>
      <c r="I1005" s="25">
        <v>4088315.86</v>
      </c>
      <c r="J1005" s="25">
        <v>4088715.14</v>
      </c>
      <c r="K1005" s="25">
        <v>4081653.42</v>
      </c>
      <c r="L1005" s="25">
        <v>4081653.42</v>
      </c>
      <c r="M1005" s="25">
        <v>4081653.43</v>
      </c>
      <c r="N1005" s="25">
        <v>4072784.98</v>
      </c>
      <c r="O1005" s="25">
        <v>4072784.98</v>
      </c>
      <c r="P1005" s="25">
        <v>4072784.98</v>
      </c>
      <c r="Q1005" s="25">
        <v>4063817.61</v>
      </c>
      <c r="R1005" s="25">
        <f t="shared" si="117"/>
        <v>4083688.5212499998</v>
      </c>
      <c r="T1005" s="50"/>
      <c r="U1005" s="50"/>
      <c r="V1005" s="50">
        <f t="shared" si="118"/>
        <v>4083688.5212499998</v>
      </c>
      <c r="W1005" s="50"/>
      <c r="X1005" s="50"/>
      <c r="Y1005" s="50"/>
      <c r="Z1005" s="50"/>
      <c r="AA1005" s="50">
        <f t="shared" si="119"/>
        <v>4083688.5212499998</v>
      </c>
      <c r="AB1005" s="1"/>
      <c r="AC1005" s="27">
        <f t="shared" si="116"/>
        <v>0</v>
      </c>
    </row>
    <row r="1006" spans="1:30" ht="13.5" hidden="1" outlineLevel="3" thickBot="1" x14ac:dyDescent="0.25">
      <c r="A1006" s="28" t="s">
        <v>1925</v>
      </c>
      <c r="B1006" s="28" t="s">
        <v>1926</v>
      </c>
      <c r="C1006" s="24" t="s">
        <v>2135</v>
      </c>
      <c r="D1006" s="24" t="s">
        <v>2136</v>
      </c>
      <c r="E1006" s="25">
        <v>19092.79</v>
      </c>
      <c r="F1006" s="25">
        <v>18456.37</v>
      </c>
      <c r="G1006" s="25">
        <v>17819.939999999999</v>
      </c>
      <c r="H1006" s="25">
        <v>17183.52</v>
      </c>
      <c r="I1006" s="25">
        <v>16545.46</v>
      </c>
      <c r="J1006" s="25">
        <v>15910.66</v>
      </c>
      <c r="K1006" s="25">
        <v>15274.23</v>
      </c>
      <c r="L1006" s="25">
        <v>15274.23</v>
      </c>
      <c r="M1006" s="25">
        <v>15274.23</v>
      </c>
      <c r="N1006" s="25">
        <v>13364.98</v>
      </c>
      <c r="O1006" s="25">
        <v>13364.98</v>
      </c>
      <c r="P1006" s="25">
        <v>13364.98</v>
      </c>
      <c r="Q1006" s="25">
        <v>11455.69</v>
      </c>
      <c r="R1006" s="25">
        <f t="shared" si="117"/>
        <v>15592.318333333336</v>
      </c>
      <c r="T1006" s="50"/>
      <c r="U1006" s="50"/>
      <c r="V1006" s="50">
        <f t="shared" si="118"/>
        <v>15592.318333333336</v>
      </c>
      <c r="W1006" s="50"/>
      <c r="X1006" s="50"/>
      <c r="Y1006" s="50"/>
      <c r="Z1006" s="50"/>
      <c r="AA1006" s="50">
        <f t="shared" si="119"/>
        <v>15592.318333333336</v>
      </c>
      <c r="AB1006" s="1"/>
      <c r="AC1006" s="27">
        <f t="shared" si="116"/>
        <v>0</v>
      </c>
    </row>
    <row r="1007" spans="1:30" ht="13.5" hidden="1" outlineLevel="3" thickBot="1" x14ac:dyDescent="0.25">
      <c r="A1007" s="28" t="s">
        <v>1925</v>
      </c>
      <c r="B1007" s="28" t="s">
        <v>1926</v>
      </c>
      <c r="C1007" s="24" t="s">
        <v>2137</v>
      </c>
      <c r="D1007" s="24" t="s">
        <v>2138</v>
      </c>
      <c r="E1007" s="25">
        <v>25225983.379999999</v>
      </c>
      <c r="F1007" s="25">
        <v>25311713.170000002</v>
      </c>
      <c r="G1007" s="25">
        <v>20675194.52</v>
      </c>
      <c r="H1007" s="25">
        <v>36592074.009999998</v>
      </c>
      <c r="I1007" s="25">
        <v>28562453.420000002</v>
      </c>
      <c r="J1007" s="25">
        <v>20679303.68</v>
      </c>
      <c r="K1007" s="25">
        <v>13041268.390000001</v>
      </c>
      <c r="L1007" s="25">
        <v>29225864.489999998</v>
      </c>
      <c r="M1007" s="25">
        <v>26301309.079999998</v>
      </c>
      <c r="N1007" s="25">
        <v>48009689.82</v>
      </c>
      <c r="O1007" s="25">
        <v>78908749.140000001</v>
      </c>
      <c r="P1007" s="25">
        <v>173414008.94999999</v>
      </c>
      <c r="Q1007" s="25">
        <v>54763565.649999999</v>
      </c>
      <c r="R1007" s="25">
        <f t="shared" si="117"/>
        <v>45059700.265416659</v>
      </c>
      <c r="T1007" s="50"/>
      <c r="U1007" s="50"/>
      <c r="V1007" s="50">
        <f t="shared" si="118"/>
        <v>45059700.265416659</v>
      </c>
      <c r="W1007" s="50"/>
      <c r="X1007" s="50"/>
      <c r="Y1007" s="50"/>
      <c r="Z1007" s="50"/>
      <c r="AA1007" s="50">
        <f t="shared" si="119"/>
        <v>45059700.265416659</v>
      </c>
      <c r="AB1007" s="1"/>
      <c r="AC1007" s="27">
        <f t="shared" si="116"/>
        <v>0</v>
      </c>
    </row>
    <row r="1008" spans="1:30" ht="13.5" hidden="1" outlineLevel="3" thickBot="1" x14ac:dyDescent="0.25">
      <c r="A1008" s="28" t="s">
        <v>1925</v>
      </c>
      <c r="B1008" s="28" t="s">
        <v>1926</v>
      </c>
      <c r="C1008" s="24" t="s">
        <v>2139</v>
      </c>
      <c r="D1008" s="24" t="s">
        <v>2140</v>
      </c>
      <c r="E1008" s="25">
        <v>6379799.3300000001</v>
      </c>
      <c r="F1008" s="25">
        <v>6444756.5899999999</v>
      </c>
      <c r="G1008" s="25">
        <v>6469152.6299999999</v>
      </c>
      <c r="H1008" s="25">
        <v>6530403.8399999999</v>
      </c>
      <c r="I1008" s="25">
        <v>6600968.0199999996</v>
      </c>
      <c r="J1008" s="25">
        <v>6677290.5700000003</v>
      </c>
      <c r="K1008" s="25">
        <v>5397391.5599999996</v>
      </c>
      <c r="L1008" s="25">
        <v>5368060.18</v>
      </c>
      <c r="M1008" s="25">
        <v>5434085.54</v>
      </c>
      <c r="N1008" s="25">
        <v>5495944.5800000001</v>
      </c>
      <c r="O1008" s="25">
        <v>5483490.79</v>
      </c>
      <c r="P1008" s="25">
        <v>5501523.8499999996</v>
      </c>
      <c r="Q1008" s="25">
        <v>5542340.21</v>
      </c>
      <c r="R1008" s="25">
        <f t="shared" si="117"/>
        <v>5947011.4933333332</v>
      </c>
      <c r="T1008" s="50"/>
      <c r="U1008" s="50"/>
      <c r="V1008" s="50">
        <f t="shared" si="118"/>
        <v>5947011.4933333332</v>
      </c>
      <c r="W1008" s="50"/>
      <c r="X1008" s="50"/>
      <c r="Y1008" s="50"/>
      <c r="Z1008" s="50"/>
      <c r="AA1008" s="50">
        <f t="shared" si="119"/>
        <v>5947011.4933333332</v>
      </c>
      <c r="AB1008" s="1"/>
      <c r="AC1008" s="27">
        <f t="shared" si="116"/>
        <v>0</v>
      </c>
    </row>
    <row r="1009" spans="1:30" ht="15.75" hidden="1" outlineLevel="3" thickBot="1" x14ac:dyDescent="0.3">
      <c r="A1009" s="28" t="s">
        <v>1925</v>
      </c>
      <c r="B1009" s="28" t="s">
        <v>1926</v>
      </c>
      <c r="C1009" s="24" t="s">
        <v>2141</v>
      </c>
      <c r="D1009" s="24" t="s">
        <v>2142</v>
      </c>
      <c r="E1009" s="25">
        <v>5531.98</v>
      </c>
      <c r="F1009" s="25">
        <v>6453.98</v>
      </c>
      <c r="G1009" s="25">
        <v>7375.98</v>
      </c>
      <c r="H1009" s="25">
        <v>8297.9699999999993</v>
      </c>
      <c r="I1009" s="25">
        <v>9219.07</v>
      </c>
      <c r="J1009" s="25">
        <v>10141.950000000001</v>
      </c>
      <c r="K1009" s="25">
        <v>0</v>
      </c>
      <c r="L1009" s="25">
        <v>512.23</v>
      </c>
      <c r="M1009" s="25">
        <v>1024.43</v>
      </c>
      <c r="N1009" s="25">
        <v>1536.67</v>
      </c>
      <c r="O1009" s="25">
        <v>2048.89</v>
      </c>
      <c r="P1009" s="25">
        <v>2561.1</v>
      </c>
      <c r="Q1009" s="25">
        <v>3073.32</v>
      </c>
      <c r="R1009" s="25">
        <f t="shared" si="117"/>
        <v>4456.2433333333329</v>
      </c>
      <c r="T1009" s="50"/>
      <c r="U1009" s="50"/>
      <c r="V1009" s="50">
        <f t="shared" si="118"/>
        <v>4456.2433333333329</v>
      </c>
      <c r="W1009" s="50"/>
      <c r="X1009" s="50"/>
      <c r="Y1009" s="50">
        <v>315.70616957907197</v>
      </c>
      <c r="Z1009" s="50">
        <f>V1009-Y1009</f>
        <v>4140.5371637542612</v>
      </c>
      <c r="AA1009" s="50"/>
      <c r="AB1009" s="1"/>
      <c r="AC1009" s="27">
        <f t="shared" si="116"/>
        <v>7.0845810240555085E-2</v>
      </c>
      <c r="AD1009" s="15"/>
    </row>
    <row r="1010" spans="1:30" ht="15.75" hidden="1" outlineLevel="3" thickBot="1" x14ac:dyDescent="0.3">
      <c r="A1010" s="28" t="s">
        <v>1925</v>
      </c>
      <c r="B1010" s="28" t="s">
        <v>1926</v>
      </c>
      <c r="C1010" s="24" t="s">
        <v>2143</v>
      </c>
      <c r="D1010" s="24" t="s">
        <v>2144</v>
      </c>
      <c r="E1010" s="25">
        <v>597487.73</v>
      </c>
      <c r="F1010" s="25">
        <v>596959.89</v>
      </c>
      <c r="G1010" s="25">
        <v>383332.28</v>
      </c>
      <c r="H1010" s="25">
        <v>396672.72</v>
      </c>
      <c r="I1010" s="25">
        <v>392819.59</v>
      </c>
      <c r="J1010" s="25">
        <v>392860.6</v>
      </c>
      <c r="K1010" s="25">
        <v>406015.5</v>
      </c>
      <c r="L1010" s="25">
        <v>405574.52</v>
      </c>
      <c r="M1010" s="25">
        <v>404914.68</v>
      </c>
      <c r="N1010" s="25">
        <v>430639.41</v>
      </c>
      <c r="O1010" s="25">
        <v>432041.94</v>
      </c>
      <c r="P1010" s="25">
        <v>433687.14</v>
      </c>
      <c r="Q1010" s="25">
        <v>455807.69</v>
      </c>
      <c r="R1010" s="25">
        <f t="shared" si="117"/>
        <v>433513.83166666672</v>
      </c>
      <c r="T1010" s="50"/>
      <c r="U1010" s="50"/>
      <c r="V1010" s="50">
        <f t="shared" si="118"/>
        <v>433513.83166666672</v>
      </c>
      <c r="W1010" s="50"/>
      <c r="X1010" s="50"/>
      <c r="Y1010" s="50">
        <v>27155.425856692545</v>
      </c>
      <c r="Z1010" s="50">
        <f>V1010-Y1010</f>
        <v>406358.40580997418</v>
      </c>
      <c r="AA1010" s="50"/>
      <c r="AB1010" s="1"/>
      <c r="AC1010" s="27">
        <f t="shared" si="116"/>
        <v>6.264027551852748E-2</v>
      </c>
      <c r="AD1010" s="15"/>
    </row>
    <row r="1011" spans="1:30" ht="13.5" hidden="1" outlineLevel="3" thickBot="1" x14ac:dyDescent="0.25">
      <c r="A1011" s="28" t="s">
        <v>1925</v>
      </c>
      <c r="B1011" s="28" t="s">
        <v>1926</v>
      </c>
      <c r="C1011" s="24" t="s">
        <v>2145</v>
      </c>
      <c r="D1011" s="24" t="s">
        <v>2146</v>
      </c>
      <c r="E1011" s="25">
        <v>630804.79</v>
      </c>
      <c r="F1011" s="25">
        <v>621898.92000000004</v>
      </c>
      <c r="G1011" s="25">
        <v>620317.06999999995</v>
      </c>
      <c r="H1011" s="25">
        <v>584599.67000000004</v>
      </c>
      <c r="I1011" s="25">
        <v>573133.92000000004</v>
      </c>
      <c r="J1011" s="25">
        <v>572631.35</v>
      </c>
      <c r="K1011" s="25">
        <v>571190.30000000005</v>
      </c>
      <c r="L1011" s="25">
        <v>568391.11</v>
      </c>
      <c r="M1011" s="25">
        <v>565586.26</v>
      </c>
      <c r="N1011" s="25">
        <v>564816.44999999995</v>
      </c>
      <c r="O1011" s="25">
        <v>560301.99</v>
      </c>
      <c r="P1011" s="25">
        <v>556137.68999999994</v>
      </c>
      <c r="Q1011" s="25">
        <v>549976.91</v>
      </c>
      <c r="R1011" s="25">
        <f t="shared" si="117"/>
        <v>579116.29833333334</v>
      </c>
      <c r="T1011" s="50"/>
      <c r="U1011" s="50"/>
      <c r="V1011" s="50">
        <f t="shared" si="118"/>
        <v>579116.29833333334</v>
      </c>
      <c r="W1011" s="50"/>
      <c r="X1011" s="50"/>
      <c r="Y1011" s="50"/>
      <c r="Z1011" s="50">
        <f>V1011</f>
        <v>579116.29833333334</v>
      </c>
      <c r="AA1011" s="50"/>
      <c r="AB1011" s="1"/>
      <c r="AC1011" s="27">
        <f t="shared" si="116"/>
        <v>0</v>
      </c>
    </row>
    <row r="1012" spans="1:30" ht="13.5" hidden="1" outlineLevel="3" thickBot="1" x14ac:dyDescent="0.25">
      <c r="A1012" s="28" t="s">
        <v>1925</v>
      </c>
      <c r="B1012" s="28" t="s">
        <v>1926</v>
      </c>
      <c r="C1012" s="24" t="s">
        <v>2147</v>
      </c>
      <c r="D1012" s="24" t="s">
        <v>2148</v>
      </c>
      <c r="E1012" s="25">
        <v>106347.13</v>
      </c>
      <c r="F1012" s="25">
        <v>136121.54999999999</v>
      </c>
      <c r="G1012" s="25">
        <v>167537.71</v>
      </c>
      <c r="H1012" s="25">
        <v>187578.26</v>
      </c>
      <c r="I1012" s="25">
        <v>181159.72</v>
      </c>
      <c r="J1012" s="25">
        <v>170039.38</v>
      </c>
      <c r="K1012" s="25">
        <v>153907.62</v>
      </c>
      <c r="L1012" s="25">
        <v>124170.05</v>
      </c>
      <c r="M1012" s="25">
        <v>93138.65</v>
      </c>
      <c r="N1012" s="25">
        <v>67671.11</v>
      </c>
      <c r="O1012" s="25">
        <v>48077.279999999999</v>
      </c>
      <c r="P1012" s="25">
        <v>38557.35</v>
      </c>
      <c r="Q1012" s="25">
        <v>47294.35</v>
      </c>
      <c r="R1012" s="25">
        <f t="shared" si="117"/>
        <v>120398.28500000002</v>
      </c>
      <c r="T1012" s="50"/>
      <c r="U1012" s="50"/>
      <c r="V1012" s="50">
        <f t="shared" si="118"/>
        <v>120398.28500000002</v>
      </c>
      <c r="W1012" s="50"/>
      <c r="X1012" s="50"/>
      <c r="Y1012" s="50"/>
      <c r="Z1012" s="50">
        <f>V1012</f>
        <v>120398.28500000002</v>
      </c>
      <c r="AA1012" s="50"/>
      <c r="AB1012" s="1"/>
      <c r="AC1012" s="27">
        <f t="shared" si="116"/>
        <v>0</v>
      </c>
    </row>
    <row r="1013" spans="1:30" ht="13.5" hidden="1" outlineLevel="3" thickBot="1" x14ac:dyDescent="0.25">
      <c r="A1013" s="28" t="s">
        <v>1925</v>
      </c>
      <c r="B1013" s="28" t="s">
        <v>1926</v>
      </c>
      <c r="C1013" s="24" t="s">
        <v>2149</v>
      </c>
      <c r="D1013" s="24" t="s">
        <v>2150</v>
      </c>
      <c r="E1013" s="25">
        <v>3601326.87</v>
      </c>
      <c r="F1013" s="25">
        <v>3618776.66</v>
      </c>
      <c r="G1013" s="25">
        <v>3621604.23</v>
      </c>
      <c r="H1013" s="25">
        <v>3631985.22</v>
      </c>
      <c r="I1013" s="25">
        <v>3651153.32</v>
      </c>
      <c r="J1013" s="25">
        <v>3652834.91</v>
      </c>
      <c r="K1013" s="25">
        <v>3660987.47</v>
      </c>
      <c r="L1013" s="25">
        <v>3675682.42</v>
      </c>
      <c r="M1013" s="25">
        <v>3688585.87</v>
      </c>
      <c r="N1013" s="25">
        <v>3701707.17</v>
      </c>
      <c r="O1013" s="25">
        <v>3722544.58</v>
      </c>
      <c r="P1013" s="25">
        <v>3727635.65</v>
      </c>
      <c r="Q1013" s="25">
        <v>3731043.78</v>
      </c>
      <c r="R1013" s="25">
        <f t="shared" si="117"/>
        <v>3668306.9020833336</v>
      </c>
      <c r="T1013" s="50"/>
      <c r="U1013" s="50"/>
      <c r="V1013" s="50">
        <f t="shared" si="118"/>
        <v>3668306.9020833336</v>
      </c>
      <c r="W1013" s="50"/>
      <c r="X1013" s="50"/>
      <c r="Y1013" s="50"/>
      <c r="Z1013" s="50">
        <f>V1013</f>
        <v>3668306.9020833336</v>
      </c>
      <c r="AA1013" s="50"/>
      <c r="AB1013" s="1"/>
      <c r="AC1013" s="27">
        <f t="shared" si="116"/>
        <v>0</v>
      </c>
    </row>
    <row r="1014" spans="1:30" ht="13.5" hidden="1" outlineLevel="3" thickBot="1" x14ac:dyDescent="0.25">
      <c r="A1014" s="28" t="s">
        <v>1925</v>
      </c>
      <c r="B1014" s="28" t="s">
        <v>1926</v>
      </c>
      <c r="C1014" s="24" t="s">
        <v>2151</v>
      </c>
      <c r="D1014" s="24" t="s">
        <v>2152</v>
      </c>
      <c r="E1014" s="25">
        <v>66981586.5</v>
      </c>
      <c r="F1014" s="25">
        <v>66981586.5</v>
      </c>
      <c r="G1014" s="25">
        <v>66981586.5</v>
      </c>
      <c r="H1014" s="25">
        <v>66981586.5</v>
      </c>
      <c r="I1014" s="25">
        <v>66975041.729999997</v>
      </c>
      <c r="J1014" s="25">
        <v>66976845.899999999</v>
      </c>
      <c r="K1014" s="25">
        <v>66976845.899999999</v>
      </c>
      <c r="L1014" s="25">
        <v>66976845.899999999</v>
      </c>
      <c r="M1014" s="25">
        <v>66076094.469999999</v>
      </c>
      <c r="N1014" s="25">
        <v>66076094.469999999</v>
      </c>
      <c r="O1014" s="25">
        <v>66076094.469999999</v>
      </c>
      <c r="P1014" s="25">
        <v>66076094.469999999</v>
      </c>
      <c r="Q1014" s="25">
        <v>66076094.469999999</v>
      </c>
      <c r="R1014" s="25">
        <f t="shared" si="117"/>
        <v>66640296.441250004</v>
      </c>
      <c r="T1014" s="50"/>
      <c r="U1014" s="50"/>
      <c r="V1014" s="50">
        <f t="shared" si="118"/>
        <v>66640296.441250004</v>
      </c>
      <c r="W1014" s="50"/>
      <c r="X1014" s="50"/>
      <c r="Y1014" s="50"/>
      <c r="Z1014" s="50"/>
      <c r="AA1014" s="50">
        <f t="shared" ref="AA1014:AA1019" si="120">V1014</f>
        <v>66640296.441250004</v>
      </c>
      <c r="AB1014" s="1"/>
      <c r="AC1014" s="27">
        <f t="shared" si="116"/>
        <v>0</v>
      </c>
    </row>
    <row r="1015" spans="1:30" ht="13.5" hidden="1" outlineLevel="3" thickBot="1" x14ac:dyDescent="0.25">
      <c r="A1015" s="28" t="s">
        <v>1925</v>
      </c>
      <c r="B1015" s="28" t="s">
        <v>1926</v>
      </c>
      <c r="C1015" s="24" t="s">
        <v>2153</v>
      </c>
      <c r="D1015" s="24" t="s">
        <v>2154</v>
      </c>
      <c r="E1015" s="25">
        <v>1298701.21</v>
      </c>
      <c r="F1015" s="25">
        <v>1295400.93</v>
      </c>
      <c r="G1015" s="25">
        <v>1292737.49</v>
      </c>
      <c r="H1015" s="25">
        <v>1288726.93</v>
      </c>
      <c r="I1015" s="25">
        <v>1279526.56</v>
      </c>
      <c r="J1015" s="25">
        <v>1275859.51</v>
      </c>
      <c r="K1015" s="25">
        <v>1272061.1499999999</v>
      </c>
      <c r="L1015" s="25">
        <v>1265405.54</v>
      </c>
      <c r="M1015" s="25">
        <v>1287206.42</v>
      </c>
      <c r="N1015" s="25">
        <v>1281569.51</v>
      </c>
      <c r="O1015" s="25">
        <v>1275755.02</v>
      </c>
      <c r="P1015" s="25">
        <v>1272170.06</v>
      </c>
      <c r="Q1015" s="25">
        <v>1268550.8999999999</v>
      </c>
      <c r="R1015" s="25">
        <f t="shared" si="117"/>
        <v>1280837.0979166667</v>
      </c>
      <c r="T1015" s="50"/>
      <c r="U1015" s="50"/>
      <c r="V1015" s="50">
        <f t="shared" si="118"/>
        <v>1280837.0979166667</v>
      </c>
      <c r="W1015" s="50"/>
      <c r="X1015" s="50"/>
      <c r="Y1015" s="50"/>
      <c r="Z1015" s="50"/>
      <c r="AA1015" s="50">
        <f t="shared" si="120"/>
        <v>1280837.0979166667</v>
      </c>
      <c r="AB1015" s="1"/>
      <c r="AC1015" s="27">
        <f t="shared" si="116"/>
        <v>0</v>
      </c>
    </row>
    <row r="1016" spans="1:30" ht="13.5" hidden="1" outlineLevel="3" thickBot="1" x14ac:dyDescent="0.25">
      <c r="A1016" s="28" t="s">
        <v>1925</v>
      </c>
      <c r="B1016" s="28" t="s">
        <v>1926</v>
      </c>
      <c r="C1016" s="24" t="s">
        <v>2155</v>
      </c>
      <c r="D1016" s="24" t="s">
        <v>2156</v>
      </c>
      <c r="E1016" s="25">
        <v>466290.56</v>
      </c>
      <c r="F1016" s="25">
        <v>464864.27</v>
      </c>
      <c r="G1016" s="25">
        <v>458408.34</v>
      </c>
      <c r="H1016" s="25">
        <v>458910.21</v>
      </c>
      <c r="I1016" s="25">
        <v>480891.77</v>
      </c>
      <c r="J1016" s="25">
        <v>410278.40000000002</v>
      </c>
      <c r="K1016" s="25">
        <v>336911.45</v>
      </c>
      <c r="L1016" s="25">
        <v>264017.15000000002</v>
      </c>
      <c r="M1016" s="25">
        <v>189009.22</v>
      </c>
      <c r="N1016" s="25">
        <v>161003.89000000001</v>
      </c>
      <c r="O1016" s="25">
        <v>150758.62</v>
      </c>
      <c r="P1016" s="25">
        <v>142097.75</v>
      </c>
      <c r="Q1016" s="25">
        <v>134008.21</v>
      </c>
      <c r="R1016" s="25">
        <f t="shared" si="117"/>
        <v>318108.37125000003</v>
      </c>
      <c r="T1016" s="50"/>
      <c r="U1016" s="50"/>
      <c r="V1016" s="50">
        <f t="shared" si="118"/>
        <v>318108.37125000003</v>
      </c>
      <c r="W1016" s="50"/>
      <c r="X1016" s="50"/>
      <c r="Y1016" s="50"/>
      <c r="Z1016" s="50"/>
      <c r="AA1016" s="50">
        <f t="shared" si="120"/>
        <v>318108.37125000003</v>
      </c>
      <c r="AB1016" s="1"/>
      <c r="AC1016" s="27">
        <f t="shared" si="116"/>
        <v>0</v>
      </c>
    </row>
    <row r="1017" spans="1:30" ht="13.5" hidden="1" outlineLevel="3" thickBot="1" x14ac:dyDescent="0.25">
      <c r="A1017" s="28" t="s">
        <v>1925</v>
      </c>
      <c r="B1017" s="28" t="s">
        <v>1926</v>
      </c>
      <c r="C1017" s="24" t="s">
        <v>2157</v>
      </c>
      <c r="D1017" s="24" t="s">
        <v>2158</v>
      </c>
      <c r="E1017" s="25">
        <v>2372785.11</v>
      </c>
      <c r="F1017" s="25">
        <v>2388745.92</v>
      </c>
      <c r="G1017" s="25">
        <v>2362679.46</v>
      </c>
      <c r="H1017" s="25">
        <v>2378640.27</v>
      </c>
      <c r="I1017" s="25">
        <v>2394367.2400000002</v>
      </c>
      <c r="J1017" s="25">
        <v>2378753.88</v>
      </c>
      <c r="K1017" s="25">
        <v>2065766.29</v>
      </c>
      <c r="L1017" s="25">
        <v>2076461.45</v>
      </c>
      <c r="M1017" s="25">
        <v>2087156.63</v>
      </c>
      <c r="N1017" s="25">
        <v>2097851.79</v>
      </c>
      <c r="O1017" s="25">
        <v>2104298.7599999998</v>
      </c>
      <c r="P1017" s="25">
        <v>2090380.52</v>
      </c>
      <c r="Q1017" s="25">
        <v>2092653.42</v>
      </c>
      <c r="R1017" s="25">
        <f t="shared" si="117"/>
        <v>2221485.1229166663</v>
      </c>
      <c r="T1017" s="50"/>
      <c r="U1017" s="50"/>
      <c r="V1017" s="50">
        <f t="shared" si="118"/>
        <v>2221485.1229166663</v>
      </c>
      <c r="W1017" s="50"/>
      <c r="X1017" s="50"/>
      <c r="Y1017" s="50"/>
      <c r="Z1017" s="50"/>
      <c r="AA1017" s="50">
        <f t="shared" si="120"/>
        <v>2221485.1229166663</v>
      </c>
      <c r="AB1017" s="1"/>
      <c r="AC1017" s="27">
        <f t="shared" si="116"/>
        <v>0</v>
      </c>
    </row>
    <row r="1018" spans="1:30" ht="13.5" hidden="1" outlineLevel="3" thickBot="1" x14ac:dyDescent="0.25">
      <c r="A1018" s="28" t="s">
        <v>1925</v>
      </c>
      <c r="B1018" s="28" t="s">
        <v>1926</v>
      </c>
      <c r="C1018" s="24" t="s">
        <v>2159</v>
      </c>
      <c r="D1018" s="24" t="s">
        <v>2160</v>
      </c>
      <c r="E1018" s="25">
        <v>-14100336.07</v>
      </c>
      <c r="F1018" s="25">
        <v>-14100336.07</v>
      </c>
      <c r="G1018" s="25">
        <v>-14100336.07</v>
      </c>
      <c r="H1018" s="25">
        <v>-14100336.07</v>
      </c>
      <c r="I1018" s="25">
        <v>-14098955.619999999</v>
      </c>
      <c r="J1018" s="25">
        <v>-14104595.140000001</v>
      </c>
      <c r="K1018" s="25">
        <v>-14104595.140000001</v>
      </c>
      <c r="L1018" s="25">
        <v>-14104595.140000001</v>
      </c>
      <c r="M1018" s="25">
        <v>-13914956.130000001</v>
      </c>
      <c r="N1018" s="25">
        <v>-13914956.130000001</v>
      </c>
      <c r="O1018" s="25">
        <v>-13914956.130000001</v>
      </c>
      <c r="P1018" s="25">
        <v>-13914956.130000001</v>
      </c>
      <c r="Q1018" s="25">
        <v>-13914956.130000001</v>
      </c>
      <c r="R1018" s="25">
        <f t="shared" si="117"/>
        <v>-14031768.322499998</v>
      </c>
      <c r="T1018" s="50"/>
      <c r="U1018" s="50"/>
      <c r="V1018" s="50">
        <f t="shared" si="118"/>
        <v>-14031768.322499998</v>
      </c>
      <c r="W1018" s="50"/>
      <c r="X1018" s="50"/>
      <c r="Y1018" s="50"/>
      <c r="Z1018" s="50"/>
      <c r="AA1018" s="50">
        <f t="shared" si="120"/>
        <v>-14031768.322499998</v>
      </c>
      <c r="AB1018" s="1"/>
      <c r="AC1018" s="27">
        <f t="shared" si="116"/>
        <v>0</v>
      </c>
    </row>
    <row r="1019" spans="1:30" ht="13.5" hidden="1" outlineLevel="3" thickBot="1" x14ac:dyDescent="0.25">
      <c r="A1019" s="28" t="s">
        <v>1925</v>
      </c>
      <c r="B1019" s="28" t="s">
        <v>1926</v>
      </c>
      <c r="C1019" s="24" t="s">
        <v>2161</v>
      </c>
      <c r="D1019" s="24" t="s">
        <v>2162</v>
      </c>
      <c r="E1019" s="25">
        <v>-664085.68999999994</v>
      </c>
      <c r="F1019" s="25">
        <v>-689375.62</v>
      </c>
      <c r="G1019" s="25">
        <v>-698956.26</v>
      </c>
      <c r="H1019" s="25">
        <v>-708006.02</v>
      </c>
      <c r="I1019" s="25">
        <v>-703450.16</v>
      </c>
      <c r="J1019" s="25">
        <v>-644915.81000000006</v>
      </c>
      <c r="K1019" s="25">
        <v>-640880.41</v>
      </c>
      <c r="L1019" s="25">
        <v>-676121.03</v>
      </c>
      <c r="M1019" s="25">
        <v>-688664.79</v>
      </c>
      <c r="N1019" s="25">
        <v>-717180.86</v>
      </c>
      <c r="O1019" s="25">
        <v>-682884.3</v>
      </c>
      <c r="P1019" s="25">
        <v>-639862.86</v>
      </c>
      <c r="Q1019" s="25">
        <v>-589438.04</v>
      </c>
      <c r="R1019" s="25">
        <f t="shared" si="117"/>
        <v>-676421.66541666677</v>
      </c>
      <c r="T1019" s="50"/>
      <c r="U1019" s="50"/>
      <c r="V1019" s="50">
        <f t="shared" si="118"/>
        <v>-676421.66541666677</v>
      </c>
      <c r="W1019" s="50"/>
      <c r="X1019" s="50"/>
      <c r="Y1019" s="50"/>
      <c r="Z1019" s="50"/>
      <c r="AA1019" s="50">
        <f t="shared" si="120"/>
        <v>-676421.66541666677</v>
      </c>
      <c r="AB1019" s="1"/>
      <c r="AC1019" s="27">
        <f t="shared" si="116"/>
        <v>0</v>
      </c>
    </row>
    <row r="1020" spans="1:30" ht="13.5" hidden="1" outlineLevel="3" thickBot="1" x14ac:dyDescent="0.25">
      <c r="A1020" s="28" t="s">
        <v>1925</v>
      </c>
      <c r="B1020" s="28" t="s">
        <v>1926</v>
      </c>
      <c r="C1020" s="24" t="s">
        <v>2163</v>
      </c>
      <c r="D1020" s="24" t="s">
        <v>2164</v>
      </c>
      <c r="E1020" s="25">
        <v>18300380.23</v>
      </c>
      <c r="F1020" s="25">
        <v>17730071.09</v>
      </c>
      <c r="G1020" s="25">
        <v>0.24</v>
      </c>
      <c r="H1020" s="25">
        <v>0.24</v>
      </c>
      <c r="I1020" s="25">
        <v>0.24</v>
      </c>
      <c r="J1020" s="25">
        <v>0.24</v>
      </c>
      <c r="K1020" s="25">
        <v>0.28000000000000003</v>
      </c>
      <c r="L1020" s="25">
        <v>0</v>
      </c>
      <c r="M1020" s="25">
        <v>0</v>
      </c>
      <c r="N1020" s="25">
        <v>0</v>
      </c>
      <c r="O1020" s="25">
        <v>0</v>
      </c>
      <c r="P1020" s="25">
        <v>0</v>
      </c>
      <c r="Q1020" s="25">
        <v>0</v>
      </c>
      <c r="R1020" s="25">
        <f t="shared" si="117"/>
        <v>2240021.8704166659</v>
      </c>
      <c r="T1020" s="50">
        <f>R1020</f>
        <v>2240021.8704166659</v>
      </c>
      <c r="U1020" s="50"/>
      <c r="V1020" s="50"/>
      <c r="W1020" s="50"/>
      <c r="X1020" s="50"/>
      <c r="Y1020" s="50"/>
      <c r="Z1020" s="50"/>
      <c r="AA1020" s="50"/>
      <c r="AB1020" s="1"/>
      <c r="AC1020" s="27">
        <f t="shared" si="116"/>
        <v>0</v>
      </c>
    </row>
    <row r="1021" spans="1:30" ht="13.5" hidden="1" outlineLevel="3" thickBot="1" x14ac:dyDescent="0.25">
      <c r="A1021" s="28" t="s">
        <v>1925</v>
      </c>
      <c r="B1021" s="28" t="s">
        <v>1926</v>
      </c>
      <c r="C1021" s="24" t="s">
        <v>2165</v>
      </c>
      <c r="D1021" s="24" t="s">
        <v>2166</v>
      </c>
      <c r="E1021" s="25">
        <v>13891845.68</v>
      </c>
      <c r="F1021" s="25">
        <v>13827380.369999999</v>
      </c>
      <c r="G1021" s="25">
        <v>13763239.57</v>
      </c>
      <c r="H1021" s="25">
        <v>13699098.800000001</v>
      </c>
      <c r="I1021" s="25">
        <v>13633626.49</v>
      </c>
      <c r="J1021" s="25">
        <v>13570817.27</v>
      </c>
      <c r="K1021" s="25">
        <v>13200089.9</v>
      </c>
      <c r="L1021" s="25">
        <v>13137410.039999999</v>
      </c>
      <c r="M1021" s="25">
        <v>13075500.91</v>
      </c>
      <c r="N1021" s="25">
        <v>13015080.91</v>
      </c>
      <c r="O1021" s="25">
        <v>12953171.789999999</v>
      </c>
      <c r="P1021" s="25">
        <v>12891262.67</v>
      </c>
      <c r="Q1021" s="25">
        <v>12830511.68</v>
      </c>
      <c r="R1021" s="25">
        <f t="shared" si="117"/>
        <v>13343988.116666665</v>
      </c>
      <c r="T1021" s="50"/>
      <c r="U1021" s="50"/>
      <c r="V1021" s="50">
        <f t="shared" ref="V1021:V1041" si="121">R1021</f>
        <v>13343988.116666665</v>
      </c>
      <c r="W1021" s="50"/>
      <c r="X1021" s="50"/>
      <c r="Y1021" s="50"/>
      <c r="Z1021" s="50"/>
      <c r="AA1021" s="50">
        <f>V1021</f>
        <v>13343988.116666665</v>
      </c>
      <c r="AB1021" s="1"/>
      <c r="AC1021" s="27">
        <f t="shared" si="116"/>
        <v>0</v>
      </c>
    </row>
    <row r="1022" spans="1:30" ht="13.5" hidden="1" outlineLevel="3" thickBot="1" x14ac:dyDescent="0.25">
      <c r="A1022" s="28" t="s">
        <v>1925</v>
      </c>
      <c r="B1022" s="28" t="s">
        <v>1926</v>
      </c>
      <c r="C1022" s="24" t="s">
        <v>2167</v>
      </c>
      <c r="D1022" s="24" t="s">
        <v>2168</v>
      </c>
      <c r="E1022" s="25">
        <v>277088.67</v>
      </c>
      <c r="F1022" s="25">
        <v>478010.57</v>
      </c>
      <c r="G1022" s="25">
        <v>494431.11</v>
      </c>
      <c r="H1022" s="25">
        <v>497136.28</v>
      </c>
      <c r="I1022" s="25">
        <v>505135.28</v>
      </c>
      <c r="J1022" s="25">
        <v>516809.91</v>
      </c>
      <c r="K1022" s="25">
        <v>550266.71</v>
      </c>
      <c r="L1022" s="25">
        <v>545371.64</v>
      </c>
      <c r="M1022" s="25">
        <v>542520.28</v>
      </c>
      <c r="N1022" s="25">
        <v>527103.77</v>
      </c>
      <c r="O1022" s="25">
        <v>435221.01</v>
      </c>
      <c r="P1022" s="25">
        <v>394816.38</v>
      </c>
      <c r="Q1022" s="25">
        <v>394980.77</v>
      </c>
      <c r="R1022" s="25">
        <f t="shared" si="117"/>
        <v>485238.13833333337</v>
      </c>
      <c r="T1022" s="50"/>
      <c r="U1022" s="50"/>
      <c r="V1022" s="50">
        <f t="shared" si="121"/>
        <v>485238.13833333337</v>
      </c>
      <c r="W1022" s="50"/>
      <c r="X1022" s="50"/>
      <c r="Y1022" s="50"/>
      <c r="Z1022" s="50">
        <f t="shared" ref="Z1022:Z1028" si="122">V1022</f>
        <v>485238.13833333337</v>
      </c>
      <c r="AA1022" s="50"/>
      <c r="AB1022" s="1"/>
      <c r="AC1022" s="27">
        <f t="shared" si="116"/>
        <v>0</v>
      </c>
    </row>
    <row r="1023" spans="1:30" ht="13.5" hidden="1" outlineLevel="3" thickBot="1" x14ac:dyDescent="0.25">
      <c r="A1023" s="28" t="s">
        <v>1925</v>
      </c>
      <c r="B1023" s="28" t="s">
        <v>1926</v>
      </c>
      <c r="C1023" s="24" t="s">
        <v>2169</v>
      </c>
      <c r="D1023" s="24" t="s">
        <v>2170</v>
      </c>
      <c r="E1023" s="25">
        <v>132851.1</v>
      </c>
      <c r="F1023" s="25">
        <v>136163.47</v>
      </c>
      <c r="G1023" s="25">
        <v>143031.28</v>
      </c>
      <c r="H1023" s="25">
        <v>145205.88</v>
      </c>
      <c r="I1023" s="25">
        <v>149792.5</v>
      </c>
      <c r="J1023" s="25">
        <v>156451.04999999999</v>
      </c>
      <c r="K1023" s="25">
        <v>122968.25</v>
      </c>
      <c r="L1023" s="25">
        <v>126946.93</v>
      </c>
      <c r="M1023" s="25">
        <v>127119.35</v>
      </c>
      <c r="N1023" s="25">
        <v>125433.22</v>
      </c>
      <c r="O1023" s="25">
        <v>122655.15</v>
      </c>
      <c r="P1023" s="25">
        <v>117276.02</v>
      </c>
      <c r="Q1023" s="25">
        <v>122217.21</v>
      </c>
      <c r="R1023" s="25">
        <f t="shared" si="117"/>
        <v>133381.43791666665</v>
      </c>
      <c r="T1023" s="50"/>
      <c r="U1023" s="50"/>
      <c r="V1023" s="50">
        <f t="shared" si="121"/>
        <v>133381.43791666665</v>
      </c>
      <c r="W1023" s="50"/>
      <c r="X1023" s="50"/>
      <c r="Y1023" s="50"/>
      <c r="Z1023" s="50">
        <f t="shared" si="122"/>
        <v>133381.43791666665</v>
      </c>
      <c r="AA1023" s="50"/>
      <c r="AB1023" s="1"/>
      <c r="AC1023" s="27">
        <f t="shared" ref="AC1023:AC1042" si="123">IF(V1023=0,0,Y1023/V1023)</f>
        <v>0</v>
      </c>
    </row>
    <row r="1024" spans="1:30" ht="13.5" hidden="1" outlineLevel="3" thickBot="1" x14ac:dyDescent="0.25">
      <c r="A1024" s="28" t="s">
        <v>1925</v>
      </c>
      <c r="B1024" s="28" t="s">
        <v>1926</v>
      </c>
      <c r="C1024" s="24" t="s">
        <v>2171</v>
      </c>
      <c r="D1024" s="24" t="s">
        <v>2172</v>
      </c>
      <c r="E1024" s="25">
        <v>58544.45</v>
      </c>
      <c r="F1024" s="25">
        <v>59492.89</v>
      </c>
      <c r="G1024" s="25">
        <v>61238.239999999998</v>
      </c>
      <c r="H1024" s="25">
        <v>62022.79</v>
      </c>
      <c r="I1024" s="25">
        <v>29981.18</v>
      </c>
      <c r="J1024" s="25">
        <v>31684.27</v>
      </c>
      <c r="K1024" s="25">
        <v>33025.839999999997</v>
      </c>
      <c r="L1024" s="25">
        <v>34687.089999999997</v>
      </c>
      <c r="M1024" s="25">
        <v>35199.11</v>
      </c>
      <c r="N1024" s="25">
        <v>35124.06</v>
      </c>
      <c r="O1024" s="25">
        <v>34848.769999999997</v>
      </c>
      <c r="P1024" s="25">
        <v>33912.53</v>
      </c>
      <c r="Q1024" s="25">
        <v>35273.85</v>
      </c>
      <c r="R1024" s="25">
        <f t="shared" ref="R1024:R1039" si="124">(E1024+2*SUM(F1024:P1024)+Q1024)/24</f>
        <v>41510.493333333325</v>
      </c>
      <c r="T1024" s="50"/>
      <c r="U1024" s="50"/>
      <c r="V1024" s="50">
        <f t="shared" si="121"/>
        <v>41510.493333333325</v>
      </c>
      <c r="W1024" s="50"/>
      <c r="X1024" s="50"/>
      <c r="Y1024" s="50"/>
      <c r="Z1024" s="50">
        <f t="shared" si="122"/>
        <v>41510.493333333325</v>
      </c>
      <c r="AA1024" s="50"/>
      <c r="AB1024" s="1"/>
      <c r="AC1024" s="27">
        <f t="shared" si="123"/>
        <v>0</v>
      </c>
    </row>
    <row r="1025" spans="1:31" ht="13.5" hidden="1" outlineLevel="3" thickBot="1" x14ac:dyDescent="0.25">
      <c r="A1025" s="28" t="s">
        <v>1925</v>
      </c>
      <c r="B1025" s="28" t="s">
        <v>1926</v>
      </c>
      <c r="C1025" s="24" t="s">
        <v>2173</v>
      </c>
      <c r="D1025" s="24" t="s">
        <v>2174</v>
      </c>
      <c r="E1025" s="25">
        <v>1307043.57</v>
      </c>
      <c r="F1025" s="25">
        <v>1291013.18</v>
      </c>
      <c r="G1025" s="25">
        <v>1343410</v>
      </c>
      <c r="H1025" s="25">
        <v>1356913.5</v>
      </c>
      <c r="I1025" s="25">
        <v>1400205.16</v>
      </c>
      <c r="J1025" s="25">
        <v>1453895.9</v>
      </c>
      <c r="K1025" s="25">
        <v>1390294.34</v>
      </c>
      <c r="L1025" s="25">
        <v>1392666.62</v>
      </c>
      <c r="M1025" s="25">
        <v>1248034.0900000001</v>
      </c>
      <c r="N1025" s="25">
        <v>1208861.3400000001</v>
      </c>
      <c r="O1025" s="25">
        <v>1198095.19</v>
      </c>
      <c r="P1025" s="25">
        <v>1177652.82</v>
      </c>
      <c r="Q1025" s="25">
        <v>1207656.8999999999</v>
      </c>
      <c r="R1025" s="25">
        <f t="shared" si="124"/>
        <v>1309866.0312499998</v>
      </c>
      <c r="T1025" s="50"/>
      <c r="U1025" s="50"/>
      <c r="V1025" s="50">
        <f t="shared" si="121"/>
        <v>1309866.0312499998</v>
      </c>
      <c r="W1025" s="50"/>
      <c r="X1025" s="50"/>
      <c r="Y1025" s="50"/>
      <c r="Z1025" s="50">
        <f t="shared" si="122"/>
        <v>1309866.0312499998</v>
      </c>
      <c r="AA1025" s="50"/>
      <c r="AB1025" s="1"/>
      <c r="AC1025" s="27">
        <f t="shared" si="123"/>
        <v>0</v>
      </c>
    </row>
    <row r="1026" spans="1:31" ht="13.5" hidden="1" outlineLevel="3" thickBot="1" x14ac:dyDescent="0.25">
      <c r="A1026" s="28" t="s">
        <v>1925</v>
      </c>
      <c r="B1026" s="28" t="s">
        <v>1926</v>
      </c>
      <c r="C1026" s="24" t="s">
        <v>2175</v>
      </c>
      <c r="D1026" s="24" t="s">
        <v>2176</v>
      </c>
      <c r="E1026" s="25">
        <v>30806.84</v>
      </c>
      <c r="F1026" s="25">
        <v>31855.54</v>
      </c>
      <c r="G1026" s="25">
        <v>33043.269999999997</v>
      </c>
      <c r="H1026" s="25">
        <v>33587.65</v>
      </c>
      <c r="I1026" s="25">
        <v>34542.17</v>
      </c>
      <c r="J1026" s="25">
        <v>35796.46</v>
      </c>
      <c r="K1026" s="25">
        <v>36772.51</v>
      </c>
      <c r="L1026" s="25">
        <v>37398.67</v>
      </c>
      <c r="M1026" s="25">
        <v>37768.81</v>
      </c>
      <c r="N1026" s="25">
        <v>38090.9</v>
      </c>
      <c r="O1026" s="25">
        <v>38172.31</v>
      </c>
      <c r="P1026" s="25">
        <v>38082.769999999997</v>
      </c>
      <c r="Q1026" s="25">
        <v>38402.870000000003</v>
      </c>
      <c r="R1026" s="25">
        <f t="shared" si="124"/>
        <v>35809.659583333334</v>
      </c>
      <c r="T1026" s="50"/>
      <c r="U1026" s="50"/>
      <c r="V1026" s="50">
        <f t="shared" si="121"/>
        <v>35809.659583333334</v>
      </c>
      <c r="W1026" s="50"/>
      <c r="X1026" s="50"/>
      <c r="Y1026" s="50"/>
      <c r="Z1026" s="50">
        <f t="shared" si="122"/>
        <v>35809.659583333334</v>
      </c>
      <c r="AA1026" s="50"/>
      <c r="AB1026" s="1"/>
      <c r="AC1026" s="27">
        <f t="shared" si="123"/>
        <v>0</v>
      </c>
    </row>
    <row r="1027" spans="1:31" ht="13.5" hidden="1" outlineLevel="3" thickBot="1" x14ac:dyDescent="0.25">
      <c r="A1027" s="28" t="s">
        <v>1925</v>
      </c>
      <c r="B1027" s="28" t="s">
        <v>1926</v>
      </c>
      <c r="C1027" s="24" t="s">
        <v>2177</v>
      </c>
      <c r="D1027" s="24" t="s">
        <v>2178</v>
      </c>
      <c r="E1027" s="25">
        <v>161478.67000000001</v>
      </c>
      <c r="F1027" s="25">
        <v>164761.84</v>
      </c>
      <c r="G1027" s="25">
        <v>168716.47</v>
      </c>
      <c r="H1027" s="25">
        <v>160312.98000000001</v>
      </c>
      <c r="I1027" s="25">
        <v>163715.06</v>
      </c>
      <c r="J1027" s="25">
        <v>158800.98000000001</v>
      </c>
      <c r="K1027" s="25">
        <v>161799.96</v>
      </c>
      <c r="L1027" s="25">
        <v>166112.60999999999</v>
      </c>
      <c r="M1027" s="25">
        <v>167330.21</v>
      </c>
      <c r="N1027" s="25">
        <v>159271.64000000001</v>
      </c>
      <c r="O1027" s="25">
        <v>159480.75</v>
      </c>
      <c r="P1027" s="25">
        <v>159219.60999999999</v>
      </c>
      <c r="Q1027" s="25">
        <v>163330.82999999999</v>
      </c>
      <c r="R1027" s="25">
        <f t="shared" si="124"/>
        <v>162660.57166666666</v>
      </c>
      <c r="T1027" s="50"/>
      <c r="U1027" s="50"/>
      <c r="V1027" s="50">
        <f t="shared" si="121"/>
        <v>162660.57166666666</v>
      </c>
      <c r="W1027" s="50"/>
      <c r="X1027" s="50"/>
      <c r="Y1027" s="50"/>
      <c r="Z1027" s="50">
        <f t="shared" si="122"/>
        <v>162660.57166666666</v>
      </c>
      <c r="AA1027" s="50"/>
      <c r="AB1027" s="1"/>
      <c r="AC1027" s="27">
        <f t="shared" si="123"/>
        <v>0</v>
      </c>
    </row>
    <row r="1028" spans="1:31" ht="13.5" hidden="1" outlineLevel="3" thickBot="1" x14ac:dyDescent="0.25">
      <c r="A1028" s="28" t="s">
        <v>1925</v>
      </c>
      <c r="B1028" s="28" t="s">
        <v>1926</v>
      </c>
      <c r="C1028" s="24" t="s">
        <v>2179</v>
      </c>
      <c r="D1028" s="24" t="s">
        <v>2180</v>
      </c>
      <c r="E1028" s="25">
        <v>0.01</v>
      </c>
      <c r="F1028" s="25">
        <v>0</v>
      </c>
      <c r="G1028" s="25">
        <v>0</v>
      </c>
      <c r="H1028" s="25">
        <v>0</v>
      </c>
      <c r="I1028" s="25">
        <v>0</v>
      </c>
      <c r="J1028" s="25">
        <v>0</v>
      </c>
      <c r="K1028" s="25">
        <v>0</v>
      </c>
      <c r="L1028" s="25">
        <v>0</v>
      </c>
      <c r="M1028" s="25">
        <v>0</v>
      </c>
      <c r="N1028" s="25">
        <v>0</v>
      </c>
      <c r="O1028" s="25">
        <v>0</v>
      </c>
      <c r="P1028" s="25">
        <v>0</v>
      </c>
      <c r="Q1028" s="25">
        <v>0</v>
      </c>
      <c r="R1028" s="25">
        <f t="shared" si="124"/>
        <v>4.1666666666666669E-4</v>
      </c>
      <c r="T1028" s="50"/>
      <c r="U1028" s="50"/>
      <c r="V1028" s="50">
        <f t="shared" si="121"/>
        <v>4.1666666666666669E-4</v>
      </c>
      <c r="W1028" s="50"/>
      <c r="X1028" s="50"/>
      <c r="Y1028" s="50"/>
      <c r="Z1028" s="50">
        <f t="shared" si="122"/>
        <v>4.1666666666666669E-4</v>
      </c>
      <c r="AA1028" s="50"/>
      <c r="AB1028" s="1"/>
      <c r="AC1028" s="27">
        <f t="shared" si="123"/>
        <v>0</v>
      </c>
    </row>
    <row r="1029" spans="1:31" ht="15.75" hidden="1" outlineLevel="3" thickBot="1" x14ac:dyDescent="0.3">
      <c r="A1029" s="28" t="s">
        <v>1925</v>
      </c>
      <c r="B1029" s="28" t="s">
        <v>1926</v>
      </c>
      <c r="C1029" s="24" t="s">
        <v>2181</v>
      </c>
      <c r="D1029" s="24" t="s">
        <v>2182</v>
      </c>
      <c r="E1029" s="25">
        <v>985163.28</v>
      </c>
      <c r="F1029" s="25">
        <v>985163.28</v>
      </c>
      <c r="G1029" s="25">
        <v>985163.28</v>
      </c>
      <c r="H1029" s="25">
        <v>1901504.64</v>
      </c>
      <c r="I1029" s="25">
        <v>1901318.95</v>
      </c>
      <c r="J1029" s="25">
        <v>1901504.64</v>
      </c>
      <c r="K1029" s="25">
        <v>670526.56999999995</v>
      </c>
      <c r="L1029" s="25">
        <v>670526.56999999995</v>
      </c>
      <c r="M1029" s="25">
        <v>670526.59</v>
      </c>
      <c r="N1029" s="25">
        <v>1681795.33</v>
      </c>
      <c r="O1029" s="25">
        <v>1681795.33</v>
      </c>
      <c r="P1029" s="25">
        <v>1681795.33</v>
      </c>
      <c r="Q1029" s="25">
        <v>2475922.6</v>
      </c>
      <c r="R1029" s="25">
        <f t="shared" si="124"/>
        <v>1371846.9541666668</v>
      </c>
      <c r="T1029" s="50"/>
      <c r="U1029" s="50"/>
      <c r="V1029" s="50">
        <f t="shared" si="121"/>
        <v>1371846.9541666668</v>
      </c>
      <c r="W1029" s="50"/>
      <c r="X1029" s="50"/>
      <c r="Y1029" s="50">
        <v>-36114.336558501585</v>
      </c>
      <c r="Z1029" s="50">
        <v>-123589.25969149842</v>
      </c>
      <c r="AA1029" s="50">
        <f>V1029-Y1029-Z1029</f>
        <v>1531550.5504166668</v>
      </c>
      <c r="AB1029" s="1"/>
      <c r="AC1029" s="27">
        <f t="shared" si="123"/>
        <v>-2.6325339316322909E-2</v>
      </c>
      <c r="AD1029" s="15"/>
      <c r="AE1029" s="15"/>
    </row>
    <row r="1030" spans="1:31" ht="13.5" hidden="1" outlineLevel="3" thickBot="1" x14ac:dyDescent="0.25">
      <c r="A1030" s="28" t="s">
        <v>1925</v>
      </c>
      <c r="B1030" s="28" t="s">
        <v>1926</v>
      </c>
      <c r="C1030" s="24" t="s">
        <v>2183</v>
      </c>
      <c r="D1030" s="24" t="s">
        <v>2184</v>
      </c>
      <c r="E1030" s="25">
        <v>1636128.77</v>
      </c>
      <c r="F1030" s="25">
        <v>1583253.63</v>
      </c>
      <c r="G1030" s="25">
        <v>1530266.5</v>
      </c>
      <c r="H1030" s="25">
        <v>1477167.17</v>
      </c>
      <c r="I1030" s="25">
        <v>1423816.37</v>
      </c>
      <c r="J1030" s="25">
        <v>1370631.02</v>
      </c>
      <c r="K1030" s="25">
        <v>1317193.76</v>
      </c>
      <c r="L1030" s="25">
        <v>1283122.3999999999</v>
      </c>
      <c r="M1030" s="25">
        <v>1230085.53</v>
      </c>
      <c r="N1030" s="25">
        <v>1176807.2</v>
      </c>
      <c r="O1030" s="25">
        <v>1123286.52</v>
      </c>
      <c r="P1030" s="25">
        <v>1069522.5</v>
      </c>
      <c r="Q1030" s="25">
        <v>1015514.21</v>
      </c>
      <c r="R1030" s="25">
        <f t="shared" si="124"/>
        <v>1325914.5074999998</v>
      </c>
      <c r="T1030" s="50"/>
      <c r="U1030" s="50"/>
      <c r="V1030" s="50">
        <f t="shared" si="121"/>
        <v>1325914.5074999998</v>
      </c>
      <c r="W1030" s="50"/>
      <c r="X1030" s="50"/>
      <c r="Y1030" s="50"/>
      <c r="Z1030" s="50">
        <f>V1030</f>
        <v>1325914.5074999998</v>
      </c>
      <c r="AA1030" s="50"/>
      <c r="AB1030" s="1"/>
      <c r="AC1030" s="27">
        <f t="shared" si="123"/>
        <v>0</v>
      </c>
    </row>
    <row r="1031" spans="1:31" ht="13.5" hidden="1" outlineLevel="3" thickBot="1" x14ac:dyDescent="0.25">
      <c r="A1031" s="28" t="s">
        <v>1925</v>
      </c>
      <c r="B1031" s="28" t="s">
        <v>1926</v>
      </c>
      <c r="C1031" s="24" t="s">
        <v>2185</v>
      </c>
      <c r="D1031" s="24" t="s">
        <v>2186</v>
      </c>
      <c r="E1031" s="25">
        <v>-0.03</v>
      </c>
      <c r="F1031" s="25">
        <v>0</v>
      </c>
      <c r="G1031" s="25">
        <v>0</v>
      </c>
      <c r="H1031" s="25">
        <v>0</v>
      </c>
      <c r="I1031" s="25">
        <v>0</v>
      </c>
      <c r="J1031" s="25">
        <v>0</v>
      </c>
      <c r="K1031" s="25">
        <v>0</v>
      </c>
      <c r="L1031" s="25">
        <v>0</v>
      </c>
      <c r="M1031" s="25">
        <v>0</v>
      </c>
      <c r="N1031" s="25">
        <v>0</v>
      </c>
      <c r="O1031" s="25">
        <v>0</v>
      </c>
      <c r="P1031" s="25">
        <v>0</v>
      </c>
      <c r="Q1031" s="25">
        <v>0</v>
      </c>
      <c r="R1031" s="25">
        <f t="shared" si="124"/>
        <v>-1.25E-3</v>
      </c>
      <c r="T1031" s="50"/>
      <c r="U1031" s="50"/>
      <c r="V1031" s="50">
        <f t="shared" si="121"/>
        <v>-1.25E-3</v>
      </c>
      <c r="W1031" s="50"/>
      <c r="X1031" s="50"/>
      <c r="Y1031" s="50">
        <f>V1031</f>
        <v>-1.25E-3</v>
      </c>
      <c r="Z1031" s="50"/>
      <c r="AA1031" s="50"/>
      <c r="AB1031" s="1"/>
      <c r="AC1031" s="27">
        <f t="shared" si="123"/>
        <v>1</v>
      </c>
    </row>
    <row r="1032" spans="1:31" ht="13.5" hidden="1" outlineLevel="3" thickBot="1" x14ac:dyDescent="0.25">
      <c r="A1032" s="28" t="s">
        <v>1925</v>
      </c>
      <c r="B1032" s="28" t="s">
        <v>1926</v>
      </c>
      <c r="C1032" s="24" t="s">
        <v>2187</v>
      </c>
      <c r="D1032" s="24" t="s">
        <v>2188</v>
      </c>
      <c r="E1032" s="25">
        <v>18112309.289999999</v>
      </c>
      <c r="F1032" s="25">
        <v>18425145.469999999</v>
      </c>
      <c r="G1032" s="25">
        <v>18657262.920000002</v>
      </c>
      <c r="H1032" s="25">
        <v>18809395.09</v>
      </c>
      <c r="I1032" s="25">
        <v>18903228.760000002</v>
      </c>
      <c r="J1032" s="25">
        <v>19014716.210000001</v>
      </c>
      <c r="K1032" s="25">
        <v>18813201.109999999</v>
      </c>
      <c r="L1032" s="25">
        <v>18911328.809999999</v>
      </c>
      <c r="M1032" s="25">
        <v>18969670.120000001</v>
      </c>
      <c r="N1032" s="25">
        <v>19012453.260000002</v>
      </c>
      <c r="O1032" s="25">
        <v>19058793.329999998</v>
      </c>
      <c r="P1032" s="25">
        <v>19111621.559999999</v>
      </c>
      <c r="Q1032" s="25">
        <v>19149760.18</v>
      </c>
      <c r="R1032" s="25">
        <f t="shared" si="124"/>
        <v>18859820.947916668</v>
      </c>
      <c r="T1032" s="50"/>
      <c r="U1032" s="50"/>
      <c r="V1032" s="50">
        <f t="shared" si="121"/>
        <v>18859820.947916668</v>
      </c>
      <c r="W1032" s="50"/>
      <c r="X1032" s="50"/>
      <c r="Y1032" s="50"/>
      <c r="Z1032" s="50"/>
      <c r="AA1032" s="50">
        <f>V1032</f>
        <v>18859820.947916668</v>
      </c>
      <c r="AB1032" s="1"/>
      <c r="AC1032" s="27">
        <f t="shared" si="123"/>
        <v>0</v>
      </c>
    </row>
    <row r="1033" spans="1:31" ht="13.5" hidden="1" outlineLevel="3" thickBot="1" x14ac:dyDescent="0.25">
      <c r="A1033" s="28" t="s">
        <v>1925</v>
      </c>
      <c r="B1033" s="28" t="s">
        <v>1926</v>
      </c>
      <c r="C1033" s="24" t="s">
        <v>2189</v>
      </c>
      <c r="D1033" s="24" t="s">
        <v>2190</v>
      </c>
      <c r="E1033" s="25">
        <v>313698</v>
      </c>
      <c r="F1033" s="25">
        <v>316712</v>
      </c>
      <c r="G1033" s="25">
        <v>319726</v>
      </c>
      <c r="H1033" s="25">
        <v>322914</v>
      </c>
      <c r="I1033" s="25">
        <v>325986</v>
      </c>
      <c r="J1033" s="25">
        <v>329058</v>
      </c>
      <c r="K1033" s="25">
        <v>332209</v>
      </c>
      <c r="L1033" s="25">
        <v>332209</v>
      </c>
      <c r="M1033" s="25">
        <v>332209</v>
      </c>
      <c r="N1033" s="25">
        <v>341377</v>
      </c>
      <c r="O1033" s="25">
        <v>341377</v>
      </c>
      <c r="P1033" s="25">
        <v>341377</v>
      </c>
      <c r="Q1033" s="25">
        <v>353338</v>
      </c>
      <c r="R1033" s="25">
        <f t="shared" si="124"/>
        <v>330722.66666666669</v>
      </c>
      <c r="T1033" s="50"/>
      <c r="U1033" s="50"/>
      <c r="V1033" s="50">
        <f t="shared" si="121"/>
        <v>330722.66666666669</v>
      </c>
      <c r="W1033" s="50"/>
      <c r="X1033" s="50"/>
      <c r="Y1033" s="50"/>
      <c r="Z1033" s="50"/>
      <c r="AA1033" s="50">
        <f>V1033</f>
        <v>330722.66666666669</v>
      </c>
      <c r="AB1033" s="1"/>
      <c r="AC1033" s="27">
        <f t="shared" si="123"/>
        <v>0</v>
      </c>
    </row>
    <row r="1034" spans="1:31" ht="13.5" hidden="1" outlineLevel="3" thickBot="1" x14ac:dyDescent="0.25">
      <c r="A1034" s="28" t="s">
        <v>1925</v>
      </c>
      <c r="B1034" s="28" t="s">
        <v>1926</v>
      </c>
      <c r="C1034" s="24" t="s">
        <v>2191</v>
      </c>
      <c r="D1034" s="24" t="s">
        <v>2192</v>
      </c>
      <c r="E1034" s="25">
        <v>-11116</v>
      </c>
      <c r="F1034" s="25">
        <v>-11256</v>
      </c>
      <c r="G1034" s="25">
        <v>-11396</v>
      </c>
      <c r="H1034" s="25">
        <v>-11543</v>
      </c>
      <c r="I1034" s="25">
        <v>-11685</v>
      </c>
      <c r="J1034" s="25">
        <v>-11827</v>
      </c>
      <c r="K1034" s="25">
        <v>-11973</v>
      </c>
      <c r="L1034" s="25">
        <v>-11973</v>
      </c>
      <c r="M1034" s="25">
        <v>-11973</v>
      </c>
      <c r="N1034" s="25">
        <v>-12398</v>
      </c>
      <c r="O1034" s="25">
        <v>-12398</v>
      </c>
      <c r="P1034" s="25">
        <v>-12398</v>
      </c>
      <c r="Q1034" s="25">
        <v>-12954</v>
      </c>
      <c r="R1034" s="25">
        <f t="shared" si="124"/>
        <v>-11904.583333333334</v>
      </c>
      <c r="T1034" s="50"/>
      <c r="U1034" s="50"/>
      <c r="V1034" s="50">
        <f t="shared" si="121"/>
        <v>-11904.583333333334</v>
      </c>
      <c r="W1034" s="50"/>
      <c r="X1034" s="50"/>
      <c r="Y1034" s="50"/>
      <c r="Z1034" s="50"/>
      <c r="AA1034" s="50">
        <f>V1034</f>
        <v>-11904.583333333334</v>
      </c>
      <c r="AB1034" s="1"/>
      <c r="AC1034" s="27">
        <f t="shared" si="123"/>
        <v>0</v>
      </c>
    </row>
    <row r="1035" spans="1:31" ht="13.5" hidden="1" outlineLevel="3" thickBot="1" x14ac:dyDescent="0.25">
      <c r="A1035" s="28" t="s">
        <v>1925</v>
      </c>
      <c r="B1035" s="28" t="s">
        <v>1926</v>
      </c>
      <c r="C1035" s="24" t="s">
        <v>2193</v>
      </c>
      <c r="D1035" s="24" t="s">
        <v>2194</v>
      </c>
      <c r="E1035" s="25">
        <v>67818</v>
      </c>
      <c r="F1035" s="25">
        <v>68469</v>
      </c>
      <c r="G1035" s="25">
        <v>69120</v>
      </c>
      <c r="H1035" s="25">
        <v>69809</v>
      </c>
      <c r="I1035" s="25">
        <v>70473</v>
      </c>
      <c r="J1035" s="25">
        <v>71137</v>
      </c>
      <c r="K1035" s="25">
        <v>71819</v>
      </c>
      <c r="L1035" s="25">
        <v>71819</v>
      </c>
      <c r="M1035" s="25">
        <v>71819</v>
      </c>
      <c r="N1035" s="25">
        <v>73800</v>
      </c>
      <c r="O1035" s="25">
        <v>73800</v>
      </c>
      <c r="P1035" s="25">
        <v>73800</v>
      </c>
      <c r="Q1035" s="25">
        <v>76387</v>
      </c>
      <c r="R1035" s="25">
        <f t="shared" si="124"/>
        <v>71497.291666666672</v>
      </c>
      <c r="T1035" s="50"/>
      <c r="U1035" s="50"/>
      <c r="V1035" s="50">
        <f t="shared" si="121"/>
        <v>71497.291666666672</v>
      </c>
      <c r="W1035" s="50"/>
      <c r="X1035" s="50"/>
      <c r="Y1035" s="50"/>
      <c r="Z1035" s="50"/>
      <c r="AA1035" s="50">
        <f>V1035</f>
        <v>71497.291666666672</v>
      </c>
      <c r="AB1035" s="1"/>
      <c r="AC1035" s="27">
        <f t="shared" si="123"/>
        <v>0</v>
      </c>
    </row>
    <row r="1036" spans="1:31" ht="13.5" hidden="1" outlineLevel="3" thickBot="1" x14ac:dyDescent="0.25">
      <c r="A1036" s="28" t="s">
        <v>1925</v>
      </c>
      <c r="B1036" s="28" t="s">
        <v>1926</v>
      </c>
      <c r="C1036" s="24" t="s">
        <v>2195</v>
      </c>
      <c r="D1036" s="24" t="s">
        <v>2196</v>
      </c>
      <c r="E1036" s="25">
        <v>-2402</v>
      </c>
      <c r="F1036" s="25">
        <v>-2432</v>
      </c>
      <c r="G1036" s="25">
        <v>-2462</v>
      </c>
      <c r="H1036" s="25">
        <v>-2495</v>
      </c>
      <c r="I1036" s="25">
        <v>-2526</v>
      </c>
      <c r="J1036" s="25">
        <v>-2557</v>
      </c>
      <c r="K1036" s="25">
        <v>-2588</v>
      </c>
      <c r="L1036" s="25">
        <v>-2588</v>
      </c>
      <c r="M1036" s="25">
        <v>-2588</v>
      </c>
      <c r="N1036" s="25">
        <v>-2680</v>
      </c>
      <c r="O1036" s="25">
        <v>-2680</v>
      </c>
      <c r="P1036" s="25">
        <v>-2680</v>
      </c>
      <c r="Q1036" s="25">
        <v>-2800</v>
      </c>
      <c r="R1036" s="25">
        <f t="shared" si="124"/>
        <v>-2573.0833333333335</v>
      </c>
      <c r="T1036" s="50"/>
      <c r="U1036" s="50"/>
      <c r="V1036" s="50">
        <f t="shared" si="121"/>
        <v>-2573.0833333333335</v>
      </c>
      <c r="W1036" s="50"/>
      <c r="X1036" s="50"/>
      <c r="Y1036" s="50"/>
      <c r="Z1036" s="50"/>
      <c r="AA1036" s="50">
        <f>V1036</f>
        <v>-2573.0833333333335</v>
      </c>
      <c r="AB1036" s="1"/>
      <c r="AC1036" s="27">
        <f t="shared" si="123"/>
        <v>0</v>
      </c>
    </row>
    <row r="1037" spans="1:31" ht="15.75" hidden="1" outlineLevel="3" thickBot="1" x14ac:dyDescent="0.3">
      <c r="A1037" s="28" t="s">
        <v>1925</v>
      </c>
      <c r="B1037" s="28" t="s">
        <v>1926</v>
      </c>
      <c r="C1037" s="24" t="s">
        <v>2197</v>
      </c>
      <c r="D1037" s="24" t="s">
        <v>2198</v>
      </c>
      <c r="E1037" s="25">
        <v>-28336056.52</v>
      </c>
      <c r="F1037" s="25">
        <v>-28336056.52</v>
      </c>
      <c r="G1037" s="25">
        <v>-28336056.52</v>
      </c>
      <c r="H1037" s="25">
        <v>-28336056.52</v>
      </c>
      <c r="I1037" s="25">
        <v>-28333289.370000001</v>
      </c>
      <c r="J1037" s="25">
        <v>-28336056.530000001</v>
      </c>
      <c r="K1037" s="25">
        <v>-28336056.530000001</v>
      </c>
      <c r="L1037" s="25">
        <v>-28336056.530000001</v>
      </c>
      <c r="M1037" s="25">
        <v>-28336056.52</v>
      </c>
      <c r="N1037" s="25">
        <v>-28336056.52</v>
      </c>
      <c r="O1037" s="25">
        <v>-28336056.52</v>
      </c>
      <c r="P1037" s="25">
        <v>-28336056.52</v>
      </c>
      <c r="Q1037" s="25">
        <v>-62929402.700000003</v>
      </c>
      <c r="R1037" s="25">
        <f t="shared" si="124"/>
        <v>-29777215.350833338</v>
      </c>
      <c r="T1037" s="50"/>
      <c r="U1037" s="50"/>
      <c r="V1037" s="50">
        <f t="shared" si="121"/>
        <v>-29777215.350833338</v>
      </c>
      <c r="W1037" s="50"/>
      <c r="X1037" s="50"/>
      <c r="Y1037" s="50">
        <v>-2109590.9482372827</v>
      </c>
      <c r="Z1037" s="50">
        <f>V1037-Y1037</f>
        <v>-27667624.402596056</v>
      </c>
      <c r="AA1037" s="50"/>
      <c r="AB1037" s="1"/>
      <c r="AC1037" s="27">
        <f t="shared" si="123"/>
        <v>7.0845810240555085E-2</v>
      </c>
      <c r="AD1037" s="15"/>
    </row>
    <row r="1038" spans="1:31" ht="13.5" hidden="1" outlineLevel="3" thickBot="1" x14ac:dyDescent="0.25">
      <c r="A1038" s="24" t="s">
        <v>2199</v>
      </c>
      <c r="B1038" s="24" t="s">
        <v>2200</v>
      </c>
      <c r="C1038" s="24" t="s">
        <v>2201</v>
      </c>
      <c r="D1038" s="24" t="s">
        <v>2202</v>
      </c>
      <c r="E1038" s="25">
        <v>679618.72</v>
      </c>
      <c r="F1038" s="25">
        <v>657149.6</v>
      </c>
      <c r="G1038" s="25">
        <v>634680.46</v>
      </c>
      <c r="H1038" s="25">
        <v>612211.35</v>
      </c>
      <c r="I1038" s="25">
        <v>589741.74</v>
      </c>
      <c r="J1038" s="25">
        <v>567273.13</v>
      </c>
      <c r="K1038" s="25">
        <v>532973.57999999996</v>
      </c>
      <c r="L1038" s="25">
        <v>514481.17</v>
      </c>
      <c r="M1038" s="25">
        <v>495988.79</v>
      </c>
      <c r="N1038" s="25">
        <v>477496.42</v>
      </c>
      <c r="O1038" s="25">
        <v>459004</v>
      </c>
      <c r="P1038" s="25">
        <v>440511.61</v>
      </c>
      <c r="Q1038" s="25">
        <v>422019.21</v>
      </c>
      <c r="R1038" s="25">
        <f t="shared" si="124"/>
        <v>544360.90125000011</v>
      </c>
      <c r="T1038" s="50"/>
      <c r="U1038" s="50"/>
      <c r="V1038" s="50">
        <f t="shared" si="121"/>
        <v>544360.90125000011</v>
      </c>
      <c r="W1038" s="50"/>
      <c r="X1038" s="50"/>
      <c r="Y1038" s="50"/>
      <c r="Z1038" s="50"/>
      <c r="AA1038" s="50">
        <f>V1038</f>
        <v>544360.90125000011</v>
      </c>
      <c r="AB1038" s="1"/>
      <c r="AC1038" s="27">
        <f t="shared" si="123"/>
        <v>0</v>
      </c>
    </row>
    <row r="1039" spans="1:31" ht="13.5" hidden="1" outlineLevel="3" thickBot="1" x14ac:dyDescent="0.25">
      <c r="A1039" s="28" t="s">
        <v>2199</v>
      </c>
      <c r="B1039" s="28" t="s">
        <v>2200</v>
      </c>
      <c r="C1039" s="24" t="s">
        <v>2203</v>
      </c>
      <c r="D1039" s="24" t="s">
        <v>2204</v>
      </c>
      <c r="E1039" s="25">
        <v>806254.23</v>
      </c>
      <c r="F1039" s="25">
        <v>571693.78</v>
      </c>
      <c r="G1039" s="25">
        <v>397655.19</v>
      </c>
      <c r="H1039" s="25">
        <v>283588.49</v>
      </c>
      <c r="I1039" s="25">
        <v>213212.41</v>
      </c>
      <c r="J1039" s="25">
        <v>120364.31</v>
      </c>
      <c r="K1039" s="25">
        <v>0.36</v>
      </c>
      <c r="L1039" s="25">
        <v>0</v>
      </c>
      <c r="M1039" s="25">
        <v>0</v>
      </c>
      <c r="N1039" s="25">
        <v>0</v>
      </c>
      <c r="O1039" s="25">
        <v>0</v>
      </c>
      <c r="P1039" s="25">
        <v>0</v>
      </c>
      <c r="Q1039" s="25">
        <v>0</v>
      </c>
      <c r="R1039" s="25">
        <f t="shared" si="124"/>
        <v>165803.47125</v>
      </c>
      <c r="T1039" s="50"/>
      <c r="U1039" s="50"/>
      <c r="V1039" s="50">
        <f t="shared" si="121"/>
        <v>165803.47125</v>
      </c>
      <c r="W1039" s="50"/>
      <c r="X1039" s="50"/>
      <c r="Y1039" s="50">
        <f>V1039</f>
        <v>165803.47125</v>
      </c>
      <c r="Z1039" s="50"/>
      <c r="AA1039" s="50"/>
      <c r="AB1039" s="1"/>
      <c r="AC1039" s="27">
        <f t="shared" si="123"/>
        <v>1</v>
      </c>
    </row>
    <row r="1040" spans="1:31" ht="13.5" hidden="1" outlineLevel="3" thickBot="1" x14ac:dyDescent="0.25">
      <c r="A1040" s="24" t="s">
        <v>2205</v>
      </c>
      <c r="B1040" s="24" t="s">
        <v>2206</v>
      </c>
      <c r="C1040" s="24" t="s">
        <v>2207</v>
      </c>
      <c r="D1040" s="24" t="s">
        <v>2208</v>
      </c>
      <c r="E1040" s="25">
        <v>653588</v>
      </c>
      <c r="F1040" s="25">
        <v>653588</v>
      </c>
      <c r="G1040" s="25">
        <v>653588</v>
      </c>
      <c r="H1040" s="25">
        <v>653588</v>
      </c>
      <c r="I1040" s="25">
        <v>653588</v>
      </c>
      <c r="J1040" s="25">
        <v>653588</v>
      </c>
      <c r="K1040" s="25">
        <v>331353</v>
      </c>
      <c r="L1040" s="25">
        <v>331353</v>
      </c>
      <c r="M1040" s="25">
        <v>331353</v>
      </c>
      <c r="N1040" s="25">
        <v>331353</v>
      </c>
      <c r="O1040" s="25">
        <v>331353</v>
      </c>
      <c r="P1040" s="25">
        <v>331353</v>
      </c>
      <c r="Q1040" s="25">
        <v>331353</v>
      </c>
      <c r="R1040" s="25">
        <f t="shared" ref="R1040:R1041" si="125">(E1040+2*SUM(F1040:P1040)+Q1040)/24</f>
        <v>479044.04166666669</v>
      </c>
      <c r="T1040" s="50"/>
      <c r="U1040" s="50"/>
      <c r="V1040" s="50">
        <f t="shared" si="121"/>
        <v>479044.04166666669</v>
      </c>
      <c r="W1040" s="50"/>
      <c r="X1040" s="50"/>
      <c r="Y1040" s="50"/>
      <c r="Z1040" s="50"/>
      <c r="AA1040" s="50">
        <f>V1040</f>
        <v>479044.04166666669</v>
      </c>
      <c r="AB1040" s="1"/>
      <c r="AC1040" s="27">
        <f t="shared" si="123"/>
        <v>0</v>
      </c>
    </row>
    <row r="1041" spans="1:31" ht="13.5" hidden="1" outlineLevel="3" thickBot="1" x14ac:dyDescent="0.25">
      <c r="A1041" s="28" t="s">
        <v>2205</v>
      </c>
      <c r="B1041" s="28" t="s">
        <v>2206</v>
      </c>
      <c r="C1041" s="24" t="s">
        <v>2209</v>
      </c>
      <c r="D1041" s="24" t="s">
        <v>2210</v>
      </c>
      <c r="E1041" s="25">
        <v>146441</v>
      </c>
      <c r="F1041" s="25">
        <v>146441</v>
      </c>
      <c r="G1041" s="25">
        <v>146441</v>
      </c>
      <c r="H1041" s="25">
        <v>146441</v>
      </c>
      <c r="I1041" s="25">
        <v>146441</v>
      </c>
      <c r="J1041" s="25">
        <v>146441</v>
      </c>
      <c r="K1041" s="25">
        <v>75465</v>
      </c>
      <c r="L1041" s="25">
        <v>75465</v>
      </c>
      <c r="M1041" s="25">
        <v>75465</v>
      </c>
      <c r="N1041" s="25">
        <v>75465</v>
      </c>
      <c r="O1041" s="25">
        <v>75465</v>
      </c>
      <c r="P1041" s="25">
        <v>75465</v>
      </c>
      <c r="Q1041" s="25">
        <v>75465</v>
      </c>
      <c r="R1041" s="25">
        <f t="shared" si="125"/>
        <v>107995.66666666667</v>
      </c>
      <c r="T1041" s="50"/>
      <c r="U1041" s="50"/>
      <c r="V1041" s="50">
        <f t="shared" si="121"/>
        <v>107995.66666666667</v>
      </c>
      <c r="W1041" s="50"/>
      <c r="X1041" s="50"/>
      <c r="Y1041" s="50"/>
      <c r="Z1041" s="50"/>
      <c r="AA1041" s="50">
        <f>V1041</f>
        <v>107995.66666666667</v>
      </c>
      <c r="AB1041" s="1"/>
      <c r="AC1041" s="27">
        <f t="shared" si="123"/>
        <v>0</v>
      </c>
    </row>
    <row r="1042" spans="1:31" ht="13.5" hidden="1" outlineLevel="2" collapsed="1" thickBot="1" x14ac:dyDescent="0.25">
      <c r="A1042" s="29" t="s">
        <v>2211</v>
      </c>
      <c r="B1042" s="29"/>
      <c r="C1042" s="29"/>
      <c r="D1042" s="29"/>
      <c r="E1042" s="30">
        <f t="shared" ref="E1042:R1042" si="126">SUBTOTAL(9,E896:E1041)</f>
        <v>774009983.22999966</v>
      </c>
      <c r="F1042" s="30">
        <f t="shared" si="126"/>
        <v>765293238.17999995</v>
      </c>
      <c r="G1042" s="30">
        <f t="shared" si="126"/>
        <v>735765236.10000038</v>
      </c>
      <c r="H1042" s="30">
        <f t="shared" si="126"/>
        <v>748408945.31999993</v>
      </c>
      <c r="I1042" s="30">
        <f t="shared" si="126"/>
        <v>736668216.39000022</v>
      </c>
      <c r="J1042" s="30">
        <f t="shared" si="126"/>
        <v>724325751.73999977</v>
      </c>
      <c r="K1042" s="30">
        <f t="shared" si="126"/>
        <v>701421320.60000014</v>
      </c>
      <c r="L1042" s="30">
        <f t="shared" si="126"/>
        <v>712637115.83999979</v>
      </c>
      <c r="M1042" s="30">
        <f t="shared" si="126"/>
        <v>699570240.1400001</v>
      </c>
      <c r="N1042" s="30">
        <f t="shared" si="126"/>
        <v>721882949.33000004</v>
      </c>
      <c r="O1042" s="30">
        <f t="shared" si="126"/>
        <v>748349569.20000005</v>
      </c>
      <c r="P1042" s="30">
        <f t="shared" si="126"/>
        <v>840728020.54000008</v>
      </c>
      <c r="Q1042" s="30">
        <f t="shared" si="126"/>
        <v>744309002.7100004</v>
      </c>
      <c r="R1042" s="30">
        <f t="shared" si="126"/>
        <v>741184174.69583297</v>
      </c>
      <c r="S1042" s="4"/>
      <c r="T1042" s="30">
        <f>SUBTOTAL(9,T896:T1041)</f>
        <v>7036819.9862499982</v>
      </c>
      <c r="U1042" s="30">
        <f>SUBTOTAL(9,U896:U1041)</f>
        <v>0</v>
      </c>
      <c r="V1042" s="30">
        <f>SUBTOTAL(9,V896:V1041)</f>
        <v>734147354.70958304</v>
      </c>
      <c r="W1042" s="30">
        <f>SUBTOTAL(9,W896:W1041)</f>
        <v>0</v>
      </c>
      <c r="X1042" s="30"/>
      <c r="Y1042" s="30">
        <f>SUBTOTAL(9,Y896:Y1041)</f>
        <v>43859902.87595921</v>
      </c>
      <c r="Z1042" s="30">
        <f>SUBTOTAL(9,Z896:Z1041)</f>
        <v>479027806.51320755</v>
      </c>
      <c r="AA1042" s="30">
        <f>SUBTOTAL(9,AA896:AA1041)</f>
        <v>211259645.32041663</v>
      </c>
      <c r="AB1042" s="30"/>
      <c r="AC1042" s="31">
        <f t="shared" si="123"/>
        <v>5.9742642392697151E-2</v>
      </c>
      <c r="AE1042" s="4"/>
    </row>
    <row r="1043" spans="1:31" ht="13.5" outlineLevel="1" collapsed="1" thickBot="1" x14ac:dyDescent="0.25">
      <c r="A1043" s="32" t="s">
        <v>2212</v>
      </c>
      <c r="B1043" s="32"/>
      <c r="C1043" s="32"/>
      <c r="D1043" s="32"/>
      <c r="E1043" s="33">
        <f>E507+E820+E822+E824+E827+E873+E895+E1042</f>
        <v>2285570659.3999991</v>
      </c>
      <c r="F1043" s="33">
        <f t="shared" ref="F1043:R1043" si="127">F507+F820+F822+F824+F827+F873+F895+F1042</f>
        <v>2335391583.480001</v>
      </c>
      <c r="G1043" s="33">
        <f t="shared" si="127"/>
        <v>2240939407.7600002</v>
      </c>
      <c r="H1043" s="33">
        <f t="shared" si="127"/>
        <v>2242515266.5199995</v>
      </c>
      <c r="I1043" s="33">
        <f t="shared" si="127"/>
        <v>2239132702.2099996</v>
      </c>
      <c r="J1043" s="33">
        <f t="shared" si="127"/>
        <v>2199840043.0299997</v>
      </c>
      <c r="K1043" s="33">
        <f t="shared" si="127"/>
        <v>2141569353.6399996</v>
      </c>
      <c r="L1043" s="33">
        <f t="shared" si="127"/>
        <v>2164906120.9500003</v>
      </c>
      <c r="M1043" s="33">
        <f t="shared" si="127"/>
        <v>2147689021.2800007</v>
      </c>
      <c r="N1043" s="33">
        <f t="shared" si="127"/>
        <v>2181358069.6599998</v>
      </c>
      <c r="O1043" s="33">
        <f t="shared" si="127"/>
        <v>2223690790.8400006</v>
      </c>
      <c r="P1043" s="33">
        <f t="shared" si="127"/>
        <v>2342906234.5</v>
      </c>
      <c r="Q1043" s="33">
        <f t="shared" si="127"/>
        <v>2242101367.6599998</v>
      </c>
      <c r="R1043" s="33">
        <f t="shared" si="127"/>
        <v>2226981217.2833328</v>
      </c>
      <c r="S1043" s="4"/>
      <c r="T1043" s="33">
        <f t="shared" ref="T1043:W1043" si="128">T507+T820+T822+T824+T827+T873+T895+T1042</f>
        <v>301384393.77916658</v>
      </c>
      <c r="U1043" s="33">
        <f t="shared" si="128"/>
        <v>0</v>
      </c>
      <c r="V1043" s="33">
        <f t="shared" si="128"/>
        <v>1880282820.6658332</v>
      </c>
      <c r="W1043" s="33">
        <f t="shared" si="128"/>
        <v>45314002.838333338</v>
      </c>
      <c r="X1043" s="33"/>
      <c r="Y1043" s="33">
        <f t="shared" ref="Y1043:AA1043" si="129">Y507+Y820+Y822+Y824+Y827+Y873+Y895+Y1042</f>
        <v>53819457.876109205</v>
      </c>
      <c r="Z1043" s="33">
        <f t="shared" si="129"/>
        <v>1263238402.723474</v>
      </c>
      <c r="AA1043" s="33">
        <f t="shared" si="129"/>
        <v>563224960.06624997</v>
      </c>
      <c r="AB1043" s="32"/>
      <c r="AC1043" s="34">
        <f>IF(V1043=0,0,Y1043/V1043)</f>
        <v>2.8623065256242152E-2</v>
      </c>
      <c r="AE1043" s="4"/>
    </row>
    <row r="1044" spans="1:31" ht="13.5" outlineLevel="1" thickBot="1" x14ac:dyDescent="0.25">
      <c r="A1044" s="1"/>
      <c r="B1044" s="1"/>
      <c r="C1044" s="1"/>
      <c r="D1044" s="1"/>
      <c r="E1044" s="26"/>
      <c r="F1044" s="26"/>
      <c r="G1044" s="26"/>
      <c r="H1044" s="26"/>
      <c r="I1044" s="26"/>
      <c r="J1044" s="26"/>
      <c r="K1044" s="26"/>
      <c r="L1044" s="26"/>
      <c r="M1044" s="26"/>
      <c r="N1044" s="26"/>
      <c r="O1044" s="26"/>
      <c r="P1044" s="26"/>
      <c r="Q1044" s="26"/>
      <c r="R1044" s="26"/>
      <c r="S1044" s="4"/>
      <c r="T1044" s="26"/>
      <c r="U1044" s="26"/>
      <c r="V1044" s="26"/>
      <c r="W1044" s="26"/>
      <c r="X1044" s="26"/>
      <c r="Y1044" s="26"/>
      <c r="Z1044" s="26"/>
      <c r="AA1044" s="26"/>
      <c r="AB1044" s="1"/>
      <c r="AC1044" s="27"/>
      <c r="AE1044" s="4"/>
    </row>
    <row r="1045" spans="1:31" ht="13.5" thickBot="1" x14ac:dyDescent="0.25">
      <c r="A1045" s="32" t="s">
        <v>2213</v>
      </c>
      <c r="B1045" s="32"/>
      <c r="C1045" s="32"/>
      <c r="D1045" s="32"/>
      <c r="E1045" s="33">
        <f>E162+E213+E445+E1043</f>
        <v>25646449009.189987</v>
      </c>
      <c r="F1045" s="33">
        <f t="shared" ref="F1045:R1045" si="130">F162+F213+F445+F1043</f>
        <v>26472723531.629986</v>
      </c>
      <c r="G1045" s="33">
        <f t="shared" si="130"/>
        <v>26424985461.729996</v>
      </c>
      <c r="H1045" s="33">
        <f t="shared" si="130"/>
        <v>26598271860.830002</v>
      </c>
      <c r="I1045" s="33">
        <f t="shared" si="130"/>
        <v>26606424673.210007</v>
      </c>
      <c r="J1045" s="33">
        <f t="shared" si="130"/>
        <v>25946006357.759998</v>
      </c>
      <c r="K1045" s="33">
        <f t="shared" si="130"/>
        <v>25928908462.979996</v>
      </c>
      <c r="L1045" s="33">
        <f t="shared" si="130"/>
        <v>26103554837.319992</v>
      </c>
      <c r="M1045" s="33">
        <f t="shared" si="130"/>
        <v>26101072506.919998</v>
      </c>
      <c r="N1045" s="33">
        <f t="shared" si="130"/>
        <v>26308512677.689999</v>
      </c>
      <c r="O1045" s="33">
        <f t="shared" si="130"/>
        <v>26524229717.210014</v>
      </c>
      <c r="P1045" s="33">
        <f t="shared" si="130"/>
        <v>26887498907.489998</v>
      </c>
      <c r="Q1045" s="33">
        <f t="shared" si="130"/>
        <v>26740767525.009998</v>
      </c>
      <c r="R1045" s="33">
        <f t="shared" si="130"/>
        <v>26341316438.489151</v>
      </c>
      <c r="S1045" s="4"/>
      <c r="T1045" s="33">
        <f t="shared" ref="T1045:W1045" si="131">T162+T213+T445+T1043</f>
        <v>1775836395.9977894</v>
      </c>
      <c r="U1045" s="33">
        <f t="shared" si="131"/>
        <v>0</v>
      </c>
      <c r="V1045" s="33">
        <f t="shared" si="131"/>
        <v>24520166039.653023</v>
      </c>
      <c r="W1045" s="33">
        <f t="shared" si="131"/>
        <v>45314002.838333338</v>
      </c>
      <c r="X1045" s="33"/>
      <c r="Y1045" s="33">
        <f t="shared" ref="Y1045:AA1045" si="132">Y162+Y213+Y445+Y1043</f>
        <v>1414291439.4110796</v>
      </c>
      <c r="Z1045" s="33">
        <f t="shared" si="132"/>
        <v>19714836023.743252</v>
      </c>
      <c r="AA1045" s="33">
        <f t="shared" si="132"/>
        <v>3391038576.4987049</v>
      </c>
      <c r="AB1045" s="32"/>
      <c r="AC1045" s="34">
        <f>IF(V1045=0,0,Y1045/V1045)</f>
        <v>5.767870564677028E-2</v>
      </c>
      <c r="AE1045" s="4"/>
    </row>
    <row r="1046" spans="1:31" x14ac:dyDescent="0.2">
      <c r="A1046" s="1"/>
      <c r="B1046" s="1"/>
      <c r="C1046" s="1"/>
      <c r="D1046" s="1"/>
      <c r="E1046" s="26"/>
      <c r="F1046" s="26"/>
      <c r="G1046" s="26"/>
      <c r="H1046" s="26"/>
      <c r="I1046" s="26"/>
      <c r="J1046" s="26"/>
      <c r="K1046" s="26"/>
      <c r="L1046" s="26"/>
      <c r="M1046" s="26"/>
      <c r="N1046" s="26"/>
      <c r="O1046" s="26"/>
      <c r="P1046" s="26"/>
      <c r="Q1046" s="26"/>
      <c r="R1046" s="26"/>
      <c r="S1046" s="4"/>
      <c r="T1046" s="26"/>
      <c r="U1046" s="26"/>
      <c r="V1046" s="26"/>
      <c r="W1046" s="26"/>
      <c r="X1046" s="26"/>
      <c r="Y1046" s="26"/>
      <c r="Z1046" s="26"/>
      <c r="AA1046" s="26"/>
      <c r="AB1046" s="1"/>
      <c r="AC1046" s="27"/>
      <c r="AE1046" s="4"/>
    </row>
    <row r="1047" spans="1:31" ht="13.5" outlineLevel="1" thickBot="1" x14ac:dyDescent="0.25">
      <c r="A1047" s="21" t="s">
        <v>2214</v>
      </c>
      <c r="B1047" s="22"/>
      <c r="C1047" s="22"/>
      <c r="D1047" s="23"/>
      <c r="E1047" s="13"/>
      <c r="F1047" s="13"/>
      <c r="G1047" s="13"/>
      <c r="H1047" s="13"/>
      <c r="I1047" s="13"/>
      <c r="J1047" s="13"/>
      <c r="K1047" s="13"/>
      <c r="L1047" s="13"/>
      <c r="M1047" s="13"/>
      <c r="N1047" s="13"/>
      <c r="O1047" s="13"/>
      <c r="P1047" s="13"/>
      <c r="Q1047" s="13"/>
      <c r="R1047" s="14"/>
    </row>
    <row r="1048" spans="1:31" ht="13.5" hidden="1" outlineLevel="3" thickBot="1" x14ac:dyDescent="0.25">
      <c r="A1048" s="24" t="s">
        <v>2215</v>
      </c>
      <c r="B1048" s="24" t="s">
        <v>2216</v>
      </c>
      <c r="C1048" s="24" t="s">
        <v>2217</v>
      </c>
      <c r="D1048" s="24" t="s">
        <v>2218</v>
      </c>
      <c r="E1048" s="25">
        <v>-357060915</v>
      </c>
      <c r="F1048" s="25">
        <v>-357060915</v>
      </c>
      <c r="G1048" s="25">
        <v>-357060915</v>
      </c>
      <c r="H1048" s="25">
        <v>-357060915</v>
      </c>
      <c r="I1048" s="25">
        <v>-357060915</v>
      </c>
      <c r="J1048" s="25">
        <v>-357060915</v>
      </c>
      <c r="K1048" s="25">
        <v>-357060915</v>
      </c>
      <c r="L1048" s="25">
        <v>-357060915</v>
      </c>
      <c r="M1048" s="25">
        <v>-357060915</v>
      </c>
      <c r="N1048" s="25">
        <v>-357060915</v>
      </c>
      <c r="O1048" s="25">
        <v>-357060915</v>
      </c>
      <c r="P1048" s="25">
        <v>-357060915</v>
      </c>
      <c r="Q1048" s="25">
        <v>-357060915</v>
      </c>
      <c r="R1048" s="25">
        <f>(E1048+2*SUM(F1048:P1048)+Q1048)/24</f>
        <v>-357060915</v>
      </c>
      <c r="T1048" s="26"/>
      <c r="U1048" s="26"/>
      <c r="V1048" s="26"/>
      <c r="W1048" s="26"/>
      <c r="X1048" s="26"/>
      <c r="Y1048" s="26"/>
      <c r="Z1048" s="26"/>
      <c r="AA1048" s="26"/>
      <c r="AB1048" s="1"/>
      <c r="AC1048" s="27"/>
    </row>
    <row r="1049" spans="1:31" ht="13.5" hidden="1" outlineLevel="3" thickBot="1" x14ac:dyDescent="0.25">
      <c r="A1049" s="28" t="s">
        <v>2215</v>
      </c>
      <c r="B1049" s="28" t="s">
        <v>2216</v>
      </c>
      <c r="C1049" s="24" t="s">
        <v>2219</v>
      </c>
      <c r="D1049" s="24" t="s">
        <v>2218</v>
      </c>
      <c r="E1049" s="25">
        <v>-3060884981.2400002</v>
      </c>
      <c r="F1049" s="25">
        <v>-3060884981.2400002</v>
      </c>
      <c r="G1049" s="25">
        <v>-3060884981.2400002</v>
      </c>
      <c r="H1049" s="25">
        <v>-3060884981.2400002</v>
      </c>
      <c r="I1049" s="25">
        <v>-3060884981.2400002</v>
      </c>
      <c r="J1049" s="25">
        <v>-3060884981.2400002</v>
      </c>
      <c r="K1049" s="25">
        <v>-3060884981.2400002</v>
      </c>
      <c r="L1049" s="25">
        <v>-3060884981.2400002</v>
      </c>
      <c r="M1049" s="25">
        <v>-3060884981.2400002</v>
      </c>
      <c r="N1049" s="25">
        <v>-3060884981.2400002</v>
      </c>
      <c r="O1049" s="25">
        <v>-3060884981.2400002</v>
      </c>
      <c r="P1049" s="25">
        <v>-3060884981.2400002</v>
      </c>
      <c r="Q1049" s="25">
        <v>-3060884981.2400002</v>
      </c>
      <c r="R1049" s="25">
        <f>(E1049+2*SUM(F1049:P1049)+Q1049)/24</f>
        <v>-3060884981.2400012</v>
      </c>
      <c r="T1049" s="26"/>
      <c r="U1049" s="26"/>
      <c r="V1049" s="26"/>
      <c r="W1049" s="26"/>
      <c r="X1049" s="26"/>
      <c r="Y1049" s="26"/>
      <c r="Z1049" s="26"/>
      <c r="AA1049" s="26"/>
      <c r="AB1049" s="1"/>
      <c r="AC1049" s="27"/>
    </row>
    <row r="1050" spans="1:31" ht="15.75" hidden="1" outlineLevel="2" collapsed="1" thickBot="1" x14ac:dyDescent="0.3">
      <c r="A1050" s="29" t="s">
        <v>2220</v>
      </c>
      <c r="B1050" s="29"/>
      <c r="C1050" s="29"/>
      <c r="D1050" s="29"/>
      <c r="E1050" s="30">
        <f t="shared" ref="E1050:R1050" si="133">SUBTOTAL(9,E1048:E1049)</f>
        <v>-3417945896.2400002</v>
      </c>
      <c r="F1050" s="30">
        <f t="shared" si="133"/>
        <v>-3417945896.2400002</v>
      </c>
      <c r="G1050" s="30">
        <f t="shared" si="133"/>
        <v>-3417945896.2400002</v>
      </c>
      <c r="H1050" s="30">
        <f t="shared" si="133"/>
        <v>-3417945896.2400002</v>
      </c>
      <c r="I1050" s="30">
        <f t="shared" si="133"/>
        <v>-3417945896.2400002</v>
      </c>
      <c r="J1050" s="30">
        <f t="shared" si="133"/>
        <v>-3417945896.2400002</v>
      </c>
      <c r="K1050" s="30">
        <f t="shared" si="133"/>
        <v>-3417945896.2400002</v>
      </c>
      <c r="L1050" s="30">
        <f t="shared" si="133"/>
        <v>-3417945896.2400002</v>
      </c>
      <c r="M1050" s="30">
        <f t="shared" si="133"/>
        <v>-3417945896.2400002</v>
      </c>
      <c r="N1050" s="30">
        <f t="shared" si="133"/>
        <v>-3417945896.2400002</v>
      </c>
      <c r="O1050" s="30">
        <f t="shared" si="133"/>
        <v>-3417945896.2400002</v>
      </c>
      <c r="P1050" s="30">
        <f t="shared" si="133"/>
        <v>-3417945896.2400002</v>
      </c>
      <c r="Q1050" s="30">
        <f t="shared" si="133"/>
        <v>-3417945896.2400002</v>
      </c>
      <c r="R1050" s="30">
        <f t="shared" si="133"/>
        <v>-3417945896.2400012</v>
      </c>
      <c r="S1050" s="4"/>
      <c r="T1050" s="30">
        <f>SUBTOTAL(9,T1048:T1049)</f>
        <v>0</v>
      </c>
      <c r="U1050" s="30">
        <f>SUBTOTAL(9,U1048:U1049)</f>
        <v>0</v>
      </c>
      <c r="V1050" s="30">
        <f>SUBTOTAL(9,V1048:V1049)</f>
        <v>0</v>
      </c>
      <c r="W1050" s="30">
        <f>R1050</f>
        <v>-3417945896.2400012</v>
      </c>
      <c r="X1050" s="30"/>
      <c r="Y1050" s="30">
        <v>0</v>
      </c>
      <c r="Z1050" s="30">
        <v>0</v>
      </c>
      <c r="AA1050" s="30">
        <v>0</v>
      </c>
      <c r="AB1050" s="30"/>
      <c r="AC1050" s="31">
        <f>IF(V1050=0,0,Y1050/V1050)</f>
        <v>0</v>
      </c>
      <c r="AD1050" s="15"/>
      <c r="AE1050" s="4"/>
    </row>
    <row r="1051" spans="1:31" ht="13.5" hidden="1" outlineLevel="3" thickBot="1" x14ac:dyDescent="0.25">
      <c r="A1051" s="24" t="s">
        <v>2221</v>
      </c>
      <c r="B1051" s="24" t="s">
        <v>2222</v>
      </c>
      <c r="C1051" s="24" t="s">
        <v>2223</v>
      </c>
      <c r="D1051" s="24" t="s">
        <v>2224</v>
      </c>
      <c r="E1051" s="25">
        <v>-1804600</v>
      </c>
      <c r="F1051" s="25">
        <v>-1804600</v>
      </c>
      <c r="G1051" s="25">
        <v>-1804600</v>
      </c>
      <c r="H1051" s="25">
        <v>-1804600</v>
      </c>
      <c r="I1051" s="25">
        <v>-1804600</v>
      </c>
      <c r="J1051" s="25">
        <v>-1804600</v>
      </c>
      <c r="K1051" s="25">
        <v>-1804600</v>
      </c>
      <c r="L1051" s="25">
        <v>-1804600</v>
      </c>
      <c r="M1051" s="25">
        <v>-1804600</v>
      </c>
      <c r="N1051" s="25">
        <v>-1804600</v>
      </c>
      <c r="O1051" s="25">
        <v>-1804600</v>
      </c>
      <c r="P1051" s="25">
        <v>-1804600</v>
      </c>
      <c r="Q1051" s="25">
        <v>-1804600</v>
      </c>
      <c r="R1051" s="25">
        <f>(E1051+2*SUM(F1051:P1051)+Q1051)/24</f>
        <v>-1804600</v>
      </c>
      <c r="T1051" s="26"/>
      <c r="U1051" s="26"/>
      <c r="V1051" s="26"/>
      <c r="W1051" s="26"/>
      <c r="X1051" s="26"/>
      <c r="Y1051" s="26"/>
      <c r="Z1051" s="26"/>
      <c r="AA1051" s="26"/>
      <c r="AB1051" s="1"/>
      <c r="AC1051" s="27"/>
    </row>
    <row r="1052" spans="1:31" ht="13.5" hidden="1" outlineLevel="3" thickBot="1" x14ac:dyDescent="0.25">
      <c r="A1052" s="28" t="s">
        <v>2221</v>
      </c>
      <c r="B1052" s="28" t="s">
        <v>2222</v>
      </c>
      <c r="C1052" s="24" t="s">
        <v>2225</v>
      </c>
      <c r="D1052" s="24" t="s">
        <v>2226</v>
      </c>
      <c r="E1052" s="25">
        <v>-593000</v>
      </c>
      <c r="F1052" s="25">
        <v>-593000</v>
      </c>
      <c r="G1052" s="25">
        <v>-593000</v>
      </c>
      <c r="H1052" s="25">
        <v>-593000</v>
      </c>
      <c r="I1052" s="25">
        <v>-593000</v>
      </c>
      <c r="J1052" s="25">
        <v>-593000</v>
      </c>
      <c r="K1052" s="25">
        <v>-593000</v>
      </c>
      <c r="L1052" s="25">
        <v>-593000</v>
      </c>
      <c r="M1052" s="25">
        <v>-593000</v>
      </c>
      <c r="N1052" s="25">
        <v>-593000</v>
      </c>
      <c r="O1052" s="25">
        <v>-593000</v>
      </c>
      <c r="P1052" s="25">
        <v>-593000</v>
      </c>
      <c r="Q1052" s="25">
        <v>-593000</v>
      </c>
      <c r="R1052" s="25">
        <f>(E1052+2*SUM(F1052:P1052)+Q1052)/24</f>
        <v>-593000</v>
      </c>
      <c r="T1052" s="26"/>
      <c r="U1052" s="26"/>
      <c r="V1052" s="26"/>
      <c r="W1052" s="26"/>
      <c r="X1052" s="26"/>
      <c r="Y1052" s="26"/>
      <c r="Z1052" s="26"/>
      <c r="AA1052" s="26"/>
      <c r="AB1052" s="1"/>
      <c r="AC1052" s="27"/>
    </row>
    <row r="1053" spans="1:31" ht="13.5" hidden="1" outlineLevel="2" collapsed="1" thickBot="1" x14ac:dyDescent="0.25">
      <c r="A1053" s="29" t="s">
        <v>2227</v>
      </c>
      <c r="B1053" s="29"/>
      <c r="C1053" s="29"/>
      <c r="D1053" s="29"/>
      <c r="E1053" s="30">
        <f t="shared" ref="E1053:R1053" si="134">SUBTOTAL(9,E1051:E1052)</f>
        <v>-2397600</v>
      </c>
      <c r="F1053" s="30">
        <f t="shared" si="134"/>
        <v>-2397600</v>
      </c>
      <c r="G1053" s="30">
        <f t="shared" si="134"/>
        <v>-2397600</v>
      </c>
      <c r="H1053" s="30">
        <f t="shared" si="134"/>
        <v>-2397600</v>
      </c>
      <c r="I1053" s="30">
        <f t="shared" si="134"/>
        <v>-2397600</v>
      </c>
      <c r="J1053" s="30">
        <f t="shared" si="134"/>
        <v>-2397600</v>
      </c>
      <c r="K1053" s="30">
        <f t="shared" si="134"/>
        <v>-2397600</v>
      </c>
      <c r="L1053" s="30">
        <f t="shared" si="134"/>
        <v>-2397600</v>
      </c>
      <c r="M1053" s="30">
        <f t="shared" si="134"/>
        <v>-2397600</v>
      </c>
      <c r="N1053" s="30">
        <f t="shared" si="134"/>
        <v>-2397600</v>
      </c>
      <c r="O1053" s="30">
        <f t="shared" si="134"/>
        <v>-2397600</v>
      </c>
      <c r="P1053" s="30">
        <f t="shared" si="134"/>
        <v>-2397600</v>
      </c>
      <c r="Q1053" s="30">
        <f t="shared" si="134"/>
        <v>-2397600</v>
      </c>
      <c r="R1053" s="30">
        <f t="shared" si="134"/>
        <v>-2397600</v>
      </c>
      <c r="S1053" s="4"/>
      <c r="T1053" s="30">
        <f>SUBTOTAL(9,T1051:T1052)</f>
        <v>0</v>
      </c>
      <c r="U1053" s="30">
        <f>SUBTOTAL(9,U1051:U1052)</f>
        <v>0</v>
      </c>
      <c r="V1053" s="30">
        <f>SUBTOTAL(9,V1051:V1052)</f>
        <v>0</v>
      </c>
      <c r="W1053" s="30">
        <f>R1053</f>
        <v>-2397600</v>
      </c>
      <c r="X1053" s="30"/>
      <c r="Y1053" s="30">
        <v>0</v>
      </c>
      <c r="Z1053" s="30">
        <v>0</v>
      </c>
      <c r="AA1053" s="30">
        <v>0</v>
      </c>
      <c r="AB1053" s="30"/>
      <c r="AC1053" s="31">
        <f>IF(V1053=0,0,Y1053/V1053)</f>
        <v>0</v>
      </c>
      <c r="AE1053" s="4"/>
    </row>
    <row r="1054" spans="1:31" ht="13.5" hidden="1" outlineLevel="3" thickBot="1" x14ac:dyDescent="0.25">
      <c r="A1054" s="24" t="s">
        <v>2228</v>
      </c>
      <c r="B1054" s="24" t="s">
        <v>2229</v>
      </c>
      <c r="C1054" s="24" t="s">
        <v>2230</v>
      </c>
      <c r="D1054" s="24" t="s">
        <v>2231</v>
      </c>
      <c r="E1054" s="25">
        <v>-1973218</v>
      </c>
      <c r="F1054" s="25">
        <v>-1973218</v>
      </c>
      <c r="G1054" s="25">
        <v>-1973218</v>
      </c>
      <c r="H1054" s="25">
        <v>-1973218</v>
      </c>
      <c r="I1054" s="25">
        <v>-1973218</v>
      </c>
      <c r="J1054" s="25">
        <v>-1973218</v>
      </c>
      <c r="K1054" s="25">
        <v>-1973218</v>
      </c>
      <c r="L1054" s="25">
        <v>-1973218</v>
      </c>
      <c r="M1054" s="25">
        <v>-1973218</v>
      </c>
      <c r="N1054" s="25">
        <v>-1973218</v>
      </c>
      <c r="O1054" s="25">
        <v>-1973218</v>
      </c>
      <c r="P1054" s="25">
        <v>-1973218</v>
      </c>
      <c r="Q1054" s="25">
        <v>-1973218</v>
      </c>
      <c r="R1054" s="25">
        <f>(E1054+2*SUM(F1054:P1054)+Q1054)/24</f>
        <v>-1973218</v>
      </c>
      <c r="T1054" s="26"/>
      <c r="U1054" s="26"/>
      <c r="V1054" s="26"/>
      <c r="W1054" s="26"/>
      <c r="X1054" s="26"/>
      <c r="Y1054" s="26"/>
      <c r="Z1054" s="26"/>
      <c r="AA1054" s="26"/>
      <c r="AB1054" s="1"/>
      <c r="AC1054" s="27"/>
    </row>
    <row r="1055" spans="1:31" ht="13.5" hidden="1" outlineLevel="3" thickBot="1" x14ac:dyDescent="0.25">
      <c r="A1055" s="28" t="s">
        <v>2228</v>
      </c>
      <c r="B1055" s="28" t="s">
        <v>2229</v>
      </c>
      <c r="C1055" s="24" t="s">
        <v>2232</v>
      </c>
      <c r="D1055" s="24" t="s">
        <v>2233</v>
      </c>
      <c r="E1055" s="25">
        <v>-14422979</v>
      </c>
      <c r="F1055" s="25">
        <v>-14422979</v>
      </c>
      <c r="G1055" s="25">
        <v>-14422979</v>
      </c>
      <c r="H1055" s="25">
        <v>-14422979</v>
      </c>
      <c r="I1055" s="25">
        <v>-14422979</v>
      </c>
      <c r="J1055" s="25">
        <v>-14422979</v>
      </c>
      <c r="K1055" s="25">
        <v>-14422979</v>
      </c>
      <c r="L1055" s="25">
        <v>-14422979</v>
      </c>
      <c r="M1055" s="25">
        <v>-14422979</v>
      </c>
      <c r="N1055" s="25">
        <v>-14422979</v>
      </c>
      <c r="O1055" s="25">
        <v>-14422979</v>
      </c>
      <c r="P1055" s="25">
        <v>-14422979</v>
      </c>
      <c r="Q1055" s="25">
        <v>-14422979</v>
      </c>
      <c r="R1055" s="25">
        <f>(E1055+2*SUM(F1055:P1055)+Q1055)/24</f>
        <v>-14422979</v>
      </c>
      <c r="T1055" s="26"/>
      <c r="U1055" s="26"/>
      <c r="V1055" s="26"/>
      <c r="W1055" s="26"/>
      <c r="X1055" s="26"/>
      <c r="Y1055" s="26"/>
      <c r="Z1055" s="26"/>
      <c r="AA1055" s="26"/>
      <c r="AB1055" s="1"/>
      <c r="AC1055" s="27"/>
    </row>
    <row r="1056" spans="1:31" ht="13.5" hidden="1" outlineLevel="3" thickBot="1" x14ac:dyDescent="0.25">
      <c r="A1056" s="28" t="s">
        <v>2228</v>
      </c>
      <c r="B1056" s="28" t="s">
        <v>2229</v>
      </c>
      <c r="C1056" s="24" t="s">
        <v>2234</v>
      </c>
      <c r="D1056" s="24" t="s">
        <v>2235</v>
      </c>
      <c r="E1056" s="25">
        <v>3575760</v>
      </c>
      <c r="F1056" s="25">
        <v>3575760</v>
      </c>
      <c r="G1056" s="25">
        <v>3575760</v>
      </c>
      <c r="H1056" s="25">
        <v>3575760</v>
      </c>
      <c r="I1056" s="25">
        <v>3575760</v>
      </c>
      <c r="J1056" s="25">
        <v>3575760</v>
      </c>
      <c r="K1056" s="25">
        <v>3575760</v>
      </c>
      <c r="L1056" s="25">
        <v>3575760</v>
      </c>
      <c r="M1056" s="25">
        <v>3575760</v>
      </c>
      <c r="N1056" s="25">
        <v>3575760</v>
      </c>
      <c r="O1056" s="25">
        <v>3575760</v>
      </c>
      <c r="P1056" s="25">
        <v>3575760</v>
      </c>
      <c r="Q1056" s="25">
        <v>3575760</v>
      </c>
      <c r="R1056" s="25">
        <f>(E1056+2*SUM(F1056:P1056)+Q1056)/24</f>
        <v>3575760</v>
      </c>
      <c r="T1056" s="26"/>
      <c r="U1056" s="26"/>
      <c r="V1056" s="26"/>
      <c r="W1056" s="26"/>
      <c r="X1056" s="26"/>
      <c r="Y1056" s="26"/>
      <c r="Z1056" s="26"/>
      <c r="AA1056" s="26"/>
      <c r="AB1056" s="1"/>
      <c r="AC1056" s="27"/>
    </row>
    <row r="1057" spans="1:31" ht="13.5" hidden="1" outlineLevel="3" thickBot="1" x14ac:dyDescent="0.25">
      <c r="A1057" s="28" t="s">
        <v>2228</v>
      </c>
      <c r="B1057" s="28" t="s">
        <v>2229</v>
      </c>
      <c r="C1057" s="24" t="s">
        <v>2236</v>
      </c>
      <c r="D1057" s="24" t="s">
        <v>2237</v>
      </c>
      <c r="E1057" s="25">
        <v>-1089243519.3799999</v>
      </c>
      <c r="F1057" s="25">
        <v>-1089243519.3799999</v>
      </c>
      <c r="G1057" s="25">
        <v>-1089243519.3799999</v>
      </c>
      <c r="H1057" s="25">
        <v>-1089243519.3799999</v>
      </c>
      <c r="I1057" s="25">
        <v>-1089243519.3799999</v>
      </c>
      <c r="J1057" s="25">
        <v>-1089243519.3799999</v>
      </c>
      <c r="K1057" s="25">
        <v>-1089243519.3799999</v>
      </c>
      <c r="L1057" s="25">
        <v>-1089243519.3799999</v>
      </c>
      <c r="M1057" s="25">
        <v>-1089243519.3799999</v>
      </c>
      <c r="N1057" s="25">
        <v>-1089243519.3799999</v>
      </c>
      <c r="O1057" s="25">
        <v>-1089243519.3799999</v>
      </c>
      <c r="P1057" s="25">
        <v>-1089243519.3799999</v>
      </c>
      <c r="Q1057" s="25">
        <v>-1089243519.3799999</v>
      </c>
      <c r="R1057" s="25">
        <f>(E1057+2*SUM(F1057:P1057)+Q1057)/24</f>
        <v>-1089243519.3799999</v>
      </c>
      <c r="T1057" s="26"/>
      <c r="U1057" s="26"/>
      <c r="V1057" s="26"/>
      <c r="W1057" s="26"/>
      <c r="X1057" s="26"/>
      <c r="Y1057" s="26"/>
      <c r="Z1057" s="26"/>
      <c r="AA1057" s="26"/>
      <c r="AB1057" s="1"/>
      <c r="AC1057" s="27"/>
    </row>
    <row r="1058" spans="1:31" ht="15.75" hidden="1" outlineLevel="2" collapsed="1" thickBot="1" x14ac:dyDescent="0.3">
      <c r="A1058" s="29" t="s">
        <v>2238</v>
      </c>
      <c r="B1058" s="29"/>
      <c r="C1058" s="29"/>
      <c r="D1058" s="29"/>
      <c r="E1058" s="30">
        <f t="shared" ref="E1058:R1058" si="135">SUBTOTAL(9,E1054:E1057)</f>
        <v>-1102063956.3799999</v>
      </c>
      <c r="F1058" s="30">
        <f t="shared" si="135"/>
        <v>-1102063956.3799999</v>
      </c>
      <c r="G1058" s="30">
        <f t="shared" si="135"/>
        <v>-1102063956.3799999</v>
      </c>
      <c r="H1058" s="30">
        <f t="shared" si="135"/>
        <v>-1102063956.3799999</v>
      </c>
      <c r="I1058" s="30">
        <f t="shared" si="135"/>
        <v>-1102063956.3799999</v>
      </c>
      <c r="J1058" s="30">
        <f t="shared" si="135"/>
        <v>-1102063956.3799999</v>
      </c>
      <c r="K1058" s="30">
        <f t="shared" si="135"/>
        <v>-1102063956.3799999</v>
      </c>
      <c r="L1058" s="30">
        <f t="shared" si="135"/>
        <v>-1102063956.3799999</v>
      </c>
      <c r="M1058" s="30">
        <f t="shared" si="135"/>
        <v>-1102063956.3799999</v>
      </c>
      <c r="N1058" s="30">
        <f t="shared" si="135"/>
        <v>-1102063956.3799999</v>
      </c>
      <c r="O1058" s="30">
        <f t="shared" si="135"/>
        <v>-1102063956.3799999</v>
      </c>
      <c r="P1058" s="30">
        <f t="shared" si="135"/>
        <v>-1102063956.3799999</v>
      </c>
      <c r="Q1058" s="30">
        <f t="shared" si="135"/>
        <v>-1102063956.3799999</v>
      </c>
      <c r="R1058" s="30">
        <f t="shared" si="135"/>
        <v>-1102063956.3799999</v>
      </c>
      <c r="S1058" s="4"/>
      <c r="T1058" s="30">
        <f>SUBTOTAL(9,T1054:T1057)</f>
        <v>0</v>
      </c>
      <c r="U1058" s="30">
        <f>SUBTOTAL(9,U1054:U1057)</f>
        <v>0</v>
      </c>
      <c r="V1058" s="30">
        <f>SUBTOTAL(9,V1054:V1057)</f>
        <v>0</v>
      </c>
      <c r="W1058" s="30">
        <f>R1058</f>
        <v>-1102063956.3799999</v>
      </c>
      <c r="X1058" s="30"/>
      <c r="Y1058" s="30">
        <v>0</v>
      </c>
      <c r="Z1058" s="30">
        <v>0</v>
      </c>
      <c r="AA1058" s="30">
        <v>0</v>
      </c>
      <c r="AB1058" s="30"/>
      <c r="AC1058" s="31">
        <f>IF(V1058=0,0,Y1058/V1058)</f>
        <v>0</v>
      </c>
      <c r="AD1058" s="15"/>
      <c r="AE1058" s="4"/>
    </row>
    <row r="1059" spans="1:31" ht="13.5" hidden="1" outlineLevel="3" thickBot="1" x14ac:dyDescent="0.25">
      <c r="A1059" s="24" t="s">
        <v>2239</v>
      </c>
      <c r="B1059" s="24" t="s">
        <v>2240</v>
      </c>
      <c r="C1059" s="24" t="s">
        <v>2241</v>
      </c>
      <c r="D1059" s="24" t="s">
        <v>2242</v>
      </c>
      <c r="E1059" s="25">
        <v>40456970.149999999</v>
      </c>
      <c r="F1059" s="25">
        <v>40456970.149999999</v>
      </c>
      <c r="G1059" s="25">
        <v>40456970.149999999</v>
      </c>
      <c r="H1059" s="25">
        <v>40456970.149999999</v>
      </c>
      <c r="I1059" s="25">
        <v>40456970.149999999</v>
      </c>
      <c r="J1059" s="25">
        <v>40456970.149999999</v>
      </c>
      <c r="K1059" s="25">
        <v>40456970.149999999</v>
      </c>
      <c r="L1059" s="25">
        <v>40456970.149999999</v>
      </c>
      <c r="M1059" s="25">
        <v>40456970.149999999</v>
      </c>
      <c r="N1059" s="25">
        <v>40456970.149999999</v>
      </c>
      <c r="O1059" s="25">
        <v>40456970.149999999</v>
      </c>
      <c r="P1059" s="25">
        <v>40456970.149999999</v>
      </c>
      <c r="Q1059" s="25">
        <v>40456970.149999999</v>
      </c>
      <c r="R1059" s="25">
        <f>(E1059+2*SUM(F1059:P1059)+Q1059)/24</f>
        <v>40456970.149999991</v>
      </c>
      <c r="T1059" s="26"/>
      <c r="U1059" s="26"/>
      <c r="V1059" s="26"/>
      <c r="W1059" s="26"/>
      <c r="X1059" s="26"/>
      <c r="Y1059" s="26"/>
      <c r="Z1059" s="26"/>
      <c r="AA1059" s="26"/>
      <c r="AB1059" s="1"/>
      <c r="AC1059" s="27"/>
    </row>
    <row r="1060" spans="1:31" ht="13.5" hidden="1" outlineLevel="3" thickBot="1" x14ac:dyDescent="0.25">
      <c r="A1060" s="28" t="s">
        <v>2239</v>
      </c>
      <c r="B1060" s="28" t="s">
        <v>2240</v>
      </c>
      <c r="C1060" s="24" t="s">
        <v>2243</v>
      </c>
      <c r="D1060" s="24" t="s">
        <v>2244</v>
      </c>
      <c r="E1060" s="25">
        <v>644091.1</v>
      </c>
      <c r="F1060" s="25">
        <v>644091.1</v>
      </c>
      <c r="G1060" s="25">
        <v>644091.1</v>
      </c>
      <c r="H1060" s="25">
        <v>644091.1</v>
      </c>
      <c r="I1060" s="25">
        <v>644091.1</v>
      </c>
      <c r="J1060" s="25">
        <v>644091.1</v>
      </c>
      <c r="K1060" s="25">
        <v>644091.1</v>
      </c>
      <c r="L1060" s="25">
        <v>644091.1</v>
      </c>
      <c r="M1060" s="25">
        <v>644091.1</v>
      </c>
      <c r="N1060" s="25">
        <v>644091.1</v>
      </c>
      <c r="O1060" s="25">
        <v>644091.1</v>
      </c>
      <c r="P1060" s="25">
        <v>644091.1</v>
      </c>
      <c r="Q1060" s="25">
        <v>644091.1</v>
      </c>
      <c r="R1060" s="25">
        <f>(E1060+2*SUM(F1060:P1060)+Q1060)/24</f>
        <v>644091.09999999986</v>
      </c>
      <c r="T1060" s="26"/>
      <c r="U1060" s="26"/>
      <c r="V1060" s="26"/>
      <c r="W1060" s="26"/>
      <c r="X1060" s="26"/>
      <c r="Y1060" s="26"/>
      <c r="Z1060" s="26"/>
      <c r="AA1060" s="26"/>
      <c r="AB1060" s="1"/>
      <c r="AC1060" s="27"/>
    </row>
    <row r="1061" spans="1:31" ht="13.5" hidden="1" outlineLevel="2" collapsed="1" thickBot="1" x14ac:dyDescent="0.25">
      <c r="A1061" s="29" t="s">
        <v>2245</v>
      </c>
      <c r="B1061" s="29"/>
      <c r="C1061" s="29"/>
      <c r="D1061" s="29"/>
      <c r="E1061" s="30">
        <f t="shared" ref="E1061:R1061" si="136">SUBTOTAL(9,E1059:E1060)</f>
        <v>41101061.25</v>
      </c>
      <c r="F1061" s="30">
        <f t="shared" si="136"/>
        <v>41101061.25</v>
      </c>
      <c r="G1061" s="30">
        <f t="shared" si="136"/>
        <v>41101061.25</v>
      </c>
      <c r="H1061" s="30">
        <f t="shared" si="136"/>
        <v>41101061.25</v>
      </c>
      <c r="I1061" s="30">
        <f t="shared" si="136"/>
        <v>41101061.25</v>
      </c>
      <c r="J1061" s="30">
        <f t="shared" si="136"/>
        <v>41101061.25</v>
      </c>
      <c r="K1061" s="30">
        <f t="shared" si="136"/>
        <v>41101061.25</v>
      </c>
      <c r="L1061" s="30">
        <f t="shared" si="136"/>
        <v>41101061.25</v>
      </c>
      <c r="M1061" s="30">
        <f t="shared" si="136"/>
        <v>41101061.25</v>
      </c>
      <c r="N1061" s="30">
        <f t="shared" si="136"/>
        <v>41101061.25</v>
      </c>
      <c r="O1061" s="30">
        <f t="shared" si="136"/>
        <v>41101061.25</v>
      </c>
      <c r="P1061" s="30">
        <f t="shared" si="136"/>
        <v>41101061.25</v>
      </c>
      <c r="Q1061" s="30">
        <f t="shared" si="136"/>
        <v>41101061.25</v>
      </c>
      <c r="R1061" s="30">
        <f t="shared" si="136"/>
        <v>41101061.249999993</v>
      </c>
      <c r="S1061" s="4"/>
      <c r="T1061" s="30">
        <f>SUBTOTAL(9,T1059:T1060)</f>
        <v>0</v>
      </c>
      <c r="U1061" s="30">
        <f>SUBTOTAL(9,U1059:U1060)</f>
        <v>0</v>
      </c>
      <c r="V1061" s="30">
        <f>SUBTOTAL(9,V1059:V1060)</f>
        <v>0</v>
      </c>
      <c r="W1061" s="30">
        <f>R1061</f>
        <v>41101061.249999993</v>
      </c>
      <c r="X1061" s="30"/>
      <c r="Y1061" s="30">
        <v>0</v>
      </c>
      <c r="Z1061" s="30">
        <v>0</v>
      </c>
      <c r="AA1061" s="30">
        <v>0</v>
      </c>
      <c r="AB1061" s="30"/>
      <c r="AC1061" s="31">
        <f>IF(V1061=0,0,Y1061/V1061)</f>
        <v>0</v>
      </c>
      <c r="AE1061" s="4"/>
    </row>
    <row r="1062" spans="1:31" ht="13.5" hidden="1" outlineLevel="4" thickBot="1" x14ac:dyDescent="0.25">
      <c r="A1062" s="24" t="s">
        <v>2246</v>
      </c>
      <c r="B1062" s="24" t="s">
        <v>2247</v>
      </c>
      <c r="C1062" s="24" t="s">
        <v>2248</v>
      </c>
      <c r="D1062" s="24" t="s">
        <v>2249</v>
      </c>
      <c r="E1062" s="25">
        <v>-53992017.359999999</v>
      </c>
      <c r="F1062" s="25">
        <v>-53992017.359999999</v>
      </c>
      <c r="G1062" s="25">
        <v>-53992017.359999999</v>
      </c>
      <c r="H1062" s="25">
        <v>-53992017.359999999</v>
      </c>
      <c r="I1062" s="25">
        <v>-53992017.359999999</v>
      </c>
      <c r="J1062" s="25">
        <v>-53992017.359999999</v>
      </c>
      <c r="K1062" s="25">
        <v>-58665784.5</v>
      </c>
      <c r="L1062" s="25">
        <v>-58665784.5</v>
      </c>
      <c r="M1062" s="25">
        <v>-58665784.5</v>
      </c>
      <c r="N1062" s="25">
        <v>-58665784.5</v>
      </c>
      <c r="O1062" s="25">
        <v>-58665784.5</v>
      </c>
      <c r="P1062" s="25">
        <v>-58665784.5</v>
      </c>
      <c r="Q1062" s="25">
        <v>-58665784.5</v>
      </c>
      <c r="R1062" s="25">
        <f t="shared" ref="R1062:R1065" si="137">(E1062+2*SUM(F1062:P1062)+Q1062)/24</f>
        <v>-56523641.227499992</v>
      </c>
      <c r="T1062" s="26"/>
      <c r="U1062" s="26"/>
      <c r="V1062" s="26"/>
      <c r="W1062" s="26"/>
      <c r="X1062" s="26"/>
      <c r="Y1062" s="26"/>
      <c r="Z1062" s="26"/>
      <c r="AA1062" s="26"/>
      <c r="AB1062" s="1"/>
      <c r="AC1062" s="27"/>
    </row>
    <row r="1063" spans="1:31" ht="13.5" hidden="1" outlineLevel="4" thickBot="1" x14ac:dyDescent="0.25">
      <c r="A1063" s="24" t="s">
        <v>2250</v>
      </c>
      <c r="B1063" s="24" t="s">
        <v>2251</v>
      </c>
      <c r="C1063" s="24" t="s">
        <v>2252</v>
      </c>
      <c r="D1063" s="24" t="s">
        <v>2253</v>
      </c>
      <c r="E1063" s="25">
        <v>-9953022806.3500004</v>
      </c>
      <c r="F1063" s="25">
        <v>-9953022806.3500004</v>
      </c>
      <c r="G1063" s="25">
        <v>-9953022806.3500004</v>
      </c>
      <c r="H1063" s="25">
        <v>-9953153394.3500004</v>
      </c>
      <c r="I1063" s="25">
        <v>-9953153394.3500004</v>
      </c>
      <c r="J1063" s="25">
        <v>-9953153394.3500004</v>
      </c>
      <c r="K1063" s="25">
        <v>-9993153394.3500004</v>
      </c>
      <c r="L1063" s="25">
        <v>-10857505068.09</v>
      </c>
      <c r="M1063" s="25">
        <v>-10857505068.09</v>
      </c>
      <c r="N1063" s="25">
        <v>-10857505068.09</v>
      </c>
      <c r="O1063" s="25">
        <v>-10857505068.09</v>
      </c>
      <c r="P1063" s="25">
        <v>-10857505068.09</v>
      </c>
      <c r="Q1063" s="25">
        <v>-10857505068.09</v>
      </c>
      <c r="R1063" s="25">
        <f t="shared" si="137"/>
        <v>-10370954038.980833</v>
      </c>
      <c r="T1063" s="26"/>
      <c r="U1063" s="26"/>
      <c r="V1063" s="26"/>
      <c r="W1063" s="26"/>
      <c r="X1063" s="26"/>
      <c r="Y1063" s="26"/>
      <c r="Z1063" s="26"/>
      <c r="AA1063" s="26"/>
      <c r="AB1063" s="1"/>
      <c r="AC1063" s="27"/>
    </row>
    <row r="1064" spans="1:31" ht="13.5" hidden="1" outlineLevel="4" thickBot="1" x14ac:dyDescent="0.25">
      <c r="A1064" s="28" t="s">
        <v>2250</v>
      </c>
      <c r="B1064" s="28" t="s">
        <v>2251</v>
      </c>
      <c r="C1064" s="24" t="s">
        <v>2254</v>
      </c>
      <c r="D1064" s="24" t="s">
        <v>2255</v>
      </c>
      <c r="E1064" s="25">
        <v>353820379.27999997</v>
      </c>
      <c r="F1064" s="25">
        <v>353820379.27999997</v>
      </c>
      <c r="G1064" s="25">
        <v>353820379.27999997</v>
      </c>
      <c r="H1064" s="25">
        <v>353820379.27999997</v>
      </c>
      <c r="I1064" s="25">
        <v>353820379.27999997</v>
      </c>
      <c r="J1064" s="25">
        <v>353820379.27999997</v>
      </c>
      <c r="K1064" s="25">
        <v>353820379.27999997</v>
      </c>
      <c r="L1064" s="25">
        <v>353820379.27999997</v>
      </c>
      <c r="M1064" s="25">
        <v>353820379.27999997</v>
      </c>
      <c r="N1064" s="25">
        <v>353820379.27999997</v>
      </c>
      <c r="O1064" s="25">
        <v>353820379.27999997</v>
      </c>
      <c r="P1064" s="25">
        <v>353820379.27999997</v>
      </c>
      <c r="Q1064" s="25">
        <v>353820379.27999997</v>
      </c>
      <c r="R1064" s="25">
        <f t="shared" si="137"/>
        <v>353820379.27999991</v>
      </c>
      <c r="T1064" s="26"/>
      <c r="U1064" s="26"/>
      <c r="V1064" s="26"/>
      <c r="W1064" s="26"/>
      <c r="X1064" s="26"/>
      <c r="Y1064" s="26"/>
      <c r="Z1064" s="26"/>
      <c r="AA1064" s="26"/>
      <c r="AB1064" s="1"/>
      <c r="AC1064" s="27"/>
    </row>
    <row r="1065" spans="1:31" ht="13.5" hidden="1" outlineLevel="4" thickBot="1" x14ac:dyDescent="0.25">
      <c r="A1065" s="24" t="s">
        <v>2256</v>
      </c>
      <c r="B1065" s="24" t="s">
        <v>2257</v>
      </c>
      <c r="C1065" s="24" t="s">
        <v>2254</v>
      </c>
      <c r="D1065" s="24" t="s">
        <v>2255</v>
      </c>
      <c r="E1065" s="25">
        <v>5024997604.9099998</v>
      </c>
      <c r="F1065" s="25">
        <v>5024997604.9099998</v>
      </c>
      <c r="G1065" s="25">
        <v>5024997604.9099998</v>
      </c>
      <c r="H1065" s="25">
        <v>5024997604.9099998</v>
      </c>
      <c r="I1065" s="25">
        <v>5024997604.9099998</v>
      </c>
      <c r="J1065" s="25">
        <v>5024997604.9099998</v>
      </c>
      <c r="K1065" s="25">
        <v>5024997604.9099998</v>
      </c>
      <c r="L1065" s="25">
        <v>5174997604.9099998</v>
      </c>
      <c r="M1065" s="25">
        <v>5174997604.9099998</v>
      </c>
      <c r="N1065" s="25">
        <v>5174997604.9099998</v>
      </c>
      <c r="O1065" s="25">
        <v>5174997604.9099998</v>
      </c>
      <c r="P1065" s="25">
        <v>5174997604.9099998</v>
      </c>
      <c r="Q1065" s="25">
        <v>5174997604.9099998</v>
      </c>
      <c r="R1065" s="25">
        <f t="shared" si="137"/>
        <v>5093747604.9100008</v>
      </c>
      <c r="T1065" s="26"/>
      <c r="U1065" s="26"/>
      <c r="V1065" s="26"/>
      <c r="W1065" s="26"/>
      <c r="X1065" s="26"/>
      <c r="Y1065" s="26"/>
      <c r="Z1065" s="26"/>
      <c r="AA1065" s="26"/>
      <c r="AB1065" s="1"/>
      <c r="AC1065" s="27"/>
    </row>
    <row r="1066" spans="1:31" ht="13.5" hidden="1" outlineLevel="4" thickBot="1" x14ac:dyDescent="0.25">
      <c r="A1066" s="28" t="s">
        <v>2258</v>
      </c>
      <c r="B1066" s="28" t="s">
        <v>2259</v>
      </c>
      <c r="C1066" s="24" t="s">
        <v>2260</v>
      </c>
      <c r="D1066" s="24" t="s">
        <v>2261</v>
      </c>
      <c r="E1066" s="25">
        <v>0</v>
      </c>
      <c r="F1066" s="25">
        <v>0</v>
      </c>
      <c r="G1066" s="25">
        <v>0</v>
      </c>
      <c r="H1066" s="25">
        <v>0</v>
      </c>
      <c r="I1066" s="25">
        <v>0</v>
      </c>
      <c r="J1066" s="25">
        <v>0</v>
      </c>
      <c r="K1066" s="25">
        <v>4673767.1399999997</v>
      </c>
      <c r="L1066" s="25">
        <v>0</v>
      </c>
      <c r="M1066" s="25">
        <v>0</v>
      </c>
      <c r="N1066" s="25">
        <v>0</v>
      </c>
      <c r="O1066" s="25">
        <v>0</v>
      </c>
      <c r="P1066" s="25">
        <v>0</v>
      </c>
      <c r="Q1066" s="25">
        <v>0</v>
      </c>
      <c r="R1066" s="25">
        <f t="shared" ref="R1066:R1067" si="138">(E1066+2*SUM(F1066:P1066)+Q1066)/24</f>
        <v>389480.59499999997</v>
      </c>
      <c r="T1066" s="26"/>
      <c r="U1066" s="26"/>
      <c r="V1066" s="26"/>
      <c r="W1066" s="26"/>
      <c r="X1066" s="26"/>
      <c r="Y1066" s="26"/>
      <c r="Z1066" s="26"/>
      <c r="AA1066" s="26"/>
      <c r="AB1066" s="1"/>
      <c r="AC1066" s="27"/>
    </row>
    <row r="1067" spans="1:31" ht="13.5" hidden="1" outlineLevel="4" thickBot="1" x14ac:dyDescent="0.25">
      <c r="A1067" s="24" t="s">
        <v>2262</v>
      </c>
      <c r="B1067" s="24" t="s">
        <v>2263</v>
      </c>
      <c r="C1067" s="24" t="s">
        <v>2264</v>
      </c>
      <c r="D1067" s="24" t="s">
        <v>2265</v>
      </c>
      <c r="E1067" s="25">
        <v>0</v>
      </c>
      <c r="F1067" s="25">
        <v>0</v>
      </c>
      <c r="G1067" s="25">
        <v>0</v>
      </c>
      <c r="H1067" s="25">
        <v>0</v>
      </c>
      <c r="I1067" s="25">
        <v>150000000</v>
      </c>
      <c r="J1067" s="25">
        <v>150000000</v>
      </c>
      <c r="K1067" s="25">
        <v>150000000</v>
      </c>
      <c r="L1067" s="25">
        <v>0</v>
      </c>
      <c r="M1067" s="25">
        <v>0</v>
      </c>
      <c r="N1067" s="25">
        <v>0</v>
      </c>
      <c r="O1067" s="25">
        <v>0</v>
      </c>
      <c r="P1067" s="25">
        <v>100000000</v>
      </c>
      <c r="Q1067" s="25">
        <v>100000000</v>
      </c>
      <c r="R1067" s="25">
        <f t="shared" si="138"/>
        <v>50000000</v>
      </c>
      <c r="T1067" s="26"/>
      <c r="U1067" s="26"/>
      <c r="V1067" s="26"/>
      <c r="W1067" s="26"/>
      <c r="X1067" s="26"/>
      <c r="Y1067" s="26"/>
      <c r="Z1067" s="26"/>
      <c r="AA1067" s="26"/>
      <c r="AB1067" s="1"/>
      <c r="AC1067" s="27"/>
    </row>
    <row r="1068" spans="1:31" ht="15.75" hidden="1" outlineLevel="3" collapsed="1" thickBot="1" x14ac:dyDescent="0.3">
      <c r="A1068" s="29" t="s">
        <v>2266</v>
      </c>
      <c r="B1068" s="29"/>
      <c r="C1068" s="29"/>
      <c r="D1068" s="29"/>
      <c r="E1068" s="30">
        <f>SUBTOTAL(9,E1062:E1067)</f>
        <v>-4628196839.5200005</v>
      </c>
      <c r="F1068" s="30">
        <f t="shared" ref="F1068:R1068" si="139">SUBTOTAL(9,F1062:F1067)</f>
        <v>-4628196839.5200005</v>
      </c>
      <c r="G1068" s="30">
        <f t="shared" si="139"/>
        <v>-4628196839.5200005</v>
      </c>
      <c r="H1068" s="30">
        <f t="shared" si="139"/>
        <v>-4628327427.5200005</v>
      </c>
      <c r="I1068" s="30">
        <f t="shared" si="139"/>
        <v>-4478327427.5200005</v>
      </c>
      <c r="J1068" s="30">
        <f t="shared" si="139"/>
        <v>-4478327427.5200005</v>
      </c>
      <c r="K1068" s="30">
        <f t="shared" si="139"/>
        <v>-4518327427.5199995</v>
      </c>
      <c r="L1068" s="30">
        <f t="shared" si="139"/>
        <v>-5387352868.3999996</v>
      </c>
      <c r="M1068" s="30">
        <f t="shared" si="139"/>
        <v>-5387352868.3999996</v>
      </c>
      <c r="N1068" s="30">
        <f t="shared" si="139"/>
        <v>-5387352868.3999996</v>
      </c>
      <c r="O1068" s="30">
        <f t="shared" si="139"/>
        <v>-5387352868.3999996</v>
      </c>
      <c r="P1068" s="30">
        <f t="shared" si="139"/>
        <v>-5287352868.3999996</v>
      </c>
      <c r="Q1068" s="30">
        <f t="shared" si="139"/>
        <v>-5287352868.3999996</v>
      </c>
      <c r="R1068" s="30">
        <f t="shared" si="139"/>
        <v>-4929520215.4233322</v>
      </c>
      <c r="S1068" s="4"/>
      <c r="T1068" s="30">
        <f>SUBTOTAL(9,T1059:T1065)</f>
        <v>0</v>
      </c>
      <c r="U1068" s="30">
        <f>SUBTOTAL(9,U1059:U1065)</f>
        <v>0</v>
      </c>
      <c r="V1068" s="30">
        <f>SUBTOTAL(9,V1059:V1065)</f>
        <v>0</v>
      </c>
      <c r="W1068" s="30">
        <f>R1068</f>
        <v>-4929520215.4233322</v>
      </c>
      <c r="X1068" s="30"/>
      <c r="Y1068" s="30">
        <v>0</v>
      </c>
      <c r="Z1068" s="30">
        <v>0</v>
      </c>
      <c r="AA1068" s="30">
        <v>0</v>
      </c>
      <c r="AB1068" s="30"/>
      <c r="AC1068" s="31">
        <f>IF(V1068=0,0,Y1068/V1068)</f>
        <v>0</v>
      </c>
      <c r="AD1068" s="15"/>
      <c r="AE1068" s="4"/>
    </row>
    <row r="1069" spans="1:31" ht="13.5" hidden="1" outlineLevel="4" thickBot="1" x14ac:dyDescent="0.25">
      <c r="A1069" s="24" t="s">
        <v>2267</v>
      </c>
      <c r="B1069" s="24" t="s">
        <v>2268</v>
      </c>
      <c r="C1069" s="24" t="s">
        <v>2269</v>
      </c>
      <c r="D1069" s="24" t="s">
        <v>2270</v>
      </c>
      <c r="E1069" s="25">
        <v>-4228412.1100000003</v>
      </c>
      <c r="F1069" s="25">
        <v>-3384172.55</v>
      </c>
      <c r="G1069" s="25">
        <v>-7870731.8699999992</v>
      </c>
      <c r="H1069" s="25">
        <v>-13684160.529999999</v>
      </c>
      <c r="I1069" s="25">
        <v>-19600466.199999999</v>
      </c>
      <c r="J1069" s="25">
        <v>-21541252.07</v>
      </c>
      <c r="K1069" s="25">
        <v>-18677373.060000002</v>
      </c>
      <c r="L1069" s="25">
        <v>-2006804.4500000002</v>
      </c>
      <c r="M1069" s="25">
        <v>-3660523.89</v>
      </c>
      <c r="N1069" s="25">
        <v>-7228537.7200000007</v>
      </c>
      <c r="O1069" s="25">
        <v>-8653397.6899999995</v>
      </c>
      <c r="P1069" s="25">
        <v>-9551065.459999999</v>
      </c>
      <c r="Q1069" s="25">
        <v>-14732685.439999999</v>
      </c>
      <c r="R1069" s="25">
        <f t="shared" ref="R1069:R1072" si="140">(E1069+2*SUM(F1069:P1069)+Q1069)/24</f>
        <v>-10444919.522083333</v>
      </c>
      <c r="T1069" s="26"/>
      <c r="U1069" s="26"/>
      <c r="V1069" s="26"/>
      <c r="W1069" s="26"/>
      <c r="X1069" s="26"/>
      <c r="Y1069" s="26"/>
      <c r="Z1069" s="26"/>
      <c r="AA1069" s="26"/>
      <c r="AB1069" s="1"/>
      <c r="AC1069" s="27"/>
    </row>
    <row r="1070" spans="1:31" ht="13.5" hidden="1" outlineLevel="4" thickBot="1" x14ac:dyDescent="0.25">
      <c r="A1070" s="24" t="s">
        <v>2267</v>
      </c>
      <c r="B1070" s="24" t="s">
        <v>2268</v>
      </c>
      <c r="C1070" s="24" t="s">
        <v>2271</v>
      </c>
      <c r="D1070" s="24" t="s">
        <v>2272</v>
      </c>
      <c r="E1070" s="25">
        <v>5208700.75</v>
      </c>
      <c r="F1070" s="25">
        <v>3984862.82</v>
      </c>
      <c r="G1070" s="25">
        <v>9318725.1899999995</v>
      </c>
      <c r="H1070" s="25">
        <v>16678344.609999999</v>
      </c>
      <c r="I1070" s="25">
        <v>24433589.209999997</v>
      </c>
      <c r="J1070" s="25">
        <v>24954396.420000002</v>
      </c>
      <c r="K1070" s="25">
        <v>20421982.830000002</v>
      </c>
      <c r="L1070" s="25">
        <v>2611529.81</v>
      </c>
      <c r="M1070" s="25">
        <v>4773912.3600000003</v>
      </c>
      <c r="N1070" s="25">
        <v>9407510.3300000001</v>
      </c>
      <c r="O1070" s="25">
        <v>11264157.9</v>
      </c>
      <c r="P1070" s="25">
        <v>12443169.99</v>
      </c>
      <c r="Q1070" s="25">
        <v>19150945.619999997</v>
      </c>
      <c r="R1070" s="25">
        <f t="shared" si="140"/>
        <v>12706000.387916667</v>
      </c>
      <c r="T1070" s="26"/>
      <c r="U1070" s="26"/>
      <c r="V1070" s="26"/>
      <c r="W1070" s="26"/>
      <c r="X1070" s="26"/>
      <c r="Y1070" s="26"/>
      <c r="Z1070" s="26"/>
      <c r="AA1070" s="26"/>
      <c r="AB1070" s="1"/>
      <c r="AC1070" s="27"/>
    </row>
    <row r="1071" spans="1:31" ht="13.5" hidden="1" outlineLevel="4" thickBot="1" x14ac:dyDescent="0.25">
      <c r="A1071" s="28" t="s">
        <v>2267</v>
      </c>
      <c r="B1071" s="28" t="s">
        <v>2268</v>
      </c>
      <c r="C1071" s="24" t="s">
        <v>2273</v>
      </c>
      <c r="D1071" s="24" t="s">
        <v>2274</v>
      </c>
      <c r="E1071" s="25">
        <v>-5208700.75</v>
      </c>
      <c r="F1071" s="25">
        <v>-3984862.82</v>
      </c>
      <c r="G1071" s="25">
        <v>-9318725.1899999995</v>
      </c>
      <c r="H1071" s="25">
        <v>-16678344.609999999</v>
      </c>
      <c r="I1071" s="25">
        <v>-24433589.209999997</v>
      </c>
      <c r="J1071" s="25">
        <v>-24954396.420000002</v>
      </c>
      <c r="K1071" s="25">
        <v>-20421982.830000002</v>
      </c>
      <c r="L1071" s="25">
        <v>-2611529.81</v>
      </c>
      <c r="M1071" s="25">
        <v>-4773912.3600000003</v>
      </c>
      <c r="N1071" s="25">
        <v>-9407510.3300000001</v>
      </c>
      <c r="O1071" s="25">
        <v>-11264157.9</v>
      </c>
      <c r="P1071" s="25">
        <v>-12443169.99</v>
      </c>
      <c r="Q1071" s="25">
        <v>-19150945.619999997</v>
      </c>
      <c r="R1071" s="25">
        <f t="shared" si="140"/>
        <v>-12706000.387916667</v>
      </c>
      <c r="T1071" s="26"/>
      <c r="U1071" s="26"/>
      <c r="V1071" s="26"/>
      <c r="W1071" s="26"/>
      <c r="X1071" s="26"/>
      <c r="Y1071" s="26"/>
      <c r="Z1071" s="26"/>
      <c r="AA1071" s="26"/>
      <c r="AB1071" s="1"/>
      <c r="AC1071" s="27"/>
    </row>
    <row r="1072" spans="1:31" ht="13.5" hidden="1" outlineLevel="4" thickBot="1" x14ac:dyDescent="0.25">
      <c r="A1072" s="24" t="s">
        <v>2267</v>
      </c>
      <c r="B1072" s="24" t="s">
        <v>2268</v>
      </c>
      <c r="C1072" s="24" t="s">
        <v>2275</v>
      </c>
      <c r="D1072" s="24" t="s">
        <v>2276</v>
      </c>
      <c r="E1072" s="25">
        <v>922471.77999999991</v>
      </c>
      <c r="F1072" s="25">
        <v>1148866.02</v>
      </c>
      <c r="G1072" s="25">
        <v>905606.87</v>
      </c>
      <c r="H1072" s="25">
        <v>-218626.31</v>
      </c>
      <c r="I1072" s="25">
        <v>-115868.44</v>
      </c>
      <c r="J1072" s="25">
        <v>-308879.09999999998</v>
      </c>
      <c r="K1072" s="25">
        <v>-178228.63</v>
      </c>
      <c r="L1072" s="25">
        <v>469029.35000000003</v>
      </c>
      <c r="M1072" s="25">
        <v>362576.88</v>
      </c>
      <c r="N1072" s="25">
        <v>617802.5</v>
      </c>
      <c r="O1072" s="25">
        <v>1377808.99</v>
      </c>
      <c r="P1072" s="25">
        <v>1207731.76</v>
      </c>
      <c r="Q1072" s="25">
        <v>1338764.55</v>
      </c>
      <c r="R1072" s="25">
        <f t="shared" si="140"/>
        <v>533203.17125000001</v>
      </c>
      <c r="T1072" s="26"/>
      <c r="U1072" s="26"/>
      <c r="V1072" s="26"/>
      <c r="W1072" s="26"/>
      <c r="X1072" s="26"/>
      <c r="Y1072" s="26"/>
      <c r="Z1072" s="26"/>
      <c r="AA1072" s="26"/>
      <c r="AB1072" s="1"/>
      <c r="AC1072" s="27"/>
    </row>
    <row r="1073" spans="1:31" ht="15.75" hidden="1" outlineLevel="3" collapsed="1" thickBot="1" x14ac:dyDescent="0.3">
      <c r="A1073" s="29" t="s">
        <v>2277</v>
      </c>
      <c r="B1073" s="29"/>
      <c r="C1073" s="29"/>
      <c r="D1073" s="29"/>
      <c r="E1073" s="30">
        <f>SUBTOTAL(9,E1069:E1072)</f>
        <v>-3305940.3300000005</v>
      </c>
      <c r="F1073" s="30">
        <f t="shared" ref="F1073:R1073" si="141">SUBTOTAL(9,F1069:F1072)</f>
        <v>-2235306.5299999998</v>
      </c>
      <c r="G1073" s="30">
        <f t="shared" si="141"/>
        <v>-6965124.9999999991</v>
      </c>
      <c r="H1073" s="30">
        <f t="shared" si="141"/>
        <v>-13902786.84</v>
      </c>
      <c r="I1073" s="30">
        <f t="shared" si="141"/>
        <v>-19716334.640000001</v>
      </c>
      <c r="J1073" s="30">
        <f t="shared" si="141"/>
        <v>-21850131.170000002</v>
      </c>
      <c r="K1073" s="30">
        <f t="shared" si="141"/>
        <v>-18855601.690000001</v>
      </c>
      <c r="L1073" s="30">
        <f t="shared" si="141"/>
        <v>-1537775.1</v>
      </c>
      <c r="M1073" s="30">
        <f t="shared" si="141"/>
        <v>-3297947.0100000002</v>
      </c>
      <c r="N1073" s="30">
        <f t="shared" si="141"/>
        <v>-6610735.2200000007</v>
      </c>
      <c r="O1073" s="30">
        <f t="shared" si="141"/>
        <v>-7275588.6999999993</v>
      </c>
      <c r="P1073" s="30">
        <f t="shared" si="141"/>
        <v>-8343333.6999999993</v>
      </c>
      <c r="Q1073" s="30">
        <f t="shared" si="141"/>
        <v>-13393920.889999999</v>
      </c>
      <c r="R1073" s="30">
        <f t="shared" si="141"/>
        <v>-9911716.3508333322</v>
      </c>
      <c r="S1073" s="4"/>
      <c r="T1073" s="30">
        <f>SUBTOTAL(9,T1064:T1072)</f>
        <v>0</v>
      </c>
      <c r="U1073" s="30">
        <f>SUBTOTAL(9,U1064:U1072)</f>
        <v>0</v>
      </c>
      <c r="V1073" s="30">
        <f>SUBTOTAL(9,V1064:V1072)</f>
        <v>0</v>
      </c>
      <c r="W1073" s="30">
        <f>R1073</f>
        <v>-9911716.3508333322</v>
      </c>
      <c r="X1073" s="30"/>
      <c r="Y1073" s="30">
        <v>0</v>
      </c>
      <c r="Z1073" s="30">
        <v>0</v>
      </c>
      <c r="AA1073" s="30">
        <v>0</v>
      </c>
      <c r="AB1073" s="30"/>
      <c r="AC1073" s="31">
        <f>IF(V1073=0,0,Y1073/V1073)</f>
        <v>0</v>
      </c>
      <c r="AD1073" s="15"/>
      <c r="AE1073" s="4"/>
    </row>
    <row r="1074" spans="1:31" ht="13.5" hidden="1" outlineLevel="4" thickBot="1" x14ac:dyDescent="0.25">
      <c r="A1074" s="28" t="s">
        <v>2278</v>
      </c>
      <c r="B1074" s="28" t="s">
        <v>2279</v>
      </c>
      <c r="C1074" s="24" t="s">
        <v>2280</v>
      </c>
      <c r="D1074" s="24" t="s">
        <v>2281</v>
      </c>
      <c r="E1074" s="25">
        <v>80950.98</v>
      </c>
      <c r="F1074" s="25">
        <v>80950.98</v>
      </c>
      <c r="G1074" s="25">
        <v>80950.98</v>
      </c>
      <c r="H1074" s="25">
        <v>121426.47</v>
      </c>
      <c r="I1074" s="25">
        <v>121426.47</v>
      </c>
      <c r="J1074" s="25">
        <v>121426.47</v>
      </c>
      <c r="K1074" s="25">
        <v>161901.96</v>
      </c>
      <c r="L1074" s="25">
        <v>0</v>
      </c>
      <c r="M1074" s="25">
        <v>0</v>
      </c>
      <c r="N1074" s="25">
        <v>40475.49</v>
      </c>
      <c r="O1074" s="25">
        <v>40475.49</v>
      </c>
      <c r="P1074" s="25">
        <v>40475.49</v>
      </c>
      <c r="Q1074" s="25">
        <v>80950.98</v>
      </c>
      <c r="R1074" s="25">
        <f t="shared" ref="R1074:R1075" si="142">(E1074+2*SUM(F1074:P1074)+Q1074)/24</f>
        <v>74205.064999999988</v>
      </c>
      <c r="T1074" s="26"/>
      <c r="U1074" s="26"/>
      <c r="V1074" s="26"/>
      <c r="W1074" s="26"/>
      <c r="X1074" s="26"/>
      <c r="Y1074" s="26"/>
      <c r="Z1074" s="26"/>
      <c r="AA1074" s="26"/>
      <c r="AB1074" s="1"/>
      <c r="AC1074" s="27"/>
    </row>
    <row r="1075" spans="1:31" ht="13.5" hidden="1" outlineLevel="4" thickBot="1" x14ac:dyDescent="0.25">
      <c r="A1075" s="38" t="s">
        <v>2282</v>
      </c>
      <c r="B1075" s="39"/>
      <c r="C1075" s="39"/>
      <c r="D1075" s="40"/>
      <c r="E1075" s="25">
        <v>393984095.12</v>
      </c>
      <c r="F1075" s="25">
        <v>546833972.88</v>
      </c>
      <c r="G1075" s="25">
        <v>663174243.22000003</v>
      </c>
      <c r="H1075" s="25">
        <v>726499895.66999996</v>
      </c>
      <c r="I1075" s="25">
        <v>767275145.51999998</v>
      </c>
      <c r="J1075" s="25">
        <v>809796620.98000002</v>
      </c>
      <c r="K1075" s="25">
        <v>888042944.52999997</v>
      </c>
      <c r="L1075" s="25">
        <v>65785043.469999999</v>
      </c>
      <c r="M1075" s="25">
        <v>98986404.150000006</v>
      </c>
      <c r="N1075" s="25">
        <v>130083952.3</v>
      </c>
      <c r="O1075" s="25">
        <v>164446031.03999999</v>
      </c>
      <c r="P1075" s="25">
        <v>197203208.94</v>
      </c>
      <c r="Q1075" s="25">
        <v>212389399.97999999</v>
      </c>
      <c r="R1075" s="25">
        <f t="shared" si="142"/>
        <v>446776184.1875</v>
      </c>
      <c r="T1075" s="26"/>
      <c r="U1075" s="26"/>
      <c r="V1075" s="26"/>
      <c r="W1075" s="26"/>
      <c r="X1075" s="26"/>
      <c r="Y1075" s="26"/>
      <c r="Z1075" s="26"/>
      <c r="AA1075" s="26"/>
      <c r="AB1075" s="1"/>
      <c r="AC1075" s="27"/>
    </row>
    <row r="1076" spans="1:31" ht="15.75" hidden="1" outlineLevel="3" collapsed="1" thickBot="1" x14ac:dyDescent="0.3">
      <c r="A1076" s="29" t="s">
        <v>2283</v>
      </c>
      <c r="B1076" s="29"/>
      <c r="C1076" s="29"/>
      <c r="D1076" s="29"/>
      <c r="E1076" s="30">
        <f>E1075-E1074</f>
        <v>393903144.13999999</v>
      </c>
      <c r="F1076" s="30">
        <f t="shared" ref="F1076:R1076" si="143">F1075-F1074</f>
        <v>546753021.89999998</v>
      </c>
      <c r="G1076" s="30">
        <f t="shared" si="143"/>
        <v>663093292.24000001</v>
      </c>
      <c r="H1076" s="30">
        <f t="shared" si="143"/>
        <v>726378469.19999993</v>
      </c>
      <c r="I1076" s="30">
        <f t="shared" si="143"/>
        <v>767153719.04999995</v>
      </c>
      <c r="J1076" s="30">
        <f t="shared" si="143"/>
        <v>809675194.50999999</v>
      </c>
      <c r="K1076" s="30">
        <f t="shared" si="143"/>
        <v>887881042.56999993</v>
      </c>
      <c r="L1076" s="30">
        <f t="shared" si="143"/>
        <v>65785043.469999999</v>
      </c>
      <c r="M1076" s="30">
        <f t="shared" si="143"/>
        <v>98986404.150000006</v>
      </c>
      <c r="N1076" s="30">
        <f t="shared" si="143"/>
        <v>130043476.81</v>
      </c>
      <c r="O1076" s="30">
        <f t="shared" si="143"/>
        <v>164405555.54999998</v>
      </c>
      <c r="P1076" s="30">
        <f t="shared" si="143"/>
        <v>197162733.44999999</v>
      </c>
      <c r="Q1076" s="30">
        <f t="shared" si="143"/>
        <v>212308449</v>
      </c>
      <c r="R1076" s="30">
        <f t="shared" si="143"/>
        <v>446701979.1225</v>
      </c>
      <c r="S1076" s="4"/>
      <c r="T1076" s="30">
        <f>SUBTOTAL(9,T1069:T1075)</f>
        <v>0</v>
      </c>
      <c r="U1076" s="30">
        <f>SUBTOTAL(9,U1069:U1075)</f>
        <v>0</v>
      </c>
      <c r="V1076" s="30">
        <f>SUBTOTAL(9,V1069:V1075)</f>
        <v>0</v>
      </c>
      <c r="W1076" s="30">
        <f>R1076</f>
        <v>446701979.1225</v>
      </c>
      <c r="X1076" s="30"/>
      <c r="Y1076" s="30">
        <v>0</v>
      </c>
      <c r="Z1076" s="30">
        <v>0</v>
      </c>
      <c r="AA1076" s="30">
        <v>0</v>
      </c>
      <c r="AB1076" s="30"/>
      <c r="AC1076" s="31">
        <f>IF(V1076=0,0,Y1076/V1076)</f>
        <v>0</v>
      </c>
      <c r="AD1076" s="15"/>
      <c r="AE1076" s="4"/>
    </row>
    <row r="1077" spans="1:31" ht="15.75" hidden="1" outlineLevel="2" collapsed="1" thickBot="1" x14ac:dyDescent="0.3">
      <c r="A1077" s="29" t="s">
        <v>2284</v>
      </c>
      <c r="B1077" s="29"/>
      <c r="C1077" s="29"/>
      <c r="D1077" s="29"/>
      <c r="E1077" s="30">
        <f>E1068-E1073+-E1076</f>
        <v>-5018794043.3300009</v>
      </c>
      <c r="F1077" s="30">
        <f t="shared" ref="F1077:Q1077" si="144">F1068-F1073+-F1076</f>
        <v>-5172714554.8900003</v>
      </c>
      <c r="G1077" s="30">
        <f t="shared" si="144"/>
        <v>-5284325006.7600002</v>
      </c>
      <c r="H1077" s="30">
        <f t="shared" si="144"/>
        <v>-5340803109.8800001</v>
      </c>
      <c r="I1077" s="30">
        <f t="shared" si="144"/>
        <v>-5225764811.9300003</v>
      </c>
      <c r="J1077" s="30">
        <f t="shared" si="144"/>
        <v>-5266152490.8600006</v>
      </c>
      <c r="K1077" s="30">
        <f t="shared" si="144"/>
        <v>-5387352868.3999996</v>
      </c>
      <c r="L1077" s="30">
        <f t="shared" si="144"/>
        <v>-5451600136.7699995</v>
      </c>
      <c r="M1077" s="30">
        <f t="shared" si="144"/>
        <v>-5483041325.539999</v>
      </c>
      <c r="N1077" s="30">
        <f t="shared" si="144"/>
        <v>-5510785609.9899998</v>
      </c>
      <c r="O1077" s="30">
        <f t="shared" si="144"/>
        <v>-5544482835.25</v>
      </c>
      <c r="P1077" s="30">
        <f t="shared" si="144"/>
        <v>-5476172268.1499996</v>
      </c>
      <c r="Q1077" s="30">
        <f t="shared" si="144"/>
        <v>-5486267396.5099993</v>
      </c>
      <c r="R1077" s="30">
        <f>R1068-R1073+-R1076</f>
        <v>-5366310478.1949997</v>
      </c>
      <c r="S1077" s="4"/>
      <c r="T1077" s="30">
        <f>SUBTOTAL(9,T1062:T1076)</f>
        <v>0</v>
      </c>
      <c r="U1077" s="30">
        <f>SUBTOTAL(9,U1062:U1076)</f>
        <v>0</v>
      </c>
      <c r="V1077" s="30">
        <f>SUBTOTAL(9,V1062:V1076)</f>
        <v>0</v>
      </c>
      <c r="W1077" s="30">
        <f>R1077</f>
        <v>-5366310478.1949997</v>
      </c>
      <c r="X1077" s="30"/>
      <c r="Y1077" s="30">
        <v>0</v>
      </c>
      <c r="Z1077" s="30">
        <v>0</v>
      </c>
      <c r="AA1077" s="30">
        <v>0</v>
      </c>
      <c r="AB1077" s="30"/>
      <c r="AC1077" s="31">
        <f>IF(V1077=0,0,Y1077/V1077)</f>
        <v>0</v>
      </c>
      <c r="AD1077" s="15"/>
      <c r="AE1077" s="4"/>
    </row>
    <row r="1078" spans="1:31" ht="13.5" hidden="1" outlineLevel="3" thickBot="1" x14ac:dyDescent="0.25">
      <c r="A1078" s="28" t="s">
        <v>2285</v>
      </c>
      <c r="B1078" s="28" t="s">
        <v>2286</v>
      </c>
      <c r="C1078" s="24" t="s">
        <v>2287</v>
      </c>
      <c r="D1078" s="24" t="s">
        <v>2288</v>
      </c>
      <c r="E1078" s="25">
        <v>-83092814.780000001</v>
      </c>
      <c r="F1078" s="25">
        <v>-83092814.780000001</v>
      </c>
      <c r="G1078" s="25">
        <v>-83092814.780000001</v>
      </c>
      <c r="H1078" s="25">
        <v>-82962226.780000001</v>
      </c>
      <c r="I1078" s="25">
        <v>-82962226.780000001</v>
      </c>
      <c r="J1078" s="25">
        <v>-82962226.780000001</v>
      </c>
      <c r="K1078" s="25">
        <v>-42962226.779999994</v>
      </c>
      <c r="L1078" s="25">
        <v>-61817828.469999999</v>
      </c>
      <c r="M1078" s="25">
        <v>-61817828.469999999</v>
      </c>
      <c r="N1078" s="25">
        <v>-61817828.469999999</v>
      </c>
      <c r="O1078" s="25">
        <v>-61817828.469999999</v>
      </c>
      <c r="P1078" s="25">
        <v>-61817828.469999999</v>
      </c>
      <c r="Q1078" s="25">
        <v>-61817828.469999999</v>
      </c>
      <c r="R1078" s="25">
        <f t="shared" ref="R1078:R1079" si="145">(E1078+2*SUM(F1078:P1078)+Q1078)/24</f>
        <v>-69964916.721250013</v>
      </c>
      <c r="T1078" s="26"/>
      <c r="U1078" s="26"/>
      <c r="V1078" s="26"/>
      <c r="W1078" s="26"/>
      <c r="X1078" s="26"/>
      <c r="Y1078" s="26"/>
      <c r="Z1078" s="26"/>
      <c r="AA1078" s="26"/>
      <c r="AB1078" s="1"/>
      <c r="AC1078" s="27"/>
    </row>
    <row r="1079" spans="1:31" ht="13.5" hidden="1" outlineLevel="3" thickBot="1" x14ac:dyDescent="0.25">
      <c r="A1079" s="38" t="s">
        <v>2289</v>
      </c>
      <c r="B1079" s="39"/>
      <c r="C1079" s="39"/>
      <c r="D1079" s="40"/>
      <c r="E1079" s="25">
        <v>-3305940.3300000005</v>
      </c>
      <c r="F1079" s="25">
        <v>-2235306.5299999998</v>
      </c>
      <c r="G1079" s="25">
        <v>-6965124.9999999991</v>
      </c>
      <c r="H1079" s="25">
        <v>-13902786.84</v>
      </c>
      <c r="I1079" s="25">
        <v>-19716334.640000001</v>
      </c>
      <c r="J1079" s="25">
        <v>-21850131.170000002</v>
      </c>
      <c r="K1079" s="25">
        <v>-18855601.690000001</v>
      </c>
      <c r="L1079" s="25">
        <v>-1537775.1</v>
      </c>
      <c r="M1079" s="25">
        <v>-3297947.0100000002</v>
      </c>
      <c r="N1079" s="25">
        <v>-6610735.2200000007</v>
      </c>
      <c r="O1079" s="25">
        <v>-7275588.6999999993</v>
      </c>
      <c r="P1079" s="25">
        <v>-8343333.6999999993</v>
      </c>
      <c r="Q1079" s="25">
        <v>-13393920.889999999</v>
      </c>
      <c r="R1079" s="25">
        <f t="shared" si="145"/>
        <v>-9911716.350833334</v>
      </c>
      <c r="T1079" s="26"/>
      <c r="U1079" s="26"/>
      <c r="V1079" s="26"/>
      <c r="W1079" s="26"/>
      <c r="X1079" s="26"/>
      <c r="Y1079" s="26"/>
      <c r="Z1079" s="26"/>
      <c r="AA1079" s="26"/>
      <c r="AB1079" s="1"/>
      <c r="AC1079" s="27"/>
    </row>
    <row r="1080" spans="1:31" ht="15.75" hidden="1" outlineLevel="2" collapsed="1" thickBot="1" x14ac:dyDescent="0.3">
      <c r="A1080" s="29" t="s">
        <v>2290</v>
      </c>
      <c r="B1080" s="29"/>
      <c r="C1080" s="29"/>
      <c r="D1080" s="29"/>
      <c r="E1080" s="30">
        <f>SUBTOTAL(9,E1078:E1079)</f>
        <v>-86398755.109999999</v>
      </c>
      <c r="F1080" s="30">
        <f t="shared" ref="F1080:R1080" si="146">SUBTOTAL(9,F1078:F1079)</f>
        <v>-85328121.310000002</v>
      </c>
      <c r="G1080" s="30">
        <f t="shared" si="146"/>
        <v>-90057939.780000001</v>
      </c>
      <c r="H1080" s="30">
        <f t="shared" si="146"/>
        <v>-96865013.620000005</v>
      </c>
      <c r="I1080" s="30">
        <f t="shared" si="146"/>
        <v>-102678561.42</v>
      </c>
      <c r="J1080" s="30">
        <f t="shared" si="146"/>
        <v>-104812357.95</v>
      </c>
      <c r="K1080" s="30">
        <f t="shared" si="146"/>
        <v>-61817828.469999999</v>
      </c>
      <c r="L1080" s="30">
        <f t="shared" si="146"/>
        <v>-63355603.57</v>
      </c>
      <c r="M1080" s="30">
        <f t="shared" si="146"/>
        <v>-65115775.479999997</v>
      </c>
      <c r="N1080" s="30">
        <f t="shared" si="146"/>
        <v>-68428563.689999998</v>
      </c>
      <c r="O1080" s="30">
        <f t="shared" si="146"/>
        <v>-69093417.170000002</v>
      </c>
      <c r="P1080" s="30">
        <f t="shared" si="146"/>
        <v>-70161162.170000002</v>
      </c>
      <c r="Q1080" s="30">
        <f t="shared" si="146"/>
        <v>-75211749.359999999</v>
      </c>
      <c r="R1080" s="30">
        <f t="shared" si="146"/>
        <v>-79876633.072083354</v>
      </c>
      <c r="S1080" s="4"/>
      <c r="T1080" s="30">
        <f>SUBTOTAL(9,T1073:T1079)</f>
        <v>0</v>
      </c>
      <c r="U1080" s="30">
        <f>SUBTOTAL(9,U1073:U1079)</f>
        <v>0</v>
      </c>
      <c r="V1080" s="30">
        <f>SUBTOTAL(9,V1073:V1079)</f>
        <v>0</v>
      </c>
      <c r="W1080" s="30">
        <f>R1080</f>
        <v>-79876633.072083354</v>
      </c>
      <c r="X1080" s="30"/>
      <c r="Y1080" s="30">
        <v>0</v>
      </c>
      <c r="Z1080" s="30">
        <v>0</v>
      </c>
      <c r="AA1080" s="30">
        <v>0</v>
      </c>
      <c r="AB1080" s="30"/>
      <c r="AC1080" s="31">
        <f>IF(V1080=0,0,Y1080/V1080)</f>
        <v>0</v>
      </c>
      <c r="AD1080" s="15"/>
      <c r="AE1080" s="4"/>
    </row>
    <row r="1081" spans="1:31" ht="13.5" hidden="1" outlineLevel="3" thickBot="1" x14ac:dyDescent="0.25">
      <c r="A1081" s="24" t="s">
        <v>2291</v>
      </c>
      <c r="B1081" s="24" t="s">
        <v>2292</v>
      </c>
      <c r="C1081" s="24" t="s">
        <v>2293</v>
      </c>
      <c r="D1081" s="24" t="s">
        <v>2294</v>
      </c>
      <c r="E1081" s="25">
        <v>24644174.43</v>
      </c>
      <c r="F1081" s="25">
        <v>24530914.760000002</v>
      </c>
      <c r="G1081" s="25">
        <v>24417655.09</v>
      </c>
      <c r="H1081" s="25">
        <v>24304395.420000002</v>
      </c>
      <c r="I1081" s="25">
        <v>24191135.75</v>
      </c>
      <c r="J1081" s="25">
        <v>24077876.079999998</v>
      </c>
      <c r="K1081" s="25">
        <v>22717650.41</v>
      </c>
      <c r="L1081" s="25">
        <v>22611189.739999998</v>
      </c>
      <c r="M1081" s="25">
        <v>22504729.07</v>
      </c>
      <c r="N1081" s="25">
        <v>22398268.399999999</v>
      </c>
      <c r="O1081" s="25">
        <v>22291807.73</v>
      </c>
      <c r="P1081" s="25">
        <v>22185347.059999999</v>
      </c>
      <c r="Q1081" s="25">
        <v>22078886.390000001</v>
      </c>
      <c r="R1081" s="25">
        <f>(E1081+2*SUM(F1081:P1081)+Q1081)/24</f>
        <v>23299374.993333336</v>
      </c>
      <c r="T1081" s="26"/>
      <c r="U1081" s="26"/>
      <c r="V1081" s="26"/>
      <c r="W1081" s="26">
        <f>R1081</f>
        <v>23299374.993333336</v>
      </c>
      <c r="X1081" s="26"/>
      <c r="Y1081" s="26"/>
      <c r="Z1081" s="26"/>
      <c r="AA1081" s="26"/>
      <c r="AB1081" s="1"/>
      <c r="AC1081" s="27"/>
    </row>
    <row r="1082" spans="1:31" ht="13.5" hidden="1" outlineLevel="3" thickBot="1" x14ac:dyDescent="0.25">
      <c r="A1082" s="28" t="s">
        <v>2291</v>
      </c>
      <c r="B1082" s="28" t="s">
        <v>2292</v>
      </c>
      <c r="C1082" s="24" t="s">
        <v>2295</v>
      </c>
      <c r="D1082" s="24" t="s">
        <v>2296</v>
      </c>
      <c r="E1082" s="25">
        <v>-6059163.7999999998</v>
      </c>
      <c r="F1082" s="25">
        <v>-6031317.1100000003</v>
      </c>
      <c r="G1082" s="25">
        <v>-6003470.4100000001</v>
      </c>
      <c r="H1082" s="25">
        <v>-5975623.7000000002</v>
      </c>
      <c r="I1082" s="25">
        <v>-5947196.1900000004</v>
      </c>
      <c r="J1082" s="25">
        <v>-5919930.3300000001</v>
      </c>
      <c r="K1082" s="25">
        <v>-5585497.0700000003</v>
      </c>
      <c r="L1082" s="25">
        <v>-5559322</v>
      </c>
      <c r="M1082" s="25">
        <v>-5533146.9500000002</v>
      </c>
      <c r="N1082" s="25">
        <v>-5506971.8799999999</v>
      </c>
      <c r="O1082" s="25">
        <v>-5480796.8200000003</v>
      </c>
      <c r="P1082" s="25">
        <v>-5454621.7599999998</v>
      </c>
      <c r="Q1082" s="25">
        <v>-5428446.71</v>
      </c>
      <c r="R1082" s="25">
        <f>(E1082+2*SUM(F1082:P1082)+Q1082)/24</f>
        <v>-5728474.9562500007</v>
      </c>
      <c r="T1082" s="26"/>
      <c r="U1082" s="26"/>
      <c r="V1082" s="26"/>
      <c r="W1082" s="26">
        <f>R1082</f>
        <v>-5728474.9562500007</v>
      </c>
      <c r="X1082" s="26"/>
      <c r="Y1082" s="26"/>
      <c r="Z1082" s="26"/>
      <c r="AA1082" s="26"/>
      <c r="AB1082" s="1"/>
      <c r="AC1082" s="27"/>
    </row>
    <row r="1083" spans="1:31" ht="13.5" hidden="1" outlineLevel="2" collapsed="1" thickBot="1" x14ac:dyDescent="0.25">
      <c r="A1083" s="29" t="s">
        <v>2297</v>
      </c>
      <c r="B1083" s="29"/>
      <c r="C1083" s="29"/>
      <c r="D1083" s="29"/>
      <c r="E1083" s="30">
        <f t="shared" ref="E1083:R1083" si="147">SUBTOTAL(9,E1081:E1082)</f>
        <v>18585010.629999999</v>
      </c>
      <c r="F1083" s="30">
        <f t="shared" si="147"/>
        <v>18499597.650000002</v>
      </c>
      <c r="G1083" s="30">
        <f t="shared" si="147"/>
        <v>18414184.68</v>
      </c>
      <c r="H1083" s="30">
        <f t="shared" si="147"/>
        <v>18328771.720000003</v>
      </c>
      <c r="I1083" s="30">
        <f t="shared" si="147"/>
        <v>18243939.559999999</v>
      </c>
      <c r="J1083" s="30">
        <f t="shared" si="147"/>
        <v>18157945.75</v>
      </c>
      <c r="K1083" s="30">
        <f t="shared" si="147"/>
        <v>17132153.34</v>
      </c>
      <c r="L1083" s="30">
        <f t="shared" si="147"/>
        <v>17051867.739999998</v>
      </c>
      <c r="M1083" s="30">
        <f t="shared" si="147"/>
        <v>16971582.120000001</v>
      </c>
      <c r="N1083" s="30">
        <f t="shared" si="147"/>
        <v>16891296.52</v>
      </c>
      <c r="O1083" s="30">
        <f t="shared" si="147"/>
        <v>16811010.91</v>
      </c>
      <c r="P1083" s="30">
        <f t="shared" si="147"/>
        <v>16730725.299999999</v>
      </c>
      <c r="Q1083" s="30">
        <f t="shared" si="147"/>
        <v>16650439.68</v>
      </c>
      <c r="R1083" s="30">
        <f t="shared" si="147"/>
        <v>17570900.037083335</v>
      </c>
      <c r="S1083" s="4"/>
      <c r="T1083" s="30">
        <f>SUBTOTAL(9,T1081:T1082)</f>
        <v>0</v>
      </c>
      <c r="U1083" s="30">
        <f>SUBTOTAL(9,U1081:U1082)</f>
        <v>0</v>
      </c>
      <c r="V1083" s="30">
        <f>SUBTOTAL(9,V1081:V1082)</f>
        <v>0</v>
      </c>
      <c r="W1083" s="30">
        <f>SUBTOTAL(9,W1081:W1082)</f>
        <v>17570900.037083335</v>
      </c>
      <c r="X1083" s="30"/>
      <c r="Y1083" s="30">
        <v>0</v>
      </c>
      <c r="Z1083" s="30">
        <v>0</v>
      </c>
      <c r="AA1083" s="30">
        <v>0</v>
      </c>
      <c r="AB1083" s="30"/>
      <c r="AC1083" s="31">
        <f>IF(V1083=0,0,Y1083/V1083)</f>
        <v>0</v>
      </c>
      <c r="AE1083" s="4"/>
    </row>
    <row r="1084" spans="1:31" ht="13.5" outlineLevel="1" collapsed="1" thickBot="1" x14ac:dyDescent="0.25">
      <c r="A1084" s="32" t="s">
        <v>2298</v>
      </c>
      <c r="B1084" s="32"/>
      <c r="C1084" s="32"/>
      <c r="D1084" s="32"/>
      <c r="E1084" s="33">
        <f t="shared" ref="E1084:Q1084" si="148">E1050+E1053+E1058+E1061+E1077+E1080+E1083</f>
        <v>-9567914179.1800022</v>
      </c>
      <c r="F1084" s="33">
        <f t="shared" si="148"/>
        <v>-9720849469.9200001</v>
      </c>
      <c r="G1084" s="33">
        <f t="shared" si="148"/>
        <v>-9837275153.2300014</v>
      </c>
      <c r="H1084" s="33">
        <f t="shared" si="148"/>
        <v>-9900645743.1500015</v>
      </c>
      <c r="I1084" s="33">
        <f t="shared" si="148"/>
        <v>-9791505825.1599998</v>
      </c>
      <c r="J1084" s="33">
        <f t="shared" si="148"/>
        <v>-9834113294.4300003</v>
      </c>
      <c r="K1084" s="33">
        <f t="shared" si="148"/>
        <v>-9913344934.8999996</v>
      </c>
      <c r="L1084" s="33">
        <f t="shared" si="148"/>
        <v>-9979210263.9699993</v>
      </c>
      <c r="M1084" s="33">
        <f t="shared" si="148"/>
        <v>-10012491910.269999</v>
      </c>
      <c r="N1084" s="33">
        <f t="shared" si="148"/>
        <v>-10043629268.530001</v>
      </c>
      <c r="O1084" s="33">
        <f t="shared" si="148"/>
        <v>-10078071632.879999</v>
      </c>
      <c r="P1084" s="33">
        <f t="shared" si="148"/>
        <v>-10010909096.390001</v>
      </c>
      <c r="Q1084" s="33">
        <f t="shared" si="148"/>
        <v>-10026135097.559999</v>
      </c>
      <c r="R1084" s="33">
        <f>R1050+R1053+R1058+R1061+R1077+R1080+R1083</f>
        <v>-9909922602.6000004</v>
      </c>
      <c r="S1084" s="4"/>
      <c r="T1084" s="33">
        <f t="shared" ref="T1084:W1084" si="149">T1050+T1053+T1058+T1061+T1077+T1080+T1083</f>
        <v>0</v>
      </c>
      <c r="U1084" s="33">
        <f t="shared" si="149"/>
        <v>0</v>
      </c>
      <c r="V1084" s="33">
        <f t="shared" si="149"/>
        <v>0</v>
      </c>
      <c r="W1084" s="33">
        <f t="shared" si="149"/>
        <v>-9909922602.6000004</v>
      </c>
      <c r="X1084" s="33"/>
      <c r="Y1084" s="33">
        <f t="shared" ref="Y1084:AA1084" si="150">Y1050+Y1053+Y1058+Y1061+Y1077+Y1080+Y1083</f>
        <v>0</v>
      </c>
      <c r="Z1084" s="33">
        <f t="shared" si="150"/>
        <v>0</v>
      </c>
      <c r="AA1084" s="33">
        <f t="shared" si="150"/>
        <v>0</v>
      </c>
      <c r="AB1084" s="32"/>
      <c r="AC1084" s="34">
        <f>IF(V1084=0,0,Y1084/V1084)</f>
        <v>0</v>
      </c>
      <c r="AE1084" s="4"/>
    </row>
    <row r="1085" spans="1:31" ht="13.5" outlineLevel="1" thickBot="1" x14ac:dyDescent="0.25">
      <c r="A1085" s="21" t="s">
        <v>2299</v>
      </c>
      <c r="B1085" s="22"/>
      <c r="C1085" s="22"/>
      <c r="D1085" s="23"/>
      <c r="E1085" s="13"/>
      <c r="F1085" s="13"/>
      <c r="G1085" s="13"/>
      <c r="H1085" s="13"/>
      <c r="I1085" s="13"/>
      <c r="J1085" s="13"/>
      <c r="K1085" s="13"/>
      <c r="L1085" s="13"/>
      <c r="M1085" s="13"/>
      <c r="N1085" s="13"/>
      <c r="O1085" s="13"/>
      <c r="P1085" s="13"/>
      <c r="Q1085" s="13"/>
      <c r="R1085" s="14"/>
    </row>
    <row r="1086" spans="1:31" ht="13.5" hidden="1" outlineLevel="3" thickBot="1" x14ac:dyDescent="0.25">
      <c r="A1086" s="24" t="s">
        <v>2300</v>
      </c>
      <c r="B1086" s="24" t="s">
        <v>2301</v>
      </c>
      <c r="C1086" s="24" t="s">
        <v>2302</v>
      </c>
      <c r="D1086" s="24" t="s">
        <v>2303</v>
      </c>
      <c r="E1086" s="25">
        <v>-450000000</v>
      </c>
      <c r="F1086" s="25">
        <v>-450000000</v>
      </c>
      <c r="G1086" s="25">
        <v>-450000000</v>
      </c>
      <c r="H1086" s="25">
        <v>-450000000</v>
      </c>
      <c r="I1086" s="25">
        <v>-450000000</v>
      </c>
      <c r="J1086" s="25">
        <v>0</v>
      </c>
      <c r="K1086" s="25">
        <v>0</v>
      </c>
      <c r="L1086" s="25">
        <v>0</v>
      </c>
      <c r="M1086" s="25">
        <v>0</v>
      </c>
      <c r="N1086" s="25">
        <v>0</v>
      </c>
      <c r="O1086" s="25">
        <v>0</v>
      </c>
      <c r="P1086" s="25">
        <v>0</v>
      </c>
      <c r="Q1086" s="25">
        <v>0</v>
      </c>
      <c r="R1086" s="25">
        <f t="shared" ref="R1086:R1132" si="151">(E1086+2*SUM(F1086:P1086)+Q1086)/24</f>
        <v>-168750000</v>
      </c>
      <c r="T1086" s="26"/>
      <c r="U1086" s="26"/>
      <c r="V1086" s="26"/>
      <c r="W1086" s="26"/>
      <c r="X1086" s="26"/>
      <c r="Y1086" s="26"/>
      <c r="Z1086" s="26"/>
      <c r="AA1086" s="26"/>
      <c r="AB1086" s="1"/>
      <c r="AC1086" s="27"/>
    </row>
    <row r="1087" spans="1:31" ht="13.5" hidden="1" outlineLevel="3" thickBot="1" x14ac:dyDescent="0.25">
      <c r="A1087" s="28" t="s">
        <v>2300</v>
      </c>
      <c r="B1087" s="28" t="s">
        <v>2301</v>
      </c>
      <c r="C1087" s="24" t="s">
        <v>2304</v>
      </c>
      <c r="D1087" s="24" t="s">
        <v>2305</v>
      </c>
      <c r="E1087" s="25">
        <v>-29000000</v>
      </c>
      <c r="F1087" s="25">
        <v>-29000000</v>
      </c>
      <c r="G1087" s="25">
        <v>-29000000</v>
      </c>
      <c r="H1087" s="25">
        <v>-124000000</v>
      </c>
      <c r="I1087" s="25">
        <v>-175000000</v>
      </c>
      <c r="J1087" s="25">
        <v>-175000000</v>
      </c>
      <c r="K1087" s="25">
        <v>-155000000</v>
      </c>
      <c r="L1087" s="25">
        <v>-155000000</v>
      </c>
      <c r="M1087" s="25">
        <v>-155000000</v>
      </c>
      <c r="N1087" s="25">
        <v>-155000000</v>
      </c>
      <c r="O1087" s="25">
        <v>-155000000</v>
      </c>
      <c r="P1087" s="25">
        <v>-155000000</v>
      </c>
      <c r="Q1087" s="25">
        <v>-455000000</v>
      </c>
      <c r="R1087" s="25">
        <f t="shared" si="151"/>
        <v>-142000000</v>
      </c>
      <c r="T1087" s="26"/>
      <c r="U1087" s="26"/>
      <c r="V1087" s="26"/>
      <c r="W1087" s="26"/>
      <c r="X1087" s="26"/>
      <c r="Y1087" s="26"/>
      <c r="Z1087" s="26"/>
      <c r="AA1087" s="26"/>
      <c r="AB1087" s="1"/>
      <c r="AC1087" s="27"/>
    </row>
    <row r="1088" spans="1:31" ht="13.5" hidden="1" outlineLevel="3" thickBot="1" x14ac:dyDescent="0.25">
      <c r="A1088" s="28" t="s">
        <v>2300</v>
      </c>
      <c r="B1088" s="28" t="s">
        <v>2301</v>
      </c>
      <c r="C1088" s="24" t="s">
        <v>2306</v>
      </c>
      <c r="D1088" s="24" t="s">
        <v>1057</v>
      </c>
      <c r="E1088" s="25">
        <v>-300000000</v>
      </c>
      <c r="F1088" s="25">
        <v>-300000000</v>
      </c>
      <c r="G1088" s="25">
        <v>-300000000</v>
      </c>
      <c r="H1088" s="25">
        <v>-300000000</v>
      </c>
      <c r="I1088" s="25">
        <v>-300000000</v>
      </c>
      <c r="J1088" s="25">
        <v>-300000000</v>
      </c>
      <c r="K1088" s="25">
        <v>-300000000</v>
      </c>
      <c r="L1088" s="25">
        <v>-300000000</v>
      </c>
      <c r="M1088" s="25">
        <v>-300000000</v>
      </c>
      <c r="N1088" s="25">
        <v>-300000000</v>
      </c>
      <c r="O1088" s="25">
        <v>-300000000</v>
      </c>
      <c r="P1088" s="25">
        <v>-300000000</v>
      </c>
      <c r="Q1088" s="25">
        <v>-300000000</v>
      </c>
      <c r="R1088" s="25">
        <f t="shared" si="151"/>
        <v>-300000000</v>
      </c>
      <c r="T1088" s="26"/>
      <c r="U1088" s="26"/>
      <c r="V1088" s="26"/>
      <c r="W1088" s="26"/>
      <c r="X1088" s="26"/>
      <c r="Y1088" s="26"/>
      <c r="Z1088" s="26"/>
      <c r="AA1088" s="26"/>
      <c r="AB1088" s="1"/>
      <c r="AC1088" s="27"/>
    </row>
    <row r="1089" spans="1:29" ht="13.5" hidden="1" outlineLevel="3" thickBot="1" x14ac:dyDescent="0.25">
      <c r="A1089" s="28" t="s">
        <v>2300</v>
      </c>
      <c r="B1089" s="28" t="s">
        <v>2301</v>
      </c>
      <c r="C1089" s="24" t="s">
        <v>2307</v>
      </c>
      <c r="D1089" s="24" t="s">
        <v>1059</v>
      </c>
      <c r="E1089" s="25">
        <v>-200000000</v>
      </c>
      <c r="F1089" s="25">
        <v>-200000000</v>
      </c>
      <c r="G1089" s="25">
        <v>-200000000</v>
      </c>
      <c r="H1089" s="25">
        <v>-200000000</v>
      </c>
      <c r="I1089" s="25">
        <v>-200000000</v>
      </c>
      <c r="J1089" s="25">
        <v>-200000000</v>
      </c>
      <c r="K1089" s="25">
        <v>-200000000</v>
      </c>
      <c r="L1089" s="25">
        <v>-200000000</v>
      </c>
      <c r="M1089" s="25">
        <v>-200000000</v>
      </c>
      <c r="N1089" s="25">
        <v>-200000000</v>
      </c>
      <c r="O1089" s="25">
        <v>-200000000</v>
      </c>
      <c r="P1089" s="25">
        <v>-200000000</v>
      </c>
      <c r="Q1089" s="25">
        <v>-200000000</v>
      </c>
      <c r="R1089" s="25">
        <f t="shared" si="151"/>
        <v>-200000000</v>
      </c>
      <c r="T1089" s="26"/>
      <c r="U1089" s="26"/>
      <c r="V1089" s="26"/>
      <c r="W1089" s="26"/>
      <c r="X1089" s="26"/>
      <c r="Y1089" s="26"/>
      <c r="Z1089" s="26"/>
      <c r="AA1089" s="26"/>
      <c r="AB1089" s="1"/>
      <c r="AC1089" s="27"/>
    </row>
    <row r="1090" spans="1:29" ht="13.5" hidden="1" outlineLevel="3" thickBot="1" x14ac:dyDescent="0.25">
      <c r="A1090" s="28" t="s">
        <v>2300</v>
      </c>
      <c r="B1090" s="28" t="s">
        <v>2301</v>
      </c>
      <c r="C1090" s="24" t="s">
        <v>2308</v>
      </c>
      <c r="D1090" s="24" t="s">
        <v>1061</v>
      </c>
      <c r="E1090" s="25">
        <v>-300000000</v>
      </c>
      <c r="F1090" s="25">
        <v>-300000000</v>
      </c>
      <c r="G1090" s="25">
        <v>-300000000</v>
      </c>
      <c r="H1090" s="25">
        <v>-300000000</v>
      </c>
      <c r="I1090" s="25">
        <v>-300000000</v>
      </c>
      <c r="J1090" s="25">
        <v>-300000000</v>
      </c>
      <c r="K1090" s="25">
        <v>-300000000</v>
      </c>
      <c r="L1090" s="25">
        <v>-300000000</v>
      </c>
      <c r="M1090" s="25">
        <v>-300000000</v>
      </c>
      <c r="N1090" s="25">
        <v>-300000000</v>
      </c>
      <c r="O1090" s="25">
        <v>-300000000</v>
      </c>
      <c r="P1090" s="25">
        <v>-300000000</v>
      </c>
      <c r="Q1090" s="25">
        <v>-300000000</v>
      </c>
      <c r="R1090" s="25">
        <f t="shared" si="151"/>
        <v>-300000000</v>
      </c>
      <c r="T1090" s="26"/>
      <c r="U1090" s="26"/>
      <c r="V1090" s="26"/>
      <c r="W1090" s="26"/>
      <c r="X1090" s="26"/>
      <c r="Y1090" s="26"/>
      <c r="Z1090" s="26"/>
      <c r="AA1090" s="26"/>
      <c r="AB1090" s="1"/>
      <c r="AC1090" s="27"/>
    </row>
    <row r="1091" spans="1:29" ht="13.5" hidden="1" outlineLevel="3" thickBot="1" x14ac:dyDescent="0.25">
      <c r="A1091" s="28" t="s">
        <v>2300</v>
      </c>
      <c r="B1091" s="28" t="s">
        <v>2301</v>
      </c>
      <c r="C1091" s="24" t="s">
        <v>2309</v>
      </c>
      <c r="D1091" s="24" t="s">
        <v>1063</v>
      </c>
      <c r="E1091" s="25">
        <v>-350000000</v>
      </c>
      <c r="F1091" s="25">
        <v>-350000000</v>
      </c>
      <c r="G1091" s="25">
        <v>-350000000</v>
      </c>
      <c r="H1091" s="25">
        <v>-350000000</v>
      </c>
      <c r="I1091" s="25">
        <v>-350000000</v>
      </c>
      <c r="J1091" s="25">
        <v>-350000000</v>
      </c>
      <c r="K1091" s="25">
        <v>-350000000</v>
      </c>
      <c r="L1091" s="25">
        <v>-350000000</v>
      </c>
      <c r="M1091" s="25">
        <v>-350000000</v>
      </c>
      <c r="N1091" s="25">
        <v>-350000000</v>
      </c>
      <c r="O1091" s="25">
        <v>-350000000</v>
      </c>
      <c r="P1091" s="25">
        <v>-350000000</v>
      </c>
      <c r="Q1091" s="25">
        <v>-350000000</v>
      </c>
      <c r="R1091" s="25">
        <f t="shared" si="151"/>
        <v>-350000000</v>
      </c>
      <c r="T1091" s="26"/>
      <c r="U1091" s="26"/>
      <c r="V1091" s="26"/>
      <c r="W1091" s="26"/>
      <c r="X1091" s="26"/>
      <c r="Y1091" s="26"/>
      <c r="Z1091" s="26"/>
      <c r="AA1091" s="26"/>
      <c r="AB1091" s="1"/>
      <c r="AC1091" s="27"/>
    </row>
    <row r="1092" spans="1:29" ht="13.5" hidden="1" outlineLevel="3" thickBot="1" x14ac:dyDescent="0.25">
      <c r="A1092" s="28" t="s">
        <v>2300</v>
      </c>
      <c r="B1092" s="28" t="s">
        <v>2301</v>
      </c>
      <c r="C1092" s="24" t="s">
        <v>2310</v>
      </c>
      <c r="D1092" s="24" t="s">
        <v>1065</v>
      </c>
      <c r="E1092" s="25">
        <v>-600000000</v>
      </c>
      <c r="F1092" s="25">
        <v>-600000000</v>
      </c>
      <c r="G1092" s="25">
        <v>-600000000</v>
      </c>
      <c r="H1092" s="25">
        <v>-600000000</v>
      </c>
      <c r="I1092" s="25">
        <v>-600000000</v>
      </c>
      <c r="J1092" s="25">
        <v>-600000000</v>
      </c>
      <c r="K1092" s="25">
        <v>-600000000</v>
      </c>
      <c r="L1092" s="25">
        <v>-600000000</v>
      </c>
      <c r="M1092" s="25">
        <v>-600000000</v>
      </c>
      <c r="N1092" s="25">
        <v>-600000000</v>
      </c>
      <c r="O1092" s="25">
        <v>-600000000</v>
      </c>
      <c r="P1092" s="25">
        <v>-600000000</v>
      </c>
      <c r="Q1092" s="25">
        <v>-600000000</v>
      </c>
      <c r="R1092" s="25">
        <f t="shared" si="151"/>
        <v>-600000000</v>
      </c>
      <c r="T1092" s="26"/>
      <c r="U1092" s="26"/>
      <c r="V1092" s="26"/>
      <c r="W1092" s="26"/>
      <c r="X1092" s="26"/>
      <c r="Y1092" s="26"/>
      <c r="Z1092" s="26"/>
      <c r="AA1092" s="26"/>
      <c r="AB1092" s="1"/>
      <c r="AC1092" s="27"/>
    </row>
    <row r="1093" spans="1:29" ht="13.5" hidden="1" outlineLevel="3" thickBot="1" x14ac:dyDescent="0.25">
      <c r="A1093" s="28" t="s">
        <v>2300</v>
      </c>
      <c r="B1093" s="28" t="s">
        <v>2301</v>
      </c>
      <c r="C1093" s="24" t="s">
        <v>2311</v>
      </c>
      <c r="D1093" s="24" t="s">
        <v>1067</v>
      </c>
      <c r="E1093" s="25">
        <v>-600000000</v>
      </c>
      <c r="F1093" s="25">
        <v>-600000000</v>
      </c>
      <c r="G1093" s="25">
        <v>-600000000</v>
      </c>
      <c r="H1093" s="25">
        <v>-600000000</v>
      </c>
      <c r="I1093" s="25">
        <v>-600000000</v>
      </c>
      <c r="J1093" s="25">
        <v>-600000000</v>
      </c>
      <c r="K1093" s="25">
        <v>-600000000</v>
      </c>
      <c r="L1093" s="25">
        <v>-600000000</v>
      </c>
      <c r="M1093" s="25">
        <v>-600000000</v>
      </c>
      <c r="N1093" s="25">
        <v>-600000000</v>
      </c>
      <c r="O1093" s="25">
        <v>-600000000</v>
      </c>
      <c r="P1093" s="25">
        <v>-600000000</v>
      </c>
      <c r="Q1093" s="25">
        <v>-600000000</v>
      </c>
      <c r="R1093" s="25">
        <f t="shared" si="151"/>
        <v>-600000000</v>
      </c>
      <c r="T1093" s="26"/>
      <c r="U1093" s="26"/>
      <c r="V1093" s="26"/>
      <c r="W1093" s="26"/>
      <c r="X1093" s="26"/>
      <c r="Y1093" s="26"/>
      <c r="Z1093" s="26"/>
      <c r="AA1093" s="26"/>
      <c r="AB1093" s="1"/>
      <c r="AC1093" s="27"/>
    </row>
    <row r="1094" spans="1:29" ht="13.5" hidden="1" outlineLevel="3" thickBot="1" x14ac:dyDescent="0.25">
      <c r="A1094" s="28" t="s">
        <v>2300</v>
      </c>
      <c r="B1094" s="28" t="s">
        <v>2301</v>
      </c>
      <c r="C1094" s="24" t="s">
        <v>2312</v>
      </c>
      <c r="D1094" s="24" t="s">
        <v>1069</v>
      </c>
      <c r="E1094" s="25">
        <v>-300000000</v>
      </c>
      <c r="F1094" s="25">
        <v>-300000000</v>
      </c>
      <c r="G1094" s="25">
        <v>-300000000</v>
      </c>
      <c r="H1094" s="25">
        <v>-300000000</v>
      </c>
      <c r="I1094" s="25">
        <v>-300000000</v>
      </c>
      <c r="J1094" s="25">
        <v>-300000000</v>
      </c>
      <c r="K1094" s="25">
        <v>-300000000</v>
      </c>
      <c r="L1094" s="25">
        <v>-300000000</v>
      </c>
      <c r="M1094" s="25">
        <v>-300000000</v>
      </c>
      <c r="N1094" s="25">
        <v>-300000000</v>
      </c>
      <c r="O1094" s="25">
        <v>-300000000</v>
      </c>
      <c r="P1094" s="25">
        <v>-300000000</v>
      </c>
      <c r="Q1094" s="25">
        <v>-300000000</v>
      </c>
      <c r="R1094" s="25">
        <f t="shared" si="151"/>
        <v>-300000000</v>
      </c>
      <c r="T1094" s="26"/>
      <c r="U1094" s="26"/>
      <c r="V1094" s="26"/>
      <c r="W1094" s="26"/>
      <c r="X1094" s="26"/>
      <c r="Y1094" s="26"/>
      <c r="Z1094" s="26"/>
      <c r="AA1094" s="26"/>
      <c r="AB1094" s="1"/>
      <c r="AC1094" s="27"/>
    </row>
    <row r="1095" spans="1:29" ht="13.5" hidden="1" outlineLevel="3" thickBot="1" x14ac:dyDescent="0.25">
      <c r="A1095" s="28" t="s">
        <v>2300</v>
      </c>
      <c r="B1095" s="28" t="s">
        <v>2301</v>
      </c>
      <c r="C1095" s="24" t="s">
        <v>2313</v>
      </c>
      <c r="D1095" s="24" t="s">
        <v>1071</v>
      </c>
      <c r="E1095" s="25">
        <v>-650000000</v>
      </c>
      <c r="F1095" s="25">
        <v>-650000000</v>
      </c>
      <c r="G1095" s="25">
        <v>-650000000</v>
      </c>
      <c r="H1095" s="25">
        <v>-650000000</v>
      </c>
      <c r="I1095" s="25">
        <v>-650000000</v>
      </c>
      <c r="J1095" s="25">
        <v>-650000000</v>
      </c>
      <c r="K1095" s="25">
        <v>-650000000</v>
      </c>
      <c r="L1095" s="25">
        <v>-650000000</v>
      </c>
      <c r="M1095" s="25">
        <v>-650000000</v>
      </c>
      <c r="N1095" s="25">
        <v>-650000000</v>
      </c>
      <c r="O1095" s="25">
        <v>-650000000</v>
      </c>
      <c r="P1095" s="25">
        <v>-650000000</v>
      </c>
      <c r="Q1095" s="25">
        <v>-650000000</v>
      </c>
      <c r="R1095" s="25">
        <f t="shared" si="151"/>
        <v>-650000000</v>
      </c>
      <c r="T1095" s="26"/>
      <c r="U1095" s="26"/>
      <c r="V1095" s="26"/>
      <c r="W1095" s="26"/>
      <c r="X1095" s="26"/>
      <c r="Y1095" s="26"/>
      <c r="Z1095" s="26"/>
      <c r="AA1095" s="26"/>
      <c r="AB1095" s="1"/>
      <c r="AC1095" s="27"/>
    </row>
    <row r="1096" spans="1:29" ht="13.5" hidden="1" outlineLevel="3" thickBot="1" x14ac:dyDescent="0.25">
      <c r="A1096" s="28" t="s">
        <v>2300</v>
      </c>
      <c r="B1096" s="28" t="s">
        <v>2301</v>
      </c>
      <c r="C1096" s="24" t="s">
        <v>2314</v>
      </c>
      <c r="D1096" s="24" t="s">
        <v>1075</v>
      </c>
      <c r="E1096" s="25">
        <v>-300000000</v>
      </c>
      <c r="F1096" s="25">
        <v>-300000000</v>
      </c>
      <c r="G1096" s="25">
        <v>-300000000</v>
      </c>
      <c r="H1096" s="25">
        <v>-300000000</v>
      </c>
      <c r="I1096" s="25">
        <v>-300000000</v>
      </c>
      <c r="J1096" s="25">
        <v>-300000000</v>
      </c>
      <c r="K1096" s="25">
        <v>-300000000</v>
      </c>
      <c r="L1096" s="25">
        <v>-300000000</v>
      </c>
      <c r="M1096" s="25">
        <v>-300000000</v>
      </c>
      <c r="N1096" s="25">
        <v>-300000000</v>
      </c>
      <c r="O1096" s="25">
        <v>-300000000</v>
      </c>
      <c r="P1096" s="25">
        <v>-300000000</v>
      </c>
      <c r="Q1096" s="25">
        <v>-300000000</v>
      </c>
      <c r="R1096" s="25">
        <f t="shared" si="151"/>
        <v>-300000000</v>
      </c>
      <c r="T1096" s="26"/>
      <c r="U1096" s="26"/>
      <c r="V1096" s="26"/>
      <c r="W1096" s="26"/>
      <c r="X1096" s="26"/>
      <c r="Y1096" s="26"/>
      <c r="Z1096" s="26"/>
      <c r="AA1096" s="26"/>
      <c r="AB1096" s="1"/>
      <c r="AC1096" s="27"/>
    </row>
    <row r="1097" spans="1:29" ht="13.5" hidden="1" outlineLevel="3" thickBot="1" x14ac:dyDescent="0.25">
      <c r="A1097" s="28" t="s">
        <v>2300</v>
      </c>
      <c r="B1097" s="28" t="s">
        <v>2301</v>
      </c>
      <c r="C1097" s="24" t="s">
        <v>2315</v>
      </c>
      <c r="D1097" s="24" t="s">
        <v>1077</v>
      </c>
      <c r="E1097" s="25">
        <v>-300000000</v>
      </c>
      <c r="F1097" s="25">
        <v>-300000000</v>
      </c>
      <c r="G1097" s="25">
        <v>-300000000</v>
      </c>
      <c r="H1097" s="25">
        <v>-300000000</v>
      </c>
      <c r="I1097" s="25">
        <v>-300000000</v>
      </c>
      <c r="J1097" s="25">
        <v>-300000000</v>
      </c>
      <c r="K1097" s="25">
        <v>-300000000</v>
      </c>
      <c r="L1097" s="25">
        <v>-300000000</v>
      </c>
      <c r="M1097" s="25">
        <v>-300000000</v>
      </c>
      <c r="N1097" s="25">
        <v>-300000000</v>
      </c>
      <c r="O1097" s="25">
        <v>-300000000</v>
      </c>
      <c r="P1097" s="25">
        <v>-300000000</v>
      </c>
      <c r="Q1097" s="25">
        <v>0</v>
      </c>
      <c r="R1097" s="25">
        <f t="shared" si="151"/>
        <v>-287500000</v>
      </c>
      <c r="T1097" s="26"/>
      <c r="U1097" s="26"/>
      <c r="V1097" s="26"/>
      <c r="W1097" s="26"/>
      <c r="X1097" s="26"/>
      <c r="Y1097" s="26"/>
      <c r="Z1097" s="26"/>
      <c r="AA1097" s="26"/>
      <c r="AB1097" s="1"/>
      <c r="AC1097" s="27"/>
    </row>
    <row r="1098" spans="1:29" ht="13.5" hidden="1" outlineLevel="3" thickBot="1" x14ac:dyDescent="0.25">
      <c r="A1098" s="28" t="s">
        <v>2300</v>
      </c>
      <c r="B1098" s="28" t="s">
        <v>2301</v>
      </c>
      <c r="C1098" s="24" t="s">
        <v>2316</v>
      </c>
      <c r="D1098" s="24" t="s">
        <v>1079</v>
      </c>
      <c r="E1098" s="25">
        <v>-425000000</v>
      </c>
      <c r="F1098" s="25">
        <v>-425000000</v>
      </c>
      <c r="G1098" s="25">
        <v>-425000000</v>
      </c>
      <c r="H1098" s="25">
        <v>-425000000</v>
      </c>
      <c r="I1098" s="25">
        <v>-425000000</v>
      </c>
      <c r="J1098" s="25">
        <v>-425000000</v>
      </c>
      <c r="K1098" s="25">
        <v>-425000000</v>
      </c>
      <c r="L1098" s="25">
        <v>-425000000</v>
      </c>
      <c r="M1098" s="25">
        <v>-425000000</v>
      </c>
      <c r="N1098" s="25">
        <v>-425000000</v>
      </c>
      <c r="O1098" s="25">
        <v>-425000000</v>
      </c>
      <c r="P1098" s="25">
        <v>-425000000</v>
      </c>
      <c r="Q1098" s="25">
        <v>-425000000</v>
      </c>
      <c r="R1098" s="25">
        <f t="shared" si="151"/>
        <v>-425000000</v>
      </c>
      <c r="T1098" s="26"/>
      <c r="U1098" s="26"/>
      <c r="V1098" s="26"/>
      <c r="W1098" s="26"/>
      <c r="X1098" s="26"/>
      <c r="Y1098" s="26"/>
      <c r="Z1098" s="26"/>
      <c r="AA1098" s="26"/>
      <c r="AB1098" s="1"/>
      <c r="AC1098" s="27"/>
    </row>
    <row r="1099" spans="1:29" ht="13.5" hidden="1" outlineLevel="3" thickBot="1" x14ac:dyDescent="0.25">
      <c r="A1099" s="28" t="s">
        <v>2300</v>
      </c>
      <c r="B1099" s="28" t="s">
        <v>2301</v>
      </c>
      <c r="C1099" s="24" t="s">
        <v>2317</v>
      </c>
      <c r="D1099" s="24" t="s">
        <v>1081</v>
      </c>
      <c r="E1099" s="25">
        <v>-250000000</v>
      </c>
      <c r="F1099" s="25">
        <v>-250000000</v>
      </c>
      <c r="G1099" s="25">
        <v>-250000000</v>
      </c>
      <c r="H1099" s="25">
        <v>-250000000</v>
      </c>
      <c r="I1099" s="25">
        <v>-250000000</v>
      </c>
      <c r="J1099" s="25">
        <v>-250000000</v>
      </c>
      <c r="K1099" s="25">
        <v>-250000000</v>
      </c>
      <c r="L1099" s="25">
        <v>-250000000</v>
      </c>
      <c r="M1099" s="25">
        <v>-250000000</v>
      </c>
      <c r="N1099" s="25">
        <v>-250000000</v>
      </c>
      <c r="O1099" s="25">
        <v>-250000000</v>
      </c>
      <c r="P1099" s="25">
        <v>-250000000</v>
      </c>
      <c r="Q1099" s="25">
        <v>-250000000</v>
      </c>
      <c r="R1099" s="25">
        <f t="shared" si="151"/>
        <v>-250000000</v>
      </c>
      <c r="T1099" s="26"/>
      <c r="U1099" s="26"/>
      <c r="V1099" s="26"/>
      <c r="W1099" s="26"/>
      <c r="X1099" s="26"/>
      <c r="Y1099" s="26"/>
      <c r="Z1099" s="26"/>
      <c r="AA1099" s="26"/>
      <c r="AB1099" s="1"/>
      <c r="AC1099" s="27"/>
    </row>
    <row r="1100" spans="1:29" ht="13.5" hidden="1" outlineLevel="3" thickBot="1" x14ac:dyDescent="0.25">
      <c r="A1100" s="28" t="s">
        <v>2300</v>
      </c>
      <c r="B1100" s="28" t="s">
        <v>2301</v>
      </c>
      <c r="C1100" s="24" t="s">
        <v>2318</v>
      </c>
      <c r="D1100" s="24" t="s">
        <v>1083</v>
      </c>
      <c r="E1100" s="25">
        <v>-600000000</v>
      </c>
      <c r="F1100" s="25">
        <v>-600000000</v>
      </c>
      <c r="G1100" s="25">
        <v>-600000000</v>
      </c>
      <c r="H1100" s="25">
        <v>-600000000</v>
      </c>
      <c r="I1100" s="25">
        <v>-600000000</v>
      </c>
      <c r="J1100" s="25">
        <v>-600000000</v>
      </c>
      <c r="K1100" s="25">
        <v>-600000000</v>
      </c>
      <c r="L1100" s="25">
        <v>-600000000</v>
      </c>
      <c r="M1100" s="25">
        <v>-600000000</v>
      </c>
      <c r="N1100" s="25">
        <v>-600000000</v>
      </c>
      <c r="O1100" s="25">
        <v>-600000000</v>
      </c>
      <c r="P1100" s="25">
        <v>-600000000</v>
      </c>
      <c r="Q1100" s="25">
        <v>-600000000</v>
      </c>
      <c r="R1100" s="25">
        <f t="shared" si="151"/>
        <v>-600000000</v>
      </c>
      <c r="T1100" s="26"/>
      <c r="U1100" s="26"/>
      <c r="V1100" s="26"/>
      <c r="W1100" s="26"/>
      <c r="X1100" s="26"/>
      <c r="Y1100" s="26"/>
      <c r="Z1100" s="26"/>
      <c r="AA1100" s="26"/>
      <c r="AB1100" s="1"/>
      <c r="AC1100" s="27"/>
    </row>
    <row r="1101" spans="1:29" ht="13.5" hidden="1" outlineLevel="3" thickBot="1" x14ac:dyDescent="0.25">
      <c r="A1101" s="28" t="s">
        <v>2300</v>
      </c>
      <c r="B1101" s="28" t="s">
        <v>2301</v>
      </c>
      <c r="C1101" s="24" t="s">
        <v>2319</v>
      </c>
      <c r="D1101" s="24" t="s">
        <v>1085</v>
      </c>
      <c r="E1101" s="25">
        <v>-400000000</v>
      </c>
      <c r="F1101" s="25">
        <v>-400000000</v>
      </c>
      <c r="G1101" s="25">
        <v>-400000000</v>
      </c>
      <c r="H1101" s="25">
        <v>-400000000</v>
      </c>
      <c r="I1101" s="25">
        <v>-400000000</v>
      </c>
      <c r="J1101" s="25">
        <v>-400000000</v>
      </c>
      <c r="K1101" s="25">
        <v>-400000000</v>
      </c>
      <c r="L1101" s="25">
        <v>-400000000</v>
      </c>
      <c r="M1101" s="25">
        <v>-400000000</v>
      </c>
      <c r="N1101" s="25">
        <v>-400000000</v>
      </c>
      <c r="O1101" s="25">
        <v>-400000000</v>
      </c>
      <c r="P1101" s="25">
        <v>-400000000</v>
      </c>
      <c r="Q1101" s="25">
        <v>-400000000</v>
      </c>
      <c r="R1101" s="25">
        <f t="shared" si="151"/>
        <v>-400000000</v>
      </c>
      <c r="T1101" s="26"/>
      <c r="U1101" s="26"/>
      <c r="V1101" s="26"/>
      <c r="W1101" s="26"/>
      <c r="X1101" s="26"/>
      <c r="Y1101" s="26"/>
      <c r="Z1101" s="26"/>
      <c r="AA1101" s="26"/>
      <c r="AB1101" s="1"/>
      <c r="AC1101" s="27"/>
    </row>
    <row r="1102" spans="1:29" ht="13.5" hidden="1" outlineLevel="3" thickBot="1" x14ac:dyDescent="0.25">
      <c r="A1102" s="28" t="s">
        <v>2300</v>
      </c>
      <c r="B1102" s="28" t="s">
        <v>2301</v>
      </c>
      <c r="C1102" s="24" t="s">
        <v>2320</v>
      </c>
      <c r="D1102" s="24" t="s">
        <v>1087</v>
      </c>
      <c r="E1102" s="25">
        <v>-600000000</v>
      </c>
      <c r="F1102" s="25">
        <v>-600000000</v>
      </c>
      <c r="G1102" s="25">
        <v>-600000000</v>
      </c>
      <c r="H1102" s="25">
        <v>-600000000</v>
      </c>
      <c r="I1102" s="25">
        <v>-600000000</v>
      </c>
      <c r="J1102" s="25">
        <v>-600000000</v>
      </c>
      <c r="K1102" s="25">
        <v>-600000000</v>
      </c>
      <c r="L1102" s="25">
        <v>-600000000</v>
      </c>
      <c r="M1102" s="25">
        <v>-600000000</v>
      </c>
      <c r="N1102" s="25">
        <v>-600000000</v>
      </c>
      <c r="O1102" s="25">
        <v>-600000000</v>
      </c>
      <c r="P1102" s="25">
        <v>-600000000</v>
      </c>
      <c r="Q1102" s="25">
        <v>-600000000</v>
      </c>
      <c r="R1102" s="25">
        <f t="shared" si="151"/>
        <v>-600000000</v>
      </c>
      <c r="T1102" s="26"/>
      <c r="U1102" s="26"/>
      <c r="V1102" s="26"/>
      <c r="W1102" s="26"/>
      <c r="X1102" s="26"/>
      <c r="Y1102" s="26"/>
      <c r="Z1102" s="26"/>
      <c r="AA1102" s="26"/>
      <c r="AB1102" s="1"/>
      <c r="AC1102" s="27"/>
    </row>
    <row r="1103" spans="1:29" ht="13.5" hidden="1" outlineLevel="3" thickBot="1" x14ac:dyDescent="0.25">
      <c r="A1103" s="28" t="s">
        <v>2300</v>
      </c>
      <c r="B1103" s="28" t="s">
        <v>2301</v>
      </c>
      <c r="C1103" s="24" t="s">
        <v>2321</v>
      </c>
      <c r="D1103" s="24" t="s">
        <v>1089</v>
      </c>
      <c r="E1103" s="25">
        <v>-400000000</v>
      </c>
      <c r="F1103" s="25">
        <v>-400000000</v>
      </c>
      <c r="G1103" s="25">
        <v>-400000000</v>
      </c>
      <c r="H1103" s="25">
        <v>-400000000</v>
      </c>
      <c r="I1103" s="25">
        <v>-400000000</v>
      </c>
      <c r="J1103" s="25">
        <v>-400000000</v>
      </c>
      <c r="K1103" s="25">
        <v>-400000000</v>
      </c>
      <c r="L1103" s="25">
        <v>-400000000</v>
      </c>
      <c r="M1103" s="25">
        <v>-400000000</v>
      </c>
      <c r="N1103" s="25">
        <v>-400000000</v>
      </c>
      <c r="O1103" s="25">
        <v>-400000000</v>
      </c>
      <c r="P1103" s="25">
        <v>-400000000</v>
      </c>
      <c r="Q1103" s="25">
        <v>-400000000</v>
      </c>
      <c r="R1103" s="25">
        <f t="shared" si="151"/>
        <v>-400000000</v>
      </c>
      <c r="T1103" s="26"/>
      <c r="U1103" s="26"/>
      <c r="V1103" s="26"/>
      <c r="W1103" s="26"/>
      <c r="X1103" s="26"/>
      <c r="Y1103" s="26"/>
      <c r="Z1103" s="26"/>
      <c r="AA1103" s="26"/>
      <c r="AB1103" s="1"/>
      <c r="AC1103" s="27"/>
    </row>
    <row r="1104" spans="1:29" ht="13.5" hidden="1" outlineLevel="3" thickBot="1" x14ac:dyDescent="0.25">
      <c r="A1104" s="28" t="s">
        <v>2300</v>
      </c>
      <c r="B1104" s="28" t="s">
        <v>2301</v>
      </c>
      <c r="C1104" s="24" t="s">
        <v>2322</v>
      </c>
      <c r="D1104" s="24" t="s">
        <v>1091</v>
      </c>
      <c r="E1104" s="25">
        <v>-600000000</v>
      </c>
      <c r="F1104" s="25">
        <v>-600000000</v>
      </c>
      <c r="G1104" s="25">
        <v>-600000000</v>
      </c>
      <c r="H1104" s="25">
        <v>-600000000</v>
      </c>
      <c r="I1104" s="25">
        <v>-600000000</v>
      </c>
      <c r="J1104" s="25">
        <v>-600000000</v>
      </c>
      <c r="K1104" s="25">
        <v>-600000000</v>
      </c>
      <c r="L1104" s="25">
        <v>-600000000</v>
      </c>
      <c r="M1104" s="25">
        <v>-600000000</v>
      </c>
      <c r="N1104" s="25">
        <v>-600000000</v>
      </c>
      <c r="O1104" s="25">
        <v>-600000000</v>
      </c>
      <c r="P1104" s="25">
        <v>-600000000</v>
      </c>
      <c r="Q1104" s="25">
        <v>-600000000</v>
      </c>
      <c r="R1104" s="25">
        <f t="shared" si="151"/>
        <v>-600000000</v>
      </c>
      <c r="T1104" s="26"/>
      <c r="U1104" s="26"/>
      <c r="V1104" s="26"/>
      <c r="W1104" s="26"/>
      <c r="X1104" s="26"/>
      <c r="Y1104" s="26"/>
      <c r="Z1104" s="26"/>
      <c r="AA1104" s="26"/>
      <c r="AB1104" s="1"/>
      <c r="AC1104" s="27"/>
    </row>
    <row r="1105" spans="1:29" ht="13.5" hidden="1" outlineLevel="3" thickBot="1" x14ac:dyDescent="0.25">
      <c r="A1105" s="28" t="s">
        <v>2300</v>
      </c>
      <c r="B1105" s="28" t="s">
        <v>2301</v>
      </c>
      <c r="C1105" s="24" t="s">
        <v>2323</v>
      </c>
      <c r="D1105" s="24" t="s">
        <v>1093</v>
      </c>
      <c r="E1105" s="25">
        <v>0</v>
      </c>
      <c r="F1105" s="25">
        <v>-1000000000</v>
      </c>
      <c r="G1105" s="25">
        <v>-1000000000</v>
      </c>
      <c r="H1105" s="25">
        <v>-1000000000</v>
      </c>
      <c r="I1105" s="25">
        <v>-1000000000</v>
      </c>
      <c r="J1105" s="25">
        <v>-1000000000</v>
      </c>
      <c r="K1105" s="25">
        <v>-1000000000</v>
      </c>
      <c r="L1105" s="25">
        <v>-1000000000</v>
      </c>
      <c r="M1105" s="25">
        <v>-1000000000</v>
      </c>
      <c r="N1105" s="25">
        <v>-1000000000</v>
      </c>
      <c r="O1105" s="25">
        <v>-1000000000</v>
      </c>
      <c r="P1105" s="25">
        <v>-1000000000</v>
      </c>
      <c r="Q1105" s="25">
        <v>-1000000000</v>
      </c>
      <c r="R1105" s="25">
        <f t="shared" si="151"/>
        <v>-958333333.33333337</v>
      </c>
      <c r="T1105" s="26"/>
      <c r="U1105" s="26"/>
      <c r="V1105" s="26"/>
      <c r="W1105" s="26"/>
      <c r="X1105" s="26"/>
      <c r="Y1105" s="26"/>
      <c r="Z1105" s="26"/>
      <c r="AA1105" s="26"/>
      <c r="AB1105" s="1"/>
      <c r="AC1105" s="27"/>
    </row>
    <row r="1106" spans="1:29" ht="13.5" hidden="1" outlineLevel="3" thickBot="1" x14ac:dyDescent="0.25">
      <c r="A1106" s="28" t="s">
        <v>2300</v>
      </c>
      <c r="B1106" s="28" t="s">
        <v>2301</v>
      </c>
      <c r="C1106" s="24" t="s">
        <v>2324</v>
      </c>
      <c r="D1106" s="24" t="s">
        <v>2325</v>
      </c>
      <c r="E1106" s="25">
        <v>-5300000</v>
      </c>
      <c r="F1106" s="25">
        <v>-5300000</v>
      </c>
      <c r="G1106" s="25">
        <v>-5300000</v>
      </c>
      <c r="H1106" s="25">
        <v>-5300000</v>
      </c>
      <c r="I1106" s="25">
        <v>-5300000</v>
      </c>
      <c r="J1106" s="25">
        <v>-5300000</v>
      </c>
      <c r="K1106" s="25">
        <v>-5300000</v>
      </c>
      <c r="L1106" s="25">
        <v>-5300000</v>
      </c>
      <c r="M1106" s="25">
        <v>-5300000</v>
      </c>
      <c r="N1106" s="25">
        <v>-5300000</v>
      </c>
      <c r="O1106" s="25">
        <v>-5300000</v>
      </c>
      <c r="P1106" s="25">
        <v>-5300000</v>
      </c>
      <c r="Q1106" s="25">
        <v>-5300000</v>
      </c>
      <c r="R1106" s="25">
        <f t="shared" si="151"/>
        <v>-5300000</v>
      </c>
      <c r="T1106" s="26"/>
      <c r="U1106" s="26"/>
      <c r="V1106" s="26"/>
      <c r="W1106" s="26"/>
      <c r="X1106" s="26"/>
      <c r="Y1106" s="26"/>
      <c r="Z1106" s="26"/>
      <c r="AA1106" s="26"/>
      <c r="AB1106" s="1"/>
      <c r="AC1106" s="27"/>
    </row>
    <row r="1107" spans="1:29" ht="13.5" hidden="1" outlineLevel="3" thickBot="1" x14ac:dyDescent="0.25">
      <c r="A1107" s="28" t="s">
        <v>2300</v>
      </c>
      <c r="B1107" s="28" t="s">
        <v>2301</v>
      </c>
      <c r="C1107" s="24" t="s">
        <v>2326</v>
      </c>
      <c r="D1107" s="24" t="s">
        <v>2327</v>
      </c>
      <c r="E1107" s="25">
        <v>-22000000</v>
      </c>
      <c r="F1107" s="25">
        <v>-22000000</v>
      </c>
      <c r="G1107" s="25">
        <v>-22000000</v>
      </c>
      <c r="H1107" s="25">
        <v>-22000000</v>
      </c>
      <c r="I1107" s="25">
        <v>-22000000</v>
      </c>
      <c r="J1107" s="25">
        <v>-22000000</v>
      </c>
      <c r="K1107" s="25">
        <v>-22000000</v>
      </c>
      <c r="L1107" s="25">
        <v>-22000000</v>
      </c>
      <c r="M1107" s="25">
        <v>-22000000</v>
      </c>
      <c r="N1107" s="25">
        <v>-22000000</v>
      </c>
      <c r="O1107" s="25">
        <v>-22000000</v>
      </c>
      <c r="P1107" s="25">
        <v>-22000000</v>
      </c>
      <c r="Q1107" s="25">
        <v>-22000000</v>
      </c>
      <c r="R1107" s="25">
        <f t="shared" si="151"/>
        <v>-22000000</v>
      </c>
      <c r="T1107" s="26"/>
      <c r="U1107" s="26"/>
      <c r="V1107" s="26"/>
      <c r="W1107" s="26"/>
      <c r="X1107" s="26"/>
      <c r="Y1107" s="26"/>
      <c r="Z1107" s="26"/>
      <c r="AA1107" s="26"/>
      <c r="AB1107" s="1"/>
      <c r="AC1107" s="27"/>
    </row>
    <row r="1108" spans="1:29" ht="13.5" hidden="1" outlineLevel="3" thickBot="1" x14ac:dyDescent="0.25">
      <c r="A1108" s="28" t="s">
        <v>2300</v>
      </c>
      <c r="B1108" s="28" t="s">
        <v>2301</v>
      </c>
      <c r="C1108" s="24" t="s">
        <v>2328</v>
      </c>
      <c r="D1108" s="24" t="s">
        <v>2329</v>
      </c>
      <c r="E1108" s="25">
        <v>-21260000</v>
      </c>
      <c r="F1108" s="25">
        <v>-21260000</v>
      </c>
      <c r="G1108" s="25">
        <v>-21260000</v>
      </c>
      <c r="H1108" s="25">
        <v>-21260000</v>
      </c>
      <c r="I1108" s="25">
        <v>-21260000</v>
      </c>
      <c r="J1108" s="25">
        <v>-21260000</v>
      </c>
      <c r="K1108" s="25">
        <v>-21260000</v>
      </c>
      <c r="L1108" s="25">
        <v>-21260000</v>
      </c>
      <c r="M1108" s="25">
        <v>-21260000</v>
      </c>
      <c r="N1108" s="25">
        <v>-21260000</v>
      </c>
      <c r="O1108" s="25">
        <v>-21260000</v>
      </c>
      <c r="P1108" s="25">
        <v>-21260000</v>
      </c>
      <c r="Q1108" s="25">
        <v>-21260000</v>
      </c>
      <c r="R1108" s="25">
        <f t="shared" si="151"/>
        <v>-21260000</v>
      </c>
      <c r="T1108" s="26"/>
      <c r="U1108" s="26"/>
      <c r="V1108" s="26"/>
      <c r="W1108" s="26"/>
      <c r="X1108" s="26"/>
      <c r="Y1108" s="26"/>
      <c r="Z1108" s="26"/>
      <c r="AA1108" s="26"/>
      <c r="AB1108" s="1"/>
      <c r="AC1108" s="27"/>
    </row>
    <row r="1109" spans="1:29" ht="13.5" hidden="1" outlineLevel="3" thickBot="1" x14ac:dyDescent="0.25">
      <c r="A1109" s="28" t="s">
        <v>2300</v>
      </c>
      <c r="B1109" s="28" t="s">
        <v>2301</v>
      </c>
      <c r="C1109" s="24" t="s">
        <v>2330</v>
      </c>
      <c r="D1109" s="24" t="s">
        <v>2331</v>
      </c>
      <c r="E1109" s="25">
        <v>-8190000</v>
      </c>
      <c r="F1109" s="25">
        <v>-8190000</v>
      </c>
      <c r="G1109" s="25">
        <v>-8190000</v>
      </c>
      <c r="H1109" s="25">
        <v>-8190000</v>
      </c>
      <c r="I1109" s="25">
        <v>-8190000</v>
      </c>
      <c r="J1109" s="25">
        <v>-8190000</v>
      </c>
      <c r="K1109" s="25">
        <v>-8190000</v>
      </c>
      <c r="L1109" s="25">
        <v>-8190000</v>
      </c>
      <c r="M1109" s="25">
        <v>-8190000</v>
      </c>
      <c r="N1109" s="25">
        <v>-8190000</v>
      </c>
      <c r="O1109" s="25">
        <v>-8190000</v>
      </c>
      <c r="P1109" s="25">
        <v>-8190000</v>
      </c>
      <c r="Q1109" s="25">
        <v>-8190000</v>
      </c>
      <c r="R1109" s="25">
        <f t="shared" si="151"/>
        <v>-8190000</v>
      </c>
      <c r="T1109" s="26"/>
      <c r="U1109" s="26"/>
      <c r="V1109" s="26"/>
      <c r="W1109" s="26"/>
      <c r="X1109" s="26"/>
      <c r="Y1109" s="26"/>
      <c r="Z1109" s="26"/>
      <c r="AA1109" s="26"/>
      <c r="AB1109" s="1"/>
      <c r="AC1109" s="27"/>
    </row>
    <row r="1110" spans="1:29" ht="13.5" hidden="1" outlineLevel="3" thickBot="1" x14ac:dyDescent="0.25">
      <c r="A1110" s="28" t="s">
        <v>2300</v>
      </c>
      <c r="B1110" s="28" t="s">
        <v>2301</v>
      </c>
      <c r="C1110" s="24" t="s">
        <v>2332</v>
      </c>
      <c r="D1110" s="24" t="s">
        <v>2333</v>
      </c>
      <c r="E1110" s="25">
        <v>-121940000</v>
      </c>
      <c r="F1110" s="25">
        <v>-121940000</v>
      </c>
      <c r="G1110" s="25">
        <v>-121940000</v>
      </c>
      <c r="H1110" s="25">
        <v>-121940000</v>
      </c>
      <c r="I1110" s="25">
        <v>-121940000</v>
      </c>
      <c r="J1110" s="25">
        <v>-121940000</v>
      </c>
      <c r="K1110" s="25">
        <v>-121940000</v>
      </c>
      <c r="L1110" s="25">
        <v>-121940000</v>
      </c>
      <c r="M1110" s="25">
        <v>-121940000</v>
      </c>
      <c r="N1110" s="25">
        <v>-121940000</v>
      </c>
      <c r="O1110" s="25">
        <v>-121940000</v>
      </c>
      <c r="P1110" s="25">
        <v>-121940000</v>
      </c>
      <c r="Q1110" s="25">
        <v>-121940000</v>
      </c>
      <c r="R1110" s="25">
        <f t="shared" si="151"/>
        <v>-121940000</v>
      </c>
      <c r="T1110" s="26"/>
      <c r="U1110" s="26"/>
      <c r="V1110" s="26"/>
      <c r="W1110" s="26"/>
      <c r="X1110" s="26"/>
      <c r="Y1110" s="26"/>
      <c r="Z1110" s="26"/>
      <c r="AA1110" s="26"/>
      <c r="AB1110" s="1"/>
      <c r="AC1110" s="27"/>
    </row>
    <row r="1111" spans="1:29" ht="13.5" hidden="1" outlineLevel="3" thickBot="1" x14ac:dyDescent="0.25">
      <c r="A1111" s="28" t="s">
        <v>2300</v>
      </c>
      <c r="B1111" s="28" t="s">
        <v>2301</v>
      </c>
      <c r="C1111" s="24" t="s">
        <v>2334</v>
      </c>
      <c r="D1111" s="24" t="s">
        <v>2335</v>
      </c>
      <c r="E1111" s="25">
        <v>-15060000</v>
      </c>
      <c r="F1111" s="25">
        <v>-15060000</v>
      </c>
      <c r="G1111" s="25">
        <v>-15060000</v>
      </c>
      <c r="H1111" s="25">
        <v>-15060000</v>
      </c>
      <c r="I1111" s="25">
        <v>-15060000</v>
      </c>
      <c r="J1111" s="25">
        <v>-15060000</v>
      </c>
      <c r="K1111" s="25">
        <v>-15060000</v>
      </c>
      <c r="L1111" s="25">
        <v>-15060000</v>
      </c>
      <c r="M1111" s="25">
        <v>-15060000</v>
      </c>
      <c r="N1111" s="25">
        <v>-15060000</v>
      </c>
      <c r="O1111" s="25">
        <v>-15060000</v>
      </c>
      <c r="P1111" s="25">
        <v>-15060000</v>
      </c>
      <c r="Q1111" s="25">
        <v>-15060000</v>
      </c>
      <c r="R1111" s="25">
        <f t="shared" si="151"/>
        <v>-15060000</v>
      </c>
      <c r="T1111" s="26"/>
      <c r="U1111" s="26"/>
      <c r="V1111" s="26"/>
      <c r="W1111" s="26"/>
      <c r="X1111" s="26"/>
      <c r="Y1111" s="26"/>
      <c r="Z1111" s="26"/>
      <c r="AA1111" s="26"/>
      <c r="AB1111" s="1"/>
      <c r="AC1111" s="27"/>
    </row>
    <row r="1112" spans="1:29" ht="13.5" hidden="1" outlineLevel="3" thickBot="1" x14ac:dyDescent="0.25">
      <c r="A1112" s="28" t="s">
        <v>2300</v>
      </c>
      <c r="B1112" s="28" t="s">
        <v>2301</v>
      </c>
      <c r="C1112" s="24" t="s">
        <v>2336</v>
      </c>
      <c r="D1112" s="24" t="s">
        <v>2337</v>
      </c>
      <c r="E1112" s="25">
        <v>-24400000</v>
      </c>
      <c r="F1112" s="25">
        <v>-24400000</v>
      </c>
      <c r="G1112" s="25">
        <v>-24400000</v>
      </c>
      <c r="H1112" s="25">
        <v>-24400000</v>
      </c>
      <c r="I1112" s="25">
        <v>-24400000</v>
      </c>
      <c r="J1112" s="25">
        <v>-24400000</v>
      </c>
      <c r="K1112" s="25">
        <v>-24400000</v>
      </c>
      <c r="L1112" s="25">
        <v>-24400000</v>
      </c>
      <c r="M1112" s="25">
        <v>-24400000</v>
      </c>
      <c r="N1112" s="25">
        <v>-24400000</v>
      </c>
      <c r="O1112" s="25">
        <v>-24400000</v>
      </c>
      <c r="P1112" s="25">
        <v>-24400000</v>
      </c>
      <c r="Q1112" s="25">
        <v>-24400000</v>
      </c>
      <c r="R1112" s="25">
        <f t="shared" si="151"/>
        <v>-24400000</v>
      </c>
      <c r="T1112" s="26"/>
      <c r="U1112" s="26"/>
      <c r="V1112" s="26"/>
      <c r="W1112" s="26"/>
      <c r="X1112" s="26"/>
      <c r="Y1112" s="26"/>
      <c r="Z1112" s="26"/>
      <c r="AA1112" s="26"/>
      <c r="AB1112" s="1"/>
      <c r="AC1112" s="27"/>
    </row>
    <row r="1113" spans="1:29" ht="13.5" hidden="1" outlineLevel="3" thickBot="1" x14ac:dyDescent="0.25">
      <c r="A1113" s="28" t="s">
        <v>2300</v>
      </c>
      <c r="B1113" s="28" t="s">
        <v>2301</v>
      </c>
      <c r="C1113" s="24" t="s">
        <v>2338</v>
      </c>
      <c r="D1113" s="24" t="s">
        <v>2339</v>
      </c>
      <c r="E1113" s="25">
        <v>-8000000</v>
      </c>
      <c r="F1113" s="25">
        <v>-8000000</v>
      </c>
      <c r="G1113" s="25">
        <v>-8000000</v>
      </c>
      <c r="H1113" s="25">
        <v>0</v>
      </c>
      <c r="I1113" s="25">
        <v>0</v>
      </c>
      <c r="J1113" s="25">
        <v>0</v>
      </c>
      <c r="K1113" s="25">
        <v>0</v>
      </c>
      <c r="L1113" s="25">
        <v>0</v>
      </c>
      <c r="M1113" s="25">
        <v>0</v>
      </c>
      <c r="N1113" s="25">
        <v>0</v>
      </c>
      <c r="O1113" s="25">
        <v>0</v>
      </c>
      <c r="P1113" s="25">
        <v>0</v>
      </c>
      <c r="Q1113" s="25">
        <v>0</v>
      </c>
      <c r="R1113" s="25">
        <f t="shared" si="151"/>
        <v>-1666666.6666666667</v>
      </c>
      <c r="T1113" s="26"/>
      <c r="U1113" s="26"/>
      <c r="V1113" s="26"/>
      <c r="W1113" s="26"/>
      <c r="X1113" s="26"/>
      <c r="Y1113" s="26"/>
      <c r="Z1113" s="26"/>
      <c r="AA1113" s="26"/>
      <c r="AB1113" s="1"/>
      <c r="AC1113" s="27"/>
    </row>
    <row r="1114" spans="1:29" ht="13.5" hidden="1" outlineLevel="3" thickBot="1" x14ac:dyDescent="0.25">
      <c r="A1114" s="28" t="s">
        <v>2300</v>
      </c>
      <c r="B1114" s="28" t="s">
        <v>2301</v>
      </c>
      <c r="C1114" s="24" t="s">
        <v>2340</v>
      </c>
      <c r="D1114" s="24" t="s">
        <v>2341</v>
      </c>
      <c r="E1114" s="25">
        <v>-50000000</v>
      </c>
      <c r="F1114" s="25">
        <v>-50000000</v>
      </c>
      <c r="G1114" s="25">
        <v>-50000000</v>
      </c>
      <c r="H1114" s="25">
        <v>0</v>
      </c>
      <c r="I1114" s="25">
        <v>0</v>
      </c>
      <c r="J1114" s="25">
        <v>0</v>
      </c>
      <c r="K1114" s="25">
        <v>0</v>
      </c>
      <c r="L1114" s="25">
        <v>0</v>
      </c>
      <c r="M1114" s="25">
        <v>0</v>
      </c>
      <c r="N1114" s="25">
        <v>0</v>
      </c>
      <c r="O1114" s="25">
        <v>0</v>
      </c>
      <c r="P1114" s="25">
        <v>0</v>
      </c>
      <c r="Q1114" s="25">
        <v>0</v>
      </c>
      <c r="R1114" s="25">
        <f t="shared" si="151"/>
        <v>-10416666.666666666</v>
      </c>
      <c r="T1114" s="26"/>
      <c r="U1114" s="26"/>
      <c r="V1114" s="26"/>
      <c r="W1114" s="26"/>
      <c r="X1114" s="26"/>
      <c r="Y1114" s="26"/>
      <c r="Z1114" s="26"/>
      <c r="AA1114" s="26"/>
      <c r="AB1114" s="1"/>
      <c r="AC1114" s="27"/>
    </row>
    <row r="1115" spans="1:29" ht="13.5" hidden="1" outlineLevel="3" thickBot="1" x14ac:dyDescent="0.25">
      <c r="A1115" s="28" t="s">
        <v>2300</v>
      </c>
      <c r="B1115" s="28" t="s">
        <v>2301</v>
      </c>
      <c r="C1115" s="24" t="s">
        <v>2342</v>
      </c>
      <c r="D1115" s="24" t="s">
        <v>2343</v>
      </c>
      <c r="E1115" s="25">
        <v>-12000000</v>
      </c>
      <c r="F1115" s="25">
        <v>-12000000</v>
      </c>
      <c r="G1115" s="25">
        <v>-12000000</v>
      </c>
      <c r="H1115" s="25">
        <v>0</v>
      </c>
      <c r="I1115" s="25">
        <v>0</v>
      </c>
      <c r="J1115" s="25">
        <v>0</v>
      </c>
      <c r="K1115" s="25">
        <v>0</v>
      </c>
      <c r="L1115" s="25">
        <v>0</v>
      </c>
      <c r="M1115" s="25">
        <v>0</v>
      </c>
      <c r="N1115" s="25">
        <v>0</v>
      </c>
      <c r="O1115" s="25">
        <v>0</v>
      </c>
      <c r="P1115" s="25">
        <v>0</v>
      </c>
      <c r="Q1115" s="25">
        <v>0</v>
      </c>
      <c r="R1115" s="25">
        <f t="shared" si="151"/>
        <v>-2500000</v>
      </c>
      <c r="T1115" s="26"/>
      <c r="U1115" s="26"/>
      <c r="V1115" s="26"/>
      <c r="W1115" s="26"/>
      <c r="X1115" s="26"/>
      <c r="Y1115" s="26"/>
      <c r="Z1115" s="26"/>
      <c r="AA1115" s="26"/>
      <c r="AB1115" s="1"/>
      <c r="AC1115" s="27"/>
    </row>
    <row r="1116" spans="1:29" ht="13.5" hidden="1" outlineLevel="3" thickBot="1" x14ac:dyDescent="0.25">
      <c r="A1116" s="28" t="s">
        <v>2300</v>
      </c>
      <c r="B1116" s="28" t="s">
        <v>2301</v>
      </c>
      <c r="C1116" s="24" t="s">
        <v>2344</v>
      </c>
      <c r="D1116" s="24" t="s">
        <v>2345</v>
      </c>
      <c r="E1116" s="25">
        <v>-10000000</v>
      </c>
      <c r="F1116" s="25">
        <v>-10000000</v>
      </c>
      <c r="G1116" s="25">
        <v>-10000000</v>
      </c>
      <c r="H1116" s="25">
        <v>0</v>
      </c>
      <c r="I1116" s="25">
        <v>0</v>
      </c>
      <c r="J1116" s="25">
        <v>0</v>
      </c>
      <c r="K1116" s="25">
        <v>0</v>
      </c>
      <c r="L1116" s="25">
        <v>0</v>
      </c>
      <c r="M1116" s="25">
        <v>0</v>
      </c>
      <c r="N1116" s="25">
        <v>0</v>
      </c>
      <c r="O1116" s="25">
        <v>0</v>
      </c>
      <c r="P1116" s="25">
        <v>0</v>
      </c>
      <c r="Q1116" s="25">
        <v>0</v>
      </c>
      <c r="R1116" s="25">
        <f t="shared" si="151"/>
        <v>-2083333.3333333333</v>
      </c>
      <c r="T1116" s="26"/>
      <c r="U1116" s="26"/>
      <c r="V1116" s="26"/>
      <c r="W1116" s="26"/>
      <c r="X1116" s="26"/>
      <c r="Y1116" s="26"/>
      <c r="Z1116" s="26"/>
      <c r="AA1116" s="26"/>
      <c r="AB1116" s="1"/>
      <c r="AC1116" s="27"/>
    </row>
    <row r="1117" spans="1:29" ht="13.5" hidden="1" outlineLevel="3" thickBot="1" x14ac:dyDescent="0.25">
      <c r="A1117" s="28" t="s">
        <v>2300</v>
      </c>
      <c r="B1117" s="28" t="s">
        <v>2301</v>
      </c>
      <c r="C1117" s="24" t="s">
        <v>2346</v>
      </c>
      <c r="D1117" s="24" t="s">
        <v>2345</v>
      </c>
      <c r="E1117" s="25">
        <v>-15000000</v>
      </c>
      <c r="F1117" s="25">
        <v>-15000000</v>
      </c>
      <c r="G1117" s="25">
        <v>-15000000</v>
      </c>
      <c r="H1117" s="25">
        <v>0</v>
      </c>
      <c r="I1117" s="25">
        <v>0</v>
      </c>
      <c r="J1117" s="25">
        <v>0</v>
      </c>
      <c r="K1117" s="25">
        <v>0</v>
      </c>
      <c r="L1117" s="25">
        <v>0</v>
      </c>
      <c r="M1117" s="25">
        <v>0</v>
      </c>
      <c r="N1117" s="25">
        <v>0</v>
      </c>
      <c r="O1117" s="25">
        <v>0</v>
      </c>
      <c r="P1117" s="25">
        <v>0</v>
      </c>
      <c r="Q1117" s="25">
        <v>0</v>
      </c>
      <c r="R1117" s="25">
        <f t="shared" si="151"/>
        <v>-3125000</v>
      </c>
      <c r="T1117" s="26"/>
      <c r="U1117" s="26"/>
      <c r="V1117" s="26"/>
      <c r="W1117" s="26"/>
      <c r="X1117" s="26"/>
      <c r="Y1117" s="26"/>
      <c r="Z1117" s="26"/>
      <c r="AA1117" s="26"/>
      <c r="AB1117" s="1"/>
      <c r="AC1117" s="27"/>
    </row>
    <row r="1118" spans="1:29" ht="13.5" hidden="1" outlineLevel="3" thickBot="1" x14ac:dyDescent="0.25">
      <c r="A1118" s="28" t="s">
        <v>2300</v>
      </c>
      <c r="B1118" s="28" t="s">
        <v>2301</v>
      </c>
      <c r="C1118" s="24" t="s">
        <v>2347</v>
      </c>
      <c r="D1118" s="24" t="s">
        <v>2348</v>
      </c>
      <c r="E1118" s="25">
        <v>-26000000</v>
      </c>
      <c r="F1118" s="25">
        <v>-26000000</v>
      </c>
      <c r="G1118" s="25">
        <v>-26000000</v>
      </c>
      <c r="H1118" s="25">
        <v>-26000000</v>
      </c>
      <c r="I1118" s="25">
        <v>0</v>
      </c>
      <c r="J1118" s="25">
        <v>0</v>
      </c>
      <c r="K1118" s="25">
        <v>0</v>
      </c>
      <c r="L1118" s="25">
        <v>0</v>
      </c>
      <c r="M1118" s="25">
        <v>0</v>
      </c>
      <c r="N1118" s="25">
        <v>0</v>
      </c>
      <c r="O1118" s="25">
        <v>0</v>
      </c>
      <c r="P1118" s="25">
        <v>0</v>
      </c>
      <c r="Q1118" s="25">
        <v>0</v>
      </c>
      <c r="R1118" s="25">
        <f t="shared" si="151"/>
        <v>-7583333.333333333</v>
      </c>
      <c r="T1118" s="26"/>
      <c r="U1118" s="26"/>
      <c r="V1118" s="26"/>
      <c r="W1118" s="26"/>
      <c r="X1118" s="26"/>
      <c r="Y1118" s="26"/>
      <c r="Z1118" s="26"/>
      <c r="AA1118" s="26"/>
      <c r="AB1118" s="1"/>
      <c r="AC1118" s="27"/>
    </row>
    <row r="1119" spans="1:29" ht="13.5" hidden="1" outlineLevel="3" thickBot="1" x14ac:dyDescent="0.25">
      <c r="A1119" s="28" t="s">
        <v>2300</v>
      </c>
      <c r="B1119" s="28" t="s">
        <v>2301</v>
      </c>
      <c r="C1119" s="24" t="s">
        <v>2349</v>
      </c>
      <c r="D1119" s="24" t="s">
        <v>2348</v>
      </c>
      <c r="E1119" s="25">
        <v>-25000000</v>
      </c>
      <c r="F1119" s="25">
        <v>-25000000</v>
      </c>
      <c r="G1119" s="25">
        <v>-25000000</v>
      </c>
      <c r="H1119" s="25">
        <v>-25000000</v>
      </c>
      <c r="I1119" s="25">
        <v>0</v>
      </c>
      <c r="J1119" s="25">
        <v>0</v>
      </c>
      <c r="K1119" s="25">
        <v>0</v>
      </c>
      <c r="L1119" s="25">
        <v>0</v>
      </c>
      <c r="M1119" s="25">
        <v>0</v>
      </c>
      <c r="N1119" s="25">
        <v>0</v>
      </c>
      <c r="O1119" s="25">
        <v>0</v>
      </c>
      <c r="P1119" s="25">
        <v>0</v>
      </c>
      <c r="Q1119" s="25">
        <v>0</v>
      </c>
      <c r="R1119" s="25">
        <f t="shared" si="151"/>
        <v>-7291666.666666667</v>
      </c>
      <c r="T1119" s="26"/>
      <c r="U1119" s="26"/>
      <c r="V1119" s="26"/>
      <c r="W1119" s="26"/>
      <c r="X1119" s="26"/>
      <c r="Y1119" s="26"/>
      <c r="Z1119" s="26"/>
      <c r="AA1119" s="26"/>
      <c r="AB1119" s="1"/>
      <c r="AC1119" s="27"/>
    </row>
    <row r="1120" spans="1:29" ht="13.5" hidden="1" outlineLevel="3" thickBot="1" x14ac:dyDescent="0.25">
      <c r="A1120" s="28" t="s">
        <v>2300</v>
      </c>
      <c r="B1120" s="28" t="s">
        <v>2301</v>
      </c>
      <c r="C1120" s="24" t="s">
        <v>2350</v>
      </c>
      <c r="D1120" s="24" t="s">
        <v>2351</v>
      </c>
      <c r="E1120" s="25">
        <v>-5000000</v>
      </c>
      <c r="F1120" s="25">
        <v>-5000000</v>
      </c>
      <c r="G1120" s="25">
        <v>-5000000</v>
      </c>
      <c r="H1120" s="25">
        <v>-5000000</v>
      </c>
      <c r="I1120" s="25">
        <v>-5000000</v>
      </c>
      <c r="J1120" s="25">
        <v>-5000000</v>
      </c>
      <c r="K1120" s="25">
        <v>-5000000</v>
      </c>
      <c r="L1120" s="25">
        <v>0</v>
      </c>
      <c r="M1120" s="25">
        <v>0</v>
      </c>
      <c r="N1120" s="25">
        <v>0</v>
      </c>
      <c r="O1120" s="25">
        <v>0</v>
      </c>
      <c r="P1120" s="25">
        <v>0</v>
      </c>
      <c r="Q1120" s="25">
        <v>0</v>
      </c>
      <c r="R1120" s="25">
        <f t="shared" si="151"/>
        <v>-2708333.3333333335</v>
      </c>
      <c r="T1120" s="26"/>
      <c r="U1120" s="26"/>
      <c r="V1120" s="26"/>
      <c r="W1120" s="26"/>
      <c r="X1120" s="26"/>
      <c r="Y1120" s="26"/>
      <c r="Z1120" s="26"/>
      <c r="AA1120" s="26"/>
      <c r="AB1120" s="1"/>
      <c r="AC1120" s="27"/>
    </row>
    <row r="1121" spans="1:31" ht="13.5" hidden="1" outlineLevel="3" thickBot="1" x14ac:dyDescent="0.25">
      <c r="A1121" s="28" t="s">
        <v>2300</v>
      </c>
      <c r="B1121" s="28" t="s">
        <v>2301</v>
      </c>
      <c r="C1121" s="24" t="s">
        <v>2352</v>
      </c>
      <c r="D1121" s="24" t="s">
        <v>2351</v>
      </c>
      <c r="E1121" s="25">
        <v>-4000000</v>
      </c>
      <c r="F1121" s="25">
        <v>-4000000</v>
      </c>
      <c r="G1121" s="25">
        <v>-4000000</v>
      </c>
      <c r="H1121" s="25">
        <v>-4000000</v>
      </c>
      <c r="I1121" s="25">
        <v>-4000000</v>
      </c>
      <c r="J1121" s="25">
        <v>-4000000</v>
      </c>
      <c r="K1121" s="25">
        <v>-4000000</v>
      </c>
      <c r="L1121" s="25">
        <v>0</v>
      </c>
      <c r="M1121" s="25">
        <v>0</v>
      </c>
      <c r="N1121" s="25">
        <v>0</v>
      </c>
      <c r="O1121" s="25">
        <v>0</v>
      </c>
      <c r="P1121" s="25">
        <v>0</v>
      </c>
      <c r="Q1121" s="25">
        <v>0</v>
      </c>
      <c r="R1121" s="25">
        <f t="shared" si="151"/>
        <v>-2166666.6666666665</v>
      </c>
      <c r="T1121" s="26"/>
      <c r="U1121" s="26"/>
      <c r="V1121" s="26"/>
      <c r="W1121" s="26"/>
      <c r="X1121" s="26"/>
      <c r="Y1121" s="26"/>
      <c r="Z1121" s="26"/>
      <c r="AA1121" s="26"/>
      <c r="AB1121" s="1"/>
      <c r="AC1121" s="27"/>
    </row>
    <row r="1122" spans="1:31" ht="13.5" hidden="1" outlineLevel="3" thickBot="1" x14ac:dyDescent="0.25">
      <c r="A1122" s="28" t="s">
        <v>2300</v>
      </c>
      <c r="B1122" s="28" t="s">
        <v>2301</v>
      </c>
      <c r="C1122" s="24" t="s">
        <v>2353</v>
      </c>
      <c r="D1122" s="24" t="s">
        <v>2354</v>
      </c>
      <c r="E1122" s="25">
        <v>-27000000</v>
      </c>
      <c r="F1122" s="25">
        <v>-27000000</v>
      </c>
      <c r="G1122" s="25">
        <v>-27000000</v>
      </c>
      <c r="H1122" s="25">
        <v>-27000000</v>
      </c>
      <c r="I1122" s="25">
        <v>-27000000</v>
      </c>
      <c r="J1122" s="25">
        <v>-27000000</v>
      </c>
      <c r="K1122" s="25">
        <v>-27000000</v>
      </c>
      <c r="L1122" s="25">
        <v>-27000000</v>
      </c>
      <c r="M1122" s="25">
        <v>-27000000</v>
      </c>
      <c r="N1122" s="25">
        <v>-27000000</v>
      </c>
      <c r="O1122" s="25">
        <v>-27000000</v>
      </c>
      <c r="P1122" s="25">
        <v>-27000000</v>
      </c>
      <c r="Q1122" s="25">
        <v>-27000000</v>
      </c>
      <c r="R1122" s="25">
        <f t="shared" si="151"/>
        <v>-27000000</v>
      </c>
      <c r="T1122" s="26"/>
      <c r="U1122" s="26"/>
      <c r="V1122" s="26"/>
      <c r="W1122" s="26"/>
      <c r="X1122" s="26"/>
      <c r="Y1122" s="26"/>
      <c r="Z1122" s="26"/>
      <c r="AA1122" s="26"/>
      <c r="AB1122" s="1"/>
      <c r="AC1122" s="27"/>
    </row>
    <row r="1123" spans="1:31" ht="13.5" hidden="1" outlineLevel="3" thickBot="1" x14ac:dyDescent="0.25">
      <c r="A1123" s="28" t="s">
        <v>2300</v>
      </c>
      <c r="B1123" s="28" t="s">
        <v>2301</v>
      </c>
      <c r="C1123" s="24" t="s">
        <v>2355</v>
      </c>
      <c r="D1123" s="24" t="s">
        <v>2354</v>
      </c>
      <c r="E1123" s="25">
        <v>-11000000</v>
      </c>
      <c r="F1123" s="25">
        <v>-11000000</v>
      </c>
      <c r="G1123" s="25">
        <v>-11000000</v>
      </c>
      <c r="H1123" s="25">
        <v>-11000000</v>
      </c>
      <c r="I1123" s="25">
        <v>-11000000</v>
      </c>
      <c r="J1123" s="25">
        <v>-11000000</v>
      </c>
      <c r="K1123" s="25">
        <v>-11000000</v>
      </c>
      <c r="L1123" s="25">
        <v>-11000000</v>
      </c>
      <c r="M1123" s="25">
        <v>-11000000</v>
      </c>
      <c r="N1123" s="25">
        <v>-11000000</v>
      </c>
      <c r="O1123" s="25">
        <v>-11000000</v>
      </c>
      <c r="P1123" s="25">
        <v>-11000000</v>
      </c>
      <c r="Q1123" s="25">
        <v>-11000000</v>
      </c>
      <c r="R1123" s="25">
        <f t="shared" si="151"/>
        <v>-11000000</v>
      </c>
      <c r="T1123" s="26"/>
      <c r="U1123" s="26"/>
      <c r="V1123" s="26"/>
      <c r="W1123" s="26"/>
      <c r="X1123" s="26"/>
      <c r="Y1123" s="26"/>
      <c r="Z1123" s="26"/>
      <c r="AA1123" s="26"/>
      <c r="AB1123" s="1"/>
      <c r="AC1123" s="27"/>
    </row>
    <row r="1124" spans="1:31" ht="13.5" hidden="1" outlineLevel="3" thickBot="1" x14ac:dyDescent="0.25">
      <c r="A1124" s="28" t="s">
        <v>2300</v>
      </c>
      <c r="B1124" s="28" t="s">
        <v>2301</v>
      </c>
      <c r="C1124" s="24" t="s">
        <v>2356</v>
      </c>
      <c r="D1124" s="24" t="s">
        <v>2357</v>
      </c>
      <c r="E1124" s="25">
        <v>-15000000</v>
      </c>
      <c r="F1124" s="25">
        <v>-15000000</v>
      </c>
      <c r="G1124" s="25">
        <v>-15000000</v>
      </c>
      <c r="H1124" s="25">
        <v>-15000000</v>
      </c>
      <c r="I1124" s="25">
        <v>-15000000</v>
      </c>
      <c r="J1124" s="25">
        <v>-15000000</v>
      </c>
      <c r="K1124" s="25">
        <v>-15000000</v>
      </c>
      <c r="L1124" s="25">
        <v>-15000000</v>
      </c>
      <c r="M1124" s="25">
        <v>-15000000</v>
      </c>
      <c r="N1124" s="25">
        <v>-15000000</v>
      </c>
      <c r="O1124" s="25">
        <v>-15000000</v>
      </c>
      <c r="P1124" s="25">
        <v>-15000000</v>
      </c>
      <c r="Q1124" s="25">
        <v>-15000000</v>
      </c>
      <c r="R1124" s="25">
        <f t="shared" si="151"/>
        <v>-15000000</v>
      </c>
      <c r="T1124" s="26"/>
      <c r="U1124" s="26"/>
      <c r="V1124" s="26"/>
      <c r="W1124" s="26"/>
      <c r="X1124" s="26"/>
      <c r="Y1124" s="26"/>
      <c r="Z1124" s="26"/>
      <c r="AA1124" s="26"/>
      <c r="AB1124" s="1"/>
      <c r="AC1124" s="27"/>
    </row>
    <row r="1125" spans="1:31" ht="13.5" hidden="1" outlineLevel="3" thickBot="1" x14ac:dyDescent="0.25">
      <c r="A1125" s="28" t="s">
        <v>2300</v>
      </c>
      <c r="B1125" s="28" t="s">
        <v>2301</v>
      </c>
      <c r="C1125" s="24" t="s">
        <v>2358</v>
      </c>
      <c r="D1125" s="24" t="s">
        <v>2359</v>
      </c>
      <c r="E1125" s="25">
        <v>-30000000</v>
      </c>
      <c r="F1125" s="25">
        <v>-30000000</v>
      </c>
      <c r="G1125" s="25">
        <v>-30000000</v>
      </c>
      <c r="H1125" s="25">
        <v>-30000000</v>
      </c>
      <c r="I1125" s="25">
        <v>-30000000</v>
      </c>
      <c r="J1125" s="25">
        <v>-30000000</v>
      </c>
      <c r="K1125" s="25">
        <v>-30000000</v>
      </c>
      <c r="L1125" s="25">
        <v>-30000000</v>
      </c>
      <c r="M1125" s="25">
        <v>-30000000</v>
      </c>
      <c r="N1125" s="25">
        <v>-30000000</v>
      </c>
      <c r="O1125" s="25">
        <v>-30000000</v>
      </c>
      <c r="P1125" s="25">
        <v>-30000000</v>
      </c>
      <c r="Q1125" s="25">
        <v>-30000000</v>
      </c>
      <c r="R1125" s="25">
        <f t="shared" si="151"/>
        <v>-30000000</v>
      </c>
      <c r="T1125" s="26"/>
      <c r="U1125" s="26"/>
      <c r="V1125" s="26"/>
      <c r="W1125" s="26"/>
      <c r="X1125" s="26"/>
      <c r="Y1125" s="26"/>
      <c r="Z1125" s="26"/>
      <c r="AA1125" s="26"/>
      <c r="AB1125" s="1"/>
      <c r="AC1125" s="27"/>
    </row>
    <row r="1126" spans="1:31" ht="13.5" hidden="1" outlineLevel="3" thickBot="1" x14ac:dyDescent="0.25">
      <c r="A1126" s="28" t="s">
        <v>2300</v>
      </c>
      <c r="B1126" s="28" t="s">
        <v>2301</v>
      </c>
      <c r="C1126" s="24" t="s">
        <v>2360</v>
      </c>
      <c r="D1126" s="24" t="s">
        <v>2361</v>
      </c>
      <c r="E1126" s="25">
        <v>-2000000</v>
      </c>
      <c r="F1126" s="25">
        <v>-2000000</v>
      </c>
      <c r="G1126" s="25">
        <v>-2000000</v>
      </c>
      <c r="H1126" s="25">
        <v>-2000000</v>
      </c>
      <c r="I1126" s="25">
        <v>-2000000</v>
      </c>
      <c r="J1126" s="25">
        <v>-2000000</v>
      </c>
      <c r="K1126" s="25">
        <v>-2000000</v>
      </c>
      <c r="L1126" s="25">
        <v>-2000000</v>
      </c>
      <c r="M1126" s="25">
        <v>-2000000</v>
      </c>
      <c r="N1126" s="25">
        <v>-2000000</v>
      </c>
      <c r="O1126" s="25">
        <v>-2000000</v>
      </c>
      <c r="P1126" s="25">
        <v>-2000000</v>
      </c>
      <c r="Q1126" s="25">
        <v>-2000000</v>
      </c>
      <c r="R1126" s="25">
        <f t="shared" si="151"/>
        <v>-2000000</v>
      </c>
      <c r="T1126" s="26"/>
      <c r="U1126" s="26"/>
      <c r="V1126" s="26"/>
      <c r="W1126" s="26"/>
      <c r="X1126" s="26"/>
      <c r="Y1126" s="26"/>
      <c r="Z1126" s="26"/>
      <c r="AA1126" s="26"/>
      <c r="AB1126" s="1"/>
      <c r="AC1126" s="27"/>
    </row>
    <row r="1127" spans="1:31" ht="13.5" hidden="1" outlineLevel="3" thickBot="1" x14ac:dyDescent="0.25">
      <c r="A1127" s="28" t="s">
        <v>2300</v>
      </c>
      <c r="B1127" s="28" t="s">
        <v>2301</v>
      </c>
      <c r="C1127" s="24" t="s">
        <v>2362</v>
      </c>
      <c r="D1127" s="24" t="s">
        <v>2363</v>
      </c>
      <c r="E1127" s="25">
        <v>-2000000</v>
      </c>
      <c r="F1127" s="25">
        <v>-2000000</v>
      </c>
      <c r="G1127" s="25">
        <v>-2000000</v>
      </c>
      <c r="H1127" s="25">
        <v>-2000000</v>
      </c>
      <c r="I1127" s="25">
        <v>-2000000</v>
      </c>
      <c r="J1127" s="25">
        <v>-2000000</v>
      </c>
      <c r="K1127" s="25">
        <v>-2000000</v>
      </c>
      <c r="L1127" s="25">
        <v>-2000000</v>
      </c>
      <c r="M1127" s="25">
        <v>-2000000</v>
      </c>
      <c r="N1127" s="25">
        <v>-2000000</v>
      </c>
      <c r="O1127" s="25">
        <v>-2000000</v>
      </c>
      <c r="P1127" s="25">
        <v>-2000000</v>
      </c>
      <c r="Q1127" s="25">
        <v>-2000000</v>
      </c>
      <c r="R1127" s="25">
        <f t="shared" si="151"/>
        <v>-2000000</v>
      </c>
      <c r="T1127" s="26"/>
      <c r="U1127" s="26"/>
      <c r="V1127" s="26"/>
      <c r="W1127" s="26"/>
      <c r="X1127" s="26"/>
      <c r="Y1127" s="26"/>
      <c r="Z1127" s="26"/>
      <c r="AA1127" s="26"/>
      <c r="AB1127" s="1"/>
      <c r="AC1127" s="27"/>
    </row>
    <row r="1128" spans="1:31" ht="13.5" hidden="1" outlineLevel="3" thickBot="1" x14ac:dyDescent="0.25">
      <c r="A1128" s="28" t="s">
        <v>2300</v>
      </c>
      <c r="B1128" s="28" t="s">
        <v>2301</v>
      </c>
      <c r="C1128" s="24" t="s">
        <v>2364</v>
      </c>
      <c r="D1128" s="24" t="s">
        <v>2365</v>
      </c>
      <c r="E1128" s="25">
        <v>-20000000</v>
      </c>
      <c r="F1128" s="25">
        <v>-20000000</v>
      </c>
      <c r="G1128" s="25">
        <v>-20000000</v>
      </c>
      <c r="H1128" s="25">
        <v>-20000000</v>
      </c>
      <c r="I1128" s="25">
        <v>-20000000</v>
      </c>
      <c r="J1128" s="25">
        <v>-20000000</v>
      </c>
      <c r="K1128" s="25">
        <v>-20000000</v>
      </c>
      <c r="L1128" s="25">
        <v>-20000000</v>
      </c>
      <c r="M1128" s="25">
        <v>-20000000</v>
      </c>
      <c r="N1128" s="25">
        <v>-20000000</v>
      </c>
      <c r="O1128" s="25">
        <v>-20000000</v>
      </c>
      <c r="P1128" s="25">
        <v>-20000000</v>
      </c>
      <c r="Q1128" s="25">
        <v>-20000000</v>
      </c>
      <c r="R1128" s="25">
        <f t="shared" si="151"/>
        <v>-20000000</v>
      </c>
      <c r="T1128" s="26"/>
      <c r="U1128" s="26"/>
      <c r="V1128" s="26"/>
      <c r="W1128" s="26"/>
      <c r="X1128" s="26"/>
      <c r="Y1128" s="26"/>
      <c r="Z1128" s="26"/>
      <c r="AA1128" s="26"/>
      <c r="AB1128" s="1"/>
      <c r="AC1128" s="27"/>
    </row>
    <row r="1129" spans="1:31" ht="13.5" hidden="1" outlineLevel="3" thickBot="1" x14ac:dyDescent="0.25">
      <c r="A1129" s="28" t="s">
        <v>2300</v>
      </c>
      <c r="B1129" s="28" t="s">
        <v>2301</v>
      </c>
      <c r="C1129" s="24" t="s">
        <v>2366</v>
      </c>
      <c r="D1129" s="24" t="s">
        <v>2365</v>
      </c>
      <c r="E1129" s="25">
        <v>-16000000</v>
      </c>
      <c r="F1129" s="25">
        <v>-16000000</v>
      </c>
      <c r="G1129" s="25">
        <v>-16000000</v>
      </c>
      <c r="H1129" s="25">
        <v>-16000000</v>
      </c>
      <c r="I1129" s="25">
        <v>-16000000</v>
      </c>
      <c r="J1129" s="25">
        <v>-16000000</v>
      </c>
      <c r="K1129" s="25">
        <v>-16000000</v>
      </c>
      <c r="L1129" s="25">
        <v>-16000000</v>
      </c>
      <c r="M1129" s="25">
        <v>-16000000</v>
      </c>
      <c r="N1129" s="25">
        <v>-16000000</v>
      </c>
      <c r="O1129" s="25">
        <v>-16000000</v>
      </c>
      <c r="P1129" s="25">
        <v>-16000000</v>
      </c>
      <c r="Q1129" s="25">
        <v>-16000000</v>
      </c>
      <c r="R1129" s="25">
        <f t="shared" si="151"/>
        <v>-16000000</v>
      </c>
      <c r="T1129" s="26"/>
      <c r="U1129" s="26"/>
      <c r="V1129" s="26"/>
      <c r="W1129" s="26"/>
      <c r="X1129" s="26"/>
      <c r="Y1129" s="26"/>
      <c r="Z1129" s="26"/>
      <c r="AA1129" s="26"/>
      <c r="AB1129" s="1"/>
      <c r="AC1129" s="27"/>
    </row>
    <row r="1130" spans="1:31" ht="13.5" hidden="1" outlineLevel="3" thickBot="1" x14ac:dyDescent="0.25">
      <c r="A1130" s="28" t="s">
        <v>2300</v>
      </c>
      <c r="B1130" s="28" t="s">
        <v>2301</v>
      </c>
      <c r="C1130" s="24" t="s">
        <v>2367</v>
      </c>
      <c r="D1130" s="24" t="s">
        <v>2365</v>
      </c>
      <c r="E1130" s="25">
        <v>-12000000</v>
      </c>
      <c r="F1130" s="25">
        <v>-12000000</v>
      </c>
      <c r="G1130" s="25">
        <v>-12000000</v>
      </c>
      <c r="H1130" s="25">
        <v>-12000000</v>
      </c>
      <c r="I1130" s="25">
        <v>-12000000</v>
      </c>
      <c r="J1130" s="25">
        <v>-12000000</v>
      </c>
      <c r="K1130" s="25">
        <v>-12000000</v>
      </c>
      <c r="L1130" s="25">
        <v>-12000000</v>
      </c>
      <c r="M1130" s="25">
        <v>-12000000</v>
      </c>
      <c r="N1130" s="25">
        <v>-12000000</v>
      </c>
      <c r="O1130" s="25">
        <v>-12000000</v>
      </c>
      <c r="P1130" s="25">
        <v>-12000000</v>
      </c>
      <c r="Q1130" s="25">
        <v>-12000000</v>
      </c>
      <c r="R1130" s="25">
        <f t="shared" si="151"/>
        <v>-12000000</v>
      </c>
      <c r="T1130" s="26"/>
      <c r="U1130" s="26"/>
      <c r="V1130" s="26"/>
      <c r="W1130" s="26"/>
      <c r="X1130" s="26"/>
      <c r="Y1130" s="26"/>
      <c r="Z1130" s="26"/>
      <c r="AA1130" s="26"/>
      <c r="AB1130" s="1"/>
      <c r="AC1130" s="27"/>
    </row>
    <row r="1131" spans="1:31" ht="13.5" hidden="1" outlineLevel="3" thickBot="1" x14ac:dyDescent="0.25">
      <c r="A1131" s="28" t="s">
        <v>2300</v>
      </c>
      <c r="B1131" s="28" t="s">
        <v>2301</v>
      </c>
      <c r="C1131" s="24" t="s">
        <v>2368</v>
      </c>
      <c r="D1131" s="24" t="s">
        <v>2369</v>
      </c>
      <c r="E1131" s="25">
        <v>-100000000</v>
      </c>
      <c r="F1131" s="25">
        <v>-100000000</v>
      </c>
      <c r="G1131" s="25">
        <v>-100000000</v>
      </c>
      <c r="H1131" s="25">
        <v>-100000000</v>
      </c>
      <c r="I1131" s="25">
        <v>-100000000</v>
      </c>
      <c r="J1131" s="25">
        <v>-100000000</v>
      </c>
      <c r="K1131" s="25">
        <v>-100000000</v>
      </c>
      <c r="L1131" s="25">
        <v>-100000000</v>
      </c>
      <c r="M1131" s="25">
        <v>-100000000</v>
      </c>
      <c r="N1131" s="25">
        <v>-100000000</v>
      </c>
      <c r="O1131" s="25">
        <v>-100000000</v>
      </c>
      <c r="P1131" s="25">
        <v>-100000000</v>
      </c>
      <c r="Q1131" s="25">
        <v>-100000000</v>
      </c>
      <c r="R1131" s="25">
        <f t="shared" si="151"/>
        <v>-100000000</v>
      </c>
      <c r="T1131" s="26"/>
      <c r="U1131" s="26"/>
      <c r="V1131" s="26"/>
      <c r="W1131" s="26"/>
      <c r="X1131" s="26"/>
      <c r="Y1131" s="26"/>
      <c r="Z1131" s="26"/>
      <c r="AA1131" s="26"/>
      <c r="AB1131" s="1"/>
      <c r="AC1131" s="27"/>
    </row>
    <row r="1132" spans="1:31" ht="13.5" hidden="1" outlineLevel="3" thickBot="1" x14ac:dyDescent="0.25">
      <c r="A1132" s="28" t="s">
        <v>2300</v>
      </c>
      <c r="B1132" s="28" t="s">
        <v>2301</v>
      </c>
      <c r="C1132" s="24" t="s">
        <v>2370</v>
      </c>
      <c r="D1132" s="24" t="s">
        <v>2361</v>
      </c>
      <c r="E1132" s="25">
        <v>-5000000</v>
      </c>
      <c r="F1132" s="25">
        <v>-5000000</v>
      </c>
      <c r="G1132" s="25">
        <v>-5000000</v>
      </c>
      <c r="H1132" s="25">
        <v>-5000000</v>
      </c>
      <c r="I1132" s="25">
        <v>-5000000</v>
      </c>
      <c r="J1132" s="25">
        <v>-5000000</v>
      </c>
      <c r="K1132" s="25">
        <v>-5000000</v>
      </c>
      <c r="L1132" s="25">
        <v>-5000000</v>
      </c>
      <c r="M1132" s="25">
        <v>-5000000</v>
      </c>
      <c r="N1132" s="25">
        <v>-5000000</v>
      </c>
      <c r="O1132" s="25">
        <v>-5000000</v>
      </c>
      <c r="P1132" s="25">
        <v>-5000000</v>
      </c>
      <c r="Q1132" s="25">
        <v>-5000000</v>
      </c>
      <c r="R1132" s="25">
        <f t="shared" si="151"/>
        <v>-5000000</v>
      </c>
      <c r="T1132" s="26"/>
      <c r="U1132" s="26"/>
      <c r="V1132" s="26"/>
      <c r="W1132" s="26"/>
      <c r="X1132" s="26"/>
      <c r="Y1132" s="26"/>
      <c r="Z1132" s="26"/>
      <c r="AA1132" s="26"/>
      <c r="AB1132" s="1"/>
      <c r="AC1132" s="27"/>
    </row>
    <row r="1133" spans="1:31" ht="13.5" hidden="1" outlineLevel="2" collapsed="1" thickBot="1" x14ac:dyDescent="0.25">
      <c r="A1133" s="29" t="s">
        <v>2371</v>
      </c>
      <c r="B1133" s="29"/>
      <c r="C1133" s="29"/>
      <c r="D1133" s="29"/>
      <c r="E1133" s="30">
        <f t="shared" ref="E1133:R1133" si="152">SUBTOTAL(9,E1086:E1132)</f>
        <v>-8267150000</v>
      </c>
      <c r="F1133" s="30">
        <f t="shared" si="152"/>
        <v>-9267150000</v>
      </c>
      <c r="G1133" s="30">
        <f t="shared" si="152"/>
        <v>-9267150000</v>
      </c>
      <c r="H1133" s="30">
        <f t="shared" si="152"/>
        <v>-9267150000</v>
      </c>
      <c r="I1133" s="30">
        <f t="shared" si="152"/>
        <v>-9267150000</v>
      </c>
      <c r="J1133" s="30">
        <f t="shared" si="152"/>
        <v>-8817150000</v>
      </c>
      <c r="K1133" s="30">
        <f t="shared" si="152"/>
        <v>-8797150000</v>
      </c>
      <c r="L1133" s="30">
        <f t="shared" si="152"/>
        <v>-8788150000</v>
      </c>
      <c r="M1133" s="30">
        <f t="shared" si="152"/>
        <v>-8788150000</v>
      </c>
      <c r="N1133" s="30">
        <f t="shared" si="152"/>
        <v>-8788150000</v>
      </c>
      <c r="O1133" s="30">
        <f t="shared" si="152"/>
        <v>-8788150000</v>
      </c>
      <c r="P1133" s="30">
        <f t="shared" si="152"/>
        <v>-8788150000</v>
      </c>
      <c r="Q1133" s="30">
        <f t="shared" si="152"/>
        <v>-8788150000</v>
      </c>
      <c r="R1133" s="30">
        <f t="shared" si="152"/>
        <v>-8929274999.9999981</v>
      </c>
      <c r="S1133" s="4"/>
      <c r="T1133" s="30">
        <f>SUBTOTAL(9,T1086:T1132)</f>
        <v>0</v>
      </c>
      <c r="U1133" s="30">
        <f>SUBTOTAL(9,U1086:U1132)</f>
        <v>0</v>
      </c>
      <c r="V1133" s="30">
        <f>SUBTOTAL(9,V1086:V1132)</f>
        <v>0</v>
      </c>
      <c r="W1133" s="30">
        <f>R1133</f>
        <v>-8929274999.9999981</v>
      </c>
      <c r="X1133" s="30"/>
      <c r="Y1133" s="30">
        <v>0</v>
      </c>
      <c r="Z1133" s="30">
        <v>0</v>
      </c>
      <c r="AA1133" s="30">
        <v>0</v>
      </c>
      <c r="AB1133" s="30"/>
      <c r="AC1133" s="31">
        <f>IF(V1133=0,0,Y1133/V1133)</f>
        <v>0</v>
      </c>
      <c r="AE1133" s="4"/>
    </row>
    <row r="1134" spans="1:31" ht="13.5" hidden="1" outlineLevel="3" thickBot="1" x14ac:dyDescent="0.25">
      <c r="A1134" s="24" t="s">
        <v>2372</v>
      </c>
      <c r="B1134" s="24" t="s">
        <v>2373</v>
      </c>
      <c r="C1134" s="24" t="s">
        <v>2374</v>
      </c>
      <c r="D1134" s="24" t="s">
        <v>2375</v>
      </c>
      <c r="E1134" s="25">
        <v>-4153.83</v>
      </c>
      <c r="F1134" s="25">
        <v>-3461.53</v>
      </c>
      <c r="G1134" s="25">
        <v>-2769.22</v>
      </c>
      <c r="H1134" s="25">
        <v>-2076.92</v>
      </c>
      <c r="I1134" s="25">
        <v>0</v>
      </c>
      <c r="J1134" s="25">
        <v>0</v>
      </c>
      <c r="K1134" s="25">
        <v>0</v>
      </c>
      <c r="L1134" s="25">
        <v>0</v>
      </c>
      <c r="M1134" s="25">
        <v>0</v>
      </c>
      <c r="N1134" s="25">
        <v>0</v>
      </c>
      <c r="O1134" s="25">
        <v>0</v>
      </c>
      <c r="P1134" s="25">
        <v>0</v>
      </c>
      <c r="Q1134" s="25">
        <v>0</v>
      </c>
      <c r="R1134" s="25">
        <f>(E1134+2*SUM(F1134:P1134)+Q1134)/24</f>
        <v>-865.3820833333333</v>
      </c>
      <c r="T1134" s="26"/>
      <c r="U1134" s="26"/>
      <c r="V1134" s="26"/>
      <c r="W1134" s="26"/>
      <c r="X1134" s="26"/>
      <c r="Y1134" s="26"/>
      <c r="Z1134" s="26"/>
      <c r="AA1134" s="26"/>
      <c r="AB1134" s="1"/>
      <c r="AC1134" s="27"/>
    </row>
    <row r="1135" spans="1:31" ht="13.5" hidden="1" outlineLevel="3" thickBot="1" x14ac:dyDescent="0.25">
      <c r="A1135" s="28" t="s">
        <v>2372</v>
      </c>
      <c r="B1135" s="28" t="s">
        <v>2373</v>
      </c>
      <c r="C1135" s="24" t="s">
        <v>2376</v>
      </c>
      <c r="D1135" s="24" t="s">
        <v>2377</v>
      </c>
      <c r="E1135" s="25">
        <v>-4303.78</v>
      </c>
      <c r="F1135" s="25">
        <v>-4077.27</v>
      </c>
      <c r="G1135" s="25">
        <v>-3850.75</v>
      </c>
      <c r="H1135" s="25">
        <v>-3624.24</v>
      </c>
      <c r="I1135" s="25">
        <v>-3397.72</v>
      </c>
      <c r="J1135" s="25">
        <v>-3171.21</v>
      </c>
      <c r="K1135" s="25">
        <v>-2944.69</v>
      </c>
      <c r="L1135" s="25">
        <v>-2718.18</v>
      </c>
      <c r="M1135" s="25">
        <v>-2491.66</v>
      </c>
      <c r="N1135" s="25">
        <v>-2265.15</v>
      </c>
      <c r="O1135" s="25">
        <v>-2038.63</v>
      </c>
      <c r="P1135" s="25">
        <v>-1812.12</v>
      </c>
      <c r="Q1135" s="25">
        <v>-1585.6</v>
      </c>
      <c r="R1135" s="25">
        <f>(E1135+2*SUM(F1135:P1135)+Q1135)/24</f>
        <v>-2944.6925000000006</v>
      </c>
      <c r="T1135" s="26"/>
      <c r="U1135" s="26"/>
      <c r="V1135" s="26"/>
      <c r="W1135" s="26"/>
      <c r="X1135" s="26"/>
      <c r="Y1135" s="26"/>
      <c r="Z1135" s="26"/>
      <c r="AA1135" s="26"/>
      <c r="AB1135" s="1"/>
      <c r="AC1135" s="27"/>
    </row>
    <row r="1136" spans="1:31" ht="13.5" hidden="1" outlineLevel="3" thickBot="1" x14ac:dyDescent="0.25">
      <c r="A1136" s="28" t="s">
        <v>2372</v>
      </c>
      <c r="B1136" s="28" t="s">
        <v>2373</v>
      </c>
      <c r="C1136" s="24" t="s">
        <v>2378</v>
      </c>
      <c r="D1136" s="24" t="s">
        <v>1073</v>
      </c>
      <c r="E1136" s="25">
        <v>0</v>
      </c>
      <c r="F1136" s="25">
        <v>0</v>
      </c>
      <c r="G1136" s="25">
        <v>0</v>
      </c>
      <c r="H1136" s="25">
        <v>0</v>
      </c>
      <c r="I1136" s="25">
        <v>-1384.61</v>
      </c>
      <c r="J1136" s="25">
        <v>0</v>
      </c>
      <c r="K1136" s="25">
        <v>0</v>
      </c>
      <c r="L1136" s="25">
        <v>0</v>
      </c>
      <c r="M1136" s="25">
        <v>0</v>
      </c>
      <c r="N1136" s="25">
        <v>0</v>
      </c>
      <c r="O1136" s="25">
        <v>0</v>
      </c>
      <c r="P1136" s="25">
        <v>0</v>
      </c>
      <c r="Q1136" s="25">
        <v>0</v>
      </c>
      <c r="R1136" s="25">
        <f>(E1136+2*SUM(F1136:P1136)+Q1136)/24</f>
        <v>-115.38416666666666</v>
      </c>
      <c r="T1136" s="26"/>
      <c r="U1136" s="26"/>
      <c r="V1136" s="26"/>
      <c r="W1136" s="26"/>
      <c r="X1136" s="26"/>
      <c r="Y1136" s="26"/>
      <c r="Z1136" s="26"/>
      <c r="AA1136" s="26"/>
      <c r="AB1136" s="1"/>
      <c r="AC1136" s="27"/>
    </row>
    <row r="1137" spans="1:31" ht="13.5" hidden="1" outlineLevel="2" collapsed="1" thickBot="1" x14ac:dyDescent="0.25">
      <c r="A1137" s="29" t="s">
        <v>2379</v>
      </c>
      <c r="B1137" s="29"/>
      <c r="C1137" s="29"/>
      <c r="D1137" s="29"/>
      <c r="E1137" s="30">
        <f t="shared" ref="E1137:R1137" si="153">SUBTOTAL(9,E1134:E1136)</f>
        <v>-8457.61</v>
      </c>
      <c r="F1137" s="30">
        <f t="shared" si="153"/>
        <v>-7538.8</v>
      </c>
      <c r="G1137" s="30">
        <f t="shared" si="153"/>
        <v>-6619.9699999999993</v>
      </c>
      <c r="H1137" s="30">
        <f t="shared" si="153"/>
        <v>-5701.16</v>
      </c>
      <c r="I1137" s="30">
        <f t="shared" si="153"/>
        <v>-4782.33</v>
      </c>
      <c r="J1137" s="30">
        <f t="shared" si="153"/>
        <v>-3171.21</v>
      </c>
      <c r="K1137" s="30">
        <f t="shared" si="153"/>
        <v>-2944.69</v>
      </c>
      <c r="L1137" s="30">
        <f t="shared" si="153"/>
        <v>-2718.18</v>
      </c>
      <c r="M1137" s="30">
        <f t="shared" si="153"/>
        <v>-2491.66</v>
      </c>
      <c r="N1137" s="30">
        <f t="shared" si="153"/>
        <v>-2265.15</v>
      </c>
      <c r="O1137" s="30">
        <f t="shared" si="153"/>
        <v>-2038.63</v>
      </c>
      <c r="P1137" s="30">
        <f t="shared" si="153"/>
        <v>-1812.12</v>
      </c>
      <c r="Q1137" s="30">
        <f t="shared" si="153"/>
        <v>-1585.6</v>
      </c>
      <c r="R1137" s="30">
        <f t="shared" si="153"/>
        <v>-3925.4587500000007</v>
      </c>
      <c r="S1137" s="4"/>
      <c r="T1137" s="30">
        <f>SUBTOTAL(9,T1134:T1136)</f>
        <v>0</v>
      </c>
      <c r="U1137" s="30">
        <f>SUBTOTAL(9,U1134:U1136)</f>
        <v>0</v>
      </c>
      <c r="V1137" s="30">
        <f>SUBTOTAL(9,V1134:V1136)</f>
        <v>0</v>
      </c>
      <c r="W1137" s="30">
        <f>R1137</f>
        <v>-3925.4587500000007</v>
      </c>
      <c r="X1137" s="30"/>
      <c r="Y1137" s="30">
        <v>0</v>
      </c>
      <c r="Z1137" s="30">
        <v>0</v>
      </c>
      <c r="AA1137" s="30">
        <v>0</v>
      </c>
      <c r="AB1137" s="30"/>
      <c r="AC1137" s="31">
        <f>IF(V1137=0,0,Y1137/V1137)</f>
        <v>0</v>
      </c>
      <c r="AE1137" s="4"/>
    </row>
    <row r="1138" spans="1:31" ht="13.5" hidden="1" outlineLevel="3" thickBot="1" x14ac:dyDescent="0.25">
      <c r="A1138" s="24" t="s">
        <v>2380</v>
      </c>
      <c r="B1138" s="24" t="s">
        <v>2381</v>
      </c>
      <c r="C1138" s="24" t="s">
        <v>2382</v>
      </c>
      <c r="D1138" s="24" t="s">
        <v>2383</v>
      </c>
      <c r="E1138" s="25">
        <v>15399.99</v>
      </c>
      <c r="F1138" s="25">
        <v>12833.33</v>
      </c>
      <c r="G1138" s="25">
        <v>10266.66</v>
      </c>
      <c r="H1138" s="25">
        <v>7700</v>
      </c>
      <c r="I1138" s="25">
        <v>0</v>
      </c>
      <c r="J1138" s="25">
        <v>0</v>
      </c>
      <c r="K1138" s="25">
        <v>0</v>
      </c>
      <c r="L1138" s="25">
        <v>0</v>
      </c>
      <c r="M1138" s="25">
        <v>0</v>
      </c>
      <c r="N1138" s="25">
        <v>0</v>
      </c>
      <c r="O1138" s="25">
        <v>0</v>
      </c>
      <c r="P1138" s="25">
        <v>0</v>
      </c>
      <c r="Q1138" s="25">
        <v>0</v>
      </c>
      <c r="R1138" s="25">
        <f t="shared" ref="R1138:R1157" si="154">(E1138+2*SUM(F1138:P1138)+Q1138)/24</f>
        <v>3208.3320833333332</v>
      </c>
      <c r="T1138" s="26"/>
      <c r="U1138" s="26"/>
      <c r="V1138" s="26"/>
      <c r="W1138" s="26"/>
      <c r="X1138" s="26"/>
      <c r="Y1138" s="26"/>
      <c r="Z1138" s="26"/>
      <c r="AA1138" s="26"/>
      <c r="AB1138" s="1"/>
      <c r="AC1138" s="27"/>
    </row>
    <row r="1139" spans="1:31" ht="13.5" hidden="1" outlineLevel="3" thickBot="1" x14ac:dyDescent="0.25">
      <c r="A1139" s="28" t="s">
        <v>2380</v>
      </c>
      <c r="B1139" s="28" t="s">
        <v>2381</v>
      </c>
      <c r="C1139" s="24" t="s">
        <v>2384</v>
      </c>
      <c r="D1139" s="24" t="s">
        <v>1057</v>
      </c>
      <c r="E1139" s="25">
        <v>297600</v>
      </c>
      <c r="F1139" s="25">
        <v>295200</v>
      </c>
      <c r="G1139" s="25">
        <v>292800</v>
      </c>
      <c r="H1139" s="25">
        <v>290400</v>
      </c>
      <c r="I1139" s="25">
        <v>288000</v>
      </c>
      <c r="J1139" s="25">
        <v>285600</v>
      </c>
      <c r="K1139" s="25">
        <v>283200</v>
      </c>
      <c r="L1139" s="25">
        <v>280800</v>
      </c>
      <c r="M1139" s="25">
        <v>278400</v>
      </c>
      <c r="N1139" s="25">
        <v>276000</v>
      </c>
      <c r="O1139" s="25">
        <v>273600</v>
      </c>
      <c r="P1139" s="25">
        <v>271200</v>
      </c>
      <c r="Q1139" s="25">
        <v>268800</v>
      </c>
      <c r="R1139" s="25">
        <f t="shared" si="154"/>
        <v>283200</v>
      </c>
      <c r="T1139" s="26"/>
      <c r="U1139" s="26"/>
      <c r="V1139" s="26"/>
      <c r="W1139" s="26"/>
      <c r="X1139" s="26"/>
      <c r="Y1139" s="26"/>
      <c r="Z1139" s="26"/>
      <c r="AA1139" s="26"/>
      <c r="AB1139" s="1"/>
      <c r="AC1139" s="27"/>
    </row>
    <row r="1140" spans="1:31" ht="13.5" hidden="1" outlineLevel="3" thickBot="1" x14ac:dyDescent="0.25">
      <c r="A1140" s="28" t="s">
        <v>2380</v>
      </c>
      <c r="B1140" s="28" t="s">
        <v>2381</v>
      </c>
      <c r="C1140" s="24" t="s">
        <v>2385</v>
      </c>
      <c r="D1140" s="24" t="s">
        <v>1059</v>
      </c>
      <c r="E1140" s="25">
        <v>314872.13</v>
      </c>
      <c r="F1140" s="25">
        <v>312866.58</v>
      </c>
      <c r="G1140" s="25">
        <v>310861.02</v>
      </c>
      <c r="H1140" s="25">
        <v>308855.46999999997</v>
      </c>
      <c r="I1140" s="25">
        <v>306849.90999999997</v>
      </c>
      <c r="J1140" s="25">
        <v>304844.36</v>
      </c>
      <c r="K1140" s="25">
        <v>302838.8</v>
      </c>
      <c r="L1140" s="25">
        <v>300833.25</v>
      </c>
      <c r="M1140" s="25">
        <v>298827.69</v>
      </c>
      <c r="N1140" s="25">
        <v>296822.14</v>
      </c>
      <c r="O1140" s="25">
        <v>294816.58</v>
      </c>
      <c r="P1140" s="25">
        <v>292811.03000000003</v>
      </c>
      <c r="Q1140" s="25">
        <v>290805.46999999997</v>
      </c>
      <c r="R1140" s="25">
        <f t="shared" si="154"/>
        <v>302838.80249999999</v>
      </c>
      <c r="T1140" s="26"/>
      <c r="U1140" s="26"/>
      <c r="V1140" s="26"/>
      <c r="W1140" s="26"/>
      <c r="X1140" s="26"/>
      <c r="Y1140" s="26"/>
      <c r="Z1140" s="26"/>
      <c r="AA1140" s="26"/>
      <c r="AB1140" s="1"/>
      <c r="AC1140" s="27"/>
    </row>
    <row r="1141" spans="1:31" ht="13.5" hidden="1" outlineLevel="3" thickBot="1" x14ac:dyDescent="0.25">
      <c r="A1141" s="28" t="s">
        <v>2380</v>
      </c>
      <c r="B1141" s="28" t="s">
        <v>2381</v>
      </c>
      <c r="C1141" s="24" t="s">
        <v>2386</v>
      </c>
      <c r="D1141" s="24" t="s">
        <v>1061</v>
      </c>
      <c r="E1141" s="25">
        <v>501000</v>
      </c>
      <c r="F1141" s="25">
        <v>498000</v>
      </c>
      <c r="G1141" s="25">
        <v>495000</v>
      </c>
      <c r="H1141" s="25">
        <v>492000</v>
      </c>
      <c r="I1141" s="25">
        <v>489000</v>
      </c>
      <c r="J1141" s="25">
        <v>486000</v>
      </c>
      <c r="K1141" s="25">
        <v>483000</v>
      </c>
      <c r="L1141" s="25">
        <v>480000</v>
      </c>
      <c r="M1141" s="25">
        <v>477000</v>
      </c>
      <c r="N1141" s="25">
        <v>474000</v>
      </c>
      <c r="O1141" s="25">
        <v>471000</v>
      </c>
      <c r="P1141" s="25">
        <v>468000</v>
      </c>
      <c r="Q1141" s="25">
        <v>465000</v>
      </c>
      <c r="R1141" s="25">
        <f t="shared" si="154"/>
        <v>483000</v>
      </c>
      <c r="T1141" s="26"/>
      <c r="U1141" s="26"/>
      <c r="V1141" s="26"/>
      <c r="W1141" s="26"/>
      <c r="X1141" s="26"/>
      <c r="Y1141" s="26"/>
      <c r="Z1141" s="26"/>
      <c r="AA1141" s="26"/>
      <c r="AB1141" s="1"/>
      <c r="AC1141" s="27"/>
    </row>
    <row r="1142" spans="1:31" ht="13.5" hidden="1" outlineLevel="3" thickBot="1" x14ac:dyDescent="0.25">
      <c r="A1142" s="28" t="s">
        <v>2380</v>
      </c>
      <c r="B1142" s="28" t="s">
        <v>2381</v>
      </c>
      <c r="C1142" s="24" t="s">
        <v>2387</v>
      </c>
      <c r="D1142" s="24" t="s">
        <v>1063</v>
      </c>
      <c r="E1142" s="25">
        <v>573669.54</v>
      </c>
      <c r="F1142" s="25">
        <v>570500.1</v>
      </c>
      <c r="G1142" s="25">
        <v>567330.65</v>
      </c>
      <c r="H1142" s="25">
        <v>564161.21</v>
      </c>
      <c r="I1142" s="25">
        <v>560991.76</v>
      </c>
      <c r="J1142" s="25">
        <v>557822.31999999995</v>
      </c>
      <c r="K1142" s="25">
        <v>554652.87</v>
      </c>
      <c r="L1142" s="25">
        <v>551483.43000000005</v>
      </c>
      <c r="M1142" s="25">
        <v>548313.98</v>
      </c>
      <c r="N1142" s="25">
        <v>545144.54</v>
      </c>
      <c r="O1142" s="25">
        <v>541975.09</v>
      </c>
      <c r="P1142" s="25">
        <v>538805.65</v>
      </c>
      <c r="Q1142" s="25">
        <v>535636.19999999995</v>
      </c>
      <c r="R1142" s="25">
        <f t="shared" si="154"/>
        <v>554652.87250000006</v>
      </c>
      <c r="T1142" s="26"/>
      <c r="U1142" s="26"/>
      <c r="V1142" s="26"/>
      <c r="W1142" s="26"/>
      <c r="X1142" s="26"/>
      <c r="Y1142" s="26"/>
      <c r="Z1142" s="26"/>
      <c r="AA1142" s="26"/>
      <c r="AB1142" s="1"/>
      <c r="AC1142" s="27"/>
    </row>
    <row r="1143" spans="1:31" ht="13.5" hidden="1" outlineLevel="3" thickBot="1" x14ac:dyDescent="0.25">
      <c r="A1143" s="28" t="s">
        <v>2380</v>
      </c>
      <c r="B1143" s="28" t="s">
        <v>2381</v>
      </c>
      <c r="C1143" s="24" t="s">
        <v>2388</v>
      </c>
      <c r="D1143" s="24" t="s">
        <v>1065</v>
      </c>
      <c r="E1143" s="25">
        <v>12631.92</v>
      </c>
      <c r="F1143" s="25">
        <v>12565.44</v>
      </c>
      <c r="G1143" s="25">
        <v>12498.96</v>
      </c>
      <c r="H1143" s="25">
        <v>12432.48</v>
      </c>
      <c r="I1143" s="25">
        <v>12366</v>
      </c>
      <c r="J1143" s="25">
        <v>12299.52</v>
      </c>
      <c r="K1143" s="25">
        <v>12233.04</v>
      </c>
      <c r="L1143" s="25">
        <v>12166.56</v>
      </c>
      <c r="M1143" s="25">
        <v>12100.08</v>
      </c>
      <c r="N1143" s="25">
        <v>12033.6</v>
      </c>
      <c r="O1143" s="25">
        <v>11967.12</v>
      </c>
      <c r="P1143" s="25">
        <v>11900.64</v>
      </c>
      <c r="Q1143" s="25">
        <v>11834.16</v>
      </c>
      <c r="R1143" s="25">
        <f t="shared" si="154"/>
        <v>12233.039999999999</v>
      </c>
      <c r="T1143" s="26"/>
      <c r="U1143" s="26"/>
      <c r="V1143" s="26"/>
      <c r="W1143" s="26"/>
      <c r="X1143" s="26"/>
      <c r="Y1143" s="26"/>
      <c r="Z1143" s="26"/>
      <c r="AA1143" s="26"/>
      <c r="AB1143" s="1"/>
      <c r="AC1143" s="27"/>
    </row>
    <row r="1144" spans="1:31" ht="13.5" hidden="1" outlineLevel="3" thickBot="1" x14ac:dyDescent="0.25">
      <c r="A1144" s="28" t="s">
        <v>2380</v>
      </c>
      <c r="B1144" s="28" t="s">
        <v>2381</v>
      </c>
      <c r="C1144" s="24" t="s">
        <v>2389</v>
      </c>
      <c r="D1144" s="24" t="s">
        <v>1067</v>
      </c>
      <c r="E1144" s="25">
        <v>406250.32</v>
      </c>
      <c r="F1144" s="25">
        <v>404166.99</v>
      </c>
      <c r="G1144" s="25">
        <v>402083.65</v>
      </c>
      <c r="H1144" s="25">
        <v>400000.32</v>
      </c>
      <c r="I1144" s="25">
        <v>397916.98</v>
      </c>
      <c r="J1144" s="25">
        <v>395833.65</v>
      </c>
      <c r="K1144" s="25">
        <v>393750.31</v>
      </c>
      <c r="L1144" s="25">
        <v>391666.98</v>
      </c>
      <c r="M1144" s="25">
        <v>389583.64</v>
      </c>
      <c r="N1144" s="25">
        <v>387500.31</v>
      </c>
      <c r="O1144" s="25">
        <v>385416.97</v>
      </c>
      <c r="P1144" s="25">
        <v>383333.64</v>
      </c>
      <c r="Q1144" s="25">
        <v>381250.3</v>
      </c>
      <c r="R1144" s="25">
        <f t="shared" si="154"/>
        <v>393750.3125</v>
      </c>
      <c r="T1144" s="26"/>
      <c r="U1144" s="26"/>
      <c r="V1144" s="26"/>
      <c r="W1144" s="26"/>
      <c r="X1144" s="26"/>
      <c r="Y1144" s="26"/>
      <c r="Z1144" s="26"/>
      <c r="AA1144" s="26"/>
      <c r="AB1144" s="1"/>
      <c r="AC1144" s="27"/>
    </row>
    <row r="1145" spans="1:31" ht="13.5" hidden="1" outlineLevel="3" thickBot="1" x14ac:dyDescent="0.25">
      <c r="A1145" s="28" t="s">
        <v>2380</v>
      </c>
      <c r="B1145" s="28" t="s">
        <v>2381</v>
      </c>
      <c r="C1145" s="24" t="s">
        <v>2390</v>
      </c>
      <c r="D1145" s="24" t="s">
        <v>1069</v>
      </c>
      <c r="E1145" s="25">
        <v>946899.66</v>
      </c>
      <c r="F1145" s="25">
        <v>942257.99</v>
      </c>
      <c r="G1145" s="25">
        <v>937616.33</v>
      </c>
      <c r="H1145" s="25">
        <v>932974.66</v>
      </c>
      <c r="I1145" s="25">
        <v>928333</v>
      </c>
      <c r="J1145" s="25">
        <v>923691.33</v>
      </c>
      <c r="K1145" s="25">
        <v>919049.67</v>
      </c>
      <c r="L1145" s="25">
        <v>914408</v>
      </c>
      <c r="M1145" s="25">
        <v>909766.34</v>
      </c>
      <c r="N1145" s="25">
        <v>905124.67</v>
      </c>
      <c r="O1145" s="25">
        <v>900483.01</v>
      </c>
      <c r="P1145" s="25">
        <v>895841.34</v>
      </c>
      <c r="Q1145" s="25">
        <v>891199.68</v>
      </c>
      <c r="R1145" s="25">
        <f t="shared" si="154"/>
        <v>919049.66749999998</v>
      </c>
      <c r="T1145" s="26"/>
      <c r="U1145" s="26"/>
      <c r="V1145" s="26"/>
      <c r="W1145" s="26"/>
      <c r="X1145" s="26"/>
      <c r="Y1145" s="26"/>
      <c r="Z1145" s="26"/>
      <c r="AA1145" s="26"/>
      <c r="AB1145" s="1"/>
      <c r="AC1145" s="27"/>
    </row>
    <row r="1146" spans="1:31" ht="13.5" hidden="1" outlineLevel="3" thickBot="1" x14ac:dyDescent="0.25">
      <c r="A1146" s="28" t="s">
        <v>2380</v>
      </c>
      <c r="B1146" s="28" t="s">
        <v>2381</v>
      </c>
      <c r="C1146" s="24" t="s">
        <v>2391</v>
      </c>
      <c r="D1146" s="24" t="s">
        <v>1071</v>
      </c>
      <c r="E1146" s="25">
        <v>3619235.78</v>
      </c>
      <c r="F1146" s="25">
        <v>3602083</v>
      </c>
      <c r="G1146" s="25">
        <v>3584930.22</v>
      </c>
      <c r="H1146" s="25">
        <v>3567777.44</v>
      </c>
      <c r="I1146" s="25">
        <v>3550624.66</v>
      </c>
      <c r="J1146" s="25">
        <v>3533471.88</v>
      </c>
      <c r="K1146" s="25">
        <v>3516319.1</v>
      </c>
      <c r="L1146" s="25">
        <v>3499166.32</v>
      </c>
      <c r="M1146" s="25">
        <v>3482013.54</v>
      </c>
      <c r="N1146" s="25">
        <v>3464860.76</v>
      </c>
      <c r="O1146" s="25">
        <v>3447707.98</v>
      </c>
      <c r="P1146" s="25">
        <v>3430555.2</v>
      </c>
      <c r="Q1146" s="25">
        <v>3413402.42</v>
      </c>
      <c r="R1146" s="25">
        <f t="shared" si="154"/>
        <v>3516319.1</v>
      </c>
      <c r="T1146" s="26"/>
      <c r="U1146" s="26"/>
      <c r="V1146" s="26"/>
      <c r="W1146" s="26"/>
      <c r="X1146" s="26"/>
      <c r="Y1146" s="26"/>
      <c r="Z1146" s="26"/>
      <c r="AA1146" s="26"/>
      <c r="AB1146" s="1"/>
      <c r="AC1146" s="27"/>
    </row>
    <row r="1147" spans="1:31" ht="13.5" hidden="1" outlineLevel="3" thickBot="1" x14ac:dyDescent="0.25">
      <c r="A1147" s="28" t="s">
        <v>2380</v>
      </c>
      <c r="B1147" s="28" t="s">
        <v>2381</v>
      </c>
      <c r="C1147" s="24" t="s">
        <v>2392</v>
      </c>
      <c r="D1147" s="24" t="s">
        <v>1073</v>
      </c>
      <c r="E1147" s="25">
        <v>0</v>
      </c>
      <c r="F1147" s="25">
        <v>0</v>
      </c>
      <c r="G1147" s="25">
        <v>0</v>
      </c>
      <c r="H1147" s="25">
        <v>0</v>
      </c>
      <c r="I1147" s="25">
        <v>5133.33</v>
      </c>
      <c r="J1147" s="25">
        <v>0</v>
      </c>
      <c r="K1147" s="25">
        <v>0</v>
      </c>
      <c r="L1147" s="25">
        <v>0</v>
      </c>
      <c r="M1147" s="25">
        <v>0</v>
      </c>
      <c r="N1147" s="25">
        <v>0</v>
      </c>
      <c r="O1147" s="25">
        <v>0</v>
      </c>
      <c r="P1147" s="25">
        <v>0</v>
      </c>
      <c r="Q1147" s="25">
        <v>0</v>
      </c>
      <c r="R1147" s="25">
        <f t="shared" si="154"/>
        <v>427.77749999999997</v>
      </c>
      <c r="T1147" s="26"/>
      <c r="U1147" s="26"/>
      <c r="V1147" s="26"/>
      <c r="W1147" s="26"/>
      <c r="X1147" s="26"/>
      <c r="Y1147" s="26"/>
      <c r="Z1147" s="26"/>
      <c r="AA1147" s="26"/>
      <c r="AB1147" s="1"/>
      <c r="AC1147" s="27"/>
    </row>
    <row r="1148" spans="1:31" ht="13.5" hidden="1" outlineLevel="3" thickBot="1" x14ac:dyDescent="0.25">
      <c r="A1148" s="28" t="s">
        <v>2380</v>
      </c>
      <c r="B1148" s="28" t="s">
        <v>2381</v>
      </c>
      <c r="C1148" s="24" t="s">
        <v>2393</v>
      </c>
      <c r="D1148" s="24" t="s">
        <v>1075</v>
      </c>
      <c r="E1148" s="25">
        <v>674449.62</v>
      </c>
      <c r="F1148" s="25">
        <v>671707.95</v>
      </c>
      <c r="G1148" s="25">
        <v>668966.28</v>
      </c>
      <c r="H1148" s="25">
        <v>666224.61</v>
      </c>
      <c r="I1148" s="25">
        <v>663482.93999999994</v>
      </c>
      <c r="J1148" s="25">
        <v>660741.27</v>
      </c>
      <c r="K1148" s="25">
        <v>657999.6</v>
      </c>
      <c r="L1148" s="25">
        <v>655257.93999999994</v>
      </c>
      <c r="M1148" s="25">
        <v>652516.27</v>
      </c>
      <c r="N1148" s="25">
        <v>649774.61</v>
      </c>
      <c r="O1148" s="25">
        <v>647032.93999999994</v>
      </c>
      <c r="P1148" s="25">
        <v>644291.28</v>
      </c>
      <c r="Q1148" s="25">
        <v>641549.61</v>
      </c>
      <c r="R1148" s="25">
        <f t="shared" si="154"/>
        <v>657999.60875000001</v>
      </c>
      <c r="T1148" s="26"/>
      <c r="U1148" s="26"/>
      <c r="V1148" s="26"/>
      <c r="W1148" s="26"/>
      <c r="X1148" s="26"/>
      <c r="Y1148" s="26"/>
      <c r="Z1148" s="26"/>
      <c r="AA1148" s="26"/>
      <c r="AB1148" s="1"/>
      <c r="AC1148" s="27"/>
    </row>
    <row r="1149" spans="1:31" ht="13.5" hidden="1" outlineLevel="3" thickBot="1" x14ac:dyDescent="0.25">
      <c r="A1149" s="28" t="s">
        <v>2380</v>
      </c>
      <c r="B1149" s="28" t="s">
        <v>2381</v>
      </c>
      <c r="C1149" s="24" t="s">
        <v>2394</v>
      </c>
      <c r="D1149" s="24" t="s">
        <v>1077</v>
      </c>
      <c r="E1149" s="25">
        <v>178512.36</v>
      </c>
      <c r="F1149" s="25">
        <v>171074.35</v>
      </c>
      <c r="G1149" s="25">
        <v>163636.32999999999</v>
      </c>
      <c r="H1149" s="25">
        <v>156198.32</v>
      </c>
      <c r="I1149" s="25">
        <v>148760.29999999999</v>
      </c>
      <c r="J1149" s="25">
        <v>141322.29</v>
      </c>
      <c r="K1149" s="25">
        <v>133884.26999999999</v>
      </c>
      <c r="L1149" s="25">
        <v>126446.26</v>
      </c>
      <c r="M1149" s="25">
        <v>119008.24</v>
      </c>
      <c r="N1149" s="25">
        <v>111570.23</v>
      </c>
      <c r="O1149" s="25">
        <v>104132.21</v>
      </c>
      <c r="P1149" s="25">
        <v>96694.2</v>
      </c>
      <c r="Q1149" s="25">
        <v>89256.18</v>
      </c>
      <c r="R1149" s="25">
        <f t="shared" si="154"/>
        <v>133884.27249999999</v>
      </c>
      <c r="T1149" s="26"/>
      <c r="U1149" s="26"/>
      <c r="V1149" s="26"/>
      <c r="W1149" s="26"/>
      <c r="X1149" s="26"/>
      <c r="Y1149" s="26"/>
      <c r="Z1149" s="26"/>
      <c r="AA1149" s="26"/>
      <c r="AB1149" s="1"/>
      <c r="AC1149" s="27"/>
    </row>
    <row r="1150" spans="1:31" ht="13.5" hidden="1" outlineLevel="3" thickBot="1" x14ac:dyDescent="0.25">
      <c r="A1150" s="28" t="s">
        <v>2380</v>
      </c>
      <c r="B1150" s="28" t="s">
        <v>2381</v>
      </c>
      <c r="C1150" s="24" t="s">
        <v>2395</v>
      </c>
      <c r="D1150" s="24" t="s">
        <v>1079</v>
      </c>
      <c r="E1150" s="25">
        <v>68000</v>
      </c>
      <c r="F1150" s="25">
        <v>65875</v>
      </c>
      <c r="G1150" s="25">
        <v>63750</v>
      </c>
      <c r="H1150" s="25">
        <v>61625</v>
      </c>
      <c r="I1150" s="25">
        <v>59500</v>
      </c>
      <c r="J1150" s="25">
        <v>57375</v>
      </c>
      <c r="K1150" s="25">
        <v>55250</v>
      </c>
      <c r="L1150" s="25">
        <v>53125</v>
      </c>
      <c r="M1150" s="25">
        <v>51000</v>
      </c>
      <c r="N1150" s="25">
        <v>48875</v>
      </c>
      <c r="O1150" s="25">
        <v>46750</v>
      </c>
      <c r="P1150" s="25">
        <v>44625</v>
      </c>
      <c r="Q1150" s="25">
        <v>42500</v>
      </c>
      <c r="R1150" s="25">
        <f t="shared" si="154"/>
        <v>55250</v>
      </c>
      <c r="T1150" s="26"/>
      <c r="U1150" s="26"/>
      <c r="V1150" s="26"/>
      <c r="W1150" s="26"/>
      <c r="X1150" s="26"/>
      <c r="Y1150" s="26"/>
      <c r="Z1150" s="26"/>
      <c r="AA1150" s="26"/>
      <c r="AB1150" s="1"/>
      <c r="AC1150" s="27"/>
    </row>
    <row r="1151" spans="1:31" ht="13.5" hidden="1" outlineLevel="3" thickBot="1" x14ac:dyDescent="0.25">
      <c r="A1151" s="28" t="s">
        <v>2380</v>
      </c>
      <c r="B1151" s="28" t="s">
        <v>2381</v>
      </c>
      <c r="C1151" s="24" t="s">
        <v>2396</v>
      </c>
      <c r="D1151" s="24" t="s">
        <v>1081</v>
      </c>
      <c r="E1151" s="25">
        <v>127999.92</v>
      </c>
      <c r="F1151" s="25">
        <v>125333.25</v>
      </c>
      <c r="G1151" s="25">
        <v>122666.59</v>
      </c>
      <c r="H1151" s="25">
        <v>119999.92</v>
      </c>
      <c r="I1151" s="25">
        <v>117333.26</v>
      </c>
      <c r="J1151" s="25">
        <v>114666.59</v>
      </c>
      <c r="K1151" s="25">
        <v>111999.93</v>
      </c>
      <c r="L1151" s="25">
        <v>109333.27</v>
      </c>
      <c r="M1151" s="25">
        <v>106666.6</v>
      </c>
      <c r="N1151" s="25">
        <v>103999.94</v>
      </c>
      <c r="O1151" s="25">
        <v>101333.27</v>
      </c>
      <c r="P1151" s="25">
        <v>98666.61</v>
      </c>
      <c r="Q1151" s="25">
        <v>95999.94</v>
      </c>
      <c r="R1151" s="25">
        <f t="shared" si="154"/>
        <v>111999.93000000001</v>
      </c>
      <c r="T1151" s="26"/>
      <c r="U1151" s="26"/>
      <c r="V1151" s="26"/>
      <c r="W1151" s="26"/>
      <c r="X1151" s="26"/>
      <c r="Y1151" s="26"/>
      <c r="Z1151" s="26"/>
      <c r="AA1151" s="26"/>
      <c r="AB1151" s="1"/>
      <c r="AC1151" s="27"/>
    </row>
    <row r="1152" spans="1:31" ht="13.5" hidden="1" outlineLevel="3" thickBot="1" x14ac:dyDescent="0.25">
      <c r="A1152" s="28" t="s">
        <v>2380</v>
      </c>
      <c r="B1152" s="28" t="s">
        <v>2381</v>
      </c>
      <c r="C1152" s="24" t="s">
        <v>2397</v>
      </c>
      <c r="D1152" s="24" t="s">
        <v>1083</v>
      </c>
      <c r="E1152" s="25">
        <v>1211803.32</v>
      </c>
      <c r="F1152" s="25">
        <v>1208131.19</v>
      </c>
      <c r="G1152" s="25">
        <v>1204459.06</v>
      </c>
      <c r="H1152" s="25">
        <v>1200786.93</v>
      </c>
      <c r="I1152" s="25">
        <v>1197114.8</v>
      </c>
      <c r="J1152" s="25">
        <v>1193442.67</v>
      </c>
      <c r="K1152" s="25">
        <v>1189770.54</v>
      </c>
      <c r="L1152" s="25">
        <v>1186098.4099999999</v>
      </c>
      <c r="M1152" s="25">
        <v>1182426.28</v>
      </c>
      <c r="N1152" s="25">
        <v>1178754.1499999999</v>
      </c>
      <c r="O1152" s="25">
        <v>1175082.02</v>
      </c>
      <c r="P1152" s="25">
        <v>1171409.8899999999</v>
      </c>
      <c r="Q1152" s="25">
        <v>1167737.76</v>
      </c>
      <c r="R1152" s="25">
        <f t="shared" si="154"/>
        <v>1189770.54</v>
      </c>
      <c r="T1152" s="26"/>
      <c r="U1152" s="26"/>
      <c r="V1152" s="26"/>
      <c r="W1152" s="26"/>
      <c r="X1152" s="26"/>
      <c r="Y1152" s="26"/>
      <c r="Z1152" s="26"/>
      <c r="AA1152" s="26"/>
      <c r="AB1152" s="1"/>
      <c r="AC1152" s="27"/>
    </row>
    <row r="1153" spans="1:31" ht="13.5" hidden="1" outlineLevel="3" thickBot="1" x14ac:dyDescent="0.25">
      <c r="A1153" s="28" t="s">
        <v>2380</v>
      </c>
      <c r="B1153" s="28" t="s">
        <v>2381</v>
      </c>
      <c r="C1153" s="24" t="s">
        <v>2398</v>
      </c>
      <c r="D1153" s="24" t="s">
        <v>1085</v>
      </c>
      <c r="E1153" s="25">
        <v>571544.72</v>
      </c>
      <c r="F1153" s="25">
        <v>565528.46</v>
      </c>
      <c r="G1153" s="25">
        <v>559512.19999999995</v>
      </c>
      <c r="H1153" s="25">
        <v>553495.93999999994</v>
      </c>
      <c r="I1153" s="25">
        <v>547479.68000000005</v>
      </c>
      <c r="J1153" s="25">
        <v>541463.42000000004</v>
      </c>
      <c r="K1153" s="25">
        <v>535447.16</v>
      </c>
      <c r="L1153" s="25">
        <v>529430.9</v>
      </c>
      <c r="M1153" s="25">
        <v>523414.64</v>
      </c>
      <c r="N1153" s="25">
        <v>517398.38</v>
      </c>
      <c r="O1153" s="25">
        <v>511382.12</v>
      </c>
      <c r="P1153" s="25">
        <v>505365.86</v>
      </c>
      <c r="Q1153" s="25">
        <v>499349.6</v>
      </c>
      <c r="R1153" s="25">
        <f t="shared" si="154"/>
        <v>535447.16</v>
      </c>
      <c r="T1153" s="26"/>
      <c r="U1153" s="26"/>
      <c r="V1153" s="26"/>
      <c r="W1153" s="26"/>
      <c r="X1153" s="26"/>
      <c r="Y1153" s="26"/>
      <c r="Z1153" s="26"/>
      <c r="AA1153" s="26"/>
      <c r="AB1153" s="1"/>
      <c r="AC1153" s="27"/>
    </row>
    <row r="1154" spans="1:31" ht="13.5" hidden="1" outlineLevel="3" thickBot="1" x14ac:dyDescent="0.25">
      <c r="A1154" s="28" t="s">
        <v>2380</v>
      </c>
      <c r="B1154" s="28" t="s">
        <v>2381</v>
      </c>
      <c r="C1154" s="24" t="s">
        <v>2399</v>
      </c>
      <c r="D1154" s="24" t="s">
        <v>1087</v>
      </c>
      <c r="E1154" s="25">
        <v>2579433.84</v>
      </c>
      <c r="F1154" s="25">
        <v>2571913.62</v>
      </c>
      <c r="G1154" s="25">
        <v>2564393.4</v>
      </c>
      <c r="H1154" s="25">
        <v>2556873.1800000002</v>
      </c>
      <c r="I1154" s="25">
        <v>2549352.96</v>
      </c>
      <c r="J1154" s="25">
        <v>2541832.7400000002</v>
      </c>
      <c r="K1154" s="25">
        <v>2534312.52</v>
      </c>
      <c r="L1154" s="25">
        <v>2526792.2999999998</v>
      </c>
      <c r="M1154" s="25">
        <v>2519272.08</v>
      </c>
      <c r="N1154" s="25">
        <v>2511751.86</v>
      </c>
      <c r="O1154" s="25">
        <v>2504231.64</v>
      </c>
      <c r="P1154" s="25">
        <v>2496711.42</v>
      </c>
      <c r="Q1154" s="25">
        <v>2489191.2000000002</v>
      </c>
      <c r="R1154" s="25">
        <f t="shared" si="154"/>
        <v>2534312.52</v>
      </c>
      <c r="T1154" s="26"/>
      <c r="U1154" s="26"/>
      <c r="V1154" s="26"/>
      <c r="W1154" s="26"/>
      <c r="X1154" s="26"/>
      <c r="Y1154" s="26"/>
      <c r="Z1154" s="26"/>
      <c r="AA1154" s="26"/>
      <c r="AB1154" s="1"/>
      <c r="AC1154" s="27"/>
    </row>
    <row r="1155" spans="1:31" ht="13.5" hidden="1" outlineLevel="3" thickBot="1" x14ac:dyDescent="0.25">
      <c r="A1155" s="28" t="s">
        <v>2380</v>
      </c>
      <c r="B1155" s="28" t="s">
        <v>2381</v>
      </c>
      <c r="C1155" s="24" t="s">
        <v>2400</v>
      </c>
      <c r="D1155" s="24" t="s">
        <v>1089</v>
      </c>
      <c r="E1155" s="25">
        <v>633600</v>
      </c>
      <c r="F1155" s="25">
        <v>627840</v>
      </c>
      <c r="G1155" s="25">
        <v>622080</v>
      </c>
      <c r="H1155" s="25">
        <v>616320</v>
      </c>
      <c r="I1155" s="25">
        <v>610560</v>
      </c>
      <c r="J1155" s="25">
        <v>604800</v>
      </c>
      <c r="K1155" s="25">
        <v>599040</v>
      </c>
      <c r="L1155" s="25">
        <v>593280</v>
      </c>
      <c r="M1155" s="25">
        <v>587520</v>
      </c>
      <c r="N1155" s="25">
        <v>581760</v>
      </c>
      <c r="O1155" s="25">
        <v>576000</v>
      </c>
      <c r="P1155" s="25">
        <v>570240</v>
      </c>
      <c r="Q1155" s="25">
        <v>564480</v>
      </c>
      <c r="R1155" s="25">
        <f t="shared" si="154"/>
        <v>599040</v>
      </c>
      <c r="T1155" s="26"/>
      <c r="U1155" s="26"/>
      <c r="V1155" s="26"/>
      <c r="W1155" s="26"/>
      <c r="X1155" s="26"/>
      <c r="Y1155" s="26"/>
      <c r="Z1155" s="26"/>
      <c r="AA1155" s="26"/>
      <c r="AB1155" s="1"/>
      <c r="AC1155" s="27"/>
    </row>
    <row r="1156" spans="1:31" ht="13.5" hidden="1" outlineLevel="3" thickBot="1" x14ac:dyDescent="0.25">
      <c r="A1156" s="28" t="s">
        <v>2380</v>
      </c>
      <c r="B1156" s="28" t="s">
        <v>2381</v>
      </c>
      <c r="C1156" s="24" t="s">
        <v>2401</v>
      </c>
      <c r="D1156" s="24" t="s">
        <v>1091</v>
      </c>
      <c r="E1156" s="25">
        <v>4744107.75</v>
      </c>
      <c r="F1156" s="25">
        <v>4730781.5999999996</v>
      </c>
      <c r="G1156" s="25">
        <v>4717455.45</v>
      </c>
      <c r="H1156" s="25">
        <v>4704129.3</v>
      </c>
      <c r="I1156" s="25">
        <v>4690803.1500000004</v>
      </c>
      <c r="J1156" s="25">
        <v>4677477</v>
      </c>
      <c r="K1156" s="25">
        <v>4664150.8499999996</v>
      </c>
      <c r="L1156" s="25">
        <v>4650824.7</v>
      </c>
      <c r="M1156" s="25">
        <v>4637498.55</v>
      </c>
      <c r="N1156" s="25">
        <v>4624172.4000000004</v>
      </c>
      <c r="O1156" s="25">
        <v>4610846.25</v>
      </c>
      <c r="P1156" s="25">
        <v>4597520.0999999996</v>
      </c>
      <c r="Q1156" s="25">
        <v>4584193.95</v>
      </c>
      <c r="R1156" s="25">
        <f t="shared" si="154"/>
        <v>4664150.8500000006</v>
      </c>
      <c r="T1156" s="26"/>
      <c r="U1156" s="26"/>
      <c r="V1156" s="26"/>
      <c r="W1156" s="26"/>
      <c r="X1156" s="26"/>
      <c r="Y1156" s="26"/>
      <c r="Z1156" s="26"/>
      <c r="AA1156" s="26"/>
      <c r="AB1156" s="1"/>
      <c r="AC1156" s="27"/>
    </row>
    <row r="1157" spans="1:31" ht="13.5" hidden="1" outlineLevel="3" thickBot="1" x14ac:dyDescent="0.25">
      <c r="A1157" s="28" t="s">
        <v>2380</v>
      </c>
      <c r="B1157" s="28" t="s">
        <v>2381</v>
      </c>
      <c r="C1157" s="24" t="s">
        <v>2402</v>
      </c>
      <c r="D1157" s="24" t="s">
        <v>1093</v>
      </c>
      <c r="E1157" s="25">
        <v>0</v>
      </c>
      <c r="F1157" s="25">
        <v>7649381.7199999997</v>
      </c>
      <c r="G1157" s="25">
        <v>7628763.4400000004</v>
      </c>
      <c r="H1157" s="25">
        <v>7608145.1600000001</v>
      </c>
      <c r="I1157" s="25">
        <v>7587526.8799999999</v>
      </c>
      <c r="J1157" s="25">
        <v>7566908.5999999996</v>
      </c>
      <c r="K1157" s="25">
        <v>7546290.3200000003</v>
      </c>
      <c r="L1157" s="25">
        <v>7525672.04</v>
      </c>
      <c r="M1157" s="25">
        <v>7505053.7599999998</v>
      </c>
      <c r="N1157" s="25">
        <v>7484435.4800000004</v>
      </c>
      <c r="O1157" s="25">
        <v>7463817.2000000002</v>
      </c>
      <c r="P1157" s="25">
        <v>7443198.9199999999</v>
      </c>
      <c r="Q1157" s="25">
        <v>7422580.6399999997</v>
      </c>
      <c r="R1157" s="25">
        <f t="shared" si="154"/>
        <v>7226706.9866666654</v>
      </c>
      <c r="T1157" s="26"/>
      <c r="U1157" s="26"/>
      <c r="V1157" s="26"/>
      <c r="W1157" s="26"/>
      <c r="X1157" s="26"/>
      <c r="Y1157" s="26"/>
      <c r="Z1157" s="26"/>
      <c r="AA1157" s="26"/>
      <c r="AB1157" s="1"/>
      <c r="AC1157" s="27"/>
    </row>
    <row r="1158" spans="1:31" ht="13.5" hidden="1" outlineLevel="2" collapsed="1" thickBot="1" x14ac:dyDescent="0.25">
      <c r="A1158" s="29" t="s">
        <v>2403</v>
      </c>
      <c r="B1158" s="29"/>
      <c r="C1158" s="29"/>
      <c r="D1158" s="29"/>
      <c r="E1158" s="30">
        <f t="shared" ref="E1158:R1158" si="155">SUBTOTAL(9,E1138:E1157)</f>
        <v>17477010.870000001</v>
      </c>
      <c r="F1158" s="30">
        <f t="shared" si="155"/>
        <v>25038040.57</v>
      </c>
      <c r="G1158" s="30">
        <f t="shared" si="155"/>
        <v>24929070.240000002</v>
      </c>
      <c r="H1158" s="30">
        <f t="shared" si="155"/>
        <v>24820099.940000001</v>
      </c>
      <c r="I1158" s="30">
        <f t="shared" si="155"/>
        <v>24711129.609999996</v>
      </c>
      <c r="J1158" s="30">
        <f t="shared" si="155"/>
        <v>24599592.640000001</v>
      </c>
      <c r="K1158" s="30">
        <f t="shared" si="155"/>
        <v>24493188.979999997</v>
      </c>
      <c r="L1158" s="30">
        <f t="shared" si="155"/>
        <v>24386785.359999999</v>
      </c>
      <c r="M1158" s="30">
        <f t="shared" si="155"/>
        <v>24280381.689999998</v>
      </c>
      <c r="N1158" s="30">
        <f t="shared" si="155"/>
        <v>24173978.07</v>
      </c>
      <c r="O1158" s="30">
        <f t="shared" si="155"/>
        <v>24067574.399999999</v>
      </c>
      <c r="P1158" s="30">
        <f t="shared" si="155"/>
        <v>23961170.780000001</v>
      </c>
      <c r="Q1158" s="30">
        <f t="shared" si="155"/>
        <v>23854767.109999999</v>
      </c>
      <c r="R1158" s="30">
        <f t="shared" si="155"/>
        <v>24177241.772499997</v>
      </c>
      <c r="S1158" s="4"/>
      <c r="T1158" s="30">
        <f>SUBTOTAL(9,T1138:T1157)</f>
        <v>0</v>
      </c>
      <c r="U1158" s="30">
        <f>SUBTOTAL(9,U1138:U1157)</f>
        <v>0</v>
      </c>
      <c r="V1158" s="30">
        <f>SUBTOTAL(9,V1138:V1157)</f>
        <v>0</v>
      </c>
      <c r="W1158" s="30">
        <f>R1158</f>
        <v>24177241.772499997</v>
      </c>
      <c r="X1158" s="30"/>
      <c r="Y1158" s="30">
        <v>0</v>
      </c>
      <c r="Z1158" s="30">
        <v>0</v>
      </c>
      <c r="AA1158" s="30">
        <v>0</v>
      </c>
      <c r="AB1158" s="30"/>
      <c r="AC1158" s="31">
        <f>IF(V1158=0,0,Y1158/V1158)</f>
        <v>0</v>
      </c>
      <c r="AE1158" s="4"/>
    </row>
    <row r="1159" spans="1:31" ht="13.5" outlineLevel="1" collapsed="1" thickBot="1" x14ac:dyDescent="0.25">
      <c r="A1159" s="32" t="s">
        <v>2404</v>
      </c>
      <c r="B1159" s="32"/>
      <c r="C1159" s="32"/>
      <c r="D1159" s="32"/>
      <c r="E1159" s="33">
        <f>E1133+E1137+E1158</f>
        <v>-8249681446.7399998</v>
      </c>
      <c r="F1159" s="33">
        <f t="shared" ref="F1159:R1159" si="156">F1133+F1137+F1158</f>
        <v>-9242119498.2299995</v>
      </c>
      <c r="G1159" s="33">
        <f t="shared" si="156"/>
        <v>-9242227549.7299995</v>
      </c>
      <c r="H1159" s="33">
        <f t="shared" si="156"/>
        <v>-9242335601.2199993</v>
      </c>
      <c r="I1159" s="33">
        <f t="shared" si="156"/>
        <v>-9242443652.7199993</v>
      </c>
      <c r="J1159" s="33">
        <f t="shared" si="156"/>
        <v>-8792553578.5699997</v>
      </c>
      <c r="K1159" s="33">
        <f t="shared" si="156"/>
        <v>-8772659755.710001</v>
      </c>
      <c r="L1159" s="33">
        <f t="shared" si="156"/>
        <v>-8763765932.8199997</v>
      </c>
      <c r="M1159" s="33">
        <f t="shared" si="156"/>
        <v>-8763872109.9699993</v>
      </c>
      <c r="N1159" s="33">
        <f t="shared" si="156"/>
        <v>-8763978287.0799999</v>
      </c>
      <c r="O1159" s="33">
        <f t="shared" si="156"/>
        <v>-8764084464.2299995</v>
      </c>
      <c r="P1159" s="33">
        <f t="shared" si="156"/>
        <v>-8764190641.3400002</v>
      </c>
      <c r="Q1159" s="33">
        <f t="shared" si="156"/>
        <v>-8764296818.4899998</v>
      </c>
      <c r="R1159" s="33">
        <f t="shared" si="156"/>
        <v>-8905101683.6862488</v>
      </c>
      <c r="S1159" s="4"/>
      <c r="T1159" s="33">
        <f t="shared" ref="T1159:W1159" si="157">T1133+T1137+T1158</f>
        <v>0</v>
      </c>
      <c r="U1159" s="33">
        <f t="shared" si="157"/>
        <v>0</v>
      </c>
      <c r="V1159" s="33">
        <f t="shared" si="157"/>
        <v>0</v>
      </c>
      <c r="W1159" s="33">
        <f t="shared" si="157"/>
        <v>-8905101683.6862488</v>
      </c>
      <c r="X1159" s="33"/>
      <c r="Y1159" s="33">
        <f t="shared" ref="Y1159:AA1159" si="158">Y1133+Y1137+Y1158</f>
        <v>0</v>
      </c>
      <c r="Z1159" s="33">
        <f t="shared" si="158"/>
        <v>0</v>
      </c>
      <c r="AA1159" s="33">
        <f t="shared" si="158"/>
        <v>0</v>
      </c>
      <c r="AB1159" s="32"/>
      <c r="AC1159" s="34">
        <f>IF(V1159=0,0,Y1159/V1159)</f>
        <v>0</v>
      </c>
      <c r="AE1159" s="4"/>
    </row>
    <row r="1160" spans="1:31" ht="13.5" outlineLevel="1" thickBot="1" x14ac:dyDescent="0.25">
      <c r="A1160" s="21" t="s">
        <v>2405</v>
      </c>
      <c r="B1160" s="22"/>
      <c r="C1160" s="22"/>
      <c r="D1160" s="23"/>
      <c r="E1160" s="13"/>
      <c r="F1160" s="13"/>
      <c r="G1160" s="13"/>
      <c r="H1160" s="13"/>
      <c r="I1160" s="13"/>
      <c r="J1160" s="13"/>
      <c r="K1160" s="13"/>
      <c r="L1160" s="13"/>
      <c r="M1160" s="13"/>
      <c r="N1160" s="13"/>
      <c r="O1160" s="13"/>
      <c r="P1160" s="13"/>
      <c r="Q1160" s="13"/>
      <c r="R1160" s="14"/>
    </row>
    <row r="1161" spans="1:31" ht="13.5" hidden="1" outlineLevel="3" thickBot="1" x14ac:dyDescent="0.25">
      <c r="A1161" s="24" t="s">
        <v>2406</v>
      </c>
      <c r="B1161" s="24" t="s">
        <v>2407</v>
      </c>
      <c r="C1161" s="24" t="s">
        <v>2408</v>
      </c>
      <c r="D1161" s="24" t="s">
        <v>2409</v>
      </c>
      <c r="E1161" s="25">
        <v>-1692553.54</v>
      </c>
      <c r="F1161" s="25">
        <v>-1698480.3</v>
      </c>
      <c r="G1161" s="25">
        <v>-1704407.06</v>
      </c>
      <c r="H1161" s="25">
        <v>-1579696.4</v>
      </c>
      <c r="I1161" s="25">
        <v>-1585227.97</v>
      </c>
      <c r="J1161" s="25">
        <v>-1590759.54</v>
      </c>
      <c r="K1161" s="25">
        <v>-1465653.69</v>
      </c>
      <c r="L1161" s="25">
        <v>-1470785.92</v>
      </c>
      <c r="M1161" s="25">
        <v>-1475918.15</v>
      </c>
      <c r="N1161" s="25">
        <v>-1350412.96</v>
      </c>
      <c r="O1161" s="25">
        <v>-1355141.66</v>
      </c>
      <c r="P1161" s="25">
        <v>-1359870.36</v>
      </c>
      <c r="Q1161" s="25">
        <v>-1233961.6399999999</v>
      </c>
      <c r="R1161" s="25">
        <f t="shared" ref="R1161:R1176" si="159">(E1161+2*SUM(F1161:P1161)+Q1161)/24</f>
        <v>-1508300.9666666666</v>
      </c>
      <c r="T1161" s="26"/>
      <c r="U1161" s="26"/>
      <c r="V1161" s="26"/>
      <c r="W1161" s="26"/>
      <c r="X1161" s="26"/>
      <c r="Y1161" s="26"/>
      <c r="Z1161" s="26"/>
      <c r="AA1161" s="26"/>
      <c r="AB1161" s="1"/>
      <c r="AC1161" s="27"/>
    </row>
    <row r="1162" spans="1:31" ht="13.5" hidden="1" outlineLevel="3" thickBot="1" x14ac:dyDescent="0.25">
      <c r="A1162" s="28" t="s">
        <v>2406</v>
      </c>
      <c r="B1162" s="28" t="s">
        <v>2407</v>
      </c>
      <c r="C1162" s="24" t="s">
        <v>2410</v>
      </c>
      <c r="D1162" s="24" t="s">
        <v>2411</v>
      </c>
      <c r="E1162" s="25">
        <v>-10904330.18</v>
      </c>
      <c r="F1162" s="25">
        <v>-10862459.27</v>
      </c>
      <c r="G1162" s="25">
        <v>-10820134.640000001</v>
      </c>
      <c r="H1162" s="25">
        <v>-10777351.300000001</v>
      </c>
      <c r="I1162" s="25">
        <v>-10734104.189999999</v>
      </c>
      <c r="J1162" s="25">
        <v>-10690388.210000001</v>
      </c>
      <c r="K1162" s="25">
        <v>-10646198.189999999</v>
      </c>
      <c r="L1162" s="25">
        <v>-10601528.9</v>
      </c>
      <c r="M1162" s="25">
        <v>-10556375.050000001</v>
      </c>
      <c r="N1162" s="25">
        <v>-10510731.310000001</v>
      </c>
      <c r="O1162" s="25">
        <v>-10464592.279999999</v>
      </c>
      <c r="P1162" s="25">
        <v>-10417952.48</v>
      </c>
      <c r="Q1162" s="25">
        <v>-10370806.4</v>
      </c>
      <c r="R1162" s="25">
        <f t="shared" si="159"/>
        <v>-10643282.009166667</v>
      </c>
      <c r="T1162" s="26"/>
      <c r="U1162" s="26"/>
      <c r="V1162" s="26"/>
      <c r="W1162" s="26"/>
      <c r="X1162" s="26"/>
      <c r="Y1162" s="26"/>
      <c r="Z1162" s="26"/>
      <c r="AA1162" s="26"/>
      <c r="AB1162" s="1"/>
      <c r="AC1162" s="27"/>
    </row>
    <row r="1163" spans="1:31" ht="13.5" hidden="1" outlineLevel="3" thickBot="1" x14ac:dyDescent="0.25">
      <c r="A1163" s="28" t="s">
        <v>2406</v>
      </c>
      <c r="B1163" s="28" t="s">
        <v>2407</v>
      </c>
      <c r="C1163" s="24" t="s">
        <v>2412</v>
      </c>
      <c r="D1163" s="24" t="s">
        <v>2413</v>
      </c>
      <c r="E1163" s="25">
        <v>-2555803.2200000002</v>
      </c>
      <c r="F1163" s="25">
        <v>-2197581.63</v>
      </c>
      <c r="G1163" s="25">
        <v>-1836748</v>
      </c>
      <c r="H1163" s="25">
        <v>-1473283.29</v>
      </c>
      <c r="I1163" s="25">
        <v>-1107168.32</v>
      </c>
      <c r="J1163" s="25">
        <v>-738383.76</v>
      </c>
      <c r="K1163" s="25">
        <v>-366910.15</v>
      </c>
      <c r="L1163" s="25">
        <v>0.02</v>
      </c>
      <c r="M1163" s="25">
        <v>0.02</v>
      </c>
      <c r="N1163" s="25">
        <v>0.02</v>
      </c>
      <c r="O1163" s="25">
        <v>0.02</v>
      </c>
      <c r="P1163" s="25">
        <v>0.02</v>
      </c>
      <c r="Q1163" s="25">
        <v>0.02</v>
      </c>
      <c r="R1163" s="25">
        <f t="shared" si="159"/>
        <v>-749831.38750000019</v>
      </c>
      <c r="T1163" s="26"/>
      <c r="U1163" s="26"/>
      <c r="V1163" s="26"/>
      <c r="W1163" s="26"/>
      <c r="X1163" s="26"/>
      <c r="Y1163" s="26"/>
      <c r="Z1163" s="26"/>
      <c r="AA1163" s="26"/>
      <c r="AB1163" s="1"/>
      <c r="AC1163" s="27"/>
    </row>
    <row r="1164" spans="1:31" ht="13.5" hidden="1" outlineLevel="3" thickBot="1" x14ac:dyDescent="0.25">
      <c r="A1164" s="28" t="s">
        <v>2406</v>
      </c>
      <c r="B1164" s="28" t="s">
        <v>2407</v>
      </c>
      <c r="C1164" s="24" t="s">
        <v>2414</v>
      </c>
      <c r="D1164" s="24" t="s">
        <v>2415</v>
      </c>
      <c r="E1164" s="25">
        <v>458591.9</v>
      </c>
      <c r="F1164" s="25">
        <v>460197.74</v>
      </c>
      <c r="G1164" s="25">
        <v>461803.58</v>
      </c>
      <c r="H1164" s="25">
        <v>463409.42</v>
      </c>
      <c r="I1164" s="25">
        <v>465032.13</v>
      </c>
      <c r="J1164" s="25">
        <v>466654.84</v>
      </c>
      <c r="K1164" s="25">
        <v>468277.55</v>
      </c>
      <c r="L1164" s="25">
        <v>469917.3</v>
      </c>
      <c r="M1164" s="25">
        <v>471557.05</v>
      </c>
      <c r="N1164" s="25">
        <v>473196.79999999999</v>
      </c>
      <c r="O1164" s="25">
        <v>474853.78</v>
      </c>
      <c r="P1164" s="25">
        <v>476510.76</v>
      </c>
      <c r="Q1164" s="25">
        <v>478167.74</v>
      </c>
      <c r="R1164" s="25">
        <f t="shared" si="159"/>
        <v>468315.89749999996</v>
      </c>
      <c r="T1164" s="26"/>
      <c r="U1164" s="26"/>
      <c r="V1164" s="26"/>
      <c r="W1164" s="26"/>
      <c r="X1164" s="26"/>
      <c r="Y1164" s="26"/>
      <c r="Z1164" s="26"/>
      <c r="AA1164" s="26"/>
      <c r="AB1164" s="1"/>
      <c r="AC1164" s="27"/>
    </row>
    <row r="1165" spans="1:31" ht="13.5" hidden="1" outlineLevel="3" thickBot="1" x14ac:dyDescent="0.25">
      <c r="A1165" s="28" t="s">
        <v>2406</v>
      </c>
      <c r="B1165" s="28" t="s">
        <v>2407</v>
      </c>
      <c r="C1165" s="24" t="s">
        <v>2416</v>
      </c>
      <c r="D1165" s="24" t="s">
        <v>2417</v>
      </c>
      <c r="E1165" s="25">
        <v>533523.78</v>
      </c>
      <c r="F1165" s="25">
        <v>539310.82999999996</v>
      </c>
      <c r="G1165" s="25">
        <v>545161.68000000005</v>
      </c>
      <c r="H1165" s="25">
        <v>551077.05000000005</v>
      </c>
      <c r="I1165" s="25">
        <v>557057.66</v>
      </c>
      <c r="J1165" s="25">
        <v>563104.25</v>
      </c>
      <c r="K1165" s="25">
        <v>569217.56000000006</v>
      </c>
      <c r="L1165" s="25">
        <v>575398.32999999996</v>
      </c>
      <c r="M1165" s="25">
        <v>581647.31000000006</v>
      </c>
      <c r="N1165" s="25">
        <v>587965.27</v>
      </c>
      <c r="O1165" s="25">
        <v>594353</v>
      </c>
      <c r="P1165" s="25">
        <v>600811.26</v>
      </c>
      <c r="Q1165" s="25">
        <v>607340.85</v>
      </c>
      <c r="R1165" s="25">
        <f t="shared" si="159"/>
        <v>569628.0429166666</v>
      </c>
      <c r="T1165" s="26"/>
      <c r="U1165" s="26"/>
      <c r="V1165" s="26"/>
      <c r="W1165" s="26"/>
      <c r="X1165" s="26"/>
      <c r="Y1165" s="26"/>
      <c r="Z1165" s="26"/>
      <c r="AA1165" s="26"/>
      <c r="AB1165" s="1"/>
      <c r="AC1165" s="27"/>
    </row>
    <row r="1166" spans="1:31" ht="13.5" hidden="1" outlineLevel="3" thickBot="1" x14ac:dyDescent="0.25">
      <c r="A1166" s="28" t="s">
        <v>2406</v>
      </c>
      <c r="B1166" s="28" t="s">
        <v>2407</v>
      </c>
      <c r="C1166" s="24" t="s">
        <v>2418</v>
      </c>
      <c r="D1166" s="24" t="s">
        <v>2419</v>
      </c>
      <c r="E1166" s="25">
        <v>2555803.23</v>
      </c>
      <c r="F1166" s="25">
        <v>2197581.64</v>
      </c>
      <c r="G1166" s="25">
        <v>1836748.01</v>
      </c>
      <c r="H1166" s="25">
        <v>1473283.31</v>
      </c>
      <c r="I1166" s="25">
        <v>1107168.3400000001</v>
      </c>
      <c r="J1166" s="25">
        <v>738383.78</v>
      </c>
      <c r="K1166" s="25">
        <v>366910.17</v>
      </c>
      <c r="L1166" s="25">
        <v>0</v>
      </c>
      <c r="M1166" s="25">
        <v>0</v>
      </c>
      <c r="N1166" s="25">
        <v>0</v>
      </c>
      <c r="O1166" s="25">
        <v>0</v>
      </c>
      <c r="P1166" s="25">
        <v>0</v>
      </c>
      <c r="Q1166" s="25">
        <v>0</v>
      </c>
      <c r="R1166" s="25">
        <f t="shared" si="159"/>
        <v>749831.40541666665</v>
      </c>
      <c r="T1166" s="26"/>
      <c r="U1166" s="26"/>
      <c r="V1166" s="26"/>
      <c r="W1166" s="26"/>
      <c r="X1166" s="26"/>
      <c r="Y1166" s="26"/>
      <c r="Z1166" s="26"/>
      <c r="AA1166" s="26"/>
      <c r="AB1166" s="1"/>
      <c r="AC1166" s="27"/>
    </row>
    <row r="1167" spans="1:31" ht="13.5" hidden="1" outlineLevel="3" thickBot="1" x14ac:dyDescent="0.25">
      <c r="A1167" s="24" t="s">
        <v>2420</v>
      </c>
      <c r="B1167" s="24" t="s">
        <v>2421</v>
      </c>
      <c r="C1167" s="24" t="s">
        <v>2422</v>
      </c>
      <c r="D1167" s="24" t="s">
        <v>2423</v>
      </c>
      <c r="E1167" s="25">
        <v>-880601.75</v>
      </c>
      <c r="F1167" s="25">
        <v>-822470.61</v>
      </c>
      <c r="G1167" s="25">
        <v>-817163.22</v>
      </c>
      <c r="H1167" s="25">
        <v>-811766.98</v>
      </c>
      <c r="I1167" s="25">
        <v>-831812.09</v>
      </c>
      <c r="J1167" s="25">
        <v>-826449.69</v>
      </c>
      <c r="K1167" s="25">
        <v>-795541.8</v>
      </c>
      <c r="L1167" s="25">
        <v>-787371.13</v>
      </c>
      <c r="M1167" s="25">
        <v>-781734.63</v>
      </c>
      <c r="N1167" s="25">
        <v>-776275.06</v>
      </c>
      <c r="O1167" s="25">
        <v>-770727.73</v>
      </c>
      <c r="P1167" s="25">
        <v>-765224.88</v>
      </c>
      <c r="Q1167" s="25">
        <v>-759634.16</v>
      </c>
      <c r="R1167" s="25">
        <f t="shared" si="159"/>
        <v>-800554.6479166667</v>
      </c>
      <c r="T1167" s="26"/>
      <c r="U1167" s="26"/>
      <c r="V1167" s="26"/>
      <c r="W1167" s="26"/>
      <c r="X1167" s="26"/>
      <c r="Y1167" s="26"/>
      <c r="Z1167" s="26"/>
      <c r="AA1167" s="26"/>
      <c r="AB1167" s="1"/>
      <c r="AC1167" s="27"/>
    </row>
    <row r="1168" spans="1:31" ht="13.5" hidden="1" outlineLevel="3" thickBot="1" x14ac:dyDescent="0.25">
      <c r="A1168" s="28" t="s">
        <v>2420</v>
      </c>
      <c r="B1168" s="28" t="s">
        <v>2421</v>
      </c>
      <c r="C1168" s="24" t="s">
        <v>2424</v>
      </c>
      <c r="D1168" s="24" t="s">
        <v>2425</v>
      </c>
      <c r="E1168" s="25">
        <v>-6146568.0800000001</v>
      </c>
      <c r="F1168" s="25">
        <v>-6060564.3899999997</v>
      </c>
      <c r="G1168" s="25">
        <v>-5962784.9699999997</v>
      </c>
      <c r="H1168" s="25">
        <v>-5798276.6600000001</v>
      </c>
      <c r="I1168" s="25">
        <v>-5716851.0099999998</v>
      </c>
      <c r="J1168" s="25">
        <v>-5615582.9000000004</v>
      </c>
      <c r="K1168" s="25">
        <v>-5446749.9800000004</v>
      </c>
      <c r="L1168" s="25">
        <v>-5343814.79</v>
      </c>
      <c r="M1168" s="25">
        <v>-5236669.7</v>
      </c>
      <c r="N1168" s="25">
        <v>-5629431.9199999999</v>
      </c>
      <c r="O1168" s="25">
        <v>-5508783.7300000004</v>
      </c>
      <c r="P1168" s="25">
        <v>-5387824.1500000004</v>
      </c>
      <c r="Q1168" s="25">
        <v>-5215855.33</v>
      </c>
      <c r="R1168" s="25">
        <f t="shared" si="159"/>
        <v>-5615712.1587500004</v>
      </c>
      <c r="T1168" s="26"/>
      <c r="U1168" s="26"/>
      <c r="V1168" s="26"/>
      <c r="W1168" s="26"/>
      <c r="X1168" s="26"/>
      <c r="Y1168" s="26"/>
      <c r="Z1168" s="26"/>
      <c r="AA1168" s="26"/>
      <c r="AB1168" s="1"/>
      <c r="AC1168" s="27"/>
    </row>
    <row r="1169" spans="1:31" ht="13.5" hidden="1" outlineLevel="3" thickBot="1" x14ac:dyDescent="0.25">
      <c r="A1169" s="28" t="s">
        <v>2420</v>
      </c>
      <c r="B1169" s="28" t="s">
        <v>2421</v>
      </c>
      <c r="C1169" s="24" t="s">
        <v>2426</v>
      </c>
      <c r="D1169" s="24" t="s">
        <v>2427</v>
      </c>
      <c r="E1169" s="25">
        <v>-437389.07</v>
      </c>
      <c r="F1169" s="25">
        <v>-407591.7</v>
      </c>
      <c r="G1169" s="25">
        <v>-377710.35</v>
      </c>
      <c r="H1169" s="25">
        <v>-347744.79</v>
      </c>
      <c r="I1169" s="25">
        <v>-317694.78000000003</v>
      </c>
      <c r="J1169" s="25">
        <v>-287560.07</v>
      </c>
      <c r="K1169" s="25">
        <v>-257340.44</v>
      </c>
      <c r="L1169" s="25">
        <v>-227035.63</v>
      </c>
      <c r="M1169" s="25">
        <v>-196645.42</v>
      </c>
      <c r="N1169" s="25">
        <v>-166169.54999999999</v>
      </c>
      <c r="O1169" s="25">
        <v>-135607.79999999999</v>
      </c>
      <c r="P1169" s="25">
        <v>-104959.9</v>
      </c>
      <c r="Q1169" s="25">
        <v>-74225.64</v>
      </c>
      <c r="R1169" s="25">
        <f t="shared" si="159"/>
        <v>-256822.31541666665</v>
      </c>
      <c r="T1169" s="26"/>
      <c r="U1169" s="26"/>
      <c r="V1169" s="26"/>
      <c r="W1169" s="26"/>
      <c r="X1169" s="26"/>
      <c r="Y1169" s="26"/>
      <c r="Z1169" s="26"/>
      <c r="AA1169" s="26"/>
      <c r="AB1169" s="1"/>
      <c r="AC1169" s="27"/>
    </row>
    <row r="1170" spans="1:31" ht="13.5" hidden="1" outlineLevel="3" thickBot="1" x14ac:dyDescent="0.25">
      <c r="A1170" s="28" t="s">
        <v>2420</v>
      </c>
      <c r="B1170" s="28" t="s">
        <v>2421</v>
      </c>
      <c r="C1170" s="24" t="s">
        <v>2428</v>
      </c>
      <c r="D1170" s="24" t="s">
        <v>2429</v>
      </c>
      <c r="E1170" s="25">
        <v>-2163784.4</v>
      </c>
      <c r="F1170" s="25">
        <v>-2142417.89</v>
      </c>
      <c r="G1170" s="25">
        <v>-2120983.87</v>
      </c>
      <c r="H1170" s="25">
        <v>-2099482.11</v>
      </c>
      <c r="I1170" s="25">
        <v>-2077912.41</v>
      </c>
      <c r="J1170" s="25">
        <v>-2056274.55</v>
      </c>
      <c r="K1170" s="25">
        <v>-2034568.31</v>
      </c>
      <c r="L1170" s="25">
        <v>-2012793.48</v>
      </c>
      <c r="M1170" s="25">
        <v>-1990949.84</v>
      </c>
      <c r="N1170" s="25">
        <v>-1969037.18</v>
      </c>
      <c r="O1170" s="25">
        <v>-1947055.27</v>
      </c>
      <c r="P1170" s="25">
        <v>-1925003.9</v>
      </c>
      <c r="Q1170" s="25">
        <v>-1902882.85</v>
      </c>
      <c r="R1170" s="25">
        <f t="shared" si="159"/>
        <v>-2034151.0362499999</v>
      </c>
      <c r="T1170" s="26"/>
      <c r="U1170" s="26"/>
      <c r="V1170" s="26"/>
      <c r="W1170" s="26"/>
      <c r="X1170" s="26"/>
      <c r="Y1170" s="26"/>
      <c r="Z1170" s="26"/>
      <c r="AA1170" s="26"/>
      <c r="AB1170" s="1"/>
      <c r="AC1170" s="27"/>
    </row>
    <row r="1171" spans="1:31" ht="13.5" hidden="1" outlineLevel="3" thickBot="1" x14ac:dyDescent="0.25">
      <c r="A1171" s="28" t="s">
        <v>2420</v>
      </c>
      <c r="B1171" s="28" t="s">
        <v>2421</v>
      </c>
      <c r="C1171" s="24" t="s">
        <v>2430</v>
      </c>
      <c r="D1171" s="24" t="s">
        <v>2431</v>
      </c>
      <c r="E1171" s="25">
        <v>-2498370.9900000002</v>
      </c>
      <c r="F1171" s="25">
        <v>-2374032.9300000002</v>
      </c>
      <c r="G1171" s="25">
        <v>-2380596.98</v>
      </c>
      <c r="H1171" s="25">
        <v>-2465787.52</v>
      </c>
      <c r="I1171" s="25">
        <v>-2472556.75</v>
      </c>
      <c r="J1171" s="25">
        <v>-2478960.16</v>
      </c>
      <c r="K1171" s="25">
        <v>-2485639.0299999998</v>
      </c>
      <c r="L1171" s="25">
        <v>-2492312.2999999998</v>
      </c>
      <c r="M1171" s="25">
        <v>-2498136.87</v>
      </c>
      <c r="N1171" s="25">
        <v>-2524042.65</v>
      </c>
      <c r="O1171" s="25">
        <v>-2530450.2200000002</v>
      </c>
      <c r="P1171" s="25">
        <v>-2537134.25</v>
      </c>
      <c r="Q1171" s="25">
        <v>-2543530.5</v>
      </c>
      <c r="R1171" s="25">
        <f t="shared" si="159"/>
        <v>-2480050.0337499999</v>
      </c>
      <c r="T1171" s="26"/>
      <c r="U1171" s="26"/>
      <c r="V1171" s="26"/>
      <c r="W1171" s="26"/>
      <c r="X1171" s="26"/>
      <c r="Y1171" s="26"/>
      <c r="Z1171" s="26"/>
      <c r="AA1171" s="26"/>
      <c r="AB1171" s="1"/>
      <c r="AC1171" s="27"/>
    </row>
    <row r="1172" spans="1:31" ht="13.5" hidden="1" outlineLevel="3" thickBot="1" x14ac:dyDescent="0.25">
      <c r="A1172" s="28" t="s">
        <v>2420</v>
      </c>
      <c r="B1172" s="28" t="s">
        <v>2421</v>
      </c>
      <c r="C1172" s="24" t="s">
        <v>2432</v>
      </c>
      <c r="D1172" s="24" t="s">
        <v>2433</v>
      </c>
      <c r="E1172" s="25">
        <v>150602.31</v>
      </c>
      <c r="F1172" s="25">
        <v>150493.01</v>
      </c>
      <c r="G1172" s="25">
        <v>150382.92000000001</v>
      </c>
      <c r="H1172" s="25">
        <v>150265.75</v>
      </c>
      <c r="I1172" s="25">
        <v>156063.9</v>
      </c>
      <c r="J1172" s="25">
        <v>156563.19</v>
      </c>
      <c r="K1172" s="25">
        <v>157020.45000000001</v>
      </c>
      <c r="L1172" s="25">
        <v>157533.75</v>
      </c>
      <c r="M1172" s="25">
        <v>157973.95000000001</v>
      </c>
      <c r="N1172" s="25">
        <v>158433.93</v>
      </c>
      <c r="O1172" s="25">
        <v>158888.31</v>
      </c>
      <c r="P1172" s="25">
        <v>159349.79999999999</v>
      </c>
      <c r="Q1172" s="25">
        <v>159805.71</v>
      </c>
      <c r="R1172" s="25">
        <f t="shared" si="159"/>
        <v>155681.08083333334</v>
      </c>
      <c r="T1172" s="26"/>
      <c r="U1172" s="26"/>
      <c r="V1172" s="26"/>
      <c r="W1172" s="26"/>
      <c r="X1172" s="26"/>
      <c r="Y1172" s="26"/>
      <c r="Z1172" s="26"/>
      <c r="AA1172" s="26"/>
      <c r="AB1172" s="1"/>
      <c r="AC1172" s="27"/>
    </row>
    <row r="1173" spans="1:31" ht="13.5" hidden="1" outlineLevel="3" thickBot="1" x14ac:dyDescent="0.25">
      <c r="A1173" s="28" t="s">
        <v>2420</v>
      </c>
      <c r="B1173" s="28" t="s">
        <v>2421</v>
      </c>
      <c r="C1173" s="24" t="s">
        <v>2434</v>
      </c>
      <c r="D1173" s="24" t="s">
        <v>2435</v>
      </c>
      <c r="E1173" s="25">
        <v>1478249.68</v>
      </c>
      <c r="F1173" s="25">
        <v>1490168.46</v>
      </c>
      <c r="G1173" s="25">
        <v>1496687.35</v>
      </c>
      <c r="H1173" s="25">
        <v>1497791.05</v>
      </c>
      <c r="I1173" s="25">
        <v>1513245.03</v>
      </c>
      <c r="J1173" s="25">
        <v>1509207.86</v>
      </c>
      <c r="K1173" s="25">
        <v>1499554.98</v>
      </c>
      <c r="L1173" s="25">
        <v>1494363.3</v>
      </c>
      <c r="M1173" s="25">
        <v>1487159.32</v>
      </c>
      <c r="N1173" s="25">
        <v>1735141.71</v>
      </c>
      <c r="O1173" s="25">
        <v>1741383.92</v>
      </c>
      <c r="P1173" s="25">
        <v>1747641.84</v>
      </c>
      <c r="Q1173" s="25">
        <v>1754323.52</v>
      </c>
      <c r="R1173" s="25">
        <f t="shared" si="159"/>
        <v>1569052.6183333339</v>
      </c>
      <c r="T1173" s="26"/>
      <c r="U1173" s="26"/>
      <c r="V1173" s="26"/>
      <c r="W1173" s="26"/>
      <c r="X1173" s="26"/>
      <c r="Y1173" s="26"/>
      <c r="Z1173" s="26"/>
      <c r="AA1173" s="26"/>
      <c r="AB1173" s="1"/>
      <c r="AC1173" s="27"/>
    </row>
    <row r="1174" spans="1:31" ht="13.5" hidden="1" outlineLevel="3" thickBot="1" x14ac:dyDescent="0.25">
      <c r="A1174" s="28" t="s">
        <v>2420</v>
      </c>
      <c r="B1174" s="28" t="s">
        <v>2421</v>
      </c>
      <c r="C1174" s="24" t="s">
        <v>2436</v>
      </c>
      <c r="D1174" s="24" t="s">
        <v>2437</v>
      </c>
      <c r="E1174" s="25">
        <v>363163.43</v>
      </c>
      <c r="F1174" s="25">
        <v>364186.95</v>
      </c>
      <c r="G1174" s="25">
        <v>365213.35</v>
      </c>
      <c r="H1174" s="25">
        <v>347744.79</v>
      </c>
      <c r="I1174" s="25">
        <v>317694.78000000003</v>
      </c>
      <c r="J1174" s="25">
        <v>287560.07</v>
      </c>
      <c r="K1174" s="25">
        <v>257340.44</v>
      </c>
      <c r="L1174" s="25">
        <v>227035.63</v>
      </c>
      <c r="M1174" s="25">
        <v>196645.42</v>
      </c>
      <c r="N1174" s="25">
        <v>166169.54999999999</v>
      </c>
      <c r="O1174" s="25">
        <v>135607.79999999999</v>
      </c>
      <c r="P1174" s="25">
        <v>104959.9</v>
      </c>
      <c r="Q1174" s="25">
        <v>74225.64</v>
      </c>
      <c r="R1174" s="25">
        <f t="shared" si="159"/>
        <v>249071.10124999995</v>
      </c>
      <c r="T1174" s="26"/>
      <c r="U1174" s="26"/>
      <c r="V1174" s="26"/>
      <c r="W1174" s="26"/>
      <c r="X1174" s="26"/>
      <c r="Y1174" s="26"/>
      <c r="Z1174" s="26"/>
      <c r="AA1174" s="26"/>
      <c r="AB1174" s="1"/>
      <c r="AC1174" s="27"/>
    </row>
    <row r="1175" spans="1:31" ht="13.5" hidden="1" outlineLevel="3" thickBot="1" x14ac:dyDescent="0.25">
      <c r="A1175" s="28" t="s">
        <v>2420</v>
      </c>
      <c r="B1175" s="28" t="s">
        <v>2421</v>
      </c>
      <c r="C1175" s="24" t="s">
        <v>2438</v>
      </c>
      <c r="D1175" s="24" t="s">
        <v>2439</v>
      </c>
      <c r="E1175" s="25">
        <v>260901.55</v>
      </c>
      <c r="F1175" s="25">
        <v>261725.99</v>
      </c>
      <c r="G1175" s="25">
        <v>262553.05</v>
      </c>
      <c r="H1175" s="25">
        <v>263382.71000000002</v>
      </c>
      <c r="I1175" s="25">
        <v>264215</v>
      </c>
      <c r="J1175" s="25">
        <v>265049.92</v>
      </c>
      <c r="K1175" s="25">
        <v>265887.46999999997</v>
      </c>
      <c r="L1175" s="25">
        <v>266727.67</v>
      </c>
      <c r="M1175" s="25">
        <v>267570.53000000003</v>
      </c>
      <c r="N1175" s="25">
        <v>268416.06</v>
      </c>
      <c r="O1175" s="25">
        <v>269264.25</v>
      </c>
      <c r="P1175" s="25">
        <v>270115.12</v>
      </c>
      <c r="Q1175" s="25">
        <v>270968.69</v>
      </c>
      <c r="R1175" s="25">
        <f t="shared" si="159"/>
        <v>265903.57416666666</v>
      </c>
      <c r="T1175" s="26"/>
      <c r="U1175" s="26"/>
      <c r="V1175" s="26"/>
      <c r="W1175" s="26"/>
      <c r="X1175" s="26"/>
      <c r="Y1175" s="26"/>
      <c r="Z1175" s="26"/>
      <c r="AA1175" s="26"/>
      <c r="AB1175" s="1"/>
      <c r="AC1175" s="27"/>
    </row>
    <row r="1176" spans="1:31" ht="13.5" hidden="1" outlineLevel="3" thickBot="1" x14ac:dyDescent="0.25">
      <c r="A1176" s="28" t="s">
        <v>2420</v>
      </c>
      <c r="B1176" s="28" t="s">
        <v>2421</v>
      </c>
      <c r="C1176" s="24" t="s">
        <v>2440</v>
      </c>
      <c r="D1176" s="24" t="s">
        <v>2441</v>
      </c>
      <c r="E1176" s="25">
        <v>36934.949999999997</v>
      </c>
      <c r="F1176" s="25">
        <v>34897.54</v>
      </c>
      <c r="G1176" s="25">
        <v>32854.239999999998</v>
      </c>
      <c r="H1176" s="25">
        <v>53196.88</v>
      </c>
      <c r="I1176" s="25">
        <v>53448.49</v>
      </c>
      <c r="J1176" s="25">
        <v>53685.03</v>
      </c>
      <c r="K1176" s="25">
        <v>53925.33</v>
      </c>
      <c r="L1176" s="25">
        <v>54166</v>
      </c>
      <c r="M1176" s="25">
        <v>54396.92</v>
      </c>
      <c r="N1176" s="25">
        <v>59303.51</v>
      </c>
      <c r="O1176" s="25">
        <v>59549.97</v>
      </c>
      <c r="P1176" s="25">
        <v>59800.47</v>
      </c>
      <c r="Q1176" s="25">
        <v>60047.68</v>
      </c>
      <c r="R1176" s="25">
        <f t="shared" si="159"/>
        <v>51476.307916666665</v>
      </c>
      <c r="T1176" s="26"/>
      <c r="U1176" s="26"/>
      <c r="V1176" s="26"/>
      <c r="W1176" s="26"/>
      <c r="X1176" s="26"/>
      <c r="Y1176" s="26"/>
      <c r="Z1176" s="26"/>
      <c r="AA1176" s="26"/>
      <c r="AB1176" s="1"/>
      <c r="AC1176" s="27"/>
    </row>
    <row r="1177" spans="1:31" ht="13.5" hidden="1" outlineLevel="2" collapsed="1" thickBot="1" x14ac:dyDescent="0.25">
      <c r="A1177" s="29" t="s">
        <v>2442</v>
      </c>
      <c r="B1177" s="29"/>
      <c r="C1177" s="29"/>
      <c r="D1177" s="29"/>
      <c r="E1177" s="30">
        <f t="shared" ref="E1177:R1177" si="160">SUBTOTAL(9,E1161:E1176)</f>
        <v>-21441630.400000002</v>
      </c>
      <c r="F1177" s="30">
        <f t="shared" si="160"/>
        <v>-21067036.559999999</v>
      </c>
      <c r="G1177" s="30">
        <f t="shared" si="160"/>
        <v>-20869124.91</v>
      </c>
      <c r="H1177" s="30">
        <f t="shared" si="160"/>
        <v>-20553238.09</v>
      </c>
      <c r="I1177" s="30">
        <f t="shared" si="160"/>
        <v>-20409402.190000001</v>
      </c>
      <c r="J1177" s="30">
        <f t="shared" si="160"/>
        <v>-20244149.939999998</v>
      </c>
      <c r="K1177" s="30">
        <f t="shared" si="160"/>
        <v>-19860467.640000004</v>
      </c>
      <c r="L1177" s="30">
        <f t="shared" si="160"/>
        <v>-19690500.149999999</v>
      </c>
      <c r="M1177" s="30">
        <f t="shared" si="160"/>
        <v>-19519479.140000001</v>
      </c>
      <c r="N1177" s="30">
        <f t="shared" si="160"/>
        <v>-19477473.779999997</v>
      </c>
      <c r="O1177" s="30">
        <f t="shared" si="160"/>
        <v>-19278457.640000004</v>
      </c>
      <c r="P1177" s="30">
        <f t="shared" si="160"/>
        <v>-19078780.75</v>
      </c>
      <c r="Q1177" s="30">
        <f t="shared" si="160"/>
        <v>-18696016.670000002</v>
      </c>
      <c r="R1177" s="30">
        <f t="shared" si="160"/>
        <v>-20009744.527083334</v>
      </c>
      <c r="S1177" s="4"/>
      <c r="T1177" s="30">
        <f>SUBTOTAL(9,T1161:T1176)</f>
        <v>0</v>
      </c>
      <c r="U1177" s="30">
        <f>SUBTOTAL(9,U1161:U1176)</f>
        <v>0</v>
      </c>
      <c r="V1177" s="30">
        <f>SUBTOTAL(9,V1161:V1176)</f>
        <v>0</v>
      </c>
      <c r="W1177" s="30">
        <f>R1177</f>
        <v>-20009744.527083334</v>
      </c>
      <c r="X1177" s="30"/>
      <c r="Y1177" s="30">
        <f t="shared" ref="Y1177:AA1177" si="161">SUBTOTAL(9,Y1161:Y1176)</f>
        <v>0</v>
      </c>
      <c r="Z1177" s="30">
        <f t="shared" si="161"/>
        <v>0</v>
      </c>
      <c r="AA1177" s="30">
        <f t="shared" si="161"/>
        <v>0</v>
      </c>
      <c r="AB1177" s="30"/>
      <c r="AC1177" s="31">
        <f t="shared" ref="AC1177:AC1224" si="162">IF(V1177=0,0,Y1177/V1177)</f>
        <v>0</v>
      </c>
      <c r="AE1177" s="4"/>
    </row>
    <row r="1178" spans="1:31" ht="13.5" hidden="1" outlineLevel="3" thickBot="1" x14ac:dyDescent="0.25">
      <c r="A1178" s="24" t="s">
        <v>2443</v>
      </c>
      <c r="B1178" s="24" t="s">
        <v>2444</v>
      </c>
      <c r="C1178" s="24" t="s">
        <v>2445</v>
      </c>
      <c r="D1178" s="24" t="s">
        <v>2446</v>
      </c>
      <c r="E1178" s="25">
        <v>-928605.48</v>
      </c>
      <c r="F1178" s="25">
        <v>-929648.63</v>
      </c>
      <c r="G1178" s="25">
        <v>-909802.52</v>
      </c>
      <c r="H1178" s="25">
        <v>-1045285.86</v>
      </c>
      <c r="I1178" s="25">
        <v>-1061578.1100000001</v>
      </c>
      <c r="J1178" s="25">
        <v>-1116468.6100000001</v>
      </c>
      <c r="K1178" s="25">
        <v>-556765.17000000004</v>
      </c>
      <c r="L1178" s="25">
        <v>-481140.84</v>
      </c>
      <c r="M1178" s="25">
        <v>-581431.61</v>
      </c>
      <c r="N1178" s="25">
        <v>-757886.11</v>
      </c>
      <c r="O1178" s="25">
        <v>-922464.4</v>
      </c>
      <c r="P1178" s="25">
        <v>-1088579.45</v>
      </c>
      <c r="Q1178" s="25">
        <v>-1253809.75</v>
      </c>
      <c r="R1178" s="25">
        <f t="shared" ref="R1178:R1186" si="163">(E1178+2*SUM(F1178:P1178)+Q1178)/24</f>
        <v>-878521.5770833334</v>
      </c>
      <c r="T1178" s="26"/>
      <c r="U1178" s="26"/>
      <c r="V1178" s="26">
        <f t="shared" ref="V1178:V1186" si="164">R1178</f>
        <v>-878521.5770833334</v>
      </c>
      <c r="W1178" s="26"/>
      <c r="X1178" s="26"/>
      <c r="Y1178" s="26"/>
      <c r="Z1178" s="26">
        <f>V1178</f>
        <v>-878521.5770833334</v>
      </c>
      <c r="AA1178" s="26"/>
      <c r="AB1178" s="1"/>
      <c r="AC1178" s="27">
        <f t="shared" si="162"/>
        <v>0</v>
      </c>
    </row>
    <row r="1179" spans="1:31" ht="13.5" hidden="1" outlineLevel="3" thickBot="1" x14ac:dyDescent="0.25">
      <c r="A1179" s="28" t="s">
        <v>2443</v>
      </c>
      <c r="B1179" s="28" t="s">
        <v>2444</v>
      </c>
      <c r="C1179" s="24" t="s">
        <v>2447</v>
      </c>
      <c r="D1179" s="24" t="s">
        <v>2448</v>
      </c>
      <c r="E1179" s="25">
        <v>20937606.280000001</v>
      </c>
      <c r="F1179" s="25">
        <v>21227731.109999999</v>
      </c>
      <c r="G1179" s="25">
        <v>20866087.289999999</v>
      </c>
      <c r="H1179" s="25">
        <v>20364919.780000001</v>
      </c>
      <c r="I1179" s="25">
        <v>20417672.170000002</v>
      </c>
      <c r="J1179" s="25">
        <v>20320366.039999999</v>
      </c>
      <c r="K1179" s="25">
        <v>23204982.02</v>
      </c>
      <c r="L1179" s="25">
        <v>26985927.09</v>
      </c>
      <c r="M1179" s="25">
        <v>26873261.219999999</v>
      </c>
      <c r="N1179" s="25">
        <v>26596105.739999998</v>
      </c>
      <c r="O1179" s="25">
        <v>27048858.489999998</v>
      </c>
      <c r="P1179" s="25">
        <v>26767926.050000001</v>
      </c>
      <c r="Q1179" s="25">
        <v>26147018.780000001</v>
      </c>
      <c r="R1179" s="25">
        <f t="shared" si="163"/>
        <v>23684679.127499998</v>
      </c>
      <c r="T1179" s="26"/>
      <c r="U1179" s="26"/>
      <c r="V1179" s="26">
        <f t="shared" si="164"/>
        <v>23684679.127499998</v>
      </c>
      <c r="W1179" s="26"/>
      <c r="X1179" s="26"/>
      <c r="Y1179" s="26"/>
      <c r="Z1179" s="26">
        <f>V1179</f>
        <v>23684679.127499998</v>
      </c>
      <c r="AA1179" s="26"/>
      <c r="AB1179" s="1"/>
      <c r="AC1179" s="27">
        <f t="shared" si="162"/>
        <v>0</v>
      </c>
    </row>
    <row r="1180" spans="1:31" ht="13.5" hidden="1" outlineLevel="3" thickBot="1" x14ac:dyDescent="0.25">
      <c r="A1180" s="28" t="s">
        <v>2443</v>
      </c>
      <c r="B1180" s="28" t="s">
        <v>2444</v>
      </c>
      <c r="C1180" s="24" t="s">
        <v>2449</v>
      </c>
      <c r="D1180" s="24" t="s">
        <v>2450</v>
      </c>
      <c r="E1180" s="25">
        <v>-113696.23</v>
      </c>
      <c r="F1180" s="25">
        <v>-31136.44</v>
      </c>
      <c r="G1180" s="25">
        <v>-100838.99</v>
      </c>
      <c r="H1180" s="25">
        <v>-136770.43</v>
      </c>
      <c r="I1180" s="25">
        <v>-51887.91</v>
      </c>
      <c r="J1180" s="25">
        <v>164606.41</v>
      </c>
      <c r="K1180" s="25">
        <v>18874.7</v>
      </c>
      <c r="L1180" s="25">
        <v>107629.22</v>
      </c>
      <c r="M1180" s="25">
        <v>20994.76</v>
      </c>
      <c r="N1180" s="25">
        <v>-78257.73</v>
      </c>
      <c r="O1180" s="25">
        <v>56272.73</v>
      </c>
      <c r="P1180" s="25">
        <v>182032.43</v>
      </c>
      <c r="Q1180" s="25">
        <v>6884.58</v>
      </c>
      <c r="R1180" s="25">
        <f t="shared" si="163"/>
        <v>8176.0770833333336</v>
      </c>
      <c r="T1180" s="26"/>
      <c r="U1180" s="26"/>
      <c r="V1180" s="26">
        <f t="shared" si="164"/>
        <v>8176.0770833333336</v>
      </c>
      <c r="W1180" s="26"/>
      <c r="X1180" s="26"/>
      <c r="Y1180" s="26">
        <f>V1180</f>
        <v>8176.0770833333336</v>
      </c>
      <c r="Z1180" s="26"/>
      <c r="AA1180" s="26"/>
      <c r="AB1180" s="1"/>
      <c r="AC1180" s="27">
        <f t="shared" si="162"/>
        <v>1</v>
      </c>
    </row>
    <row r="1181" spans="1:31" ht="13.5" hidden="1" outlineLevel="3" thickBot="1" x14ac:dyDescent="0.25">
      <c r="A1181" s="28" t="s">
        <v>2443</v>
      </c>
      <c r="B1181" s="28" t="s">
        <v>2444</v>
      </c>
      <c r="C1181" s="24" t="s">
        <v>2451</v>
      </c>
      <c r="D1181" s="24" t="s">
        <v>2452</v>
      </c>
      <c r="E1181" s="25">
        <v>-1060025.51</v>
      </c>
      <c r="F1181" s="25">
        <v>-1069487.51</v>
      </c>
      <c r="G1181" s="25">
        <v>-1078949.51</v>
      </c>
      <c r="H1181" s="25">
        <v>-1088411.51</v>
      </c>
      <c r="I1181" s="25">
        <v>-1097873.51</v>
      </c>
      <c r="J1181" s="25">
        <v>-1107335.51</v>
      </c>
      <c r="K1181" s="25">
        <v>-1116797.51</v>
      </c>
      <c r="L1181" s="25">
        <v>-1116797.51</v>
      </c>
      <c r="M1181" s="25">
        <v>-1116797.51</v>
      </c>
      <c r="N1181" s="25">
        <v>-1116797.51</v>
      </c>
      <c r="O1181" s="25">
        <v>-1116797.51</v>
      </c>
      <c r="P1181" s="25">
        <v>-1116797.51</v>
      </c>
      <c r="Q1181" s="25">
        <v>-1116797.51</v>
      </c>
      <c r="R1181" s="25">
        <f t="shared" si="163"/>
        <v>-1102604.51</v>
      </c>
      <c r="T1181" s="26"/>
      <c r="U1181" s="26"/>
      <c r="V1181" s="26">
        <f t="shared" si="164"/>
        <v>-1102604.51</v>
      </c>
      <c r="W1181" s="26"/>
      <c r="X1181" s="26"/>
      <c r="Y1181" s="26"/>
      <c r="Z1181" s="26">
        <f>V1181</f>
        <v>-1102604.51</v>
      </c>
      <c r="AA1181" s="26"/>
      <c r="AB1181" s="1"/>
      <c r="AC1181" s="27">
        <f t="shared" si="162"/>
        <v>0</v>
      </c>
    </row>
    <row r="1182" spans="1:31" ht="13.5" hidden="1" outlineLevel="3" thickBot="1" x14ac:dyDescent="0.25">
      <c r="A1182" s="28" t="s">
        <v>2443</v>
      </c>
      <c r="B1182" s="28" t="s">
        <v>2444</v>
      </c>
      <c r="C1182" s="24" t="s">
        <v>2453</v>
      </c>
      <c r="D1182" s="24" t="s">
        <v>2454</v>
      </c>
      <c r="E1182" s="25">
        <v>-2882392.81</v>
      </c>
      <c r="F1182" s="25">
        <v>-2921860.34</v>
      </c>
      <c r="G1182" s="25">
        <v>-2735540.91</v>
      </c>
      <c r="H1182" s="25">
        <v>-2641124.2000000002</v>
      </c>
      <c r="I1182" s="25">
        <v>-2535200.7000000002</v>
      </c>
      <c r="J1182" s="25">
        <v>-2532709.0499999998</v>
      </c>
      <c r="K1182" s="25">
        <v>-1753099.92</v>
      </c>
      <c r="L1182" s="25">
        <v>-1825872.33</v>
      </c>
      <c r="M1182" s="25">
        <v>-1755226.94</v>
      </c>
      <c r="N1182" s="25">
        <v>-857849.97</v>
      </c>
      <c r="O1182" s="25">
        <v>-851071.91</v>
      </c>
      <c r="P1182" s="25">
        <v>-886067.93</v>
      </c>
      <c r="Q1182" s="25">
        <v>-755638.14</v>
      </c>
      <c r="R1182" s="25">
        <f t="shared" si="163"/>
        <v>-1926219.9729166667</v>
      </c>
      <c r="T1182" s="26"/>
      <c r="U1182" s="26"/>
      <c r="V1182" s="26">
        <f t="shared" si="164"/>
        <v>-1926219.9729166667</v>
      </c>
      <c r="W1182" s="26"/>
      <c r="X1182" s="26"/>
      <c r="Y1182" s="26"/>
      <c r="Z1182" s="26">
        <f>V1182</f>
        <v>-1926219.9729166667</v>
      </c>
      <c r="AA1182" s="26"/>
      <c r="AB1182" s="1"/>
      <c r="AC1182" s="27">
        <f t="shared" si="162"/>
        <v>0</v>
      </c>
    </row>
    <row r="1183" spans="1:31" ht="13.5" hidden="1" outlineLevel="3" thickBot="1" x14ac:dyDescent="0.25">
      <c r="A1183" s="28" t="s">
        <v>2443</v>
      </c>
      <c r="B1183" s="28" t="s">
        <v>2444</v>
      </c>
      <c r="C1183" s="24" t="s">
        <v>2455</v>
      </c>
      <c r="D1183" s="24" t="s">
        <v>2456</v>
      </c>
      <c r="E1183" s="25">
        <v>-918486.21</v>
      </c>
      <c r="F1183" s="25">
        <v>-919531.59</v>
      </c>
      <c r="G1183" s="25">
        <v>-920576.97</v>
      </c>
      <c r="H1183" s="25">
        <v>-921622.35</v>
      </c>
      <c r="I1183" s="25">
        <v>-922667.73</v>
      </c>
      <c r="J1183" s="25">
        <v>-923713.11</v>
      </c>
      <c r="K1183" s="25">
        <v>-924758.49</v>
      </c>
      <c r="L1183" s="25">
        <v>-925803.87</v>
      </c>
      <c r="M1183" s="25">
        <v>-926849.25</v>
      </c>
      <c r="N1183" s="25">
        <v>-927894.63</v>
      </c>
      <c r="O1183" s="25">
        <v>-928940.01</v>
      </c>
      <c r="P1183" s="25">
        <v>-929985.39</v>
      </c>
      <c r="Q1183" s="25">
        <v>-931030.77</v>
      </c>
      <c r="R1183" s="25">
        <f t="shared" si="163"/>
        <v>-924758.49000000011</v>
      </c>
      <c r="T1183" s="26"/>
      <c r="U1183" s="26"/>
      <c r="V1183" s="26">
        <f t="shared" si="164"/>
        <v>-924758.49000000011</v>
      </c>
      <c r="W1183" s="26"/>
      <c r="X1183" s="26"/>
      <c r="Y1183" s="26"/>
      <c r="Z1183" s="26">
        <f>V1183</f>
        <v>-924758.49000000011</v>
      </c>
      <c r="AA1183" s="26"/>
      <c r="AB1183" s="1"/>
      <c r="AC1183" s="27">
        <f t="shared" si="162"/>
        <v>0</v>
      </c>
    </row>
    <row r="1184" spans="1:31" ht="13.5" hidden="1" outlineLevel="3" thickBot="1" x14ac:dyDescent="0.25">
      <c r="A1184" s="28" t="s">
        <v>2443</v>
      </c>
      <c r="B1184" s="28" t="s">
        <v>2444</v>
      </c>
      <c r="C1184" s="24" t="s">
        <v>2457</v>
      </c>
      <c r="D1184" s="24" t="s">
        <v>2458</v>
      </c>
      <c r="E1184" s="25">
        <v>0</v>
      </c>
      <c r="F1184" s="25">
        <v>0</v>
      </c>
      <c r="G1184" s="25">
        <v>0</v>
      </c>
      <c r="H1184" s="25">
        <v>0</v>
      </c>
      <c r="I1184" s="25">
        <v>0</v>
      </c>
      <c r="J1184" s="25">
        <v>0</v>
      </c>
      <c r="K1184" s="25">
        <v>-18874.7</v>
      </c>
      <c r="L1184" s="25">
        <v>-126503.92</v>
      </c>
      <c r="M1184" s="25">
        <v>-39869.46</v>
      </c>
      <c r="N1184" s="25">
        <v>0</v>
      </c>
      <c r="O1184" s="25">
        <v>-56272.73</v>
      </c>
      <c r="P1184" s="25">
        <v>-182032.43</v>
      </c>
      <c r="Q1184" s="25">
        <v>-6884.58</v>
      </c>
      <c r="R1184" s="25">
        <f t="shared" si="163"/>
        <v>-35582.960833333331</v>
      </c>
      <c r="T1184" s="26"/>
      <c r="U1184" s="26"/>
      <c r="V1184" s="26">
        <f t="shared" si="164"/>
        <v>-35582.960833333331</v>
      </c>
      <c r="W1184" s="26"/>
      <c r="X1184" s="26"/>
      <c r="Y1184" s="26"/>
      <c r="Z1184" s="26">
        <f>V1184</f>
        <v>-35582.960833333331</v>
      </c>
      <c r="AA1184" s="26"/>
      <c r="AB1184" s="1"/>
      <c r="AC1184" s="27">
        <f t="shared" si="162"/>
        <v>0</v>
      </c>
    </row>
    <row r="1185" spans="1:31" ht="13.5" hidden="1" outlineLevel="3" thickBot="1" x14ac:dyDescent="0.25">
      <c r="A1185" s="28" t="s">
        <v>2443</v>
      </c>
      <c r="B1185" s="28" t="s">
        <v>2444</v>
      </c>
      <c r="C1185" s="24" t="s">
        <v>2459</v>
      </c>
      <c r="D1185" s="24" t="s">
        <v>2460</v>
      </c>
      <c r="E1185" s="25">
        <v>-20937606.280000001</v>
      </c>
      <c r="F1185" s="25">
        <v>-21227731.109999999</v>
      </c>
      <c r="G1185" s="25">
        <v>-20866087.289999999</v>
      </c>
      <c r="H1185" s="25">
        <v>-20364919.780000001</v>
      </c>
      <c r="I1185" s="25">
        <v>-21417672.170000002</v>
      </c>
      <c r="J1185" s="25">
        <v>-20320366.039999999</v>
      </c>
      <c r="K1185" s="25">
        <v>-23204982.02</v>
      </c>
      <c r="L1185" s="25">
        <v>-26985927.09</v>
      </c>
      <c r="M1185" s="25">
        <v>-26873261.219999999</v>
      </c>
      <c r="N1185" s="25">
        <v>-26596105.739999998</v>
      </c>
      <c r="O1185" s="25">
        <v>-27048858.489999998</v>
      </c>
      <c r="P1185" s="25">
        <v>-26767926.050000001</v>
      </c>
      <c r="Q1185" s="25">
        <v>-26147018.780000001</v>
      </c>
      <c r="R1185" s="25">
        <f t="shared" si="163"/>
        <v>-23768012.46083333</v>
      </c>
      <c r="T1185" s="26"/>
      <c r="U1185" s="26"/>
      <c r="V1185" s="26">
        <f t="shared" si="164"/>
        <v>-23768012.46083333</v>
      </c>
      <c r="W1185" s="26"/>
      <c r="X1185" s="26"/>
      <c r="Y1185" s="26"/>
      <c r="Z1185" s="26">
        <f>V1185</f>
        <v>-23768012.46083333</v>
      </c>
      <c r="AA1185" s="26"/>
      <c r="AB1185" s="1"/>
      <c r="AC1185" s="27">
        <f t="shared" si="162"/>
        <v>0</v>
      </c>
    </row>
    <row r="1186" spans="1:31" ht="13.5" hidden="1" outlineLevel="3" thickBot="1" x14ac:dyDescent="0.25">
      <c r="A1186" s="24" t="s">
        <v>2461</v>
      </c>
      <c r="B1186" s="24" t="s">
        <v>2462</v>
      </c>
      <c r="C1186" s="24" t="s">
        <v>2463</v>
      </c>
      <c r="D1186" s="24" t="s">
        <v>2464</v>
      </c>
      <c r="E1186" s="25">
        <v>0</v>
      </c>
      <c r="F1186" s="25">
        <v>0</v>
      </c>
      <c r="G1186" s="25">
        <v>0</v>
      </c>
      <c r="H1186" s="25">
        <v>0</v>
      </c>
      <c r="I1186" s="25">
        <v>0</v>
      </c>
      <c r="J1186" s="25">
        <v>0</v>
      </c>
      <c r="K1186" s="25">
        <v>-1000000</v>
      </c>
      <c r="L1186" s="25">
        <v>-1000000</v>
      </c>
      <c r="M1186" s="25">
        <v>-1000000</v>
      </c>
      <c r="N1186" s="25">
        <v>-1000000</v>
      </c>
      <c r="O1186" s="25">
        <v>-1000000</v>
      </c>
      <c r="P1186" s="25">
        <v>-1000000</v>
      </c>
      <c r="Q1186" s="25">
        <v>-5000000</v>
      </c>
      <c r="R1186" s="25">
        <f t="shared" si="163"/>
        <v>-708333.33333333337</v>
      </c>
      <c r="T1186" s="26"/>
      <c r="U1186" s="26"/>
      <c r="V1186" s="26">
        <f t="shared" si="164"/>
        <v>-708333.33333333337</v>
      </c>
      <c r="W1186" s="26"/>
      <c r="X1186" s="26"/>
      <c r="Y1186" s="26">
        <v>-50182.448920393188</v>
      </c>
      <c r="Z1186" s="26">
        <f>V1186-Y1186</f>
        <v>-658150.88441294013</v>
      </c>
      <c r="AA1186" s="26"/>
      <c r="AB1186" s="1"/>
      <c r="AC1186" s="27">
        <f t="shared" si="162"/>
        <v>7.0845810240555085E-2</v>
      </c>
    </row>
    <row r="1187" spans="1:31" ht="13.5" hidden="1" outlineLevel="2" collapsed="1" thickBot="1" x14ac:dyDescent="0.25">
      <c r="A1187" s="29" t="s">
        <v>2465</v>
      </c>
      <c r="B1187" s="29"/>
      <c r="C1187" s="29"/>
      <c r="D1187" s="29"/>
      <c r="E1187" s="30">
        <f t="shared" ref="E1187:R1187" si="165">SUBTOTAL(9,E1178:E1186)</f>
        <v>-5903206.2400000021</v>
      </c>
      <c r="F1187" s="30">
        <f t="shared" si="165"/>
        <v>-5871664.5100000016</v>
      </c>
      <c r="G1187" s="30">
        <f t="shared" si="165"/>
        <v>-5745708.9000000004</v>
      </c>
      <c r="H1187" s="30">
        <f t="shared" si="165"/>
        <v>-5833214.3499999996</v>
      </c>
      <c r="I1187" s="30">
        <f t="shared" si="165"/>
        <v>-6669207.9600000009</v>
      </c>
      <c r="J1187" s="30">
        <f t="shared" si="165"/>
        <v>-5515619.870000001</v>
      </c>
      <c r="K1187" s="30">
        <f t="shared" si="165"/>
        <v>-5351421.09</v>
      </c>
      <c r="L1187" s="30">
        <f t="shared" si="165"/>
        <v>-5368489.2500000075</v>
      </c>
      <c r="M1187" s="30">
        <f t="shared" si="165"/>
        <v>-5399180.0100000016</v>
      </c>
      <c r="N1187" s="30">
        <f t="shared" si="165"/>
        <v>-4738685.9499999993</v>
      </c>
      <c r="O1187" s="30">
        <f t="shared" si="165"/>
        <v>-4819273.8300000019</v>
      </c>
      <c r="P1187" s="30">
        <f t="shared" si="165"/>
        <v>-5021430.2800000012</v>
      </c>
      <c r="Q1187" s="30">
        <f t="shared" si="165"/>
        <v>-9057276.1700000018</v>
      </c>
      <c r="R1187" s="30">
        <f t="shared" si="165"/>
        <v>-5651178.100416665</v>
      </c>
      <c r="S1187" s="4"/>
      <c r="T1187" s="30">
        <f>SUBTOTAL(9,T1178:T1186)</f>
        <v>0</v>
      </c>
      <c r="U1187" s="30">
        <f>SUBTOTAL(9,U1178:U1186)</f>
        <v>0</v>
      </c>
      <c r="V1187" s="30">
        <f>SUBTOTAL(9,V1178:V1186)</f>
        <v>-5651178.100416665</v>
      </c>
      <c r="W1187" s="30">
        <f>SUBTOTAL(9,W1178:W1186)</f>
        <v>0</v>
      </c>
      <c r="X1187" s="30"/>
      <c r="Y1187" s="30">
        <f t="shared" ref="Y1187:AA1187" si="166">SUBTOTAL(9,Y1178:Y1186)</f>
        <v>-42006.371837059851</v>
      </c>
      <c r="Z1187" s="30">
        <f t="shared" si="166"/>
        <v>-5609171.7285796069</v>
      </c>
      <c r="AA1187" s="30">
        <f t="shared" si="166"/>
        <v>0</v>
      </c>
      <c r="AB1187" s="30"/>
      <c r="AC1187" s="31">
        <f t="shared" si="162"/>
        <v>7.4332061546534328E-3</v>
      </c>
      <c r="AE1187" s="4"/>
    </row>
    <row r="1188" spans="1:31" ht="15.75" hidden="1" outlineLevel="3" thickBot="1" x14ac:dyDescent="0.3">
      <c r="A1188" s="24" t="s">
        <v>2466</v>
      </c>
      <c r="B1188" s="24" t="s">
        <v>2467</v>
      </c>
      <c r="C1188" s="24" t="s">
        <v>2468</v>
      </c>
      <c r="D1188" s="24" t="s">
        <v>2469</v>
      </c>
      <c r="E1188" s="25">
        <v>-256405664.69999999</v>
      </c>
      <c r="F1188" s="25">
        <v>-256003664.69999999</v>
      </c>
      <c r="G1188" s="25">
        <v>-255996164.69999999</v>
      </c>
      <c r="H1188" s="25">
        <v>-255643664.69999999</v>
      </c>
      <c r="I1188" s="25">
        <v>-255433664.69999999</v>
      </c>
      <c r="J1188" s="25">
        <v>-255453664.69999999</v>
      </c>
      <c r="K1188" s="25">
        <v>-255473664.69999999</v>
      </c>
      <c r="L1188" s="25">
        <v>-255723664.69999999</v>
      </c>
      <c r="M1188" s="25">
        <v>-255735994.69999999</v>
      </c>
      <c r="N1188" s="25">
        <v>-255761664.69999999</v>
      </c>
      <c r="O1188" s="25">
        <v>-255986664.69999999</v>
      </c>
      <c r="P1188" s="25">
        <v>-256319664.69999999</v>
      </c>
      <c r="Q1188" s="25">
        <v>-480809964.69999999</v>
      </c>
      <c r="R1188" s="25">
        <f>(E1188+2*SUM(F1188:P1188)+Q1188)/24</f>
        <v>-265178329.69999996</v>
      </c>
      <c r="T1188" s="26"/>
      <c r="U1188" s="26"/>
      <c r="V1188" s="26">
        <f>R1188</f>
        <v>-265178329.69999996</v>
      </c>
      <c r="W1188" s="26"/>
      <c r="X1188" s="26"/>
      <c r="Y1188" s="50">
        <v>-18786773.625833549</v>
      </c>
      <c r="Z1188" s="50">
        <f>V1188-Y1188</f>
        <v>-246391556.07416642</v>
      </c>
      <c r="AA1188" s="26"/>
      <c r="AB1188" s="1"/>
      <c r="AC1188" s="27">
        <f t="shared" si="162"/>
        <v>7.0845810240555085E-2</v>
      </c>
      <c r="AD1188" s="15"/>
    </row>
    <row r="1189" spans="1:31" ht="13.5" hidden="1" outlineLevel="3" thickBot="1" x14ac:dyDescent="0.25">
      <c r="A1189" s="24" t="s">
        <v>2470</v>
      </c>
      <c r="B1189" s="24" t="s">
        <v>2471</v>
      </c>
      <c r="C1189" s="24" t="s">
        <v>2472</v>
      </c>
      <c r="D1189" s="24" t="s">
        <v>2473</v>
      </c>
      <c r="E1189" s="25">
        <v>-12416392.34</v>
      </c>
      <c r="F1189" s="25">
        <v>-12542367.59</v>
      </c>
      <c r="G1189" s="25">
        <v>-12605275.24</v>
      </c>
      <c r="H1189" s="25">
        <v>-12671153.65</v>
      </c>
      <c r="I1189" s="25">
        <v>-12762591.939999999</v>
      </c>
      <c r="J1189" s="25">
        <v>-12846851.66</v>
      </c>
      <c r="K1189" s="25">
        <v>-12928636.02</v>
      </c>
      <c r="L1189" s="25">
        <v>-12936550.529999999</v>
      </c>
      <c r="M1189" s="25">
        <v>-13026852.68</v>
      </c>
      <c r="N1189" s="25">
        <v>-13083463.18</v>
      </c>
      <c r="O1189" s="25">
        <v>-13107425.369999999</v>
      </c>
      <c r="P1189" s="25">
        <v>-13106109.01</v>
      </c>
      <c r="Q1189" s="25">
        <v>-13215031.779999999</v>
      </c>
      <c r="R1189" s="25">
        <f>(E1189+2*SUM(F1189:P1189)+Q1189)/24</f>
        <v>-12869415.744166665</v>
      </c>
      <c r="T1189" s="26"/>
      <c r="U1189" s="26"/>
      <c r="V1189" s="26">
        <f>R1189</f>
        <v>-12869415.744166665</v>
      </c>
      <c r="W1189" s="26"/>
      <c r="X1189" s="26"/>
      <c r="Y1189" s="50"/>
      <c r="Z1189" s="50">
        <f>V1189</f>
        <v>-12869415.744166665</v>
      </c>
      <c r="AA1189" s="26"/>
      <c r="AB1189" s="1"/>
      <c r="AC1189" s="27">
        <f t="shared" si="162"/>
        <v>0</v>
      </c>
    </row>
    <row r="1190" spans="1:31" ht="15.75" hidden="1" outlineLevel="3" thickBot="1" x14ac:dyDescent="0.3">
      <c r="A1190" s="24" t="s">
        <v>2474</v>
      </c>
      <c r="B1190" s="24" t="s">
        <v>2475</v>
      </c>
      <c r="C1190" s="24" t="s">
        <v>2476</v>
      </c>
      <c r="D1190" s="24" t="s">
        <v>2477</v>
      </c>
      <c r="E1190" s="25">
        <v>115250000</v>
      </c>
      <c r="F1190" s="25">
        <v>115250000</v>
      </c>
      <c r="G1190" s="25">
        <v>115250000</v>
      </c>
      <c r="H1190" s="25">
        <v>115250000</v>
      </c>
      <c r="I1190" s="25">
        <v>115250000</v>
      </c>
      <c r="J1190" s="25">
        <v>115250000</v>
      </c>
      <c r="K1190" s="25">
        <v>115250000</v>
      </c>
      <c r="L1190" s="25">
        <v>115250000</v>
      </c>
      <c r="M1190" s="25">
        <v>115250000</v>
      </c>
      <c r="N1190" s="25">
        <v>115250000</v>
      </c>
      <c r="O1190" s="25">
        <v>115250000</v>
      </c>
      <c r="P1190" s="25">
        <v>115250000</v>
      </c>
      <c r="Q1190" s="25">
        <v>276650000</v>
      </c>
      <c r="R1190" s="25">
        <f>(E1190+2*SUM(F1190:P1190)+Q1190)/24</f>
        <v>121975000</v>
      </c>
      <c r="T1190" s="26"/>
      <c r="U1190" s="26"/>
      <c r="V1190" s="26">
        <f>R1190</f>
        <v>121975000</v>
      </c>
      <c r="W1190" s="26"/>
      <c r="X1190" s="26"/>
      <c r="Y1190" s="50">
        <v>8641417.7040917072</v>
      </c>
      <c r="Z1190" s="50">
        <f>V1190-Y1190</f>
        <v>113333582.29590829</v>
      </c>
      <c r="AA1190" s="26"/>
      <c r="AB1190" s="1"/>
      <c r="AC1190" s="27">
        <f t="shared" si="162"/>
        <v>7.0845810240555085E-2</v>
      </c>
      <c r="AD1190" s="15"/>
    </row>
    <row r="1191" spans="1:31" ht="13.5" hidden="1" outlineLevel="2" collapsed="1" thickBot="1" x14ac:dyDescent="0.25">
      <c r="A1191" s="29" t="s">
        <v>2478</v>
      </c>
      <c r="B1191" s="29"/>
      <c r="C1191" s="29"/>
      <c r="D1191" s="29"/>
      <c r="E1191" s="30">
        <f t="shared" ref="E1191:R1191" si="167">SUBTOTAL(9,E1188:E1190)</f>
        <v>-153572057.03999996</v>
      </c>
      <c r="F1191" s="30">
        <f t="shared" si="167"/>
        <v>-153296032.28999996</v>
      </c>
      <c r="G1191" s="30">
        <f t="shared" si="167"/>
        <v>-153351439.94</v>
      </c>
      <c r="H1191" s="30">
        <f t="shared" si="167"/>
        <v>-153064818.34999999</v>
      </c>
      <c r="I1191" s="30">
        <f t="shared" si="167"/>
        <v>-152946256.63999999</v>
      </c>
      <c r="J1191" s="30">
        <f t="shared" si="167"/>
        <v>-153050516.35999998</v>
      </c>
      <c r="K1191" s="30">
        <f t="shared" si="167"/>
        <v>-153152300.72</v>
      </c>
      <c r="L1191" s="30">
        <f t="shared" si="167"/>
        <v>-153410215.22999996</v>
      </c>
      <c r="M1191" s="30">
        <f t="shared" si="167"/>
        <v>-153512847.38</v>
      </c>
      <c r="N1191" s="30">
        <f t="shared" si="167"/>
        <v>-153595127.88</v>
      </c>
      <c r="O1191" s="30">
        <f t="shared" si="167"/>
        <v>-153844090.06999999</v>
      </c>
      <c r="P1191" s="30">
        <f t="shared" si="167"/>
        <v>-154175773.70999998</v>
      </c>
      <c r="Q1191" s="30">
        <f t="shared" si="167"/>
        <v>-217374996.47999996</v>
      </c>
      <c r="R1191" s="30">
        <f t="shared" si="167"/>
        <v>-156072745.4441666</v>
      </c>
      <c r="S1191" s="4"/>
      <c r="T1191" s="30">
        <f>SUBTOTAL(9,T1188:T1190)</f>
        <v>0</v>
      </c>
      <c r="U1191" s="30">
        <f>SUBTOTAL(9,U1188:U1190)</f>
        <v>0</v>
      </c>
      <c r="V1191" s="30">
        <f>SUBTOTAL(9,V1188:V1190)</f>
        <v>-156072745.4441666</v>
      </c>
      <c r="W1191" s="30">
        <f>SUBTOTAL(9,W1188:W1190)</f>
        <v>0</v>
      </c>
      <c r="X1191" s="30"/>
      <c r="Y1191" s="30">
        <f t="shared" ref="Y1191:AA1191" si="168">SUBTOTAL(9,Y1188:Y1190)</f>
        <v>-10145355.921741841</v>
      </c>
      <c r="Z1191" s="30">
        <f t="shared" si="168"/>
        <v>-145927389.52242482</v>
      </c>
      <c r="AA1191" s="30">
        <f t="shared" si="168"/>
        <v>0</v>
      </c>
      <c r="AB1191" s="30"/>
      <c r="AC1191" s="31">
        <f t="shared" si="162"/>
        <v>6.5004020355182615E-2</v>
      </c>
      <c r="AE1191" s="4"/>
    </row>
    <row r="1192" spans="1:31" ht="13.5" hidden="1" outlineLevel="3" thickBot="1" x14ac:dyDescent="0.25">
      <c r="A1192" s="24" t="s">
        <v>2479</v>
      </c>
      <c r="B1192" s="24" t="s">
        <v>2480</v>
      </c>
      <c r="C1192" s="24" t="s">
        <v>2481</v>
      </c>
      <c r="D1192" s="24" t="s">
        <v>2482</v>
      </c>
      <c r="E1192" s="25">
        <v>-25948278.32</v>
      </c>
      <c r="F1192" s="25">
        <v>-26212476.120000001</v>
      </c>
      <c r="G1192" s="25">
        <v>-26311701.09</v>
      </c>
      <c r="H1192" s="25">
        <v>-26560825.420000002</v>
      </c>
      <c r="I1192" s="25">
        <v>-26850450.140000001</v>
      </c>
      <c r="J1192" s="25">
        <v>-27158251.350000001</v>
      </c>
      <c r="K1192" s="25">
        <v>-21952574.239999998</v>
      </c>
      <c r="L1192" s="25">
        <v>-21833276.579999998</v>
      </c>
      <c r="M1192" s="25">
        <v>-22101818.710000001</v>
      </c>
      <c r="N1192" s="25">
        <v>-22353415.210000001</v>
      </c>
      <c r="O1192" s="25">
        <v>-22302762.43</v>
      </c>
      <c r="P1192" s="25">
        <v>-22376107.48</v>
      </c>
      <c r="Q1192" s="25">
        <v>-22542118.010000002</v>
      </c>
      <c r="R1192" s="25">
        <f t="shared" ref="R1192:R1206" si="169">(E1192+2*SUM(F1192:P1192)+Q1192)/24</f>
        <v>-24188238.077916667</v>
      </c>
      <c r="T1192" s="26"/>
      <c r="U1192" s="26"/>
      <c r="V1192" s="26">
        <f>R1192</f>
        <v>-24188238.077916667</v>
      </c>
      <c r="W1192" s="26"/>
      <c r="X1192" s="26"/>
      <c r="Y1192" s="50"/>
      <c r="Z1192" s="50"/>
      <c r="AA1192" s="50">
        <f>V1192</f>
        <v>-24188238.077916667</v>
      </c>
      <c r="AB1192" s="1"/>
      <c r="AC1192" s="27">
        <f t="shared" si="162"/>
        <v>0</v>
      </c>
      <c r="AE1192" s="4"/>
    </row>
    <row r="1193" spans="1:31" ht="15.75" hidden="1" outlineLevel="3" thickBot="1" x14ac:dyDescent="0.3">
      <c r="A1193" s="28" t="s">
        <v>2479</v>
      </c>
      <c r="B1193" s="28" t="s">
        <v>2480</v>
      </c>
      <c r="C1193" s="24" t="s">
        <v>2483</v>
      </c>
      <c r="D1193" s="24" t="s">
        <v>2484</v>
      </c>
      <c r="E1193" s="25">
        <v>-1612198</v>
      </c>
      <c r="F1193" s="25">
        <v>-1604609.1</v>
      </c>
      <c r="G1193" s="25">
        <v>-1581443</v>
      </c>
      <c r="H1193" s="25">
        <v>-1573623</v>
      </c>
      <c r="I1193" s="25">
        <v>-1565822</v>
      </c>
      <c r="J1193" s="25">
        <v>-1558079</v>
      </c>
      <c r="K1193" s="25">
        <v>-1550325</v>
      </c>
      <c r="L1193" s="25">
        <v>-1505184</v>
      </c>
      <c r="M1193" s="25">
        <v>-1497813</v>
      </c>
      <c r="N1193" s="25">
        <v>-1490432</v>
      </c>
      <c r="O1193" s="25">
        <v>-1483067</v>
      </c>
      <c r="P1193" s="25">
        <v>-1475758</v>
      </c>
      <c r="Q1193" s="25">
        <v>-1468448</v>
      </c>
      <c r="R1193" s="25">
        <f t="shared" si="169"/>
        <v>-1535539.8416666668</v>
      </c>
      <c r="T1193" s="26"/>
      <c r="U1193" s="26"/>
      <c r="V1193" s="26">
        <f>R1193</f>
        <v>-1535539.8416666668</v>
      </c>
      <c r="W1193" s="26"/>
      <c r="X1193" s="26"/>
      <c r="Y1193" s="50">
        <v>-108786.56423952867</v>
      </c>
      <c r="Z1193" s="50">
        <f>V1193-Y1193</f>
        <v>-1426753.2774271381</v>
      </c>
      <c r="AA1193" s="50"/>
      <c r="AB1193" s="1"/>
      <c r="AC1193" s="27">
        <f t="shared" si="162"/>
        <v>7.0845810240555085E-2</v>
      </c>
      <c r="AD1193" s="15"/>
      <c r="AE1193" s="4"/>
    </row>
    <row r="1194" spans="1:31" ht="13.5" hidden="1" outlineLevel="3" thickBot="1" x14ac:dyDescent="0.25">
      <c r="A1194" s="28" t="s">
        <v>2479</v>
      </c>
      <c r="B1194" s="28" t="s">
        <v>2480</v>
      </c>
      <c r="C1194" s="24" t="s">
        <v>2485</v>
      </c>
      <c r="D1194" s="24" t="s">
        <v>2486</v>
      </c>
      <c r="E1194" s="25">
        <v>-2274256.2400000002</v>
      </c>
      <c r="F1194" s="25">
        <v>-2263821.58</v>
      </c>
      <c r="G1194" s="25">
        <v>-2244546.98</v>
      </c>
      <c r="H1194" s="25">
        <v>-2235366.9900000002</v>
      </c>
      <c r="I1194" s="25">
        <v>-2231855.63</v>
      </c>
      <c r="J1194" s="25">
        <v>-2225184.15</v>
      </c>
      <c r="K1194" s="25">
        <v>-2223461</v>
      </c>
      <c r="L1194" s="25">
        <v>-2219512.16</v>
      </c>
      <c r="M1194" s="25">
        <v>-2213406.92</v>
      </c>
      <c r="N1194" s="25">
        <v>-2210963.1800000002</v>
      </c>
      <c r="O1194" s="25">
        <v>-2208807.4900000002</v>
      </c>
      <c r="P1194" s="25">
        <v>-2184959.79</v>
      </c>
      <c r="Q1194" s="25">
        <v>-2139384.08</v>
      </c>
      <c r="R1194" s="25">
        <f t="shared" si="169"/>
        <v>-2222392.1691666665</v>
      </c>
      <c r="T1194" s="26"/>
      <c r="U1194" s="26"/>
      <c r="V1194" s="26">
        <f>R1194</f>
        <v>-2222392.1691666665</v>
      </c>
      <c r="W1194" s="26"/>
      <c r="X1194" s="26"/>
      <c r="Y1194" s="50"/>
      <c r="Z1194" s="50"/>
      <c r="AA1194" s="50">
        <f>V1194</f>
        <v>-2222392.1691666665</v>
      </c>
      <c r="AB1194" s="1"/>
      <c r="AC1194" s="27">
        <f t="shared" si="162"/>
        <v>0</v>
      </c>
      <c r="AE1194" s="4"/>
    </row>
    <row r="1195" spans="1:31" ht="13.5" hidden="1" outlineLevel="3" thickBot="1" x14ac:dyDescent="0.25">
      <c r="A1195" s="24" t="s">
        <v>2487</v>
      </c>
      <c r="B1195" s="24" t="s">
        <v>2488</v>
      </c>
      <c r="C1195" s="24" t="s">
        <v>2489</v>
      </c>
      <c r="D1195" s="24" t="s">
        <v>2490</v>
      </c>
      <c r="E1195" s="25">
        <v>0</v>
      </c>
      <c r="F1195" s="25">
        <v>0</v>
      </c>
      <c r="G1195" s="25">
        <v>0</v>
      </c>
      <c r="H1195" s="25">
        <v>-275018.77</v>
      </c>
      <c r="I1195" s="25">
        <v>0</v>
      </c>
      <c r="J1195" s="25">
        <v>0</v>
      </c>
      <c r="K1195" s="25">
        <v>0</v>
      </c>
      <c r="L1195" s="25">
        <v>-222537.77</v>
      </c>
      <c r="M1195" s="25">
        <v>-63</v>
      </c>
      <c r="N1195" s="25">
        <v>-142118.19</v>
      </c>
      <c r="O1195" s="25">
        <v>-63</v>
      </c>
      <c r="P1195" s="25">
        <v>0</v>
      </c>
      <c r="Q1195" s="25">
        <v>0</v>
      </c>
      <c r="R1195" s="25">
        <f t="shared" si="169"/>
        <v>-53316.727500000001</v>
      </c>
      <c r="T1195" s="26"/>
      <c r="U1195" s="26"/>
      <c r="V1195" s="26">
        <f>R1195</f>
        <v>-53316.727500000001</v>
      </c>
      <c r="W1195" s="26"/>
      <c r="X1195" s="26"/>
      <c r="Y1195" s="50"/>
      <c r="Z1195" s="50"/>
      <c r="AA1195" s="50">
        <f>V1195</f>
        <v>-53316.727500000001</v>
      </c>
      <c r="AB1195" s="1"/>
      <c r="AC1195" s="27">
        <f t="shared" si="162"/>
        <v>0</v>
      </c>
      <c r="AE1195" s="4"/>
    </row>
    <row r="1196" spans="1:31" ht="13.5" hidden="1" outlineLevel="3" thickBot="1" x14ac:dyDescent="0.25">
      <c r="A1196" s="28" t="s">
        <v>2487</v>
      </c>
      <c r="B1196" s="28" t="s">
        <v>2488</v>
      </c>
      <c r="C1196" s="24" t="s">
        <v>2491</v>
      </c>
      <c r="D1196" s="24" t="s">
        <v>2492</v>
      </c>
      <c r="E1196" s="25">
        <v>22389011</v>
      </c>
      <c r="F1196" s="25">
        <v>22389011</v>
      </c>
      <c r="G1196" s="25">
        <v>22389011</v>
      </c>
      <c r="H1196" s="25">
        <v>22389011</v>
      </c>
      <c r="I1196" s="25">
        <v>22389011</v>
      </c>
      <c r="J1196" s="25">
        <v>22389011</v>
      </c>
      <c r="K1196" s="25">
        <v>22389011</v>
      </c>
      <c r="L1196" s="25">
        <v>22389011</v>
      </c>
      <c r="M1196" s="25">
        <v>22389011</v>
      </c>
      <c r="N1196" s="25">
        <v>22389011</v>
      </c>
      <c r="O1196" s="25">
        <v>22389011</v>
      </c>
      <c r="P1196" s="25">
        <v>22389011</v>
      </c>
      <c r="Q1196" s="25">
        <v>22389011</v>
      </c>
      <c r="R1196" s="25">
        <f t="shared" si="169"/>
        <v>22389011</v>
      </c>
      <c r="T1196" s="26"/>
      <c r="U1196" s="26">
        <f>R1196</f>
        <v>22389011</v>
      </c>
      <c r="V1196" s="26"/>
      <c r="W1196" s="26"/>
      <c r="X1196" s="26"/>
      <c r="Y1196" s="50"/>
      <c r="Z1196" s="50"/>
      <c r="AA1196" s="50"/>
      <c r="AB1196" s="1"/>
      <c r="AC1196" s="27">
        <f t="shared" si="162"/>
        <v>0</v>
      </c>
      <c r="AE1196" s="4"/>
    </row>
    <row r="1197" spans="1:31" ht="13.5" hidden="1" outlineLevel="3" thickBot="1" x14ac:dyDescent="0.25">
      <c r="A1197" s="28" t="s">
        <v>2487</v>
      </c>
      <c r="B1197" s="28" t="s">
        <v>2488</v>
      </c>
      <c r="C1197" s="24" t="s">
        <v>2493</v>
      </c>
      <c r="D1197" s="24" t="s">
        <v>2494</v>
      </c>
      <c r="E1197" s="25">
        <v>-5429290</v>
      </c>
      <c r="F1197" s="25">
        <v>-5429290</v>
      </c>
      <c r="G1197" s="25">
        <v>-5429290</v>
      </c>
      <c r="H1197" s="25">
        <v>-5429290</v>
      </c>
      <c r="I1197" s="25">
        <v>-5429290</v>
      </c>
      <c r="J1197" s="25">
        <v>-5429290</v>
      </c>
      <c r="K1197" s="25">
        <v>-5429290</v>
      </c>
      <c r="L1197" s="25">
        <v>-5429290</v>
      </c>
      <c r="M1197" s="25">
        <v>-5429290</v>
      </c>
      <c r="N1197" s="25">
        <v>-5429290</v>
      </c>
      <c r="O1197" s="25">
        <v>-5429290</v>
      </c>
      <c r="P1197" s="25">
        <v>-5429290</v>
      </c>
      <c r="Q1197" s="25">
        <v>-5429290</v>
      </c>
      <c r="R1197" s="25">
        <f t="shared" si="169"/>
        <v>-5429290</v>
      </c>
      <c r="T1197" s="26"/>
      <c r="U1197" s="26">
        <f>R1197</f>
        <v>-5429290</v>
      </c>
      <c r="V1197" s="26"/>
      <c r="W1197" s="26"/>
      <c r="X1197" s="26"/>
      <c r="Y1197" s="50"/>
      <c r="Z1197" s="50"/>
      <c r="AA1197" s="50"/>
      <c r="AB1197" s="1"/>
      <c r="AC1197" s="27">
        <f t="shared" si="162"/>
        <v>0</v>
      </c>
      <c r="AE1197" s="4"/>
    </row>
    <row r="1198" spans="1:31" ht="13.5" hidden="1" outlineLevel="3" thickBot="1" x14ac:dyDescent="0.25">
      <c r="A1198" s="28" t="s">
        <v>2487</v>
      </c>
      <c r="B1198" s="28" t="s">
        <v>2488</v>
      </c>
      <c r="C1198" s="24" t="s">
        <v>2495</v>
      </c>
      <c r="D1198" s="24" t="s">
        <v>2496</v>
      </c>
      <c r="E1198" s="25">
        <v>0</v>
      </c>
      <c r="F1198" s="25">
        <v>0</v>
      </c>
      <c r="G1198" s="25">
        <v>0</v>
      </c>
      <c r="H1198" s="25">
        <v>275018.77</v>
      </c>
      <c r="I1198" s="25">
        <v>0</v>
      </c>
      <c r="J1198" s="25">
        <v>0</v>
      </c>
      <c r="K1198" s="25">
        <v>0</v>
      </c>
      <c r="L1198" s="25">
        <v>0</v>
      </c>
      <c r="M1198" s="25">
        <v>0</v>
      </c>
      <c r="N1198" s="25">
        <v>142118.19</v>
      </c>
      <c r="O1198" s="25">
        <v>142118.19</v>
      </c>
      <c r="P1198" s="25">
        <v>142118.19</v>
      </c>
      <c r="Q1198" s="25">
        <v>0</v>
      </c>
      <c r="R1198" s="25">
        <f t="shared" si="169"/>
        <v>58447.778333333343</v>
      </c>
      <c r="T1198" s="26"/>
      <c r="U1198" s="26"/>
      <c r="V1198" s="26">
        <f>R1198</f>
        <v>58447.778333333343</v>
      </c>
      <c r="W1198" s="26"/>
      <c r="X1198" s="26"/>
      <c r="Y1198" s="50"/>
      <c r="Z1198" s="50"/>
      <c r="AA1198" s="50">
        <f>V1198</f>
        <v>58447.778333333343</v>
      </c>
      <c r="AB1198" s="1"/>
      <c r="AC1198" s="27">
        <f t="shared" si="162"/>
        <v>0</v>
      </c>
      <c r="AE1198" s="4"/>
    </row>
    <row r="1199" spans="1:31" ht="13.5" hidden="1" outlineLevel="3" thickBot="1" x14ac:dyDescent="0.25">
      <c r="A1199" s="28" t="s">
        <v>2487</v>
      </c>
      <c r="B1199" s="28" t="s">
        <v>2488</v>
      </c>
      <c r="C1199" s="24" t="s">
        <v>2497</v>
      </c>
      <c r="D1199" s="24" t="s">
        <v>2498</v>
      </c>
      <c r="E1199" s="25">
        <v>5429290</v>
      </c>
      <c r="F1199" s="25">
        <v>5429290</v>
      </c>
      <c r="G1199" s="25">
        <v>5429290</v>
      </c>
      <c r="H1199" s="25">
        <v>5429290</v>
      </c>
      <c r="I1199" s="25">
        <v>5429290</v>
      </c>
      <c r="J1199" s="25">
        <v>5429290</v>
      </c>
      <c r="K1199" s="25">
        <v>5429290</v>
      </c>
      <c r="L1199" s="25">
        <v>5429290</v>
      </c>
      <c r="M1199" s="25">
        <v>5429290</v>
      </c>
      <c r="N1199" s="25">
        <v>5429290</v>
      </c>
      <c r="O1199" s="25">
        <v>5429290</v>
      </c>
      <c r="P1199" s="25">
        <v>5429290</v>
      </c>
      <c r="Q1199" s="25">
        <v>5429290</v>
      </c>
      <c r="R1199" s="25">
        <f t="shared" si="169"/>
        <v>5429290</v>
      </c>
      <c r="T1199" s="26"/>
      <c r="U1199" s="26">
        <f>R1199</f>
        <v>5429290</v>
      </c>
      <c r="V1199" s="26"/>
      <c r="W1199" s="26"/>
      <c r="X1199" s="26"/>
      <c r="Y1199" s="50"/>
      <c r="Z1199" s="50"/>
      <c r="AA1199" s="50"/>
      <c r="AB1199" s="1"/>
      <c r="AC1199" s="27">
        <f t="shared" si="162"/>
        <v>0</v>
      </c>
      <c r="AE1199" s="4"/>
    </row>
    <row r="1200" spans="1:31" ht="13.5" hidden="1" outlineLevel="3" thickBot="1" x14ac:dyDescent="0.25">
      <c r="A1200" s="28" t="s">
        <v>2487</v>
      </c>
      <c r="B1200" s="28" t="s">
        <v>2488</v>
      </c>
      <c r="C1200" s="24" t="s">
        <v>2499</v>
      </c>
      <c r="D1200" s="24" t="s">
        <v>2500</v>
      </c>
      <c r="E1200" s="25">
        <v>-16959721</v>
      </c>
      <c r="F1200" s="25">
        <v>-16959721</v>
      </c>
      <c r="G1200" s="25">
        <v>-16959721</v>
      </c>
      <c r="H1200" s="25">
        <v>-16959721</v>
      </c>
      <c r="I1200" s="25">
        <v>-16959721</v>
      </c>
      <c r="J1200" s="25">
        <v>-16959721</v>
      </c>
      <c r="K1200" s="25">
        <v>-16959721</v>
      </c>
      <c r="L1200" s="25">
        <v>-16959721</v>
      </c>
      <c r="M1200" s="25">
        <v>-16959721</v>
      </c>
      <c r="N1200" s="25">
        <v>-16959721</v>
      </c>
      <c r="O1200" s="25">
        <v>-16959721</v>
      </c>
      <c r="P1200" s="25">
        <v>-16959721</v>
      </c>
      <c r="Q1200" s="25">
        <v>-16959721</v>
      </c>
      <c r="R1200" s="25">
        <f t="shared" si="169"/>
        <v>-16959721</v>
      </c>
      <c r="T1200" s="26"/>
      <c r="U1200" s="26">
        <f>R1200</f>
        <v>-16959721</v>
      </c>
      <c r="V1200" s="26"/>
      <c r="W1200" s="26"/>
      <c r="X1200" s="26"/>
      <c r="Y1200" s="50"/>
      <c r="Z1200" s="50"/>
      <c r="AA1200" s="50"/>
      <c r="AB1200" s="1"/>
      <c r="AC1200" s="27">
        <f t="shared" si="162"/>
        <v>0</v>
      </c>
      <c r="AE1200" s="4"/>
    </row>
    <row r="1201" spans="1:31" ht="13.5" hidden="1" outlineLevel="3" thickBot="1" x14ac:dyDescent="0.25">
      <c r="A1201" s="28" t="s">
        <v>2487</v>
      </c>
      <c r="B1201" s="28" t="s">
        <v>2488</v>
      </c>
      <c r="C1201" s="24" t="s">
        <v>2501</v>
      </c>
      <c r="D1201" s="24" t="s">
        <v>2502</v>
      </c>
      <c r="E1201" s="25">
        <v>-5429290</v>
      </c>
      <c r="F1201" s="25">
        <v>-5429290</v>
      </c>
      <c r="G1201" s="25">
        <v>-5429290</v>
      </c>
      <c r="H1201" s="25">
        <v>-5429290</v>
      </c>
      <c r="I1201" s="25">
        <v>-5429290</v>
      </c>
      <c r="J1201" s="25">
        <v>-5429290</v>
      </c>
      <c r="K1201" s="25">
        <v>-5429290</v>
      </c>
      <c r="L1201" s="25">
        <v>-5429290</v>
      </c>
      <c r="M1201" s="25">
        <v>-5429290</v>
      </c>
      <c r="N1201" s="25">
        <v>-5429290</v>
      </c>
      <c r="O1201" s="25">
        <v>-5429290</v>
      </c>
      <c r="P1201" s="25">
        <v>-5429290</v>
      </c>
      <c r="Q1201" s="25">
        <v>-5429290</v>
      </c>
      <c r="R1201" s="25">
        <f t="shared" si="169"/>
        <v>-5429290</v>
      </c>
      <c r="T1201" s="26"/>
      <c r="U1201" s="26">
        <f>R1201</f>
        <v>-5429290</v>
      </c>
      <c r="V1201" s="26"/>
      <c r="W1201" s="26"/>
      <c r="X1201" s="26"/>
      <c r="Y1201" s="50"/>
      <c r="Z1201" s="50"/>
      <c r="AA1201" s="50"/>
      <c r="AB1201" s="1"/>
      <c r="AC1201" s="27">
        <f t="shared" si="162"/>
        <v>0</v>
      </c>
      <c r="AE1201" s="4"/>
    </row>
    <row r="1202" spans="1:31" ht="15.75" hidden="1" outlineLevel="3" thickBot="1" x14ac:dyDescent="0.3">
      <c r="A1202" s="24" t="s">
        <v>2503</v>
      </c>
      <c r="B1202" s="24" t="s">
        <v>2504</v>
      </c>
      <c r="C1202" s="24" t="s">
        <v>2505</v>
      </c>
      <c r="D1202" s="24" t="s">
        <v>2506</v>
      </c>
      <c r="E1202" s="25">
        <v>-515000</v>
      </c>
      <c r="F1202" s="25">
        <v>-511000</v>
      </c>
      <c r="G1202" s="25">
        <v>-508000</v>
      </c>
      <c r="H1202" s="25">
        <v>-505000</v>
      </c>
      <c r="I1202" s="25">
        <v>-501000</v>
      </c>
      <c r="J1202" s="25">
        <v>-494000</v>
      </c>
      <c r="K1202" s="25">
        <v>-488000</v>
      </c>
      <c r="L1202" s="25">
        <v>-483000</v>
      </c>
      <c r="M1202" s="25">
        <v>-480000</v>
      </c>
      <c r="N1202" s="25">
        <v>-480000</v>
      </c>
      <c r="O1202" s="25">
        <v>-960000</v>
      </c>
      <c r="P1202" s="25">
        <v>-485160.42</v>
      </c>
      <c r="Q1202" s="25">
        <v>-475000</v>
      </c>
      <c r="R1202" s="25">
        <f t="shared" si="169"/>
        <v>-532513.36833333329</v>
      </c>
      <c r="T1202" s="26"/>
      <c r="U1202" s="26"/>
      <c r="V1202" s="26">
        <f>R1202</f>
        <v>-532513.36833333329</v>
      </c>
      <c r="W1202" s="26"/>
      <c r="X1202" s="26"/>
      <c r="Y1202" s="50">
        <v>-37726.341043502143</v>
      </c>
      <c r="Z1202" s="50">
        <f>V1202-Y1202</f>
        <v>-494787.02728983114</v>
      </c>
      <c r="AA1202" s="50"/>
      <c r="AB1202" s="1"/>
      <c r="AC1202" s="27">
        <f t="shared" si="162"/>
        <v>7.0845810240555085E-2</v>
      </c>
      <c r="AD1202" s="15"/>
      <c r="AE1202" s="4"/>
    </row>
    <row r="1203" spans="1:31" ht="13.5" hidden="1" outlineLevel="3" thickBot="1" x14ac:dyDescent="0.25">
      <c r="A1203" s="28" t="s">
        <v>2503</v>
      </c>
      <c r="B1203" s="28" t="s">
        <v>2504</v>
      </c>
      <c r="C1203" s="24" t="s">
        <v>2507</v>
      </c>
      <c r="D1203" s="24" t="s">
        <v>2508</v>
      </c>
      <c r="E1203" s="25">
        <v>-74432333.019999996</v>
      </c>
      <c r="F1203" s="25">
        <v>-72112739.689999998</v>
      </c>
      <c r="G1203" s="25">
        <v>0</v>
      </c>
      <c r="H1203" s="25">
        <v>0</v>
      </c>
      <c r="I1203" s="25">
        <v>0</v>
      </c>
      <c r="J1203" s="25">
        <v>0</v>
      </c>
      <c r="K1203" s="25">
        <v>0</v>
      </c>
      <c r="L1203" s="25">
        <v>0</v>
      </c>
      <c r="M1203" s="25">
        <v>0</v>
      </c>
      <c r="N1203" s="25">
        <v>0</v>
      </c>
      <c r="O1203" s="25">
        <v>0</v>
      </c>
      <c r="P1203" s="25">
        <v>0</v>
      </c>
      <c r="Q1203" s="25">
        <v>0</v>
      </c>
      <c r="R1203" s="25">
        <f t="shared" si="169"/>
        <v>-9110742.1833333317</v>
      </c>
      <c r="T1203" s="26"/>
      <c r="U1203" s="26">
        <f>R1203</f>
        <v>-9110742.1833333317</v>
      </c>
      <c r="V1203" s="26"/>
      <c r="W1203" s="26"/>
      <c r="X1203" s="26"/>
      <c r="Y1203" s="50"/>
      <c r="Z1203" s="50"/>
      <c r="AA1203" s="50"/>
      <c r="AB1203" s="1"/>
      <c r="AC1203" s="27">
        <f t="shared" si="162"/>
        <v>0</v>
      </c>
      <c r="AE1203" s="4"/>
    </row>
    <row r="1204" spans="1:31" ht="13.5" hidden="1" outlineLevel="3" thickBot="1" x14ac:dyDescent="0.25">
      <c r="A1204" s="28" t="s">
        <v>2503</v>
      </c>
      <c r="B1204" s="28" t="s">
        <v>2504</v>
      </c>
      <c r="C1204" s="24" t="s">
        <v>2509</v>
      </c>
      <c r="D1204" s="24" t="s">
        <v>2510</v>
      </c>
      <c r="E1204" s="25">
        <v>515000</v>
      </c>
      <c r="F1204" s="25">
        <v>511000</v>
      </c>
      <c r="G1204" s="25">
        <v>508000</v>
      </c>
      <c r="H1204" s="25">
        <v>505000</v>
      </c>
      <c r="I1204" s="25">
        <v>501000</v>
      </c>
      <c r="J1204" s="25">
        <v>501000</v>
      </c>
      <c r="K1204" s="25">
        <v>488000</v>
      </c>
      <c r="L1204" s="25">
        <v>488000</v>
      </c>
      <c r="M1204" s="25">
        <v>488000</v>
      </c>
      <c r="N1204" s="25">
        <v>480000</v>
      </c>
      <c r="O1204" s="25">
        <v>480000</v>
      </c>
      <c r="P1204" s="25">
        <v>480000</v>
      </c>
      <c r="Q1204" s="25">
        <v>475000</v>
      </c>
      <c r="R1204" s="25">
        <f t="shared" si="169"/>
        <v>493750</v>
      </c>
      <c r="T1204" s="26"/>
      <c r="U1204" s="26"/>
      <c r="V1204" s="26">
        <f>R1204</f>
        <v>493750</v>
      </c>
      <c r="W1204" s="26"/>
      <c r="X1204" s="26"/>
      <c r="Y1204" s="50"/>
      <c r="Z1204" s="50"/>
      <c r="AA1204" s="50">
        <f>V1204</f>
        <v>493750</v>
      </c>
      <c r="AB1204" s="1"/>
      <c r="AC1204" s="27">
        <f t="shared" si="162"/>
        <v>0</v>
      </c>
      <c r="AE1204" s="4"/>
    </row>
    <row r="1205" spans="1:31" ht="13.5" hidden="1" outlineLevel="3" thickBot="1" x14ac:dyDescent="0.25">
      <c r="A1205" s="28" t="s">
        <v>2503</v>
      </c>
      <c r="B1205" s="28" t="s">
        <v>2504</v>
      </c>
      <c r="C1205" s="24" t="s">
        <v>2511</v>
      </c>
      <c r="D1205" s="24" t="s">
        <v>2512</v>
      </c>
      <c r="E1205" s="25">
        <v>-56501695</v>
      </c>
      <c r="F1205" s="25">
        <v>-56239498</v>
      </c>
      <c r="G1205" s="25">
        <v>-55978621</v>
      </c>
      <c r="H1205" s="25">
        <v>-55717744</v>
      </c>
      <c r="I1205" s="25">
        <v>-55456867</v>
      </c>
      <c r="J1205" s="25">
        <v>-55195990</v>
      </c>
      <c r="K1205" s="25">
        <v>-53688147</v>
      </c>
      <c r="L1205" s="25">
        <v>-53433211.579999998</v>
      </c>
      <c r="M1205" s="25">
        <v>-53181411.329999998</v>
      </c>
      <c r="N1205" s="25">
        <v>-52935667.729999997</v>
      </c>
      <c r="O1205" s="25">
        <v>-52683867.479999997</v>
      </c>
      <c r="P1205" s="25">
        <v>-52432067.229999997</v>
      </c>
      <c r="Q1205" s="25">
        <v>-52184977.369999997</v>
      </c>
      <c r="R1205" s="25">
        <f t="shared" si="169"/>
        <v>-54273869.044583328</v>
      </c>
      <c r="T1205" s="26"/>
      <c r="U1205" s="26"/>
      <c r="V1205" s="26">
        <f>R1205</f>
        <v>-54273869.044583328</v>
      </c>
      <c r="W1205" s="26"/>
      <c r="X1205" s="26"/>
      <c r="Y1205" s="50"/>
      <c r="Z1205" s="50"/>
      <c r="AA1205" s="50">
        <f>V1205</f>
        <v>-54273869.044583328</v>
      </c>
      <c r="AB1205" s="1"/>
      <c r="AC1205" s="27">
        <f t="shared" si="162"/>
        <v>0</v>
      </c>
      <c r="AE1205" s="4"/>
    </row>
    <row r="1206" spans="1:31" ht="13.5" hidden="1" outlineLevel="3" thickBot="1" x14ac:dyDescent="0.25">
      <c r="A1206" s="28" t="s">
        <v>2503</v>
      </c>
      <c r="B1206" s="28" t="s">
        <v>2504</v>
      </c>
      <c r="C1206" s="24" t="s">
        <v>2513</v>
      </c>
      <c r="D1206" s="24" t="s">
        <v>2514</v>
      </c>
      <c r="E1206" s="25">
        <v>4352000</v>
      </c>
      <c r="F1206" s="25">
        <v>4352000</v>
      </c>
      <c r="G1206" s="25">
        <v>4352000</v>
      </c>
      <c r="H1206" s="25">
        <v>4352000</v>
      </c>
      <c r="I1206" s="25">
        <v>4352000</v>
      </c>
      <c r="J1206" s="25">
        <v>4352000</v>
      </c>
      <c r="K1206" s="25">
        <v>4323000</v>
      </c>
      <c r="L1206" s="25">
        <v>4322000</v>
      </c>
      <c r="M1206" s="25">
        <v>4322000</v>
      </c>
      <c r="N1206" s="25">
        <v>4323000</v>
      </c>
      <c r="O1206" s="25">
        <v>4323000</v>
      </c>
      <c r="P1206" s="25">
        <v>4323000</v>
      </c>
      <c r="Q1206" s="25">
        <v>4323000</v>
      </c>
      <c r="R1206" s="25">
        <f t="shared" si="169"/>
        <v>4336125</v>
      </c>
      <c r="T1206" s="26"/>
      <c r="U1206" s="26"/>
      <c r="V1206" s="26">
        <f>R1206</f>
        <v>4336125</v>
      </c>
      <c r="W1206" s="26"/>
      <c r="X1206" s="26"/>
      <c r="Y1206" s="50"/>
      <c r="Z1206" s="50"/>
      <c r="AA1206" s="50">
        <f>V1206</f>
        <v>4336125</v>
      </c>
      <c r="AB1206" s="1"/>
      <c r="AC1206" s="27">
        <f t="shared" si="162"/>
        <v>0</v>
      </c>
      <c r="AE1206" s="4"/>
    </row>
    <row r="1207" spans="1:31" ht="13.5" hidden="1" outlineLevel="2" collapsed="1" thickBot="1" x14ac:dyDescent="0.25">
      <c r="A1207" s="29" t="s">
        <v>2515</v>
      </c>
      <c r="B1207" s="29"/>
      <c r="C1207" s="29"/>
      <c r="D1207" s="29"/>
      <c r="E1207" s="30">
        <f t="shared" ref="E1207:R1207" si="170">SUBTOTAL(9,E1192:E1206)</f>
        <v>-156416760.57999998</v>
      </c>
      <c r="F1207" s="30">
        <f t="shared" si="170"/>
        <v>-154081144.49000001</v>
      </c>
      <c r="G1207" s="30">
        <f t="shared" si="170"/>
        <v>-81764312.069999993</v>
      </c>
      <c r="H1207" s="30">
        <f t="shared" si="170"/>
        <v>-81735559.409999996</v>
      </c>
      <c r="I1207" s="30">
        <f t="shared" si="170"/>
        <v>-81752994.769999996</v>
      </c>
      <c r="J1207" s="30">
        <f t="shared" si="170"/>
        <v>-81778504.5</v>
      </c>
      <c r="K1207" s="30">
        <f t="shared" si="170"/>
        <v>-75091507.239999995</v>
      </c>
      <c r="L1207" s="30">
        <f t="shared" si="170"/>
        <v>-74886722.090000004</v>
      </c>
      <c r="M1207" s="30">
        <f t="shared" si="170"/>
        <v>-74664512.960000008</v>
      </c>
      <c r="N1207" s="30">
        <f t="shared" si="170"/>
        <v>-74667478.120000005</v>
      </c>
      <c r="O1207" s="30">
        <f t="shared" si="170"/>
        <v>-74693449.210000008</v>
      </c>
      <c r="P1207" s="30">
        <f t="shared" si="170"/>
        <v>-74008934.729999989</v>
      </c>
      <c r="Q1207" s="30">
        <f t="shared" si="170"/>
        <v>-74011927.460000008</v>
      </c>
      <c r="R1207" s="30">
        <f t="shared" si="170"/>
        <v>-87028288.634166658</v>
      </c>
      <c r="S1207" s="4"/>
      <c r="T1207" s="30">
        <f>SUBTOTAL(9,T1192:T1206)</f>
        <v>0</v>
      </c>
      <c r="U1207" s="30">
        <f>SUBTOTAL(9,U1192:U1206)</f>
        <v>-9110742.1833333317</v>
      </c>
      <c r="V1207" s="30">
        <f>SUBTOTAL(9,V1192:V1206)</f>
        <v>-77917546.450833321</v>
      </c>
      <c r="W1207" s="30">
        <f>SUBTOTAL(9,W1192:W1206)</f>
        <v>0</v>
      </c>
      <c r="X1207" s="30"/>
      <c r="Y1207" s="30">
        <f t="shared" ref="Y1207:AA1207" si="171">SUBTOTAL(9,Y1192:Y1206)</f>
        <v>-146512.90528303082</v>
      </c>
      <c r="Z1207" s="30">
        <f t="shared" si="171"/>
        <v>-1921540.3047169691</v>
      </c>
      <c r="AA1207" s="30">
        <f t="shared" si="171"/>
        <v>-75849493.240833327</v>
      </c>
      <c r="AB1207" s="30"/>
      <c r="AC1207" s="31">
        <f t="shared" si="162"/>
        <v>1.880358301265066E-3</v>
      </c>
      <c r="AE1207" s="4"/>
    </row>
    <row r="1208" spans="1:31" ht="15.75" hidden="1" outlineLevel="3" thickBot="1" x14ac:dyDescent="0.3">
      <c r="A1208" s="24" t="s">
        <v>2516</v>
      </c>
      <c r="B1208" s="24" t="s">
        <v>2517</v>
      </c>
      <c r="C1208" s="24" t="s">
        <v>2518</v>
      </c>
      <c r="D1208" s="24" t="s">
        <v>2519</v>
      </c>
      <c r="E1208" s="25">
        <v>-234853.18</v>
      </c>
      <c r="F1208" s="25">
        <v>-234853.18</v>
      </c>
      <c r="G1208" s="25">
        <v>-234888.5</v>
      </c>
      <c r="H1208" s="25">
        <v>-234888.5</v>
      </c>
      <c r="I1208" s="25">
        <v>-234888.5</v>
      </c>
      <c r="J1208" s="25">
        <v>-234888.5</v>
      </c>
      <c r="K1208" s="25">
        <v>-234888.5</v>
      </c>
      <c r="L1208" s="25">
        <v>-234888.5</v>
      </c>
      <c r="M1208" s="25">
        <v>-234888.5</v>
      </c>
      <c r="N1208" s="25">
        <v>-234888.5</v>
      </c>
      <c r="O1208" s="25">
        <v>-234888.5</v>
      </c>
      <c r="P1208" s="25">
        <v>-234888.5</v>
      </c>
      <c r="Q1208" s="25">
        <v>-234888.5</v>
      </c>
      <c r="R1208" s="25">
        <f t="shared" ref="R1208:R1221" si="172">(E1208+2*SUM(F1208:P1208)+Q1208)/24</f>
        <v>-234884.08499999996</v>
      </c>
      <c r="T1208" s="26"/>
      <c r="U1208" s="26"/>
      <c r="V1208" s="26">
        <f t="shared" ref="V1208:V1221" si="173">R1208</f>
        <v>-234884.08499999996</v>
      </c>
      <c r="W1208" s="26"/>
      <c r="X1208" s="26"/>
      <c r="Y1208" s="50">
        <v>-52057.3196357454</v>
      </c>
      <c r="Z1208" s="50">
        <f>V1208-Y1208</f>
        <v>-182826.76536425456</v>
      </c>
      <c r="AA1208" s="50"/>
      <c r="AB1208" s="1"/>
      <c r="AC1208" s="27">
        <f t="shared" si="162"/>
        <v>0.22162982918040364</v>
      </c>
      <c r="AD1208" s="15"/>
      <c r="AE1208" s="4"/>
    </row>
    <row r="1209" spans="1:31" ht="13.5" hidden="1" outlineLevel="3" thickBot="1" x14ac:dyDescent="0.25">
      <c r="A1209" s="24" t="s">
        <v>2520</v>
      </c>
      <c r="B1209" s="24" t="s">
        <v>2521</v>
      </c>
      <c r="C1209" s="24" t="s">
        <v>2522</v>
      </c>
      <c r="D1209" s="24" t="s">
        <v>2523</v>
      </c>
      <c r="E1209" s="25">
        <v>-633616.75</v>
      </c>
      <c r="F1209" s="25">
        <v>-608126.75</v>
      </c>
      <c r="G1209" s="25">
        <v>-609266.75</v>
      </c>
      <c r="H1209" s="25">
        <v>-609266.75</v>
      </c>
      <c r="I1209" s="25">
        <v>-609266.75</v>
      </c>
      <c r="J1209" s="25">
        <v>-609266.75</v>
      </c>
      <c r="K1209" s="25">
        <v>-609266.75</v>
      </c>
      <c r="L1209" s="25">
        <v>-609266.75</v>
      </c>
      <c r="M1209" s="25">
        <v>-609266.75</v>
      </c>
      <c r="N1209" s="25">
        <v>-590878.75</v>
      </c>
      <c r="O1209" s="25">
        <v>-590878.75</v>
      </c>
      <c r="P1209" s="25">
        <v>-590878.75</v>
      </c>
      <c r="Q1209" s="25">
        <v>-565518.75</v>
      </c>
      <c r="R1209" s="25">
        <f t="shared" si="172"/>
        <v>-603766.5</v>
      </c>
      <c r="T1209" s="26"/>
      <c r="U1209" s="26"/>
      <c r="V1209" s="26">
        <f t="shared" si="173"/>
        <v>-603766.5</v>
      </c>
      <c r="W1209" s="26"/>
      <c r="X1209" s="26"/>
      <c r="Y1209" s="50"/>
      <c r="Z1209" s="50"/>
      <c r="AA1209" s="50">
        <f t="shared" ref="AA1209:AA1221" si="174">V1209</f>
        <v>-603766.5</v>
      </c>
      <c r="AB1209" s="1"/>
      <c r="AC1209" s="27">
        <f t="shared" si="162"/>
        <v>0</v>
      </c>
      <c r="AE1209" s="4"/>
    </row>
    <row r="1210" spans="1:31" ht="13.5" hidden="1" outlineLevel="3" thickBot="1" x14ac:dyDescent="0.25">
      <c r="A1210" s="28" t="s">
        <v>2520</v>
      </c>
      <c r="B1210" s="28" t="s">
        <v>2521</v>
      </c>
      <c r="C1210" s="24" t="s">
        <v>2524</v>
      </c>
      <c r="D1210" s="24" t="s">
        <v>2525</v>
      </c>
      <c r="E1210" s="25">
        <v>-2068433.82</v>
      </c>
      <c r="F1210" s="25">
        <v>-2076201.82</v>
      </c>
      <c r="G1210" s="25">
        <v>-2085524.57</v>
      </c>
      <c r="H1210" s="25">
        <v>-2092505.57</v>
      </c>
      <c r="I1210" s="25">
        <v>-2102142.8199999998</v>
      </c>
      <c r="J1210" s="25">
        <v>-2111023.5699999998</v>
      </c>
      <c r="K1210" s="25">
        <v>-2120608.73</v>
      </c>
      <c r="L1210" s="25">
        <v>-2114785.9300000002</v>
      </c>
      <c r="M1210" s="25">
        <v>-2113796.9300000002</v>
      </c>
      <c r="N1210" s="25">
        <v>-2110472.4300000002</v>
      </c>
      <c r="O1210" s="25">
        <v>-2108541.87</v>
      </c>
      <c r="P1210" s="25">
        <v>-2107901.87</v>
      </c>
      <c r="Q1210" s="25">
        <v>-2105959.37</v>
      </c>
      <c r="R1210" s="25">
        <f t="shared" si="172"/>
        <v>-2102558.5587500003</v>
      </c>
      <c r="T1210" s="26"/>
      <c r="U1210" s="26"/>
      <c r="V1210" s="26">
        <f t="shared" si="173"/>
        <v>-2102558.5587500003</v>
      </c>
      <c r="W1210" s="26"/>
      <c r="X1210" s="26"/>
      <c r="Y1210" s="50"/>
      <c r="Z1210" s="50"/>
      <c r="AA1210" s="50">
        <f t="shared" si="174"/>
        <v>-2102558.5587500003</v>
      </c>
      <c r="AB1210" s="1"/>
      <c r="AC1210" s="27">
        <f t="shared" si="162"/>
        <v>0</v>
      </c>
      <c r="AE1210" s="4"/>
    </row>
    <row r="1211" spans="1:31" ht="13.5" hidden="1" outlineLevel="3" thickBot="1" x14ac:dyDescent="0.25">
      <c r="A1211" s="28" t="s">
        <v>2520</v>
      </c>
      <c r="B1211" s="28" t="s">
        <v>2521</v>
      </c>
      <c r="C1211" s="24" t="s">
        <v>2526</v>
      </c>
      <c r="D1211" s="24" t="s">
        <v>2527</v>
      </c>
      <c r="E1211" s="25">
        <v>-8612960.1099999994</v>
      </c>
      <c r="F1211" s="25">
        <v>-8654803.1099999994</v>
      </c>
      <c r="G1211" s="25">
        <v>-8696646.1099999994</v>
      </c>
      <c r="H1211" s="25">
        <v>-8738388.1099999994</v>
      </c>
      <c r="I1211" s="25">
        <v>-8780231.1099999994</v>
      </c>
      <c r="J1211" s="25">
        <v>-8822074.1099999994</v>
      </c>
      <c r="K1211" s="25">
        <v>-8863917.1099999994</v>
      </c>
      <c r="L1211" s="25">
        <v>-8488145.3000000007</v>
      </c>
      <c r="M1211" s="25">
        <v>-8530369.3000000007</v>
      </c>
      <c r="N1211" s="25">
        <v>-8572593.3000000007</v>
      </c>
      <c r="O1211" s="25">
        <v>-8614817.3000000007</v>
      </c>
      <c r="P1211" s="25">
        <v>-8657041.3000000007</v>
      </c>
      <c r="Q1211" s="25">
        <v>-8699265.3000000007</v>
      </c>
      <c r="R1211" s="25">
        <f t="shared" si="172"/>
        <v>-8672928.2387499977</v>
      </c>
      <c r="T1211" s="26"/>
      <c r="U1211" s="26"/>
      <c r="V1211" s="26">
        <f t="shared" si="173"/>
        <v>-8672928.2387499977</v>
      </c>
      <c r="W1211" s="26"/>
      <c r="X1211" s="26"/>
      <c r="Y1211" s="50"/>
      <c r="Z1211" s="50"/>
      <c r="AA1211" s="50">
        <f t="shared" si="174"/>
        <v>-8672928.2387499977</v>
      </c>
      <c r="AB1211" s="1"/>
      <c r="AC1211" s="27">
        <f t="shared" si="162"/>
        <v>0</v>
      </c>
      <c r="AE1211" s="4"/>
    </row>
    <row r="1212" spans="1:31" ht="13.5" hidden="1" outlineLevel="3" thickBot="1" x14ac:dyDescent="0.25">
      <c r="A1212" s="28" t="s">
        <v>2520</v>
      </c>
      <c r="B1212" s="28" t="s">
        <v>2521</v>
      </c>
      <c r="C1212" s="24" t="s">
        <v>2528</v>
      </c>
      <c r="D1212" s="24" t="s">
        <v>2529</v>
      </c>
      <c r="E1212" s="25">
        <v>-3225750.3</v>
      </c>
      <c r="F1212" s="25">
        <v>-3240915.3</v>
      </c>
      <c r="G1212" s="25">
        <v>-3256080.3</v>
      </c>
      <c r="H1212" s="25">
        <v>-3271245.3</v>
      </c>
      <c r="I1212" s="25">
        <v>-3286410.3</v>
      </c>
      <c r="J1212" s="25">
        <v>-3301575.3</v>
      </c>
      <c r="K1212" s="25">
        <v>-3316740.3</v>
      </c>
      <c r="L1212" s="25">
        <v>-3085061.3</v>
      </c>
      <c r="M1212" s="25">
        <v>-3099943.3</v>
      </c>
      <c r="N1212" s="25">
        <v>-3114825.3</v>
      </c>
      <c r="O1212" s="25">
        <v>-3129707.3</v>
      </c>
      <c r="P1212" s="25">
        <v>-3144589.3</v>
      </c>
      <c r="Q1212" s="25">
        <v>-3159471.3</v>
      </c>
      <c r="R1212" s="25">
        <f t="shared" si="172"/>
        <v>-3203308.6750000003</v>
      </c>
      <c r="T1212" s="26"/>
      <c r="U1212" s="26"/>
      <c r="V1212" s="26">
        <f t="shared" si="173"/>
        <v>-3203308.6750000003</v>
      </c>
      <c r="W1212" s="26"/>
      <c r="X1212" s="26"/>
      <c r="Y1212" s="50"/>
      <c r="Z1212" s="50"/>
      <c r="AA1212" s="50">
        <f t="shared" si="174"/>
        <v>-3203308.6750000003</v>
      </c>
      <c r="AB1212" s="1"/>
      <c r="AC1212" s="27">
        <f t="shared" si="162"/>
        <v>0</v>
      </c>
      <c r="AE1212" s="4"/>
    </row>
    <row r="1213" spans="1:31" ht="13.5" hidden="1" outlineLevel="3" thickBot="1" x14ac:dyDescent="0.25">
      <c r="A1213" s="28" t="s">
        <v>2520</v>
      </c>
      <c r="B1213" s="28" t="s">
        <v>2521</v>
      </c>
      <c r="C1213" s="24" t="s">
        <v>2530</v>
      </c>
      <c r="D1213" s="24" t="s">
        <v>2531</v>
      </c>
      <c r="E1213" s="25">
        <v>-1667055.63</v>
      </c>
      <c r="F1213" s="25">
        <v>-1674509.63</v>
      </c>
      <c r="G1213" s="25">
        <v>-1681963.63</v>
      </c>
      <c r="H1213" s="25">
        <v>-1689417.63</v>
      </c>
      <c r="I1213" s="25">
        <v>-1696870.63</v>
      </c>
      <c r="J1213" s="25">
        <v>-1704323.63</v>
      </c>
      <c r="K1213" s="25">
        <v>-1569576.63</v>
      </c>
      <c r="L1213" s="25">
        <v>-1576737.63</v>
      </c>
      <c r="M1213" s="25">
        <v>-1583898.63</v>
      </c>
      <c r="N1213" s="25">
        <v>-1591059.63</v>
      </c>
      <c r="O1213" s="25">
        <v>-1598219.63</v>
      </c>
      <c r="P1213" s="25">
        <v>-1605379.63</v>
      </c>
      <c r="Q1213" s="25">
        <v>-1612539.63</v>
      </c>
      <c r="R1213" s="25">
        <f t="shared" si="172"/>
        <v>-1634312.8799999997</v>
      </c>
      <c r="T1213" s="26"/>
      <c r="U1213" s="26"/>
      <c r="V1213" s="26">
        <f t="shared" si="173"/>
        <v>-1634312.8799999997</v>
      </c>
      <c r="W1213" s="26"/>
      <c r="X1213" s="26"/>
      <c r="Y1213" s="50"/>
      <c r="Z1213" s="50"/>
      <c r="AA1213" s="50">
        <f t="shared" si="174"/>
        <v>-1634312.8799999997</v>
      </c>
      <c r="AB1213" s="1"/>
      <c r="AC1213" s="27">
        <f t="shared" si="162"/>
        <v>0</v>
      </c>
      <c r="AE1213" s="4"/>
    </row>
    <row r="1214" spans="1:31" ht="13.5" hidden="1" outlineLevel="3" thickBot="1" x14ac:dyDescent="0.25">
      <c r="A1214" s="28" t="s">
        <v>2520</v>
      </c>
      <c r="B1214" s="28" t="s">
        <v>2521</v>
      </c>
      <c r="C1214" s="24" t="s">
        <v>2532</v>
      </c>
      <c r="D1214" s="24" t="s">
        <v>2533</v>
      </c>
      <c r="E1214" s="25">
        <v>-3195760.9</v>
      </c>
      <c r="F1214" s="25">
        <v>-3161335.64</v>
      </c>
      <c r="G1214" s="25">
        <v>-3173783.64</v>
      </c>
      <c r="H1214" s="25">
        <v>-3139231.64</v>
      </c>
      <c r="I1214" s="25">
        <v>-3151679.64</v>
      </c>
      <c r="J1214" s="25">
        <v>-3160597.64</v>
      </c>
      <c r="K1214" s="25">
        <v>-3153817.94</v>
      </c>
      <c r="L1214" s="25">
        <v>-3165775.94</v>
      </c>
      <c r="M1214" s="25">
        <v>-3133843.94</v>
      </c>
      <c r="N1214" s="25">
        <v>-3144513.94</v>
      </c>
      <c r="O1214" s="25">
        <v>-3156460.34</v>
      </c>
      <c r="P1214" s="25">
        <v>-3146474.04</v>
      </c>
      <c r="Q1214" s="25">
        <v>-3158432.04</v>
      </c>
      <c r="R1214" s="25">
        <f t="shared" si="172"/>
        <v>-3155384.2341666673</v>
      </c>
      <c r="T1214" s="26"/>
      <c r="U1214" s="26"/>
      <c r="V1214" s="26">
        <f t="shared" si="173"/>
        <v>-3155384.2341666673</v>
      </c>
      <c r="W1214" s="26"/>
      <c r="X1214" s="26"/>
      <c r="Y1214" s="50"/>
      <c r="Z1214" s="50"/>
      <c r="AA1214" s="50">
        <f t="shared" si="174"/>
        <v>-3155384.2341666673</v>
      </c>
      <c r="AB1214" s="1"/>
      <c r="AC1214" s="27">
        <f t="shared" si="162"/>
        <v>0</v>
      </c>
      <c r="AE1214" s="4"/>
    </row>
    <row r="1215" spans="1:31" ht="13.5" hidden="1" outlineLevel="3" thickBot="1" x14ac:dyDescent="0.25">
      <c r="A1215" s="28" t="s">
        <v>2520</v>
      </c>
      <c r="B1215" s="28" t="s">
        <v>2521</v>
      </c>
      <c r="C1215" s="24" t="s">
        <v>2534</v>
      </c>
      <c r="D1215" s="24" t="s">
        <v>2535</v>
      </c>
      <c r="E1215" s="25">
        <v>-6391946.4299999997</v>
      </c>
      <c r="F1215" s="25">
        <v>-6379307.4299999997</v>
      </c>
      <c r="G1215" s="25">
        <v>-6399545.21</v>
      </c>
      <c r="H1215" s="25">
        <v>-6421906.21</v>
      </c>
      <c r="I1215" s="25">
        <v>-6444267.21</v>
      </c>
      <c r="J1215" s="25">
        <v>-6466628.21</v>
      </c>
      <c r="K1215" s="25">
        <v>-6470884.1699999999</v>
      </c>
      <c r="L1215" s="25">
        <v>-6492365.1699999999</v>
      </c>
      <c r="M1215" s="25">
        <v>-6513846.1699999999</v>
      </c>
      <c r="N1215" s="25">
        <v>-6535327.1699999999</v>
      </c>
      <c r="O1215" s="25">
        <v>-6556808.1699999999</v>
      </c>
      <c r="P1215" s="25">
        <v>-6578289.1699999999</v>
      </c>
      <c r="Q1215" s="25">
        <v>-6597770.1699999999</v>
      </c>
      <c r="R1215" s="25">
        <f t="shared" si="172"/>
        <v>-6479502.7158333333</v>
      </c>
      <c r="T1215" s="26"/>
      <c r="U1215" s="26"/>
      <c r="V1215" s="26">
        <f t="shared" si="173"/>
        <v>-6479502.7158333333</v>
      </c>
      <c r="W1215" s="26"/>
      <c r="X1215" s="26"/>
      <c r="Y1215" s="50"/>
      <c r="Z1215" s="50"/>
      <c r="AA1215" s="50">
        <f t="shared" si="174"/>
        <v>-6479502.7158333333</v>
      </c>
      <c r="AB1215" s="1"/>
      <c r="AC1215" s="27">
        <f t="shared" si="162"/>
        <v>0</v>
      </c>
      <c r="AE1215" s="4"/>
    </row>
    <row r="1216" spans="1:31" ht="13.5" hidden="1" outlineLevel="3" thickBot="1" x14ac:dyDescent="0.25">
      <c r="A1216" s="28" t="s">
        <v>2520</v>
      </c>
      <c r="B1216" s="28" t="s">
        <v>2521</v>
      </c>
      <c r="C1216" s="24" t="s">
        <v>2536</v>
      </c>
      <c r="D1216" s="24" t="s">
        <v>2537</v>
      </c>
      <c r="E1216" s="25">
        <v>-19702.939999999999</v>
      </c>
      <c r="F1216" s="25">
        <v>-19702.939999999999</v>
      </c>
      <c r="G1216" s="25">
        <v>-19702.939999999999</v>
      </c>
      <c r="H1216" s="25">
        <v>-19702.939999999999</v>
      </c>
      <c r="I1216" s="25">
        <v>-19702.939999999999</v>
      </c>
      <c r="J1216" s="25">
        <v>-19702.939999999999</v>
      </c>
      <c r="K1216" s="25">
        <v>-19702.939999999999</v>
      </c>
      <c r="L1216" s="25">
        <v>-19702.939999999999</v>
      </c>
      <c r="M1216" s="25">
        <v>-19702.939999999999</v>
      </c>
      <c r="N1216" s="25">
        <v>-19702.939999999999</v>
      </c>
      <c r="O1216" s="25">
        <v>-19702.939999999999</v>
      </c>
      <c r="P1216" s="25">
        <v>-19702.939999999999</v>
      </c>
      <c r="Q1216" s="25">
        <v>-19702.939999999999</v>
      </c>
      <c r="R1216" s="25">
        <f t="shared" si="172"/>
        <v>-19702.939999999999</v>
      </c>
      <c r="T1216" s="26"/>
      <c r="U1216" s="26"/>
      <c r="V1216" s="26">
        <f t="shared" si="173"/>
        <v>-19702.939999999999</v>
      </c>
      <c r="W1216" s="26"/>
      <c r="X1216" s="26"/>
      <c r="Y1216" s="50"/>
      <c r="Z1216" s="50"/>
      <c r="AA1216" s="50">
        <f t="shared" si="174"/>
        <v>-19702.939999999999</v>
      </c>
      <c r="AB1216" s="1"/>
      <c r="AC1216" s="27">
        <f t="shared" si="162"/>
        <v>0</v>
      </c>
      <c r="AE1216" s="4"/>
    </row>
    <row r="1217" spans="1:31" ht="13.5" hidden="1" outlineLevel="3" thickBot="1" x14ac:dyDescent="0.25">
      <c r="A1217" s="28" t="s">
        <v>2520</v>
      </c>
      <c r="B1217" s="28" t="s">
        <v>2521</v>
      </c>
      <c r="C1217" s="24" t="s">
        <v>2538</v>
      </c>
      <c r="D1217" s="24" t="s">
        <v>2539</v>
      </c>
      <c r="E1217" s="25">
        <v>-2695.5</v>
      </c>
      <c r="F1217" s="25">
        <v>-2695.5</v>
      </c>
      <c r="G1217" s="25">
        <v>-2695.5</v>
      </c>
      <c r="H1217" s="25">
        <v>-2695.5</v>
      </c>
      <c r="I1217" s="25">
        <v>-2695.5</v>
      </c>
      <c r="J1217" s="25">
        <v>-2695.5</v>
      </c>
      <c r="K1217" s="25">
        <v>-2695.5</v>
      </c>
      <c r="L1217" s="25">
        <v>-2695.5</v>
      </c>
      <c r="M1217" s="25">
        <v>-2695.5</v>
      </c>
      <c r="N1217" s="25">
        <v>-2695.5</v>
      </c>
      <c r="O1217" s="25">
        <v>-2695.5</v>
      </c>
      <c r="P1217" s="25">
        <v>-2695.5</v>
      </c>
      <c r="Q1217" s="25">
        <v>-2695.5</v>
      </c>
      <c r="R1217" s="25">
        <f t="shared" si="172"/>
        <v>-2695.5</v>
      </c>
      <c r="T1217" s="26"/>
      <c r="U1217" s="26"/>
      <c r="V1217" s="26">
        <f t="shared" si="173"/>
        <v>-2695.5</v>
      </c>
      <c r="W1217" s="26"/>
      <c r="X1217" s="26"/>
      <c r="Y1217" s="50"/>
      <c r="Z1217" s="50"/>
      <c r="AA1217" s="50">
        <f t="shared" si="174"/>
        <v>-2695.5</v>
      </c>
      <c r="AB1217" s="1"/>
      <c r="AC1217" s="27">
        <f t="shared" si="162"/>
        <v>0</v>
      </c>
      <c r="AE1217" s="4"/>
    </row>
    <row r="1218" spans="1:31" ht="13.5" hidden="1" outlineLevel="3" thickBot="1" x14ac:dyDescent="0.25">
      <c r="A1218" s="28" t="s">
        <v>2520</v>
      </c>
      <c r="B1218" s="28" t="s">
        <v>2521</v>
      </c>
      <c r="C1218" s="24" t="s">
        <v>2540</v>
      </c>
      <c r="D1218" s="24" t="s">
        <v>2541</v>
      </c>
      <c r="E1218" s="25">
        <v>-486786</v>
      </c>
      <c r="F1218" s="25">
        <v>-488435</v>
      </c>
      <c r="G1218" s="25">
        <v>-490084</v>
      </c>
      <c r="H1218" s="25">
        <v>-491733</v>
      </c>
      <c r="I1218" s="25">
        <v>-493382</v>
      </c>
      <c r="J1218" s="25">
        <v>-495030</v>
      </c>
      <c r="K1218" s="25">
        <v>-496678</v>
      </c>
      <c r="L1218" s="25">
        <v>-498344</v>
      </c>
      <c r="M1218" s="25">
        <v>-500010</v>
      </c>
      <c r="N1218" s="25">
        <v>-501676</v>
      </c>
      <c r="O1218" s="25">
        <v>-503342</v>
      </c>
      <c r="P1218" s="25">
        <v>-505008</v>
      </c>
      <c r="Q1218" s="25">
        <v>-506674</v>
      </c>
      <c r="R1218" s="25">
        <f t="shared" si="172"/>
        <v>-496704.33333333331</v>
      </c>
      <c r="T1218" s="26"/>
      <c r="U1218" s="26"/>
      <c r="V1218" s="26">
        <f t="shared" si="173"/>
        <v>-496704.33333333331</v>
      </c>
      <c r="W1218" s="26"/>
      <c r="X1218" s="26"/>
      <c r="Y1218" s="50"/>
      <c r="Z1218" s="50"/>
      <c r="AA1218" s="50">
        <f t="shared" si="174"/>
        <v>-496704.33333333331</v>
      </c>
      <c r="AB1218" s="1"/>
      <c r="AC1218" s="27">
        <f t="shared" si="162"/>
        <v>0</v>
      </c>
      <c r="AE1218" s="4"/>
    </row>
    <row r="1219" spans="1:31" ht="13.5" hidden="1" outlineLevel="3" thickBot="1" x14ac:dyDescent="0.25">
      <c r="A1219" s="28" t="s">
        <v>2520</v>
      </c>
      <c r="B1219" s="28" t="s">
        <v>2521</v>
      </c>
      <c r="C1219" s="24" t="s">
        <v>2542</v>
      </c>
      <c r="D1219" s="24" t="s">
        <v>2543</v>
      </c>
      <c r="E1219" s="25">
        <v>-4499510.25</v>
      </c>
      <c r="F1219" s="25">
        <v>-4508462.25</v>
      </c>
      <c r="G1219" s="25">
        <v>-4517414.25</v>
      </c>
      <c r="H1219" s="25">
        <v>-4653796.68</v>
      </c>
      <c r="I1219" s="25">
        <v>-4662748.68</v>
      </c>
      <c r="J1219" s="25">
        <v>-4671699.68</v>
      </c>
      <c r="K1219" s="25">
        <v>-4723721.43</v>
      </c>
      <c r="L1219" s="25">
        <v>-4731615.43</v>
      </c>
      <c r="M1219" s="25">
        <v>-4739509.43</v>
      </c>
      <c r="N1219" s="25">
        <v>-4763110.37</v>
      </c>
      <c r="O1219" s="25">
        <v>-4771003.37</v>
      </c>
      <c r="P1219" s="25">
        <v>-4778896.37</v>
      </c>
      <c r="Q1219" s="25">
        <v>-4820934.7699999996</v>
      </c>
      <c r="R1219" s="25">
        <f t="shared" si="172"/>
        <v>-4681850.0374999987</v>
      </c>
      <c r="T1219" s="26"/>
      <c r="U1219" s="26"/>
      <c r="V1219" s="26">
        <f t="shared" si="173"/>
        <v>-4681850.0374999987</v>
      </c>
      <c r="W1219" s="26"/>
      <c r="X1219" s="26"/>
      <c r="Y1219" s="50"/>
      <c r="Z1219" s="50"/>
      <c r="AA1219" s="50">
        <f t="shared" si="174"/>
        <v>-4681850.0374999987</v>
      </c>
      <c r="AB1219" s="1"/>
      <c r="AC1219" s="27">
        <f t="shared" si="162"/>
        <v>0</v>
      </c>
      <c r="AE1219" s="4"/>
    </row>
    <row r="1220" spans="1:31" ht="13.5" hidden="1" outlineLevel="3" thickBot="1" x14ac:dyDescent="0.25">
      <c r="A1220" s="28" t="s">
        <v>2520</v>
      </c>
      <c r="B1220" s="28" t="s">
        <v>2521</v>
      </c>
      <c r="C1220" s="24" t="s">
        <v>2544</v>
      </c>
      <c r="D1220" s="24" t="s">
        <v>2545</v>
      </c>
      <c r="E1220" s="25">
        <v>-656741.92000000004</v>
      </c>
      <c r="F1220" s="25">
        <v>-665744.65</v>
      </c>
      <c r="G1220" s="25">
        <v>-669656.65</v>
      </c>
      <c r="H1220" s="25">
        <v>-673567.65</v>
      </c>
      <c r="I1220" s="25">
        <v>-677478.65</v>
      </c>
      <c r="J1220" s="25">
        <v>-681389.65</v>
      </c>
      <c r="K1220" s="25">
        <v>-685300.65</v>
      </c>
      <c r="L1220" s="25">
        <v>-689252.65</v>
      </c>
      <c r="M1220" s="25">
        <v>-692420.65</v>
      </c>
      <c r="N1220" s="25">
        <v>-695543.77</v>
      </c>
      <c r="O1220" s="25">
        <v>-699350.77</v>
      </c>
      <c r="P1220" s="25">
        <v>-703301.77</v>
      </c>
      <c r="Q1220" s="25">
        <v>-658119.27</v>
      </c>
      <c r="R1220" s="25">
        <f t="shared" si="172"/>
        <v>-682536.50874999992</v>
      </c>
      <c r="T1220" s="26"/>
      <c r="U1220" s="26"/>
      <c r="V1220" s="26">
        <f t="shared" si="173"/>
        <v>-682536.50874999992</v>
      </c>
      <c r="W1220" s="26"/>
      <c r="X1220" s="26"/>
      <c r="Y1220" s="50"/>
      <c r="Z1220" s="50"/>
      <c r="AA1220" s="50">
        <f t="shared" si="174"/>
        <v>-682536.50874999992</v>
      </c>
      <c r="AB1220" s="1"/>
      <c r="AC1220" s="27">
        <f t="shared" si="162"/>
        <v>0</v>
      </c>
      <c r="AE1220" s="4"/>
    </row>
    <row r="1221" spans="1:31" ht="13.5" hidden="1" outlineLevel="3" thickBot="1" x14ac:dyDescent="0.25">
      <c r="A1221" s="28" t="s">
        <v>2520</v>
      </c>
      <c r="B1221" s="28" t="s">
        <v>2521</v>
      </c>
      <c r="C1221" s="24" t="s">
        <v>2546</v>
      </c>
      <c r="D1221" s="24" t="s">
        <v>2547</v>
      </c>
      <c r="E1221" s="25">
        <v>-97613</v>
      </c>
      <c r="F1221" s="25">
        <v>-98183</v>
      </c>
      <c r="G1221" s="25">
        <v>-98753</v>
      </c>
      <c r="H1221" s="25">
        <v>-99322</v>
      </c>
      <c r="I1221" s="25">
        <v>-99891</v>
      </c>
      <c r="J1221" s="25">
        <v>-100460</v>
      </c>
      <c r="K1221" s="25">
        <v>-101029</v>
      </c>
      <c r="L1221" s="25">
        <v>-101596</v>
      </c>
      <c r="M1221" s="25">
        <v>-100663</v>
      </c>
      <c r="N1221" s="25">
        <v>-95230</v>
      </c>
      <c r="O1221" s="25">
        <v>-95797</v>
      </c>
      <c r="P1221" s="25">
        <v>-96364</v>
      </c>
      <c r="Q1221" s="25">
        <v>-96931</v>
      </c>
      <c r="R1221" s="25">
        <f t="shared" si="172"/>
        <v>-98713.333333333328</v>
      </c>
      <c r="T1221" s="26"/>
      <c r="U1221" s="26"/>
      <c r="V1221" s="26">
        <f t="shared" si="173"/>
        <v>-98713.333333333328</v>
      </c>
      <c r="W1221" s="26"/>
      <c r="X1221" s="26"/>
      <c r="Y1221" s="50"/>
      <c r="Z1221" s="50"/>
      <c r="AA1221" s="50">
        <f t="shared" si="174"/>
        <v>-98713.333333333328</v>
      </c>
      <c r="AB1221" s="1"/>
      <c r="AC1221" s="27">
        <f t="shared" si="162"/>
        <v>0</v>
      </c>
      <c r="AE1221" s="4"/>
    </row>
    <row r="1222" spans="1:31" ht="13.5" hidden="1" outlineLevel="2" collapsed="1" thickBot="1" x14ac:dyDescent="0.25">
      <c r="A1222" s="29" t="s">
        <v>2548</v>
      </c>
      <c r="B1222" s="29"/>
      <c r="C1222" s="29"/>
      <c r="D1222" s="29"/>
      <c r="E1222" s="30">
        <f t="shared" ref="E1222:R1222" si="175">SUBTOTAL(9,E1208:E1221)</f>
        <v>-31793426.73</v>
      </c>
      <c r="F1222" s="30">
        <f t="shared" si="175"/>
        <v>-31813276.199999999</v>
      </c>
      <c r="G1222" s="30">
        <f t="shared" si="175"/>
        <v>-31936005.050000001</v>
      </c>
      <c r="H1222" s="30">
        <f t="shared" si="175"/>
        <v>-32137667.48</v>
      </c>
      <c r="I1222" s="30">
        <f t="shared" si="175"/>
        <v>-32261655.73</v>
      </c>
      <c r="J1222" s="30">
        <f t="shared" si="175"/>
        <v>-32381355.48</v>
      </c>
      <c r="K1222" s="30">
        <f t="shared" si="175"/>
        <v>-32368827.650000002</v>
      </c>
      <c r="L1222" s="30">
        <f t="shared" si="175"/>
        <v>-31810233.040000003</v>
      </c>
      <c r="M1222" s="30">
        <f t="shared" si="175"/>
        <v>-31874855.040000003</v>
      </c>
      <c r="N1222" s="30">
        <f t="shared" si="175"/>
        <v>-31972517.600000005</v>
      </c>
      <c r="O1222" s="30">
        <f t="shared" si="175"/>
        <v>-32082213.440000001</v>
      </c>
      <c r="P1222" s="30">
        <f t="shared" si="175"/>
        <v>-32171411.140000004</v>
      </c>
      <c r="Q1222" s="30">
        <f t="shared" si="175"/>
        <v>-32238902.540000003</v>
      </c>
      <c r="R1222" s="30">
        <f t="shared" si="175"/>
        <v>-32068848.540416662</v>
      </c>
      <c r="S1222" s="4"/>
      <c r="T1222" s="30">
        <f>SUBTOTAL(9,T1208:T1221)</f>
        <v>0</v>
      </c>
      <c r="U1222" s="30">
        <f>SUBTOTAL(9,U1208:U1221)</f>
        <v>0</v>
      </c>
      <c r="V1222" s="30">
        <f>SUBTOTAL(9,V1208:V1221)</f>
        <v>-32068848.540416662</v>
      </c>
      <c r="W1222" s="30">
        <f>SUBTOTAL(9,W1208:W1221)</f>
        <v>0</v>
      </c>
      <c r="X1222" s="30"/>
      <c r="Y1222" s="30">
        <f t="shared" ref="Y1222:AA1222" si="176">SUBTOTAL(9,Y1208:Y1221)</f>
        <v>-52057.3196357454</v>
      </c>
      <c r="Z1222" s="30">
        <f t="shared" si="176"/>
        <v>-182826.76536425456</v>
      </c>
      <c r="AA1222" s="30">
        <f t="shared" si="176"/>
        <v>-31833964.455416661</v>
      </c>
      <c r="AB1222" s="30"/>
      <c r="AC1222" s="31">
        <f t="shared" si="162"/>
        <v>1.6232986840839353E-3</v>
      </c>
      <c r="AE1222" s="4"/>
    </row>
    <row r="1223" spans="1:31" ht="13.5" hidden="1" outlineLevel="3" thickBot="1" x14ac:dyDescent="0.25">
      <c r="A1223" s="24" t="s">
        <v>2549</v>
      </c>
      <c r="B1223" s="24" t="s">
        <v>2550</v>
      </c>
      <c r="C1223" s="24" t="s">
        <v>2551</v>
      </c>
      <c r="D1223" s="24" t="s">
        <v>2552</v>
      </c>
      <c r="E1223" s="25">
        <v>-3239918</v>
      </c>
      <c r="F1223" s="25">
        <v>-3239918</v>
      </c>
      <c r="G1223" s="25">
        <v>-3239918</v>
      </c>
      <c r="H1223" s="25">
        <v>-3239918</v>
      </c>
      <c r="I1223" s="25">
        <v>-3239918</v>
      </c>
      <c r="J1223" s="25">
        <v>-3239918</v>
      </c>
      <c r="K1223" s="25">
        <v>-8549918</v>
      </c>
      <c r="L1223" s="25">
        <v>-8549918</v>
      </c>
      <c r="M1223" s="25">
        <v>-8549918</v>
      </c>
      <c r="N1223" s="25">
        <v>-8549918</v>
      </c>
      <c r="O1223" s="25">
        <v>-8549918</v>
      </c>
      <c r="P1223" s="25">
        <v>-1356983.97</v>
      </c>
      <c r="Q1223" s="25">
        <v>0</v>
      </c>
      <c r="R1223" s="25">
        <f>(E1223+2*SUM(F1223:P1223)+Q1223)/24</f>
        <v>-5160510.2474999996</v>
      </c>
      <c r="T1223" s="26"/>
      <c r="U1223" s="26"/>
      <c r="V1223" s="26">
        <f>R1223</f>
        <v>-5160510.2474999996</v>
      </c>
      <c r="W1223" s="26"/>
      <c r="X1223" s="26"/>
      <c r="Y1223" s="26"/>
      <c r="Z1223" s="26"/>
      <c r="AA1223" s="26">
        <f>V1223</f>
        <v>-5160510.2474999996</v>
      </c>
      <c r="AB1223" s="1"/>
      <c r="AC1223" s="27">
        <f t="shared" si="162"/>
        <v>0</v>
      </c>
      <c r="AE1223" s="4"/>
    </row>
    <row r="1224" spans="1:31" ht="13.5" hidden="1" outlineLevel="2" collapsed="1" thickBot="1" x14ac:dyDescent="0.25">
      <c r="A1224" s="29" t="s">
        <v>2553</v>
      </c>
      <c r="B1224" s="29"/>
      <c r="C1224" s="29"/>
      <c r="D1224" s="29"/>
      <c r="E1224" s="30">
        <f t="shared" ref="E1224:R1224" si="177">SUBTOTAL(9,E1223:E1223)</f>
        <v>-3239918</v>
      </c>
      <c r="F1224" s="30">
        <f t="shared" si="177"/>
        <v>-3239918</v>
      </c>
      <c r="G1224" s="30">
        <f t="shared" si="177"/>
        <v>-3239918</v>
      </c>
      <c r="H1224" s="30">
        <f t="shared" si="177"/>
        <v>-3239918</v>
      </c>
      <c r="I1224" s="30">
        <f t="shared" si="177"/>
        <v>-3239918</v>
      </c>
      <c r="J1224" s="30">
        <f t="shared" si="177"/>
        <v>-3239918</v>
      </c>
      <c r="K1224" s="30">
        <f t="shared" si="177"/>
        <v>-8549918</v>
      </c>
      <c r="L1224" s="30">
        <f t="shared" si="177"/>
        <v>-8549918</v>
      </c>
      <c r="M1224" s="30">
        <f t="shared" si="177"/>
        <v>-8549918</v>
      </c>
      <c r="N1224" s="30">
        <f t="shared" si="177"/>
        <v>-8549918</v>
      </c>
      <c r="O1224" s="30">
        <f t="shared" si="177"/>
        <v>-8549918</v>
      </c>
      <c r="P1224" s="30">
        <f t="shared" si="177"/>
        <v>-1356983.97</v>
      </c>
      <c r="Q1224" s="30">
        <f t="shared" si="177"/>
        <v>0</v>
      </c>
      <c r="R1224" s="30">
        <f t="shared" si="177"/>
        <v>-5160510.2474999996</v>
      </c>
      <c r="S1224" s="4"/>
      <c r="T1224" s="30">
        <f>SUBTOTAL(9,T1223:T1223)</f>
        <v>0</v>
      </c>
      <c r="U1224" s="30">
        <f>SUBTOTAL(9,U1223:U1223)</f>
        <v>0</v>
      </c>
      <c r="V1224" s="30">
        <f>SUBTOTAL(9,V1223:V1223)</f>
        <v>-5160510.2474999996</v>
      </c>
      <c r="W1224" s="30">
        <f>SUBTOTAL(9,W1223:W1223)</f>
        <v>0</v>
      </c>
      <c r="X1224" s="30"/>
      <c r="Y1224" s="30">
        <f t="shared" ref="Y1224:AA1224" si="178">SUBTOTAL(9,Y1223:Y1223)</f>
        <v>0</v>
      </c>
      <c r="Z1224" s="30">
        <f t="shared" si="178"/>
        <v>0</v>
      </c>
      <c r="AA1224" s="30">
        <f t="shared" si="178"/>
        <v>-5160510.2474999996</v>
      </c>
      <c r="AB1224" s="30"/>
      <c r="AC1224" s="31">
        <f t="shared" si="162"/>
        <v>0</v>
      </c>
      <c r="AE1224" s="4"/>
    </row>
    <row r="1225" spans="1:31" ht="13.5" hidden="1" outlineLevel="2" thickBot="1" x14ac:dyDescent="0.25">
      <c r="A1225" s="32" t="s">
        <v>2554</v>
      </c>
      <c r="B1225" s="32"/>
      <c r="C1225" s="32"/>
      <c r="D1225" s="32"/>
      <c r="E1225" s="33">
        <f t="shared" ref="E1225:R1225" si="179">SUBTOTAL(9,E1636:E1636)</f>
        <v>-16020272</v>
      </c>
      <c r="F1225" s="33">
        <f t="shared" si="179"/>
        <v>-13273836</v>
      </c>
      <c r="G1225" s="33">
        <f t="shared" si="179"/>
        <v>-11924471</v>
      </c>
      <c r="H1225" s="33">
        <f t="shared" si="179"/>
        <v>-7662220</v>
      </c>
      <c r="I1225" s="33">
        <f t="shared" si="179"/>
        <v>-6378845</v>
      </c>
      <c r="J1225" s="33">
        <f t="shared" si="179"/>
        <v>-6535163</v>
      </c>
      <c r="K1225" s="33">
        <f t="shared" si="179"/>
        <v>-7091366</v>
      </c>
      <c r="L1225" s="33">
        <f t="shared" si="179"/>
        <v>-5979317</v>
      </c>
      <c r="M1225" s="33">
        <f t="shared" si="179"/>
        <v>-5607972</v>
      </c>
      <c r="N1225" s="33">
        <f t="shared" si="179"/>
        <v>-604753</v>
      </c>
      <c r="O1225" s="33">
        <f t="shared" si="179"/>
        <v>0</v>
      </c>
      <c r="P1225" s="33">
        <f t="shared" si="179"/>
        <v>0</v>
      </c>
      <c r="Q1225" s="33">
        <f t="shared" si="179"/>
        <v>-3632647</v>
      </c>
      <c r="R1225" s="33">
        <f t="shared" si="179"/>
        <v>-6240366.875</v>
      </c>
      <c r="S1225" s="4"/>
      <c r="T1225" s="33">
        <f>SUBTOTAL(9,T1636:T1636)</f>
        <v>0</v>
      </c>
      <c r="U1225" s="33">
        <f>SUBTOTAL(9,U1636:U1636)</f>
        <v>0</v>
      </c>
      <c r="V1225" s="33">
        <f>SUBTOTAL(9,V1636:V1636)</f>
        <v>-6240366.875</v>
      </c>
      <c r="W1225" s="33">
        <f>SUBTOTAL(9,W1636:W1636)</f>
        <v>0</v>
      </c>
      <c r="X1225" s="33"/>
      <c r="Y1225" s="33">
        <f>SUBTOTAL(9,Y1636:Y1636)</f>
        <v>0</v>
      </c>
      <c r="Z1225" s="33">
        <f>SUBTOTAL(9,Z1636:Z1636)</f>
        <v>0</v>
      </c>
      <c r="AA1225" s="33">
        <f>SUBTOTAL(9,AA1636:AA1636)</f>
        <v>-6240366.875</v>
      </c>
      <c r="AB1225" s="32"/>
      <c r="AC1225" s="34">
        <f>IF(V1225=0,0,Y1225/V1225)</f>
        <v>0</v>
      </c>
      <c r="AE1225" s="4"/>
    </row>
    <row r="1226" spans="1:31" ht="13.5" hidden="1" outlineLevel="3" thickBot="1" x14ac:dyDescent="0.25">
      <c r="A1226" s="24" t="s">
        <v>2555</v>
      </c>
      <c r="B1226" s="24" t="s">
        <v>2556</v>
      </c>
      <c r="C1226" s="24" t="s">
        <v>2557</v>
      </c>
      <c r="D1226" s="24" t="s">
        <v>2558</v>
      </c>
      <c r="E1226" s="25">
        <v>-2565645.0099999998</v>
      </c>
      <c r="F1226" s="25">
        <v>-2529422.5099999998</v>
      </c>
      <c r="G1226" s="25">
        <v>-2522988.73</v>
      </c>
      <c r="H1226" s="25">
        <v>-2377716.89</v>
      </c>
      <c r="I1226" s="25">
        <v>-2331310.44</v>
      </c>
      <c r="J1226" s="25">
        <v>-2329038.64</v>
      </c>
      <c r="K1226" s="25">
        <v>-2323177.5099999998</v>
      </c>
      <c r="L1226" s="25">
        <v>-2311792.5099999998</v>
      </c>
      <c r="M1226" s="25">
        <v>-2300384.4900000002</v>
      </c>
      <c r="N1226" s="25">
        <v>-2297253.4900000002</v>
      </c>
      <c r="O1226" s="25">
        <v>-2278892.09</v>
      </c>
      <c r="P1226" s="25">
        <v>-2261954.7599999998</v>
      </c>
      <c r="Q1226" s="25">
        <v>-2236897.29</v>
      </c>
      <c r="R1226" s="25">
        <f t="shared" ref="R1226:R1266" si="180">(E1226+2*SUM(F1226:P1226)+Q1226)/24</f>
        <v>-2355433.6008333336</v>
      </c>
      <c r="T1226" s="26"/>
      <c r="U1226" s="26"/>
      <c r="V1226" s="26">
        <f t="shared" ref="V1226:V1266" si="181">R1226</f>
        <v>-2355433.6008333336</v>
      </c>
      <c r="W1226" s="26"/>
      <c r="X1226" s="26"/>
      <c r="Y1226" s="50"/>
      <c r="Z1226" s="50">
        <f>V1226</f>
        <v>-2355433.6008333336</v>
      </c>
      <c r="AA1226" s="50"/>
      <c r="AB1226" s="1"/>
      <c r="AC1226" s="27">
        <f t="shared" ref="AC1226:AC1267" si="182">IF(V1226=0,0,Y1226/V1226)</f>
        <v>0</v>
      </c>
      <c r="AE1226" s="4"/>
    </row>
    <row r="1227" spans="1:31" ht="13.5" hidden="1" outlineLevel="3" thickBot="1" x14ac:dyDescent="0.25">
      <c r="A1227" s="28" t="s">
        <v>2555</v>
      </c>
      <c r="B1227" s="28" t="s">
        <v>2556</v>
      </c>
      <c r="C1227" s="24" t="s">
        <v>2559</v>
      </c>
      <c r="D1227" s="24" t="s">
        <v>2560</v>
      </c>
      <c r="E1227" s="25">
        <v>-5565959.1399999997</v>
      </c>
      <c r="F1227" s="25">
        <v>-5570327.2999999998</v>
      </c>
      <c r="G1227" s="25">
        <v>-5577285.46</v>
      </c>
      <c r="H1227" s="25">
        <v>-5578764.6200000001</v>
      </c>
      <c r="I1227" s="25">
        <v>-5559643.79</v>
      </c>
      <c r="J1227" s="25">
        <v>-5562011.96</v>
      </c>
      <c r="K1227" s="25">
        <v>-5834611.1200000001</v>
      </c>
      <c r="L1227" s="25">
        <v>-5825997.4500000002</v>
      </c>
      <c r="M1227" s="25">
        <v>-5820627.7800000003</v>
      </c>
      <c r="N1227" s="25">
        <v>-5806607.1100000003</v>
      </c>
      <c r="O1227" s="25">
        <v>-5801414.4400000004</v>
      </c>
      <c r="P1227" s="25">
        <v>-5805289.7699999996</v>
      </c>
      <c r="Q1227" s="25">
        <v>-5809026.0999999996</v>
      </c>
      <c r="R1227" s="25">
        <f t="shared" si="180"/>
        <v>-5702506.1183333332</v>
      </c>
      <c r="T1227" s="26"/>
      <c r="U1227" s="26"/>
      <c r="V1227" s="26">
        <f t="shared" si="181"/>
        <v>-5702506.1183333332</v>
      </c>
      <c r="W1227" s="26"/>
      <c r="X1227" s="26"/>
      <c r="Y1227" s="50"/>
      <c r="Z1227" s="50"/>
      <c r="AA1227" s="50">
        <f t="shared" ref="AA1227:AA1266" si="183">V1227</f>
        <v>-5702506.1183333332</v>
      </c>
      <c r="AB1227" s="1"/>
      <c r="AC1227" s="27">
        <f t="shared" si="182"/>
        <v>0</v>
      </c>
      <c r="AE1227" s="4"/>
    </row>
    <row r="1228" spans="1:31" ht="13.5" hidden="1" outlineLevel="3" thickBot="1" x14ac:dyDescent="0.25">
      <c r="A1228" s="28" t="s">
        <v>2555</v>
      </c>
      <c r="B1228" s="28" t="s">
        <v>2556</v>
      </c>
      <c r="C1228" s="24" t="s">
        <v>2561</v>
      </c>
      <c r="D1228" s="24" t="s">
        <v>2562</v>
      </c>
      <c r="E1228" s="25">
        <v>-8758866.0099999998</v>
      </c>
      <c r="F1228" s="25">
        <v>-8777215.7400000002</v>
      </c>
      <c r="G1228" s="25">
        <v>-8795565.4700000007</v>
      </c>
      <c r="H1228" s="25">
        <v>-8813915.1999999993</v>
      </c>
      <c r="I1228" s="25">
        <v>-8832264.9600000009</v>
      </c>
      <c r="J1228" s="25">
        <v>-8850614.7200000007</v>
      </c>
      <c r="K1228" s="25">
        <v>-9272695.4499999993</v>
      </c>
      <c r="L1228" s="25">
        <v>-9292462.4499999993</v>
      </c>
      <c r="M1228" s="25">
        <v>-9312229.4499999993</v>
      </c>
      <c r="N1228" s="25">
        <v>-9331996.4499999993</v>
      </c>
      <c r="O1228" s="25">
        <v>-9351763.4499999993</v>
      </c>
      <c r="P1228" s="25">
        <v>-9371530.4499999993</v>
      </c>
      <c r="Q1228" s="25">
        <v>-9391297.4499999993</v>
      </c>
      <c r="R1228" s="25">
        <f t="shared" si="180"/>
        <v>-9089777.9600000009</v>
      </c>
      <c r="T1228" s="26"/>
      <c r="U1228" s="26"/>
      <c r="V1228" s="26">
        <f t="shared" si="181"/>
        <v>-9089777.9600000009</v>
      </c>
      <c r="W1228" s="26"/>
      <c r="X1228" s="26"/>
      <c r="Y1228" s="50"/>
      <c r="Z1228" s="50"/>
      <c r="AA1228" s="50">
        <f t="shared" si="183"/>
        <v>-9089777.9600000009</v>
      </c>
      <c r="AB1228" s="1"/>
      <c r="AC1228" s="27">
        <f t="shared" si="182"/>
        <v>0</v>
      </c>
      <c r="AE1228" s="4"/>
    </row>
    <row r="1229" spans="1:31" ht="13.5" hidden="1" outlineLevel="3" thickBot="1" x14ac:dyDescent="0.25">
      <c r="A1229" s="28" t="s">
        <v>2555</v>
      </c>
      <c r="B1229" s="28" t="s">
        <v>2556</v>
      </c>
      <c r="C1229" s="24" t="s">
        <v>2563</v>
      </c>
      <c r="D1229" s="24" t="s">
        <v>2564</v>
      </c>
      <c r="E1229" s="25">
        <v>-8056002.3300000001</v>
      </c>
      <c r="F1229" s="25">
        <v>-7960932.4500000002</v>
      </c>
      <c r="G1229" s="25">
        <v>-7853850.7400000002</v>
      </c>
      <c r="H1229" s="25">
        <v>-7841832.8200000003</v>
      </c>
      <c r="I1229" s="25">
        <v>-7842268.96</v>
      </c>
      <c r="J1229" s="25">
        <v>-7845061.8399999999</v>
      </c>
      <c r="K1229" s="25">
        <v>-8232132.7300000004</v>
      </c>
      <c r="L1229" s="25">
        <v>-8090033.3600000003</v>
      </c>
      <c r="M1229" s="25">
        <v>-8101948.5300000003</v>
      </c>
      <c r="N1229" s="25">
        <v>-5786403.4299999997</v>
      </c>
      <c r="O1229" s="25">
        <v>-5738126.8200000003</v>
      </c>
      <c r="P1229" s="25">
        <v>-5616761.8399999999</v>
      </c>
      <c r="Q1229" s="25">
        <v>-5544106.96</v>
      </c>
      <c r="R1229" s="25">
        <f t="shared" si="180"/>
        <v>-7309117.3470833348</v>
      </c>
      <c r="T1229" s="26"/>
      <c r="U1229" s="26"/>
      <c r="V1229" s="26">
        <f t="shared" si="181"/>
        <v>-7309117.3470833348</v>
      </c>
      <c r="W1229" s="26"/>
      <c r="X1229" s="26"/>
      <c r="Y1229" s="50"/>
      <c r="Z1229" s="50"/>
      <c r="AA1229" s="50">
        <f t="shared" si="183"/>
        <v>-7309117.3470833348</v>
      </c>
      <c r="AB1229" s="1"/>
      <c r="AC1229" s="27">
        <f t="shared" si="182"/>
        <v>0</v>
      </c>
      <c r="AE1229" s="4"/>
    </row>
    <row r="1230" spans="1:31" ht="13.5" hidden="1" outlineLevel="3" thickBot="1" x14ac:dyDescent="0.25">
      <c r="A1230" s="28" t="s">
        <v>2555</v>
      </c>
      <c r="B1230" s="28" t="s">
        <v>2556</v>
      </c>
      <c r="C1230" s="24" t="s">
        <v>2565</v>
      </c>
      <c r="D1230" s="24" t="s">
        <v>2566</v>
      </c>
      <c r="E1230" s="25">
        <v>-13893078.720000001</v>
      </c>
      <c r="F1230" s="25">
        <v>-13848477.9</v>
      </c>
      <c r="G1230" s="25">
        <v>-13781509.439999999</v>
      </c>
      <c r="H1230" s="25">
        <v>-13255183.91</v>
      </c>
      <c r="I1230" s="25">
        <v>-13272034.130000001</v>
      </c>
      <c r="J1230" s="25">
        <v>-13197228.189999999</v>
      </c>
      <c r="K1230" s="25">
        <v>-13498081.4</v>
      </c>
      <c r="L1230" s="25">
        <v>-13523641.91</v>
      </c>
      <c r="M1230" s="25">
        <v>-13553417.17</v>
      </c>
      <c r="N1230" s="25">
        <v>-13884971.34</v>
      </c>
      <c r="O1230" s="25">
        <v>-13915670.51</v>
      </c>
      <c r="P1230" s="25">
        <v>-13946363.050000001</v>
      </c>
      <c r="Q1230" s="25">
        <v>-17187071.219999999</v>
      </c>
      <c r="R1230" s="25">
        <f t="shared" si="180"/>
        <v>-13768054.493333334</v>
      </c>
      <c r="T1230" s="26"/>
      <c r="U1230" s="26"/>
      <c r="V1230" s="26">
        <f t="shared" si="181"/>
        <v>-13768054.493333334</v>
      </c>
      <c r="W1230" s="26"/>
      <c r="X1230" s="26"/>
      <c r="Y1230" s="50"/>
      <c r="Z1230" s="50"/>
      <c r="AA1230" s="50">
        <f t="shared" si="183"/>
        <v>-13768054.493333334</v>
      </c>
      <c r="AB1230" s="1"/>
      <c r="AC1230" s="27">
        <f t="shared" si="182"/>
        <v>0</v>
      </c>
      <c r="AE1230" s="4"/>
    </row>
    <row r="1231" spans="1:31" ht="13.5" hidden="1" outlineLevel="3" thickBot="1" x14ac:dyDescent="0.25">
      <c r="A1231" s="28" t="s">
        <v>2555</v>
      </c>
      <c r="B1231" s="28" t="s">
        <v>2556</v>
      </c>
      <c r="C1231" s="24" t="s">
        <v>2567</v>
      </c>
      <c r="D1231" s="24" t="s">
        <v>2568</v>
      </c>
      <c r="E1231" s="25">
        <v>-2187267.2200000002</v>
      </c>
      <c r="F1231" s="25">
        <v>-2197910.88</v>
      </c>
      <c r="G1231" s="25">
        <v>-2208554.54</v>
      </c>
      <c r="H1231" s="25">
        <v>-2219198.2000000002</v>
      </c>
      <c r="I1231" s="25">
        <v>-2229841.87</v>
      </c>
      <c r="J1231" s="25">
        <v>-2240485.54</v>
      </c>
      <c r="K1231" s="25">
        <v>-2251129.2000000002</v>
      </c>
      <c r="L1231" s="25">
        <v>-2262413.36</v>
      </c>
      <c r="M1231" s="25">
        <v>-2273697.52</v>
      </c>
      <c r="N1231" s="25">
        <v>-2284981.6800000002</v>
      </c>
      <c r="O1231" s="25">
        <v>-2296265.84</v>
      </c>
      <c r="P1231" s="25">
        <v>-2307550</v>
      </c>
      <c r="Q1231" s="25">
        <v>-2318834.16</v>
      </c>
      <c r="R1231" s="25">
        <f t="shared" si="180"/>
        <v>-2252089.9433333334</v>
      </c>
      <c r="T1231" s="26"/>
      <c r="U1231" s="26"/>
      <c r="V1231" s="26">
        <f t="shared" si="181"/>
        <v>-2252089.9433333334</v>
      </c>
      <c r="W1231" s="26"/>
      <c r="X1231" s="26"/>
      <c r="Y1231" s="50"/>
      <c r="Z1231" s="50"/>
      <c r="AA1231" s="50">
        <f t="shared" si="183"/>
        <v>-2252089.9433333334</v>
      </c>
      <c r="AB1231" s="1"/>
      <c r="AC1231" s="27">
        <f t="shared" si="182"/>
        <v>0</v>
      </c>
      <c r="AE1231" s="4"/>
    </row>
    <row r="1232" spans="1:31" ht="13.5" hidden="1" outlineLevel="3" thickBot="1" x14ac:dyDescent="0.25">
      <c r="A1232" s="28" t="s">
        <v>2555</v>
      </c>
      <c r="B1232" s="28" t="s">
        <v>2556</v>
      </c>
      <c r="C1232" s="24" t="s">
        <v>2569</v>
      </c>
      <c r="D1232" s="24" t="s">
        <v>2570</v>
      </c>
      <c r="E1232" s="25">
        <v>-12951998.119999999</v>
      </c>
      <c r="F1232" s="25">
        <v>-12989453.34</v>
      </c>
      <c r="G1232" s="25">
        <v>-13026908.560000001</v>
      </c>
      <c r="H1232" s="25">
        <v>-12765536.779999999</v>
      </c>
      <c r="I1232" s="25">
        <v>-12803643.67</v>
      </c>
      <c r="J1232" s="25">
        <v>-12841750.560000001</v>
      </c>
      <c r="K1232" s="25">
        <v>-13101631.460000001</v>
      </c>
      <c r="L1232" s="25">
        <v>-13141110.210000001</v>
      </c>
      <c r="M1232" s="25">
        <v>-13180588.960000001</v>
      </c>
      <c r="N1232" s="25">
        <v>-13220067.710000001</v>
      </c>
      <c r="O1232" s="25">
        <v>-13259546.460000001</v>
      </c>
      <c r="P1232" s="25">
        <v>-13299025.210000001</v>
      </c>
      <c r="Q1232" s="25">
        <v>-13338503.960000001</v>
      </c>
      <c r="R1232" s="25">
        <f t="shared" si="180"/>
        <v>-13064542.830000004</v>
      </c>
      <c r="T1232" s="26"/>
      <c r="U1232" s="26"/>
      <c r="V1232" s="26">
        <f t="shared" si="181"/>
        <v>-13064542.830000004</v>
      </c>
      <c r="W1232" s="26"/>
      <c r="X1232" s="26"/>
      <c r="Y1232" s="50"/>
      <c r="Z1232" s="50"/>
      <c r="AA1232" s="50">
        <f t="shared" si="183"/>
        <v>-13064542.830000004</v>
      </c>
      <c r="AB1232" s="1"/>
      <c r="AC1232" s="27">
        <f t="shared" si="182"/>
        <v>0</v>
      </c>
      <c r="AE1232" s="4"/>
    </row>
    <row r="1233" spans="1:31" ht="13.5" hidden="1" outlineLevel="3" thickBot="1" x14ac:dyDescent="0.25">
      <c r="A1233" s="28" t="s">
        <v>2555</v>
      </c>
      <c r="B1233" s="28" t="s">
        <v>2556</v>
      </c>
      <c r="C1233" s="24" t="s">
        <v>2571</v>
      </c>
      <c r="D1233" s="24" t="s">
        <v>2572</v>
      </c>
      <c r="E1233" s="25">
        <v>-1251711.04</v>
      </c>
      <c r="F1233" s="25">
        <v>-1256465.04</v>
      </c>
      <c r="G1233" s="25">
        <v>-1261219.04</v>
      </c>
      <c r="H1233" s="25">
        <v>-1265973.04</v>
      </c>
      <c r="I1233" s="25">
        <v>-1270727.04</v>
      </c>
      <c r="J1233" s="25">
        <v>-1275481.04</v>
      </c>
      <c r="K1233" s="25">
        <v>-1219293.3400000001</v>
      </c>
      <c r="L1233" s="25">
        <v>-1223818.5900000001</v>
      </c>
      <c r="M1233" s="25">
        <v>-1228343.8400000001</v>
      </c>
      <c r="N1233" s="25">
        <v>-1005319.65</v>
      </c>
      <c r="O1233" s="25">
        <v>-1009844.9</v>
      </c>
      <c r="P1233" s="25">
        <v>-1014370.15</v>
      </c>
      <c r="Q1233" s="25">
        <v>-1018895.4</v>
      </c>
      <c r="R1233" s="25">
        <f t="shared" si="180"/>
        <v>-1180513.2408333335</v>
      </c>
      <c r="T1233" s="26"/>
      <c r="U1233" s="26"/>
      <c r="V1233" s="26">
        <f t="shared" si="181"/>
        <v>-1180513.2408333335</v>
      </c>
      <c r="W1233" s="26"/>
      <c r="X1233" s="26"/>
      <c r="Y1233" s="50"/>
      <c r="Z1233" s="50"/>
      <c r="AA1233" s="50">
        <f t="shared" si="183"/>
        <v>-1180513.2408333335</v>
      </c>
      <c r="AB1233" s="1"/>
      <c r="AC1233" s="27">
        <f t="shared" si="182"/>
        <v>0</v>
      </c>
      <c r="AE1233" s="4"/>
    </row>
    <row r="1234" spans="1:31" ht="13.5" hidden="1" outlineLevel="3" thickBot="1" x14ac:dyDescent="0.25">
      <c r="A1234" s="28" t="s">
        <v>2555</v>
      </c>
      <c r="B1234" s="28" t="s">
        <v>2556</v>
      </c>
      <c r="C1234" s="24" t="s">
        <v>2573</v>
      </c>
      <c r="D1234" s="24" t="s">
        <v>2574</v>
      </c>
      <c r="E1234" s="25">
        <v>-7196353.79</v>
      </c>
      <c r="F1234" s="25">
        <v>-7220756.79</v>
      </c>
      <c r="G1234" s="25">
        <v>-7245159.79</v>
      </c>
      <c r="H1234" s="25">
        <v>-7269562.79</v>
      </c>
      <c r="I1234" s="25">
        <v>-7289576.75</v>
      </c>
      <c r="J1234" s="25">
        <v>-7307817.4000000004</v>
      </c>
      <c r="K1234" s="25">
        <v>-6636704.4000000004</v>
      </c>
      <c r="L1234" s="25">
        <v>-6659214.0700000003</v>
      </c>
      <c r="M1234" s="25">
        <v>-6681723.7400000002</v>
      </c>
      <c r="N1234" s="25">
        <v>-6704233.4100000001</v>
      </c>
      <c r="O1234" s="25">
        <v>-6726743.0800000001</v>
      </c>
      <c r="P1234" s="25">
        <v>-6749252.75</v>
      </c>
      <c r="Q1234" s="25">
        <v>-6771762.4199999999</v>
      </c>
      <c r="R1234" s="25">
        <f t="shared" si="180"/>
        <v>-6956233.5895833327</v>
      </c>
      <c r="T1234" s="26"/>
      <c r="U1234" s="26"/>
      <c r="V1234" s="26">
        <f t="shared" si="181"/>
        <v>-6956233.5895833327</v>
      </c>
      <c r="W1234" s="26"/>
      <c r="X1234" s="26"/>
      <c r="Y1234" s="50"/>
      <c r="Z1234" s="50"/>
      <c r="AA1234" s="50">
        <f t="shared" si="183"/>
        <v>-6956233.5895833327</v>
      </c>
      <c r="AB1234" s="1"/>
      <c r="AC1234" s="27">
        <f t="shared" si="182"/>
        <v>0</v>
      </c>
      <c r="AE1234" s="4"/>
    </row>
    <row r="1235" spans="1:31" ht="13.5" hidden="1" outlineLevel="3" thickBot="1" x14ac:dyDescent="0.25">
      <c r="A1235" s="28" t="s">
        <v>2555</v>
      </c>
      <c r="B1235" s="28" t="s">
        <v>2556</v>
      </c>
      <c r="C1235" s="24" t="s">
        <v>2575</v>
      </c>
      <c r="D1235" s="24" t="s">
        <v>2576</v>
      </c>
      <c r="E1235" s="25">
        <v>-2372068.59</v>
      </c>
      <c r="F1235" s="25">
        <v>-2381402.5099999998</v>
      </c>
      <c r="G1235" s="25">
        <v>-2392443.1</v>
      </c>
      <c r="H1235" s="25">
        <v>-2403654.36</v>
      </c>
      <c r="I1235" s="25">
        <v>-2413158.94</v>
      </c>
      <c r="J1235" s="25">
        <v>-2420666.1800000002</v>
      </c>
      <c r="K1235" s="25">
        <v>-2551164.77</v>
      </c>
      <c r="L1235" s="25">
        <v>-2556077.02</v>
      </c>
      <c r="M1235" s="25">
        <v>-2561175.94</v>
      </c>
      <c r="N1235" s="25">
        <v>-2567594.86</v>
      </c>
      <c r="O1235" s="25">
        <v>-2576449.7799999998</v>
      </c>
      <c r="P1235" s="25">
        <v>-2582151.37</v>
      </c>
      <c r="Q1235" s="25">
        <v>-2591210.29</v>
      </c>
      <c r="R1235" s="25">
        <f t="shared" si="180"/>
        <v>-2490631.5225</v>
      </c>
      <c r="T1235" s="26"/>
      <c r="U1235" s="26"/>
      <c r="V1235" s="26">
        <f t="shared" si="181"/>
        <v>-2490631.5225</v>
      </c>
      <c r="W1235" s="26"/>
      <c r="X1235" s="26"/>
      <c r="Y1235" s="50"/>
      <c r="Z1235" s="50"/>
      <c r="AA1235" s="50">
        <f t="shared" si="183"/>
        <v>-2490631.5225</v>
      </c>
      <c r="AB1235" s="1"/>
      <c r="AC1235" s="27">
        <f t="shared" si="182"/>
        <v>0</v>
      </c>
      <c r="AE1235" s="4"/>
    </row>
    <row r="1236" spans="1:31" ht="13.5" hidden="1" outlineLevel="3" thickBot="1" x14ac:dyDescent="0.25">
      <c r="A1236" s="28" t="s">
        <v>2555</v>
      </c>
      <c r="B1236" s="28" t="s">
        <v>2556</v>
      </c>
      <c r="C1236" s="24" t="s">
        <v>2577</v>
      </c>
      <c r="D1236" s="24" t="s">
        <v>2578</v>
      </c>
      <c r="E1236" s="25">
        <v>-850812.38</v>
      </c>
      <c r="F1236" s="25">
        <v>-853496.88</v>
      </c>
      <c r="G1236" s="25">
        <v>-856181.38</v>
      </c>
      <c r="H1236" s="25">
        <v>-858865.88</v>
      </c>
      <c r="I1236" s="25">
        <v>-861550.38</v>
      </c>
      <c r="J1236" s="25">
        <v>-864234.88</v>
      </c>
      <c r="K1236" s="25">
        <v>-866919.38</v>
      </c>
      <c r="L1236" s="25">
        <v>-869624.46</v>
      </c>
      <c r="M1236" s="25">
        <v>-872329.54</v>
      </c>
      <c r="N1236" s="25">
        <v>-875034.62</v>
      </c>
      <c r="O1236" s="25">
        <v>-877739.7</v>
      </c>
      <c r="P1236" s="25">
        <v>-880444.78</v>
      </c>
      <c r="Q1236" s="25">
        <v>-883149.86</v>
      </c>
      <c r="R1236" s="25">
        <f t="shared" si="180"/>
        <v>-866950.24999999988</v>
      </c>
      <c r="T1236" s="26"/>
      <c r="U1236" s="26"/>
      <c r="V1236" s="26">
        <f t="shared" si="181"/>
        <v>-866950.24999999988</v>
      </c>
      <c r="W1236" s="26"/>
      <c r="X1236" s="26"/>
      <c r="Y1236" s="50"/>
      <c r="Z1236" s="50"/>
      <c r="AA1236" s="50">
        <f t="shared" si="183"/>
        <v>-866950.24999999988</v>
      </c>
      <c r="AB1236" s="1"/>
      <c r="AC1236" s="27">
        <f t="shared" si="182"/>
        <v>0</v>
      </c>
      <c r="AE1236" s="4"/>
    </row>
    <row r="1237" spans="1:31" ht="13.5" hidden="1" outlineLevel="3" thickBot="1" x14ac:dyDescent="0.25">
      <c r="A1237" s="28" t="s">
        <v>2555</v>
      </c>
      <c r="B1237" s="28" t="s">
        <v>2556</v>
      </c>
      <c r="C1237" s="24" t="s">
        <v>2579</v>
      </c>
      <c r="D1237" s="24" t="s">
        <v>2580</v>
      </c>
      <c r="E1237" s="25">
        <v>-46420256.210000001</v>
      </c>
      <c r="F1237" s="25">
        <v>-46375872.770000003</v>
      </c>
      <c r="G1237" s="25">
        <v>-46346652.259999998</v>
      </c>
      <c r="H1237" s="25">
        <v>-46306791.649999999</v>
      </c>
      <c r="I1237" s="25">
        <v>-46268282.530000001</v>
      </c>
      <c r="J1237" s="25">
        <v>-46269212.439999998</v>
      </c>
      <c r="K1237" s="25">
        <v>-45460584.049999997</v>
      </c>
      <c r="L1237" s="25">
        <v>-45490447.030000001</v>
      </c>
      <c r="M1237" s="25">
        <v>-45522579.93</v>
      </c>
      <c r="N1237" s="25">
        <v>-46648746.350000001</v>
      </c>
      <c r="O1237" s="25">
        <v>-46676497.700000003</v>
      </c>
      <c r="P1237" s="25">
        <v>-46705870.450000003</v>
      </c>
      <c r="Q1237" s="25">
        <v>-47519144.899999999</v>
      </c>
      <c r="R1237" s="25">
        <f t="shared" si="180"/>
        <v>-46253436.47625</v>
      </c>
      <c r="T1237" s="26"/>
      <c r="U1237" s="26"/>
      <c r="V1237" s="26">
        <f t="shared" si="181"/>
        <v>-46253436.47625</v>
      </c>
      <c r="W1237" s="26"/>
      <c r="X1237" s="26"/>
      <c r="Y1237" s="50"/>
      <c r="Z1237" s="50"/>
      <c r="AA1237" s="50">
        <f t="shared" si="183"/>
        <v>-46253436.47625</v>
      </c>
      <c r="AB1237" s="1"/>
      <c r="AC1237" s="27">
        <f t="shared" si="182"/>
        <v>0</v>
      </c>
      <c r="AE1237" s="4"/>
    </row>
    <row r="1238" spans="1:31" ht="13.5" hidden="1" outlineLevel="3" thickBot="1" x14ac:dyDescent="0.25">
      <c r="A1238" s="28" t="s">
        <v>2555</v>
      </c>
      <c r="B1238" s="28" t="s">
        <v>2556</v>
      </c>
      <c r="C1238" s="24" t="s">
        <v>2581</v>
      </c>
      <c r="D1238" s="24" t="s">
        <v>2582</v>
      </c>
      <c r="E1238" s="25">
        <v>-1574847.13</v>
      </c>
      <c r="F1238" s="25">
        <v>-1578936.29</v>
      </c>
      <c r="G1238" s="25">
        <v>-1583025.45</v>
      </c>
      <c r="H1238" s="25">
        <v>-1587114.61</v>
      </c>
      <c r="I1238" s="25">
        <v>-1591203.78</v>
      </c>
      <c r="J1238" s="25">
        <v>-1595292.95</v>
      </c>
      <c r="K1238" s="25">
        <v>-1599382.11</v>
      </c>
      <c r="L1238" s="25">
        <v>-1603670.11</v>
      </c>
      <c r="M1238" s="25">
        <v>-1607958.11</v>
      </c>
      <c r="N1238" s="25">
        <v>-1612246.11</v>
      </c>
      <c r="O1238" s="25">
        <v>-1616534.11</v>
      </c>
      <c r="P1238" s="25">
        <v>-1620822.11</v>
      </c>
      <c r="Q1238" s="25">
        <v>-1625110.11</v>
      </c>
      <c r="R1238" s="25">
        <f t="shared" si="180"/>
        <v>-1599680.3633333333</v>
      </c>
      <c r="T1238" s="26"/>
      <c r="U1238" s="26"/>
      <c r="V1238" s="26">
        <f t="shared" si="181"/>
        <v>-1599680.3633333333</v>
      </c>
      <c r="W1238" s="26"/>
      <c r="X1238" s="26"/>
      <c r="Y1238" s="50"/>
      <c r="Z1238" s="50"/>
      <c r="AA1238" s="50">
        <f t="shared" si="183"/>
        <v>-1599680.3633333333</v>
      </c>
      <c r="AB1238" s="1"/>
      <c r="AC1238" s="27">
        <f t="shared" si="182"/>
        <v>0</v>
      </c>
      <c r="AE1238" s="4"/>
    </row>
    <row r="1239" spans="1:31" ht="13.5" hidden="1" outlineLevel="3" thickBot="1" x14ac:dyDescent="0.25">
      <c r="A1239" s="28" t="s">
        <v>2555</v>
      </c>
      <c r="B1239" s="28" t="s">
        <v>2556</v>
      </c>
      <c r="C1239" s="24" t="s">
        <v>2583</v>
      </c>
      <c r="D1239" s="24" t="s">
        <v>2584</v>
      </c>
      <c r="E1239" s="25">
        <v>-324275.34999999998</v>
      </c>
      <c r="F1239" s="25">
        <v>-325893.44</v>
      </c>
      <c r="G1239" s="25">
        <v>-327511.53000000003</v>
      </c>
      <c r="H1239" s="25">
        <v>-329129.62</v>
      </c>
      <c r="I1239" s="25">
        <v>-330747.7</v>
      </c>
      <c r="J1239" s="25">
        <v>-332365.78000000003</v>
      </c>
      <c r="K1239" s="25">
        <v>-439511.87</v>
      </c>
      <c r="L1239" s="25">
        <v>-441537.37</v>
      </c>
      <c r="M1239" s="25">
        <v>-443562.87</v>
      </c>
      <c r="N1239" s="25">
        <v>-445588.37</v>
      </c>
      <c r="O1239" s="25">
        <v>-447613.87</v>
      </c>
      <c r="P1239" s="25">
        <v>-449639.37</v>
      </c>
      <c r="Q1239" s="25">
        <v>-451664.87</v>
      </c>
      <c r="R1239" s="25">
        <f t="shared" si="180"/>
        <v>-391755.99166666664</v>
      </c>
      <c r="T1239" s="26"/>
      <c r="U1239" s="26"/>
      <c r="V1239" s="26">
        <f t="shared" si="181"/>
        <v>-391755.99166666664</v>
      </c>
      <c r="W1239" s="26"/>
      <c r="X1239" s="26"/>
      <c r="Y1239" s="50"/>
      <c r="Z1239" s="50"/>
      <c r="AA1239" s="50">
        <f t="shared" si="183"/>
        <v>-391755.99166666664</v>
      </c>
      <c r="AB1239" s="1"/>
      <c r="AC1239" s="27">
        <f t="shared" si="182"/>
        <v>0</v>
      </c>
      <c r="AE1239" s="4"/>
    </row>
    <row r="1240" spans="1:31" ht="13.5" hidden="1" outlineLevel="3" thickBot="1" x14ac:dyDescent="0.25">
      <c r="A1240" s="28" t="s">
        <v>2555</v>
      </c>
      <c r="B1240" s="28" t="s">
        <v>2556</v>
      </c>
      <c r="C1240" s="24" t="s">
        <v>2585</v>
      </c>
      <c r="D1240" s="24" t="s">
        <v>2586</v>
      </c>
      <c r="E1240" s="25">
        <v>-7406664.5199999996</v>
      </c>
      <c r="F1240" s="25">
        <v>-7441471.5199999996</v>
      </c>
      <c r="G1240" s="25">
        <v>-7476278.5199999996</v>
      </c>
      <c r="H1240" s="25">
        <v>-7511085.5199999996</v>
      </c>
      <c r="I1240" s="25">
        <v>-7545892.5199999996</v>
      </c>
      <c r="J1240" s="25">
        <v>-7580699.5199999996</v>
      </c>
      <c r="K1240" s="25">
        <v>-8124905.5199999996</v>
      </c>
      <c r="L1240" s="25">
        <v>-8163192.2699999996</v>
      </c>
      <c r="M1240" s="25">
        <v>-8201479.0199999996</v>
      </c>
      <c r="N1240" s="25">
        <v>-8239765.7699999996</v>
      </c>
      <c r="O1240" s="25">
        <v>-8278052.5199999996</v>
      </c>
      <c r="P1240" s="25">
        <v>-8316339.2699999996</v>
      </c>
      <c r="Q1240" s="25">
        <v>-8354626.0199999996</v>
      </c>
      <c r="R1240" s="25">
        <f t="shared" si="180"/>
        <v>-7896650.6033333316</v>
      </c>
      <c r="T1240" s="26"/>
      <c r="U1240" s="26"/>
      <c r="V1240" s="26">
        <f t="shared" si="181"/>
        <v>-7896650.6033333316</v>
      </c>
      <c r="W1240" s="26"/>
      <c r="X1240" s="26"/>
      <c r="Y1240" s="50"/>
      <c r="Z1240" s="50"/>
      <c r="AA1240" s="50">
        <f t="shared" si="183"/>
        <v>-7896650.6033333316</v>
      </c>
      <c r="AB1240" s="1"/>
      <c r="AC1240" s="27">
        <f t="shared" si="182"/>
        <v>0</v>
      </c>
      <c r="AE1240" s="4"/>
    </row>
    <row r="1241" spans="1:31" ht="13.5" hidden="1" outlineLevel="3" thickBot="1" x14ac:dyDescent="0.25">
      <c r="A1241" s="28" t="s">
        <v>2555</v>
      </c>
      <c r="B1241" s="28" t="s">
        <v>2556</v>
      </c>
      <c r="C1241" s="24" t="s">
        <v>2587</v>
      </c>
      <c r="D1241" s="24" t="s">
        <v>2588</v>
      </c>
      <c r="E1241" s="25">
        <v>-467378.32</v>
      </c>
      <c r="F1241" s="25">
        <v>-469756.48</v>
      </c>
      <c r="G1241" s="25">
        <v>-472134.64</v>
      </c>
      <c r="H1241" s="25">
        <v>-474512.8</v>
      </c>
      <c r="I1241" s="25">
        <v>-476890.97</v>
      </c>
      <c r="J1241" s="25">
        <v>-479269.14</v>
      </c>
      <c r="K1241" s="25">
        <v>-586275.30000000005</v>
      </c>
      <c r="L1241" s="25">
        <v>-589099.22</v>
      </c>
      <c r="M1241" s="25">
        <v>-591923.14</v>
      </c>
      <c r="N1241" s="25">
        <v>-594747.06000000006</v>
      </c>
      <c r="O1241" s="25">
        <v>-597570.98</v>
      </c>
      <c r="P1241" s="25">
        <v>-600394.9</v>
      </c>
      <c r="Q1241" s="25">
        <v>-603218.81999999995</v>
      </c>
      <c r="R1241" s="25">
        <f t="shared" si="180"/>
        <v>-538989.43333333347</v>
      </c>
      <c r="T1241" s="26"/>
      <c r="U1241" s="26"/>
      <c r="V1241" s="26">
        <f t="shared" si="181"/>
        <v>-538989.43333333347</v>
      </c>
      <c r="W1241" s="26"/>
      <c r="X1241" s="26"/>
      <c r="Y1241" s="50"/>
      <c r="Z1241" s="50"/>
      <c r="AA1241" s="50">
        <f t="shared" si="183"/>
        <v>-538989.43333333347</v>
      </c>
      <c r="AB1241" s="1"/>
      <c r="AC1241" s="27">
        <f t="shared" si="182"/>
        <v>0</v>
      </c>
      <c r="AE1241" s="4"/>
    </row>
    <row r="1242" spans="1:31" ht="13.5" hidden="1" outlineLevel="3" thickBot="1" x14ac:dyDescent="0.25">
      <c r="A1242" s="28" t="s">
        <v>2555</v>
      </c>
      <c r="B1242" s="28" t="s">
        <v>2556</v>
      </c>
      <c r="C1242" s="24" t="s">
        <v>2589</v>
      </c>
      <c r="D1242" s="24" t="s">
        <v>2590</v>
      </c>
      <c r="E1242" s="25">
        <v>-11810290.789999999</v>
      </c>
      <c r="F1242" s="25">
        <v>-11829672.869999999</v>
      </c>
      <c r="G1242" s="25">
        <v>-11849054.949999999</v>
      </c>
      <c r="H1242" s="25">
        <v>-11868437.029999999</v>
      </c>
      <c r="I1242" s="25">
        <v>-11887819.109999999</v>
      </c>
      <c r="J1242" s="25">
        <v>-11907201.189999999</v>
      </c>
      <c r="K1242" s="25">
        <v>-11730050.27</v>
      </c>
      <c r="L1242" s="25">
        <v>-11749445.27</v>
      </c>
      <c r="M1242" s="25">
        <v>-11768840.27</v>
      </c>
      <c r="N1242" s="25">
        <v>-11788235.27</v>
      </c>
      <c r="O1242" s="25">
        <v>-11807630.27</v>
      </c>
      <c r="P1242" s="25">
        <v>-11827025.27</v>
      </c>
      <c r="Q1242" s="25">
        <v>-12906869.27</v>
      </c>
      <c r="R1242" s="25">
        <f t="shared" si="180"/>
        <v>-11864332.649999999</v>
      </c>
      <c r="T1242" s="26"/>
      <c r="U1242" s="26"/>
      <c r="V1242" s="26">
        <f t="shared" si="181"/>
        <v>-11864332.649999999</v>
      </c>
      <c r="W1242" s="26"/>
      <c r="X1242" s="26"/>
      <c r="Y1242" s="50"/>
      <c r="Z1242" s="50"/>
      <c r="AA1242" s="50">
        <f t="shared" si="183"/>
        <v>-11864332.649999999</v>
      </c>
      <c r="AB1242" s="1"/>
      <c r="AC1242" s="27">
        <f t="shared" si="182"/>
        <v>0</v>
      </c>
      <c r="AE1242" s="4"/>
    </row>
    <row r="1243" spans="1:31" ht="13.5" hidden="1" outlineLevel="3" thickBot="1" x14ac:dyDescent="0.25">
      <c r="A1243" s="28" t="s">
        <v>2555</v>
      </c>
      <c r="B1243" s="28" t="s">
        <v>2556</v>
      </c>
      <c r="C1243" s="24" t="s">
        <v>2591</v>
      </c>
      <c r="D1243" s="24" t="s">
        <v>2592</v>
      </c>
      <c r="E1243" s="25">
        <v>-12126477.33</v>
      </c>
      <c r="F1243" s="25">
        <v>-12138012.34</v>
      </c>
      <c r="G1243" s="25">
        <v>-12153490.449999999</v>
      </c>
      <c r="H1243" s="25">
        <v>-12049070.310000001</v>
      </c>
      <c r="I1243" s="25">
        <v>-11869760.310000001</v>
      </c>
      <c r="J1243" s="25">
        <v>-11805961.630000001</v>
      </c>
      <c r="K1243" s="25">
        <v>-11899916.08</v>
      </c>
      <c r="L1243" s="25">
        <v>-11911626.91</v>
      </c>
      <c r="M1243" s="25">
        <v>-11919362.27</v>
      </c>
      <c r="N1243" s="25">
        <v>-12682260.1</v>
      </c>
      <c r="O1243" s="25">
        <v>-12675806.76</v>
      </c>
      <c r="P1243" s="25">
        <v>-12688691.82</v>
      </c>
      <c r="Q1243" s="25">
        <v>-12563953.359999999</v>
      </c>
      <c r="R1243" s="25">
        <f t="shared" si="180"/>
        <v>-12178264.527083332</v>
      </c>
      <c r="T1243" s="26"/>
      <c r="U1243" s="26"/>
      <c r="V1243" s="26">
        <f t="shared" si="181"/>
        <v>-12178264.527083332</v>
      </c>
      <c r="W1243" s="26"/>
      <c r="X1243" s="26"/>
      <c r="Y1243" s="50"/>
      <c r="Z1243" s="50"/>
      <c r="AA1243" s="50">
        <f t="shared" si="183"/>
        <v>-12178264.527083332</v>
      </c>
      <c r="AB1243" s="1"/>
      <c r="AC1243" s="27">
        <f t="shared" si="182"/>
        <v>0</v>
      </c>
      <c r="AE1243" s="4"/>
    </row>
    <row r="1244" spans="1:31" ht="13.5" hidden="1" outlineLevel="3" thickBot="1" x14ac:dyDescent="0.25">
      <c r="A1244" s="28" t="s">
        <v>2555</v>
      </c>
      <c r="B1244" s="28" t="s">
        <v>2556</v>
      </c>
      <c r="C1244" s="24" t="s">
        <v>2593</v>
      </c>
      <c r="D1244" s="24" t="s">
        <v>2594</v>
      </c>
      <c r="E1244" s="25">
        <v>-1132801.3400000001</v>
      </c>
      <c r="F1244" s="25">
        <v>-1136208.93</v>
      </c>
      <c r="G1244" s="25">
        <v>-1139616.52</v>
      </c>
      <c r="H1244" s="25">
        <v>-1143024.1100000001</v>
      </c>
      <c r="I1244" s="25">
        <v>-1146431.69</v>
      </c>
      <c r="J1244" s="25">
        <v>-1149839.27</v>
      </c>
      <c r="K1244" s="25">
        <v>-1271127.8600000001</v>
      </c>
      <c r="L1244" s="25">
        <v>-1274935.03</v>
      </c>
      <c r="M1244" s="25">
        <v>-1278742.2</v>
      </c>
      <c r="N1244" s="25">
        <v>-1282549.3700000001</v>
      </c>
      <c r="O1244" s="25">
        <v>-1286356.54</v>
      </c>
      <c r="P1244" s="25">
        <v>-1290163.71</v>
      </c>
      <c r="Q1244" s="25">
        <v>-1293970.8799999999</v>
      </c>
      <c r="R1244" s="25">
        <f t="shared" si="180"/>
        <v>-1217698.4450000001</v>
      </c>
      <c r="T1244" s="26"/>
      <c r="U1244" s="26"/>
      <c r="V1244" s="26">
        <f t="shared" si="181"/>
        <v>-1217698.4450000001</v>
      </c>
      <c r="W1244" s="26"/>
      <c r="X1244" s="26"/>
      <c r="Y1244" s="50"/>
      <c r="Z1244" s="50"/>
      <c r="AA1244" s="50">
        <f t="shared" si="183"/>
        <v>-1217698.4450000001</v>
      </c>
      <c r="AB1244" s="1"/>
      <c r="AC1244" s="27">
        <f t="shared" si="182"/>
        <v>0</v>
      </c>
      <c r="AE1244" s="4"/>
    </row>
    <row r="1245" spans="1:31" ht="13.5" hidden="1" outlineLevel="3" thickBot="1" x14ac:dyDescent="0.25">
      <c r="A1245" s="28" t="s">
        <v>2555</v>
      </c>
      <c r="B1245" s="28" t="s">
        <v>2556</v>
      </c>
      <c r="C1245" s="24" t="s">
        <v>2595</v>
      </c>
      <c r="D1245" s="24" t="s">
        <v>2594</v>
      </c>
      <c r="E1245" s="25">
        <v>-24033712.77</v>
      </c>
      <c r="F1245" s="25">
        <v>-24079471.68</v>
      </c>
      <c r="G1245" s="25">
        <v>-24125230.59</v>
      </c>
      <c r="H1245" s="25">
        <v>-24170989.5</v>
      </c>
      <c r="I1245" s="25">
        <v>-24216748.420000002</v>
      </c>
      <c r="J1245" s="25">
        <v>-24262507.34</v>
      </c>
      <c r="K1245" s="25">
        <v>-24049230.25</v>
      </c>
      <c r="L1245" s="25">
        <v>-24095351.170000002</v>
      </c>
      <c r="M1245" s="25">
        <v>-24141472.09</v>
      </c>
      <c r="N1245" s="25">
        <v>-24187593.010000002</v>
      </c>
      <c r="O1245" s="25">
        <v>-24233713.93</v>
      </c>
      <c r="P1245" s="25">
        <v>-24279834.850000001</v>
      </c>
      <c r="Q1245" s="25">
        <v>-24325955.77</v>
      </c>
      <c r="R1245" s="25">
        <f t="shared" si="180"/>
        <v>-24168498.091666665</v>
      </c>
      <c r="T1245" s="26"/>
      <c r="U1245" s="26"/>
      <c r="V1245" s="26">
        <f t="shared" si="181"/>
        <v>-24168498.091666665</v>
      </c>
      <c r="W1245" s="26"/>
      <c r="X1245" s="26"/>
      <c r="Y1245" s="50"/>
      <c r="Z1245" s="50"/>
      <c r="AA1245" s="50">
        <f t="shared" si="183"/>
        <v>-24168498.091666665</v>
      </c>
      <c r="AB1245" s="1"/>
      <c r="AC1245" s="27">
        <f t="shared" si="182"/>
        <v>0</v>
      </c>
      <c r="AE1245" s="4"/>
    </row>
    <row r="1246" spans="1:31" ht="13.5" hidden="1" outlineLevel="3" thickBot="1" x14ac:dyDescent="0.25">
      <c r="A1246" s="28" t="s">
        <v>2555</v>
      </c>
      <c r="B1246" s="28" t="s">
        <v>2556</v>
      </c>
      <c r="C1246" s="24" t="s">
        <v>2596</v>
      </c>
      <c r="D1246" s="24" t="s">
        <v>2597</v>
      </c>
      <c r="E1246" s="25">
        <v>-2120096.16</v>
      </c>
      <c r="F1246" s="25">
        <v>-2130294.41</v>
      </c>
      <c r="G1246" s="25">
        <v>-2140492.66</v>
      </c>
      <c r="H1246" s="25">
        <v>-2150690.91</v>
      </c>
      <c r="I1246" s="25">
        <v>-2160889.16</v>
      </c>
      <c r="J1246" s="25">
        <v>-2171087.41</v>
      </c>
      <c r="K1246" s="25">
        <v>-2181285.66</v>
      </c>
      <c r="L1246" s="25">
        <v>-2192090.08</v>
      </c>
      <c r="M1246" s="25">
        <v>-2202894.5</v>
      </c>
      <c r="N1246" s="25">
        <v>-2213698.92</v>
      </c>
      <c r="O1246" s="25">
        <v>-2224503.34</v>
      </c>
      <c r="P1246" s="25">
        <v>-2235307.7599999998</v>
      </c>
      <c r="Q1246" s="25">
        <v>-2246112.1800000002</v>
      </c>
      <c r="R1246" s="25">
        <f t="shared" si="180"/>
        <v>-2182194.915</v>
      </c>
      <c r="T1246" s="26"/>
      <c r="U1246" s="26"/>
      <c r="V1246" s="26">
        <f t="shared" si="181"/>
        <v>-2182194.915</v>
      </c>
      <c r="W1246" s="26"/>
      <c r="X1246" s="26"/>
      <c r="Y1246" s="50"/>
      <c r="Z1246" s="50"/>
      <c r="AA1246" s="50">
        <f t="shared" si="183"/>
        <v>-2182194.915</v>
      </c>
      <c r="AB1246" s="1"/>
      <c r="AC1246" s="27">
        <f t="shared" si="182"/>
        <v>0</v>
      </c>
      <c r="AE1246" s="4"/>
    </row>
    <row r="1247" spans="1:31" ht="13.5" hidden="1" outlineLevel="3" thickBot="1" x14ac:dyDescent="0.25">
      <c r="A1247" s="28" t="s">
        <v>2555</v>
      </c>
      <c r="B1247" s="28" t="s">
        <v>2556</v>
      </c>
      <c r="C1247" s="24" t="s">
        <v>2598</v>
      </c>
      <c r="D1247" s="24" t="s">
        <v>2599</v>
      </c>
      <c r="E1247" s="25">
        <v>-596776.92000000004</v>
      </c>
      <c r="F1247" s="25">
        <v>-571983.28</v>
      </c>
      <c r="G1247" s="25">
        <v>-565819.65</v>
      </c>
      <c r="H1247" s="25">
        <v>-563256.38</v>
      </c>
      <c r="I1247" s="25">
        <v>-564548.96</v>
      </c>
      <c r="J1247" s="25">
        <v>-565807.46</v>
      </c>
      <c r="K1247" s="25">
        <v>-566846.65</v>
      </c>
      <c r="L1247" s="25">
        <v>-567450.03</v>
      </c>
      <c r="M1247" s="25">
        <v>-565428.61</v>
      </c>
      <c r="N1247" s="25">
        <v>-530753.59</v>
      </c>
      <c r="O1247" s="25">
        <v>-514394.03</v>
      </c>
      <c r="P1247" s="25">
        <v>-505900.6</v>
      </c>
      <c r="Q1247" s="25">
        <v>-498895.53</v>
      </c>
      <c r="R1247" s="25">
        <f t="shared" si="180"/>
        <v>-552502.12208333332</v>
      </c>
      <c r="T1247" s="26"/>
      <c r="U1247" s="26"/>
      <c r="V1247" s="26">
        <f t="shared" si="181"/>
        <v>-552502.12208333332</v>
      </c>
      <c r="W1247" s="26"/>
      <c r="X1247" s="26"/>
      <c r="Y1247" s="50"/>
      <c r="Z1247" s="50"/>
      <c r="AA1247" s="50">
        <f t="shared" si="183"/>
        <v>-552502.12208333332</v>
      </c>
      <c r="AB1247" s="1"/>
      <c r="AC1247" s="27">
        <f t="shared" si="182"/>
        <v>0</v>
      </c>
      <c r="AE1247" s="4"/>
    </row>
    <row r="1248" spans="1:31" ht="13.5" hidden="1" outlineLevel="3" thickBot="1" x14ac:dyDescent="0.25">
      <c r="A1248" s="28" t="s">
        <v>2555</v>
      </c>
      <c r="B1248" s="28" t="s">
        <v>2556</v>
      </c>
      <c r="C1248" s="24" t="s">
        <v>2600</v>
      </c>
      <c r="D1248" s="24" t="s">
        <v>2601</v>
      </c>
      <c r="E1248" s="25">
        <v>-2588427.46</v>
      </c>
      <c r="F1248" s="25">
        <v>-2594848.39</v>
      </c>
      <c r="G1248" s="25">
        <v>-2601269.3199999998</v>
      </c>
      <c r="H1248" s="25">
        <v>-2607690.25</v>
      </c>
      <c r="I1248" s="25">
        <v>-2614111.16</v>
      </c>
      <c r="J1248" s="25">
        <v>-2620532.0699999998</v>
      </c>
      <c r="K1248" s="25">
        <v>-2626953</v>
      </c>
      <c r="L1248" s="25">
        <v>-2633579.42</v>
      </c>
      <c r="M1248" s="25">
        <v>-2640205.84</v>
      </c>
      <c r="N1248" s="25">
        <v>-2646832.2599999998</v>
      </c>
      <c r="O1248" s="25">
        <v>-2653458.6800000002</v>
      </c>
      <c r="P1248" s="25">
        <v>-2660085.1</v>
      </c>
      <c r="Q1248" s="25">
        <v>-2666711.52</v>
      </c>
      <c r="R1248" s="25">
        <f t="shared" si="180"/>
        <v>-2627261.2483333335</v>
      </c>
      <c r="T1248" s="26"/>
      <c r="U1248" s="26"/>
      <c r="V1248" s="26">
        <f t="shared" si="181"/>
        <v>-2627261.2483333335</v>
      </c>
      <c r="W1248" s="26"/>
      <c r="X1248" s="26"/>
      <c r="Y1248" s="50"/>
      <c r="Z1248" s="50"/>
      <c r="AA1248" s="50">
        <f t="shared" si="183"/>
        <v>-2627261.2483333335</v>
      </c>
      <c r="AB1248" s="1"/>
      <c r="AC1248" s="27">
        <f t="shared" si="182"/>
        <v>0</v>
      </c>
      <c r="AE1248" s="4"/>
    </row>
    <row r="1249" spans="1:31" ht="13.5" hidden="1" outlineLevel="3" thickBot="1" x14ac:dyDescent="0.25">
      <c r="A1249" s="28" t="s">
        <v>2555</v>
      </c>
      <c r="B1249" s="28" t="s">
        <v>2556</v>
      </c>
      <c r="C1249" s="24" t="s">
        <v>2602</v>
      </c>
      <c r="D1249" s="24" t="s">
        <v>2603</v>
      </c>
      <c r="E1249" s="25">
        <v>-394948.5</v>
      </c>
      <c r="F1249" s="25">
        <v>-396938.5</v>
      </c>
      <c r="G1249" s="25">
        <v>-398928.5</v>
      </c>
      <c r="H1249" s="25">
        <v>-400918.5</v>
      </c>
      <c r="I1249" s="25">
        <v>-402908.5</v>
      </c>
      <c r="J1249" s="25">
        <v>-404898.5</v>
      </c>
      <c r="K1249" s="25">
        <v>-533770.5</v>
      </c>
      <c r="L1249" s="25">
        <v>-536287.25</v>
      </c>
      <c r="M1249" s="25">
        <v>-538804</v>
      </c>
      <c r="N1249" s="25">
        <v>-541320.75</v>
      </c>
      <c r="O1249" s="25">
        <v>-543837.5</v>
      </c>
      <c r="P1249" s="25">
        <v>-546354.25</v>
      </c>
      <c r="Q1249" s="25">
        <v>-548871</v>
      </c>
      <c r="R1249" s="25">
        <f t="shared" si="180"/>
        <v>-476406.375</v>
      </c>
      <c r="T1249" s="26"/>
      <c r="U1249" s="26"/>
      <c r="V1249" s="26">
        <f t="shared" si="181"/>
        <v>-476406.375</v>
      </c>
      <c r="W1249" s="26"/>
      <c r="X1249" s="26"/>
      <c r="Y1249" s="50"/>
      <c r="Z1249" s="50"/>
      <c r="AA1249" s="50">
        <f t="shared" si="183"/>
        <v>-476406.375</v>
      </c>
      <c r="AB1249" s="1"/>
      <c r="AC1249" s="27">
        <f t="shared" si="182"/>
        <v>0</v>
      </c>
      <c r="AE1249" s="4"/>
    </row>
    <row r="1250" spans="1:31" ht="13.5" hidden="1" outlineLevel="3" thickBot="1" x14ac:dyDescent="0.25">
      <c r="A1250" s="28" t="s">
        <v>2555</v>
      </c>
      <c r="B1250" s="28" t="s">
        <v>2556</v>
      </c>
      <c r="C1250" s="24" t="s">
        <v>2604</v>
      </c>
      <c r="D1250" s="24" t="s">
        <v>2605</v>
      </c>
      <c r="E1250" s="25">
        <v>-46996981.100000001</v>
      </c>
      <c r="F1250" s="25">
        <v>-47140565.329999998</v>
      </c>
      <c r="G1250" s="25">
        <v>-47283407.439999998</v>
      </c>
      <c r="H1250" s="25">
        <v>-47416256.170000002</v>
      </c>
      <c r="I1250" s="25">
        <v>-47556108.310000002</v>
      </c>
      <c r="J1250" s="25">
        <v>-47695711.619999997</v>
      </c>
      <c r="K1250" s="25">
        <v>-47398738.619999997</v>
      </c>
      <c r="L1250" s="25">
        <v>-47588939.649999999</v>
      </c>
      <c r="M1250" s="25">
        <v>-47737070.399999999</v>
      </c>
      <c r="N1250" s="25">
        <v>-48189024.149999999</v>
      </c>
      <c r="O1250" s="25">
        <v>-48338169.149999999</v>
      </c>
      <c r="P1250" s="25">
        <v>-48488794.450000003</v>
      </c>
      <c r="Q1250" s="25">
        <v>-48508608.539999999</v>
      </c>
      <c r="R1250" s="25">
        <f t="shared" si="180"/>
        <v>-47715465.009166658</v>
      </c>
      <c r="T1250" s="26"/>
      <c r="U1250" s="26"/>
      <c r="V1250" s="26">
        <f t="shared" si="181"/>
        <v>-47715465.009166658</v>
      </c>
      <c r="W1250" s="26"/>
      <c r="X1250" s="26"/>
      <c r="Y1250" s="50"/>
      <c r="Z1250" s="50"/>
      <c r="AA1250" s="50">
        <f t="shared" si="183"/>
        <v>-47715465.009166658</v>
      </c>
      <c r="AB1250" s="1"/>
      <c r="AC1250" s="27">
        <f t="shared" si="182"/>
        <v>0</v>
      </c>
      <c r="AE1250" s="4"/>
    </row>
    <row r="1251" spans="1:31" ht="13.5" hidden="1" outlineLevel="3" thickBot="1" x14ac:dyDescent="0.25">
      <c r="A1251" s="28" t="s">
        <v>2555</v>
      </c>
      <c r="B1251" s="28" t="s">
        <v>2556</v>
      </c>
      <c r="C1251" s="24" t="s">
        <v>2606</v>
      </c>
      <c r="D1251" s="24" t="s">
        <v>2607</v>
      </c>
      <c r="E1251" s="25">
        <v>-207555.94</v>
      </c>
      <c r="F1251" s="25">
        <v>-208802.35</v>
      </c>
      <c r="G1251" s="25">
        <v>-210048.76</v>
      </c>
      <c r="H1251" s="25">
        <v>-211295.17</v>
      </c>
      <c r="I1251" s="25">
        <v>-212541.59</v>
      </c>
      <c r="J1251" s="25">
        <v>-213788.01</v>
      </c>
      <c r="K1251" s="25">
        <v>-210886.52</v>
      </c>
      <c r="L1251" s="25">
        <v>-212207.35</v>
      </c>
      <c r="M1251" s="25">
        <v>-213528.18</v>
      </c>
      <c r="N1251" s="25">
        <v>-214849.01</v>
      </c>
      <c r="O1251" s="25">
        <v>-216169.84</v>
      </c>
      <c r="P1251" s="25">
        <v>-217490.67</v>
      </c>
      <c r="Q1251" s="25">
        <v>-218811.5</v>
      </c>
      <c r="R1251" s="25">
        <f t="shared" si="180"/>
        <v>-212899.26416666666</v>
      </c>
      <c r="T1251" s="26"/>
      <c r="U1251" s="26"/>
      <c r="V1251" s="26">
        <f t="shared" si="181"/>
        <v>-212899.26416666666</v>
      </c>
      <c r="W1251" s="26"/>
      <c r="X1251" s="26"/>
      <c r="Y1251" s="50"/>
      <c r="Z1251" s="50"/>
      <c r="AA1251" s="50">
        <f t="shared" si="183"/>
        <v>-212899.26416666666</v>
      </c>
      <c r="AB1251" s="1"/>
      <c r="AC1251" s="27">
        <f t="shared" si="182"/>
        <v>0</v>
      </c>
      <c r="AE1251" s="4"/>
    </row>
    <row r="1252" spans="1:31" ht="13.5" hidden="1" outlineLevel="3" thickBot="1" x14ac:dyDescent="0.25">
      <c r="A1252" s="28" t="s">
        <v>2555</v>
      </c>
      <c r="B1252" s="28" t="s">
        <v>2556</v>
      </c>
      <c r="C1252" s="24" t="s">
        <v>2608</v>
      </c>
      <c r="D1252" s="24" t="s">
        <v>2609</v>
      </c>
      <c r="E1252" s="25">
        <v>-3173172.75</v>
      </c>
      <c r="F1252" s="25">
        <v>-3183753.5</v>
      </c>
      <c r="G1252" s="25">
        <v>-3194334.25</v>
      </c>
      <c r="H1252" s="25">
        <v>-3204915</v>
      </c>
      <c r="I1252" s="25">
        <v>-3215495.75</v>
      </c>
      <c r="J1252" s="25">
        <v>-3226076.5</v>
      </c>
      <c r="K1252" s="25">
        <v>-3417924.25</v>
      </c>
      <c r="L1252" s="25">
        <v>-3429422.58</v>
      </c>
      <c r="M1252" s="25">
        <v>-3440920.91</v>
      </c>
      <c r="N1252" s="25">
        <v>-3452419.24</v>
      </c>
      <c r="O1252" s="25">
        <v>-3463917.57</v>
      </c>
      <c r="P1252" s="25">
        <v>-3475415.9</v>
      </c>
      <c r="Q1252" s="25">
        <v>-3486914.23</v>
      </c>
      <c r="R1252" s="25">
        <f t="shared" si="180"/>
        <v>-3336219.9116666666</v>
      </c>
      <c r="T1252" s="26"/>
      <c r="U1252" s="26"/>
      <c r="V1252" s="26">
        <f t="shared" si="181"/>
        <v>-3336219.9116666666</v>
      </c>
      <c r="W1252" s="26"/>
      <c r="X1252" s="26"/>
      <c r="Y1252" s="50"/>
      <c r="Z1252" s="50"/>
      <c r="AA1252" s="50">
        <f t="shared" si="183"/>
        <v>-3336219.9116666666</v>
      </c>
      <c r="AB1252" s="1"/>
      <c r="AC1252" s="27">
        <f t="shared" si="182"/>
        <v>0</v>
      </c>
      <c r="AE1252" s="4"/>
    </row>
    <row r="1253" spans="1:31" ht="13.5" hidden="1" outlineLevel="3" thickBot="1" x14ac:dyDescent="0.25">
      <c r="A1253" s="28" t="s">
        <v>2555</v>
      </c>
      <c r="B1253" s="28" t="s">
        <v>2556</v>
      </c>
      <c r="C1253" s="24" t="s">
        <v>2610</v>
      </c>
      <c r="D1253" s="24" t="s">
        <v>2611</v>
      </c>
      <c r="E1253" s="25">
        <v>-5159196</v>
      </c>
      <c r="F1253" s="25">
        <v>-5176576.5</v>
      </c>
      <c r="G1253" s="25">
        <v>-5193957</v>
      </c>
      <c r="H1253" s="25">
        <v>-5211337.5</v>
      </c>
      <c r="I1253" s="25">
        <v>-5228718</v>
      </c>
      <c r="J1253" s="25">
        <v>-5246098.5</v>
      </c>
      <c r="K1253" s="25">
        <v>-5394736</v>
      </c>
      <c r="L1253" s="25">
        <v>-5413186.4199999999</v>
      </c>
      <c r="M1253" s="25">
        <v>-5431636.8399999999</v>
      </c>
      <c r="N1253" s="25">
        <v>-5450087.2599999998</v>
      </c>
      <c r="O1253" s="25">
        <v>-5468537.6799999997</v>
      </c>
      <c r="P1253" s="25">
        <v>-5486988.0999999996</v>
      </c>
      <c r="Q1253" s="25">
        <v>-5505438.5199999996</v>
      </c>
      <c r="R1253" s="25">
        <f t="shared" si="180"/>
        <v>-5336181.4216666669</v>
      </c>
      <c r="T1253" s="26"/>
      <c r="U1253" s="26"/>
      <c r="V1253" s="26">
        <f t="shared" si="181"/>
        <v>-5336181.4216666669</v>
      </c>
      <c r="W1253" s="26"/>
      <c r="X1253" s="26"/>
      <c r="Y1253" s="50"/>
      <c r="Z1253" s="50"/>
      <c r="AA1253" s="50">
        <f t="shared" si="183"/>
        <v>-5336181.4216666669</v>
      </c>
      <c r="AB1253" s="1"/>
      <c r="AC1253" s="27">
        <f t="shared" si="182"/>
        <v>0</v>
      </c>
      <c r="AE1253" s="4"/>
    </row>
    <row r="1254" spans="1:31" ht="13.5" hidden="1" outlineLevel="3" thickBot="1" x14ac:dyDescent="0.25">
      <c r="A1254" s="28" t="s">
        <v>2555</v>
      </c>
      <c r="B1254" s="28" t="s">
        <v>2556</v>
      </c>
      <c r="C1254" s="24" t="s">
        <v>2612</v>
      </c>
      <c r="D1254" s="24" t="s">
        <v>2613</v>
      </c>
      <c r="E1254" s="25">
        <v>-2277084.48</v>
      </c>
      <c r="F1254" s="25">
        <v>-2284755.5699999998</v>
      </c>
      <c r="G1254" s="25">
        <v>-2292426.66</v>
      </c>
      <c r="H1254" s="25">
        <v>-2300097.75</v>
      </c>
      <c r="I1254" s="25">
        <v>-2307768.83</v>
      </c>
      <c r="J1254" s="25">
        <v>-2315439.91</v>
      </c>
      <c r="K1254" s="25">
        <v>-2471444</v>
      </c>
      <c r="L1254" s="25">
        <v>-2479830.08</v>
      </c>
      <c r="M1254" s="25">
        <v>-2488216.16</v>
      </c>
      <c r="N1254" s="25">
        <v>-2496602.2400000002</v>
      </c>
      <c r="O1254" s="25">
        <v>-2504988.3199999998</v>
      </c>
      <c r="P1254" s="25">
        <v>-2513374.4</v>
      </c>
      <c r="Q1254" s="25">
        <v>-2521760.48</v>
      </c>
      <c r="R1254" s="25">
        <f t="shared" si="180"/>
        <v>-2404530.5333333332</v>
      </c>
      <c r="T1254" s="26"/>
      <c r="U1254" s="26"/>
      <c r="V1254" s="26">
        <f t="shared" si="181"/>
        <v>-2404530.5333333332</v>
      </c>
      <c r="W1254" s="26"/>
      <c r="X1254" s="26"/>
      <c r="Y1254" s="50"/>
      <c r="Z1254" s="50"/>
      <c r="AA1254" s="50">
        <f t="shared" si="183"/>
        <v>-2404530.5333333332</v>
      </c>
      <c r="AB1254" s="1"/>
      <c r="AC1254" s="27">
        <f t="shared" si="182"/>
        <v>0</v>
      </c>
      <c r="AE1254" s="4"/>
    </row>
    <row r="1255" spans="1:31" ht="13.5" hidden="1" outlineLevel="3" thickBot="1" x14ac:dyDescent="0.25">
      <c r="A1255" s="28" t="s">
        <v>2555</v>
      </c>
      <c r="B1255" s="28" t="s">
        <v>2556</v>
      </c>
      <c r="C1255" s="24" t="s">
        <v>2614</v>
      </c>
      <c r="D1255" s="24" t="s">
        <v>2615</v>
      </c>
      <c r="E1255" s="25">
        <v>-2747985.48</v>
      </c>
      <c r="F1255" s="25">
        <v>-2763208.07</v>
      </c>
      <c r="G1255" s="25">
        <v>-2778430.66</v>
      </c>
      <c r="H1255" s="25">
        <v>-2793653.25</v>
      </c>
      <c r="I1255" s="25">
        <v>-2808875.83</v>
      </c>
      <c r="J1255" s="25">
        <v>-2824098.41</v>
      </c>
      <c r="K1255" s="25">
        <v>-2954199</v>
      </c>
      <c r="L1255" s="25">
        <v>-2970872.08</v>
      </c>
      <c r="M1255" s="25">
        <v>-2987545.16</v>
      </c>
      <c r="N1255" s="25">
        <v>-3004218.24</v>
      </c>
      <c r="O1255" s="25">
        <v>-3020891.32</v>
      </c>
      <c r="P1255" s="25">
        <v>-3037564.4</v>
      </c>
      <c r="Q1255" s="25">
        <v>-3054237.48</v>
      </c>
      <c r="R1255" s="25">
        <f t="shared" si="180"/>
        <v>-2903722.3249999993</v>
      </c>
      <c r="T1255" s="26"/>
      <c r="U1255" s="26"/>
      <c r="V1255" s="26">
        <f t="shared" si="181"/>
        <v>-2903722.3249999993</v>
      </c>
      <c r="W1255" s="26"/>
      <c r="X1255" s="26"/>
      <c r="Y1255" s="50"/>
      <c r="Z1255" s="50"/>
      <c r="AA1255" s="50">
        <f t="shared" si="183"/>
        <v>-2903722.3249999993</v>
      </c>
      <c r="AB1255" s="1"/>
      <c r="AC1255" s="27">
        <f t="shared" si="182"/>
        <v>0</v>
      </c>
      <c r="AE1255" s="4"/>
    </row>
    <row r="1256" spans="1:31" ht="13.5" hidden="1" outlineLevel="3" thickBot="1" x14ac:dyDescent="0.25">
      <c r="A1256" s="28" t="s">
        <v>2555</v>
      </c>
      <c r="B1256" s="28" t="s">
        <v>2556</v>
      </c>
      <c r="C1256" s="24" t="s">
        <v>2616</v>
      </c>
      <c r="D1256" s="24" t="s">
        <v>2617</v>
      </c>
      <c r="E1256" s="25">
        <v>-2724031.98</v>
      </c>
      <c r="F1256" s="25">
        <v>-2736165.32</v>
      </c>
      <c r="G1256" s="25">
        <v>-2748298.66</v>
      </c>
      <c r="H1256" s="25">
        <v>-2760432</v>
      </c>
      <c r="I1256" s="25">
        <v>-2772565.33</v>
      </c>
      <c r="J1256" s="25">
        <v>-2784698.66</v>
      </c>
      <c r="K1256" s="25">
        <v>-2796832</v>
      </c>
      <c r="L1256" s="25">
        <v>-2809632</v>
      </c>
      <c r="M1256" s="25">
        <v>-2822432</v>
      </c>
      <c r="N1256" s="25">
        <v>-2835232</v>
      </c>
      <c r="O1256" s="25">
        <v>-2848032</v>
      </c>
      <c r="P1256" s="25">
        <v>-2860832</v>
      </c>
      <c r="Q1256" s="25">
        <v>-2873632</v>
      </c>
      <c r="R1256" s="25">
        <f t="shared" si="180"/>
        <v>-2797831.9966666661</v>
      </c>
      <c r="T1256" s="26"/>
      <c r="U1256" s="26"/>
      <c r="V1256" s="26">
        <f t="shared" si="181"/>
        <v>-2797831.9966666661</v>
      </c>
      <c r="W1256" s="26"/>
      <c r="X1256" s="26"/>
      <c r="Y1256" s="50"/>
      <c r="Z1256" s="50"/>
      <c r="AA1256" s="50">
        <f t="shared" si="183"/>
        <v>-2797831.9966666661</v>
      </c>
      <c r="AB1256" s="1"/>
      <c r="AC1256" s="27">
        <f t="shared" si="182"/>
        <v>0</v>
      </c>
      <c r="AE1256" s="4"/>
    </row>
    <row r="1257" spans="1:31" ht="13.5" hidden="1" outlineLevel="3" thickBot="1" x14ac:dyDescent="0.25">
      <c r="A1257" s="28" t="s">
        <v>2555</v>
      </c>
      <c r="B1257" s="28" t="s">
        <v>2556</v>
      </c>
      <c r="C1257" s="24" t="s">
        <v>2618</v>
      </c>
      <c r="D1257" s="24" t="s">
        <v>2619</v>
      </c>
      <c r="E1257" s="25">
        <v>-2951828.5</v>
      </c>
      <c r="F1257" s="25">
        <v>-2961772.75</v>
      </c>
      <c r="G1257" s="25">
        <v>-2971717</v>
      </c>
      <c r="H1257" s="25">
        <v>-2981661.25</v>
      </c>
      <c r="I1257" s="25">
        <v>-2991605.5</v>
      </c>
      <c r="J1257" s="25">
        <v>-3001549.75</v>
      </c>
      <c r="K1257" s="25">
        <v>-3203780</v>
      </c>
      <c r="L1257" s="25">
        <v>-3214651</v>
      </c>
      <c r="M1257" s="25">
        <v>-3225522</v>
      </c>
      <c r="N1257" s="25">
        <v>-3236393</v>
      </c>
      <c r="O1257" s="25">
        <v>-3247264</v>
      </c>
      <c r="P1257" s="25">
        <v>-3258135</v>
      </c>
      <c r="Q1257" s="25">
        <v>-3269006</v>
      </c>
      <c r="R1257" s="25">
        <f t="shared" si="180"/>
        <v>-3117039.0416666665</v>
      </c>
      <c r="T1257" s="26"/>
      <c r="U1257" s="26"/>
      <c r="V1257" s="26">
        <f t="shared" si="181"/>
        <v>-3117039.0416666665</v>
      </c>
      <c r="W1257" s="26"/>
      <c r="X1257" s="26"/>
      <c r="Y1257" s="50"/>
      <c r="Z1257" s="50"/>
      <c r="AA1257" s="50">
        <f t="shared" si="183"/>
        <v>-3117039.0416666665</v>
      </c>
      <c r="AB1257" s="1"/>
      <c r="AC1257" s="27">
        <f t="shared" si="182"/>
        <v>0</v>
      </c>
      <c r="AE1257" s="4"/>
    </row>
    <row r="1258" spans="1:31" ht="13.5" hidden="1" outlineLevel="3" thickBot="1" x14ac:dyDescent="0.25">
      <c r="A1258" s="28" t="s">
        <v>2555</v>
      </c>
      <c r="B1258" s="28" t="s">
        <v>2556</v>
      </c>
      <c r="C1258" s="24" t="s">
        <v>2620</v>
      </c>
      <c r="D1258" s="24" t="s">
        <v>2621</v>
      </c>
      <c r="E1258" s="25">
        <v>-1026294.52</v>
      </c>
      <c r="F1258" s="25">
        <v>-1029751.93</v>
      </c>
      <c r="G1258" s="25">
        <v>-1033209.34</v>
      </c>
      <c r="H1258" s="25">
        <v>-1036666.75</v>
      </c>
      <c r="I1258" s="25">
        <v>-1040124.17</v>
      </c>
      <c r="J1258" s="25">
        <v>-1043581.59</v>
      </c>
      <c r="K1258" s="25">
        <v>-1047039</v>
      </c>
      <c r="L1258" s="25">
        <v>-1050639.08</v>
      </c>
      <c r="M1258" s="25">
        <v>-1054239.1599999999</v>
      </c>
      <c r="N1258" s="25">
        <v>-1057839.24</v>
      </c>
      <c r="O1258" s="25">
        <v>-1061439.32</v>
      </c>
      <c r="P1258" s="25">
        <v>-1065039.3999999999</v>
      </c>
      <c r="Q1258" s="25">
        <v>-1068639.48</v>
      </c>
      <c r="R1258" s="25">
        <f t="shared" si="180"/>
        <v>-1047252.9983333334</v>
      </c>
      <c r="T1258" s="26"/>
      <c r="U1258" s="26"/>
      <c r="V1258" s="26">
        <f t="shared" si="181"/>
        <v>-1047252.9983333334</v>
      </c>
      <c r="W1258" s="26"/>
      <c r="X1258" s="26"/>
      <c r="Y1258" s="50"/>
      <c r="Z1258" s="50"/>
      <c r="AA1258" s="50">
        <f t="shared" si="183"/>
        <v>-1047252.9983333334</v>
      </c>
      <c r="AB1258" s="1"/>
      <c r="AC1258" s="27">
        <f t="shared" si="182"/>
        <v>0</v>
      </c>
      <c r="AE1258" s="4"/>
    </row>
    <row r="1259" spans="1:31" ht="13.5" hidden="1" outlineLevel="3" thickBot="1" x14ac:dyDescent="0.25">
      <c r="A1259" s="28" t="s">
        <v>2555</v>
      </c>
      <c r="B1259" s="28" t="s">
        <v>2556</v>
      </c>
      <c r="C1259" s="24" t="s">
        <v>2622</v>
      </c>
      <c r="D1259" s="24" t="s">
        <v>2623</v>
      </c>
      <c r="E1259" s="25">
        <v>-3171831.5</v>
      </c>
      <c r="F1259" s="25">
        <v>-3182542.25</v>
      </c>
      <c r="G1259" s="25">
        <v>-3193253</v>
      </c>
      <c r="H1259" s="25">
        <v>-3203963.75</v>
      </c>
      <c r="I1259" s="25">
        <v>-3214674.5</v>
      </c>
      <c r="J1259" s="25">
        <v>-3225385.25</v>
      </c>
      <c r="K1259" s="25">
        <v>-3467489</v>
      </c>
      <c r="L1259" s="25">
        <v>-3479266.42</v>
      </c>
      <c r="M1259" s="25">
        <v>-3491043.84</v>
      </c>
      <c r="N1259" s="25">
        <v>-3502821.26</v>
      </c>
      <c r="O1259" s="25">
        <v>-3514598.68</v>
      </c>
      <c r="P1259" s="25">
        <v>-3526376.1</v>
      </c>
      <c r="Q1259" s="25">
        <v>-3538153.52</v>
      </c>
      <c r="R1259" s="25">
        <f t="shared" si="180"/>
        <v>-3363033.8800000004</v>
      </c>
      <c r="T1259" s="26"/>
      <c r="U1259" s="26"/>
      <c r="V1259" s="26">
        <f t="shared" si="181"/>
        <v>-3363033.8800000004</v>
      </c>
      <c r="W1259" s="26"/>
      <c r="X1259" s="26"/>
      <c r="Y1259" s="50"/>
      <c r="Z1259" s="50"/>
      <c r="AA1259" s="50">
        <f t="shared" si="183"/>
        <v>-3363033.8800000004</v>
      </c>
      <c r="AB1259" s="1"/>
      <c r="AC1259" s="27">
        <f t="shared" si="182"/>
        <v>0</v>
      </c>
      <c r="AE1259" s="4"/>
    </row>
    <row r="1260" spans="1:31" ht="13.5" hidden="1" outlineLevel="3" thickBot="1" x14ac:dyDescent="0.25">
      <c r="A1260" s="28" t="s">
        <v>2555</v>
      </c>
      <c r="B1260" s="28" t="s">
        <v>2556</v>
      </c>
      <c r="C1260" s="24" t="s">
        <v>2624</v>
      </c>
      <c r="D1260" s="24" t="s">
        <v>2625</v>
      </c>
      <c r="E1260" s="25">
        <v>-1393606.48</v>
      </c>
      <c r="F1260" s="25">
        <v>-1398552.07</v>
      </c>
      <c r="G1260" s="25">
        <v>-1403497.66</v>
      </c>
      <c r="H1260" s="25">
        <v>-1408443.25</v>
      </c>
      <c r="I1260" s="25">
        <v>-1413388.83</v>
      </c>
      <c r="J1260" s="25">
        <v>-1418334.41</v>
      </c>
      <c r="K1260" s="25">
        <v>-1529042</v>
      </c>
      <c r="L1260" s="25">
        <v>-1534458.58</v>
      </c>
      <c r="M1260" s="25">
        <v>-1539875.16</v>
      </c>
      <c r="N1260" s="25">
        <v>-1545291.74</v>
      </c>
      <c r="O1260" s="25">
        <v>-1550708.32</v>
      </c>
      <c r="P1260" s="25">
        <v>-1556124.9</v>
      </c>
      <c r="Q1260" s="25">
        <v>-1561541.48</v>
      </c>
      <c r="R1260" s="25">
        <f t="shared" si="180"/>
        <v>-1481274.2416666665</v>
      </c>
      <c r="T1260" s="26"/>
      <c r="U1260" s="26"/>
      <c r="V1260" s="26">
        <f t="shared" si="181"/>
        <v>-1481274.2416666665</v>
      </c>
      <c r="W1260" s="26"/>
      <c r="X1260" s="26"/>
      <c r="Y1260" s="50"/>
      <c r="Z1260" s="50"/>
      <c r="AA1260" s="50">
        <f t="shared" si="183"/>
        <v>-1481274.2416666665</v>
      </c>
      <c r="AB1260" s="1"/>
      <c r="AC1260" s="27">
        <f t="shared" si="182"/>
        <v>0</v>
      </c>
      <c r="AE1260" s="4"/>
    </row>
    <row r="1261" spans="1:31" ht="13.5" hidden="1" outlineLevel="3" thickBot="1" x14ac:dyDescent="0.25">
      <c r="A1261" s="28" t="s">
        <v>2555</v>
      </c>
      <c r="B1261" s="28" t="s">
        <v>2556</v>
      </c>
      <c r="C1261" s="24" t="s">
        <v>2626</v>
      </c>
      <c r="D1261" s="24" t="s">
        <v>2627</v>
      </c>
      <c r="E1261" s="25">
        <v>-21616829.969999999</v>
      </c>
      <c r="F1261" s="25">
        <v>-21471858.640000001</v>
      </c>
      <c r="G1261" s="25">
        <v>-21319109.93</v>
      </c>
      <c r="H1261" s="25">
        <v>-21231194.899999999</v>
      </c>
      <c r="I1261" s="25">
        <v>-21324825.09</v>
      </c>
      <c r="J1261" s="25">
        <v>-21279404.550000001</v>
      </c>
      <c r="K1261" s="25">
        <v>-20620967.199999999</v>
      </c>
      <c r="L1261" s="25">
        <v>-20509146.800000001</v>
      </c>
      <c r="M1261" s="25">
        <v>-20525037.539999999</v>
      </c>
      <c r="N1261" s="25">
        <v>-21747371.93</v>
      </c>
      <c r="O1261" s="25">
        <v>-21798499.059999999</v>
      </c>
      <c r="P1261" s="25">
        <v>-21845211.719999999</v>
      </c>
      <c r="Q1261" s="25">
        <v>-23087541.329999998</v>
      </c>
      <c r="R1261" s="25">
        <f t="shared" si="180"/>
        <v>-21335401.084166668</v>
      </c>
      <c r="T1261" s="26"/>
      <c r="U1261" s="26"/>
      <c r="V1261" s="26">
        <f t="shared" si="181"/>
        <v>-21335401.084166668</v>
      </c>
      <c r="W1261" s="26"/>
      <c r="X1261" s="26"/>
      <c r="Y1261" s="50"/>
      <c r="Z1261" s="50"/>
      <c r="AA1261" s="50">
        <f t="shared" si="183"/>
        <v>-21335401.084166668</v>
      </c>
      <c r="AB1261" s="1"/>
      <c r="AC1261" s="27">
        <f t="shared" si="182"/>
        <v>0</v>
      </c>
      <c r="AE1261" s="4"/>
    </row>
    <row r="1262" spans="1:31" ht="13.5" hidden="1" outlineLevel="3" thickBot="1" x14ac:dyDescent="0.25">
      <c r="A1262" s="28" t="s">
        <v>2555</v>
      </c>
      <c r="B1262" s="28" t="s">
        <v>2556</v>
      </c>
      <c r="C1262" s="24" t="s">
        <v>2628</v>
      </c>
      <c r="D1262" s="24" t="s">
        <v>2629</v>
      </c>
      <c r="E1262" s="25">
        <v>-5047362.0199999996</v>
      </c>
      <c r="F1262" s="25">
        <v>-5058223.18</v>
      </c>
      <c r="G1262" s="25">
        <v>-5069084.34</v>
      </c>
      <c r="H1262" s="25">
        <v>-5079945.5</v>
      </c>
      <c r="I1262" s="25">
        <v>-5090806.67</v>
      </c>
      <c r="J1262" s="25">
        <v>-5101667.84</v>
      </c>
      <c r="K1262" s="25">
        <v>-5327293</v>
      </c>
      <c r="L1262" s="25">
        <v>-5339001.42</v>
      </c>
      <c r="M1262" s="25">
        <v>-5350709.84</v>
      </c>
      <c r="N1262" s="25">
        <v>-5362418.26</v>
      </c>
      <c r="O1262" s="25">
        <v>-5374126.6799999997</v>
      </c>
      <c r="P1262" s="25">
        <v>-5385835.0999999996</v>
      </c>
      <c r="Q1262" s="25">
        <v>-5397543.5199999996</v>
      </c>
      <c r="R1262" s="25">
        <f t="shared" si="180"/>
        <v>-5230130.3833333319</v>
      </c>
      <c r="T1262" s="26"/>
      <c r="U1262" s="26"/>
      <c r="V1262" s="26">
        <f t="shared" si="181"/>
        <v>-5230130.3833333319</v>
      </c>
      <c r="W1262" s="26"/>
      <c r="X1262" s="26"/>
      <c r="Y1262" s="50"/>
      <c r="Z1262" s="50"/>
      <c r="AA1262" s="50">
        <f t="shared" si="183"/>
        <v>-5230130.3833333319</v>
      </c>
      <c r="AB1262" s="1"/>
      <c r="AC1262" s="27">
        <f t="shared" si="182"/>
        <v>0</v>
      </c>
      <c r="AE1262" s="4"/>
    </row>
    <row r="1263" spans="1:31" ht="13.5" hidden="1" outlineLevel="3" thickBot="1" x14ac:dyDescent="0.25">
      <c r="A1263" s="28" t="s">
        <v>2555</v>
      </c>
      <c r="B1263" s="28" t="s">
        <v>2556</v>
      </c>
      <c r="C1263" s="24" t="s">
        <v>2630</v>
      </c>
      <c r="D1263" s="24" t="s">
        <v>2631</v>
      </c>
      <c r="E1263" s="25">
        <v>-6577522.5</v>
      </c>
      <c r="F1263" s="25">
        <v>-6592026.75</v>
      </c>
      <c r="G1263" s="25">
        <v>-6606531</v>
      </c>
      <c r="H1263" s="25">
        <v>-6621035.25</v>
      </c>
      <c r="I1263" s="25">
        <v>-6635539.5</v>
      </c>
      <c r="J1263" s="25">
        <v>-6650043.75</v>
      </c>
      <c r="K1263" s="25">
        <v>-6949746</v>
      </c>
      <c r="L1263" s="25">
        <v>-6965384.9199999999</v>
      </c>
      <c r="M1263" s="25">
        <v>-6981023.8399999999</v>
      </c>
      <c r="N1263" s="25">
        <v>-6996662.7599999998</v>
      </c>
      <c r="O1263" s="25">
        <v>-7012301.6799999997</v>
      </c>
      <c r="P1263" s="25">
        <v>-7027940.5999999996</v>
      </c>
      <c r="Q1263" s="25">
        <v>-7043579.5199999996</v>
      </c>
      <c r="R1263" s="25">
        <f t="shared" si="180"/>
        <v>-6820732.2549999999</v>
      </c>
      <c r="T1263" s="26"/>
      <c r="U1263" s="26"/>
      <c r="V1263" s="26">
        <f t="shared" si="181"/>
        <v>-6820732.2549999999</v>
      </c>
      <c r="W1263" s="26"/>
      <c r="X1263" s="26"/>
      <c r="Y1263" s="50"/>
      <c r="Z1263" s="50"/>
      <c r="AA1263" s="50">
        <f t="shared" si="183"/>
        <v>-6820732.2549999999</v>
      </c>
      <c r="AB1263" s="1"/>
      <c r="AC1263" s="27">
        <f t="shared" si="182"/>
        <v>0</v>
      </c>
      <c r="AE1263" s="4"/>
    </row>
    <row r="1264" spans="1:31" ht="13.5" hidden="1" outlineLevel="3" thickBot="1" x14ac:dyDescent="0.25">
      <c r="A1264" s="28" t="s">
        <v>2555</v>
      </c>
      <c r="B1264" s="28" t="s">
        <v>2556</v>
      </c>
      <c r="C1264" s="24" t="s">
        <v>2632</v>
      </c>
      <c r="D1264" s="24" t="s">
        <v>2633</v>
      </c>
      <c r="E1264" s="25">
        <v>-10746626.5</v>
      </c>
      <c r="F1264" s="25">
        <v>-10770215.25</v>
      </c>
      <c r="G1264" s="25">
        <v>-10793804</v>
      </c>
      <c r="H1264" s="25">
        <v>-10817392.75</v>
      </c>
      <c r="I1264" s="25">
        <v>-10840981.5</v>
      </c>
      <c r="J1264" s="25">
        <v>-10864570.25</v>
      </c>
      <c r="K1264" s="25">
        <v>-11352464</v>
      </c>
      <c r="L1264" s="25">
        <v>-11377897.08</v>
      </c>
      <c r="M1264" s="25">
        <v>-11403330.16</v>
      </c>
      <c r="N1264" s="25">
        <v>-11428763.24</v>
      </c>
      <c r="O1264" s="25">
        <v>-11454196.32</v>
      </c>
      <c r="P1264" s="25">
        <v>-11479629.4</v>
      </c>
      <c r="Q1264" s="25">
        <v>-11505062.48</v>
      </c>
      <c r="R1264" s="25">
        <f t="shared" si="180"/>
        <v>-11142424.036666665</v>
      </c>
      <c r="T1264" s="26"/>
      <c r="U1264" s="26"/>
      <c r="V1264" s="26">
        <f t="shared" si="181"/>
        <v>-11142424.036666665</v>
      </c>
      <c r="W1264" s="26"/>
      <c r="X1264" s="26"/>
      <c r="Y1264" s="50"/>
      <c r="Z1264" s="50"/>
      <c r="AA1264" s="50">
        <f t="shared" si="183"/>
        <v>-11142424.036666665</v>
      </c>
      <c r="AB1264" s="1"/>
      <c r="AC1264" s="27">
        <f t="shared" si="182"/>
        <v>0</v>
      </c>
      <c r="AE1264" s="4"/>
    </row>
    <row r="1265" spans="1:31" ht="13.5" hidden="1" outlineLevel="3" thickBot="1" x14ac:dyDescent="0.25">
      <c r="A1265" s="28" t="s">
        <v>2555</v>
      </c>
      <c r="B1265" s="28" t="s">
        <v>2556</v>
      </c>
      <c r="C1265" s="24" t="s">
        <v>2634</v>
      </c>
      <c r="D1265" s="24" t="s">
        <v>2635</v>
      </c>
      <c r="E1265" s="25">
        <v>-6493482.0199999996</v>
      </c>
      <c r="F1265" s="25">
        <v>-6507620.6799999997</v>
      </c>
      <c r="G1265" s="25">
        <v>-6521759.3399999999</v>
      </c>
      <c r="H1265" s="25">
        <v>-6535898</v>
      </c>
      <c r="I1265" s="25">
        <v>-6550036.6699999999</v>
      </c>
      <c r="J1265" s="25">
        <v>-6564175.3399999999</v>
      </c>
      <c r="K1265" s="25">
        <v>-6857114</v>
      </c>
      <c r="L1265" s="25">
        <v>-6872356.9199999999</v>
      </c>
      <c r="M1265" s="25">
        <v>-6887599.8399999999</v>
      </c>
      <c r="N1265" s="25">
        <v>-6902842.7599999998</v>
      </c>
      <c r="O1265" s="25">
        <v>-6918085.6799999997</v>
      </c>
      <c r="P1265" s="25">
        <v>-6933328.5999999996</v>
      </c>
      <c r="Q1265" s="25">
        <v>-6948571.5199999996</v>
      </c>
      <c r="R1265" s="25">
        <f t="shared" si="180"/>
        <v>-6730987.0500000007</v>
      </c>
      <c r="T1265" s="26"/>
      <c r="U1265" s="26"/>
      <c r="V1265" s="26">
        <f t="shared" si="181"/>
        <v>-6730987.0500000007</v>
      </c>
      <c r="W1265" s="26"/>
      <c r="X1265" s="26"/>
      <c r="Y1265" s="50"/>
      <c r="Z1265" s="50"/>
      <c r="AA1265" s="50">
        <f t="shared" si="183"/>
        <v>-6730987.0500000007</v>
      </c>
      <c r="AB1265" s="1"/>
      <c r="AC1265" s="27">
        <f t="shared" si="182"/>
        <v>0</v>
      </c>
      <c r="AE1265" s="4"/>
    </row>
    <row r="1266" spans="1:31" ht="13.5" hidden="1" outlineLevel="3" thickBot="1" x14ac:dyDescent="0.25">
      <c r="A1266" s="28" t="s">
        <v>2555</v>
      </c>
      <c r="B1266" s="28" t="s">
        <v>2556</v>
      </c>
      <c r="C1266" s="24" t="s">
        <v>2636</v>
      </c>
      <c r="D1266" s="24" t="s">
        <v>2637</v>
      </c>
      <c r="E1266" s="25">
        <v>-1718012.52</v>
      </c>
      <c r="F1266" s="25">
        <v>-1721709.44</v>
      </c>
      <c r="G1266" s="25">
        <v>-1725406.36</v>
      </c>
      <c r="H1266" s="25">
        <v>-1729103.28</v>
      </c>
      <c r="I1266" s="25">
        <v>-1732800.2</v>
      </c>
      <c r="J1266" s="25">
        <v>-1736497.12</v>
      </c>
      <c r="K1266" s="25">
        <v>-1740194.04</v>
      </c>
      <c r="L1266" s="25">
        <v>-1743987.62</v>
      </c>
      <c r="M1266" s="25">
        <v>-1747781.2</v>
      </c>
      <c r="N1266" s="25">
        <v>-1751574.78</v>
      </c>
      <c r="O1266" s="25">
        <v>-1755368.36</v>
      </c>
      <c r="P1266" s="25">
        <v>-1759161.94</v>
      </c>
      <c r="Q1266" s="25">
        <v>-1762955.52</v>
      </c>
      <c r="R1266" s="25">
        <f t="shared" si="180"/>
        <v>-1740339.0300000005</v>
      </c>
      <c r="T1266" s="26"/>
      <c r="U1266" s="26"/>
      <c r="V1266" s="26">
        <f t="shared" si="181"/>
        <v>-1740339.0300000005</v>
      </c>
      <c r="W1266" s="26"/>
      <c r="X1266" s="26"/>
      <c r="Y1266" s="50"/>
      <c r="Z1266" s="50"/>
      <c r="AA1266" s="50">
        <f t="shared" si="183"/>
        <v>-1740339.0300000005</v>
      </c>
      <c r="AB1266" s="1"/>
      <c r="AC1266" s="27">
        <f t="shared" si="182"/>
        <v>0</v>
      </c>
      <c r="AE1266" s="4"/>
    </row>
    <row r="1267" spans="1:31" ht="13.5" hidden="1" outlineLevel="2" collapsed="1" thickBot="1" x14ac:dyDescent="0.25">
      <c r="A1267" s="29" t="s">
        <v>2638</v>
      </c>
      <c r="B1267" s="29"/>
      <c r="C1267" s="29"/>
      <c r="D1267" s="29"/>
      <c r="E1267" s="30">
        <f t="shared" ref="E1267:R1267" si="184">SUBTOTAL(9,E1226:E1266)</f>
        <v>-300676119.40999991</v>
      </c>
      <c r="F1267" s="30">
        <f t="shared" si="184"/>
        <v>-300843321.81999999</v>
      </c>
      <c r="G1267" s="30">
        <f t="shared" si="184"/>
        <v>-301039446.68999994</v>
      </c>
      <c r="H1267" s="30">
        <f t="shared" si="184"/>
        <v>-300356207.19999999</v>
      </c>
      <c r="I1267" s="30">
        <f t="shared" si="184"/>
        <v>-300719112.01000005</v>
      </c>
      <c r="J1267" s="30">
        <f t="shared" si="184"/>
        <v>-301070187.10999995</v>
      </c>
      <c r="K1267" s="30">
        <f t="shared" si="184"/>
        <v>-303597268.51000005</v>
      </c>
      <c r="L1267" s="30">
        <f t="shared" si="184"/>
        <v>-303995776.55000013</v>
      </c>
      <c r="M1267" s="30">
        <f t="shared" si="184"/>
        <v>-304637232.03999996</v>
      </c>
      <c r="N1267" s="30">
        <f t="shared" si="184"/>
        <v>-306353211.78999996</v>
      </c>
      <c r="O1267" s="30">
        <f t="shared" si="184"/>
        <v>-306935721.28000003</v>
      </c>
      <c r="P1267" s="30">
        <f t="shared" si="184"/>
        <v>-307478366.27000004</v>
      </c>
      <c r="Q1267" s="30">
        <f t="shared" si="184"/>
        <v>-314047856.45999992</v>
      </c>
      <c r="R1267" s="30">
        <f t="shared" si="184"/>
        <v>-303698986.6004166</v>
      </c>
      <c r="S1267" s="4"/>
      <c r="T1267" s="30">
        <f>SUBTOTAL(9,T1226:T1266)</f>
        <v>0</v>
      </c>
      <c r="U1267" s="30">
        <f>SUBTOTAL(9,U1226:U1266)</f>
        <v>0</v>
      </c>
      <c r="V1267" s="30">
        <f>SUBTOTAL(9,V1226:V1266)</f>
        <v>-303698986.6004166</v>
      </c>
      <c r="W1267" s="30">
        <f>SUBTOTAL(9,W1226:W1266)</f>
        <v>0</v>
      </c>
      <c r="X1267" s="30"/>
      <c r="Y1267" s="30">
        <f t="shared" ref="Y1267:AA1267" si="185">SUBTOTAL(9,Y1226:Y1266)</f>
        <v>0</v>
      </c>
      <c r="Z1267" s="30">
        <f t="shared" si="185"/>
        <v>-2355433.6008333336</v>
      </c>
      <c r="AA1267" s="30">
        <f t="shared" si="185"/>
        <v>-301343552.99958324</v>
      </c>
      <c r="AB1267" s="30"/>
      <c r="AC1267" s="31">
        <f t="shared" si="182"/>
        <v>0</v>
      </c>
      <c r="AE1267" s="4"/>
    </row>
    <row r="1268" spans="1:31" ht="13.5" outlineLevel="1" collapsed="1" thickBot="1" x14ac:dyDescent="0.25">
      <c r="A1268" s="32" t="s">
        <v>2639</v>
      </c>
      <c r="B1268" s="32"/>
      <c r="C1268" s="32"/>
      <c r="D1268" s="32"/>
      <c r="E1268" s="33">
        <f t="shared" ref="E1268:Q1268" si="186">E1177+E1187+E1191+E1207+E1222+E1224+E1225+E1267</f>
        <v>-689063390.39999986</v>
      </c>
      <c r="F1268" s="33">
        <f t="shared" si="186"/>
        <v>-683486229.86999989</v>
      </c>
      <c r="G1268" s="33">
        <f t="shared" si="186"/>
        <v>-609870426.55999994</v>
      </c>
      <c r="H1268" s="33">
        <f t="shared" si="186"/>
        <v>-604582842.88</v>
      </c>
      <c r="I1268" s="33">
        <f t="shared" si="186"/>
        <v>-604377392.30000007</v>
      </c>
      <c r="J1268" s="33">
        <f t="shared" si="186"/>
        <v>-603815414.25999999</v>
      </c>
      <c r="K1268" s="33">
        <f t="shared" si="186"/>
        <v>-605063076.85000002</v>
      </c>
      <c r="L1268" s="33">
        <f t="shared" si="186"/>
        <v>-603691171.31000018</v>
      </c>
      <c r="M1268" s="33">
        <f t="shared" si="186"/>
        <v>-603765996.56999993</v>
      </c>
      <c r="N1268" s="33">
        <f t="shared" si="186"/>
        <v>-599959166.11999989</v>
      </c>
      <c r="O1268" s="33">
        <f t="shared" si="186"/>
        <v>-600203123.47000003</v>
      </c>
      <c r="P1268" s="33">
        <f t="shared" si="186"/>
        <v>-593291680.85000002</v>
      </c>
      <c r="Q1268" s="33">
        <f t="shared" si="186"/>
        <v>-669059622.77999997</v>
      </c>
      <c r="R1268" s="33">
        <f>R1177+R1187+R1191+R1207+R1222+R1224+R1225+R1267</f>
        <v>-615930668.96916652</v>
      </c>
      <c r="S1268" s="4"/>
      <c r="T1268" s="33">
        <f>T1177+T1187+T1191+T1207+T1222+T1224+T1225+T1267</f>
        <v>0</v>
      </c>
      <c r="U1268" s="33">
        <f t="shared" ref="U1268:W1268" si="187">U1177+U1187+U1191+U1207+U1222+U1224+U1225+U1267</f>
        <v>-9110742.1833333317</v>
      </c>
      <c r="V1268" s="33">
        <f t="shared" si="187"/>
        <v>-586810182.25874984</v>
      </c>
      <c r="W1268" s="33">
        <f t="shared" si="187"/>
        <v>-20009744.527083334</v>
      </c>
      <c r="X1268" s="33"/>
      <c r="Y1268" s="33">
        <f t="shared" ref="Y1268:AA1268" si="188">Y1177+Y1187+Y1191+Y1207+Y1222+Y1224+Y1225+Y1267</f>
        <v>-10385932.518497676</v>
      </c>
      <c r="Z1268" s="33">
        <f t="shared" si="188"/>
        <v>-155996361.92191899</v>
      </c>
      <c r="AA1268" s="33">
        <f t="shared" si="188"/>
        <v>-420427887.81833327</v>
      </c>
      <c r="AB1268" s="32"/>
      <c r="AC1268" s="34">
        <f>IF(V1268=0,0,Y1268/V1268)</f>
        <v>1.7698964388314024E-2</v>
      </c>
      <c r="AE1268" s="4"/>
    </row>
    <row r="1269" spans="1:31" ht="13.5" outlineLevel="1" thickBot="1" x14ac:dyDescent="0.25">
      <c r="A1269" s="21" t="s">
        <v>2640</v>
      </c>
      <c r="B1269" s="22"/>
      <c r="C1269" s="22"/>
      <c r="D1269" s="23"/>
      <c r="E1269" s="13"/>
      <c r="F1269" s="13"/>
      <c r="G1269" s="13"/>
      <c r="H1269" s="13"/>
      <c r="I1269" s="13"/>
      <c r="J1269" s="13"/>
      <c r="K1269" s="13"/>
      <c r="L1269" s="13"/>
      <c r="M1269" s="13"/>
      <c r="N1269" s="13"/>
      <c r="O1269" s="13"/>
      <c r="P1269" s="13"/>
      <c r="Q1269" s="13"/>
      <c r="R1269" s="14"/>
    </row>
    <row r="1270" spans="1:31" ht="13.5" hidden="1" outlineLevel="3" thickBot="1" x14ac:dyDescent="0.25">
      <c r="A1270" s="24" t="s">
        <v>2641</v>
      </c>
      <c r="B1270" s="24" t="s">
        <v>2642</v>
      </c>
      <c r="C1270" s="24" t="s">
        <v>2643</v>
      </c>
      <c r="D1270" s="24" t="s">
        <v>2644</v>
      </c>
      <c r="E1270" s="25">
        <v>-301000000</v>
      </c>
      <c r="F1270" s="25">
        <v>0</v>
      </c>
      <c r="G1270" s="25">
        <v>0</v>
      </c>
      <c r="H1270" s="25">
        <v>0</v>
      </c>
      <c r="I1270" s="25">
        <v>0</v>
      </c>
      <c r="J1270" s="25">
        <v>0</v>
      </c>
      <c r="K1270" s="25">
        <v>0</v>
      </c>
      <c r="L1270" s="25">
        <v>0</v>
      </c>
      <c r="M1270" s="25">
        <v>0</v>
      </c>
      <c r="N1270" s="25">
        <v>0</v>
      </c>
      <c r="O1270" s="25">
        <v>0</v>
      </c>
      <c r="P1270" s="25">
        <v>0</v>
      </c>
      <c r="Q1270" s="25">
        <v>0</v>
      </c>
      <c r="R1270" s="25">
        <f>(E1270+2*SUM(F1270:P1270)+Q1270)/24</f>
        <v>-12541666.666666666</v>
      </c>
      <c r="T1270" s="26"/>
      <c r="U1270" s="26"/>
      <c r="V1270" s="26"/>
      <c r="W1270" s="26"/>
      <c r="X1270" s="26"/>
      <c r="Y1270" s="26"/>
      <c r="Z1270" s="26"/>
      <c r="AA1270" s="26"/>
      <c r="AB1270" s="1"/>
      <c r="AC1270" s="27"/>
    </row>
    <row r="1271" spans="1:31" ht="13.5" hidden="1" outlineLevel="2" collapsed="1" thickBot="1" x14ac:dyDescent="0.25">
      <c r="A1271" s="29" t="s">
        <v>2645</v>
      </c>
      <c r="B1271" s="29"/>
      <c r="C1271" s="29"/>
      <c r="D1271" s="29"/>
      <c r="E1271" s="30">
        <f t="shared" ref="E1271:R1271" si="189">SUBTOTAL(9,E1270:E1270)</f>
        <v>-301000000</v>
      </c>
      <c r="F1271" s="30">
        <f t="shared" si="189"/>
        <v>0</v>
      </c>
      <c r="G1271" s="30">
        <f t="shared" si="189"/>
        <v>0</v>
      </c>
      <c r="H1271" s="30">
        <f t="shared" si="189"/>
        <v>0</v>
      </c>
      <c r="I1271" s="30">
        <f t="shared" si="189"/>
        <v>0</v>
      </c>
      <c r="J1271" s="30">
        <f t="shared" si="189"/>
        <v>0</v>
      </c>
      <c r="K1271" s="30">
        <f t="shared" si="189"/>
        <v>0</v>
      </c>
      <c r="L1271" s="30">
        <f t="shared" si="189"/>
        <v>0</v>
      </c>
      <c r="M1271" s="30">
        <f t="shared" si="189"/>
        <v>0</v>
      </c>
      <c r="N1271" s="30">
        <f t="shared" si="189"/>
        <v>0</v>
      </c>
      <c r="O1271" s="30">
        <f t="shared" si="189"/>
        <v>0</v>
      </c>
      <c r="P1271" s="30">
        <f t="shared" si="189"/>
        <v>0</v>
      </c>
      <c r="Q1271" s="30">
        <f t="shared" si="189"/>
        <v>0</v>
      </c>
      <c r="R1271" s="30">
        <f t="shared" si="189"/>
        <v>-12541666.666666666</v>
      </c>
      <c r="S1271" s="4"/>
      <c r="T1271" s="30">
        <f>SUBTOTAL(9,T1270:T1270)</f>
        <v>0</v>
      </c>
      <c r="U1271" s="30">
        <f>SUBTOTAL(9,U1270:U1270)</f>
        <v>0</v>
      </c>
      <c r="V1271" s="30">
        <f>SUBTOTAL(9,V1270:V1270)</f>
        <v>0</v>
      </c>
      <c r="W1271" s="30">
        <f>R1271</f>
        <v>-12541666.666666666</v>
      </c>
      <c r="X1271" s="30"/>
      <c r="Y1271" s="30">
        <v>0</v>
      </c>
      <c r="Z1271" s="30">
        <v>0</v>
      </c>
      <c r="AA1271" s="30">
        <v>0</v>
      </c>
      <c r="AB1271" s="30"/>
      <c r="AC1271" s="31">
        <f>IF(V1271=0,0,Y1271/V1271)</f>
        <v>0</v>
      </c>
      <c r="AE1271" s="4"/>
    </row>
    <row r="1272" spans="1:31" ht="13.5" hidden="1" outlineLevel="3" thickBot="1" x14ac:dyDescent="0.25">
      <c r="A1272" s="24" t="s">
        <v>2646</v>
      </c>
      <c r="B1272" s="24" t="s">
        <v>2647</v>
      </c>
      <c r="C1272" s="24" t="s">
        <v>2648</v>
      </c>
      <c r="D1272" s="24" t="s">
        <v>2649</v>
      </c>
      <c r="E1272" s="25">
        <v>-98503216.810000002</v>
      </c>
      <c r="F1272" s="25">
        <v>-56264913.909999996</v>
      </c>
      <c r="G1272" s="25">
        <v>-70629446.599999994</v>
      </c>
      <c r="H1272" s="25">
        <v>-51212831.780000001</v>
      </c>
      <c r="I1272" s="25">
        <v>-55328305.939999998</v>
      </c>
      <c r="J1272" s="25">
        <v>-75811634.5</v>
      </c>
      <c r="K1272" s="25">
        <v>-47824991.780000001</v>
      </c>
      <c r="L1272" s="25">
        <v>-72828628.280000001</v>
      </c>
      <c r="M1272" s="25">
        <v>-51103364.479999997</v>
      </c>
      <c r="N1272" s="25">
        <v>-54486961.200000003</v>
      </c>
      <c r="O1272" s="25">
        <v>-78764787.790000007</v>
      </c>
      <c r="P1272" s="25">
        <v>-108648858.49000001</v>
      </c>
      <c r="Q1272" s="25">
        <v>-112887456.89</v>
      </c>
      <c r="R1272" s="25">
        <f t="shared" ref="R1272:R1303" si="190">(E1272+2*SUM(F1272:P1272)+Q1272)/24</f>
        <v>-69050005.13333334</v>
      </c>
      <c r="T1272" s="26"/>
      <c r="U1272" s="26"/>
      <c r="V1272" s="26"/>
      <c r="W1272" s="26"/>
      <c r="X1272" s="26"/>
      <c r="Y1272" s="26"/>
      <c r="Z1272" s="26"/>
      <c r="AA1272" s="26"/>
      <c r="AB1272" s="1"/>
      <c r="AC1272" s="27"/>
    </row>
    <row r="1273" spans="1:31" ht="13.5" hidden="1" outlineLevel="3" thickBot="1" x14ac:dyDescent="0.25">
      <c r="A1273" s="28" t="s">
        <v>2646</v>
      </c>
      <c r="B1273" s="28" t="s">
        <v>2647</v>
      </c>
      <c r="C1273" s="24" t="s">
        <v>2650</v>
      </c>
      <c r="D1273" s="24" t="s">
        <v>2651</v>
      </c>
      <c r="E1273" s="25">
        <v>-36443371.549999997</v>
      </c>
      <c r="F1273" s="25">
        <v>-33807732.049999997</v>
      </c>
      <c r="G1273" s="25">
        <v>-27598327.960000001</v>
      </c>
      <c r="H1273" s="25">
        <v>-29494012.5</v>
      </c>
      <c r="I1273" s="25">
        <v>-30547076.43</v>
      </c>
      <c r="J1273" s="25">
        <v>-31995837.870000001</v>
      </c>
      <c r="K1273" s="25">
        <v>-37932433.659999996</v>
      </c>
      <c r="L1273" s="25">
        <v>-38747105.759999998</v>
      </c>
      <c r="M1273" s="25">
        <v>-38954731.32</v>
      </c>
      <c r="N1273" s="25">
        <v>-39851898.219999999</v>
      </c>
      <c r="O1273" s="25">
        <v>-42639627.729999997</v>
      </c>
      <c r="P1273" s="25">
        <v>-41850630.780000001</v>
      </c>
      <c r="Q1273" s="25">
        <v>-46729732</v>
      </c>
      <c r="R1273" s="25">
        <f t="shared" si="190"/>
        <v>-36250497.171249993</v>
      </c>
      <c r="T1273" s="26"/>
      <c r="U1273" s="26"/>
      <c r="V1273" s="26"/>
      <c r="W1273" s="26"/>
      <c r="X1273" s="26"/>
      <c r="Y1273" s="26"/>
      <c r="Z1273" s="26"/>
      <c r="AA1273" s="26"/>
      <c r="AB1273" s="1"/>
      <c r="AC1273" s="27"/>
    </row>
    <row r="1274" spans="1:31" ht="13.5" hidden="1" outlineLevel="3" thickBot="1" x14ac:dyDescent="0.25">
      <c r="A1274" s="28" t="s">
        <v>2646</v>
      </c>
      <c r="B1274" s="28" t="s">
        <v>2647</v>
      </c>
      <c r="C1274" s="24" t="s">
        <v>2652</v>
      </c>
      <c r="D1274" s="24" t="s">
        <v>2653</v>
      </c>
      <c r="E1274" s="25">
        <v>809181.05</v>
      </c>
      <c r="F1274" s="25">
        <v>122974.16</v>
      </c>
      <c r="G1274" s="25">
        <v>368121.54</v>
      </c>
      <c r="H1274" s="25">
        <v>1300</v>
      </c>
      <c r="I1274" s="25">
        <v>126010.12</v>
      </c>
      <c r="J1274" s="25">
        <v>527097.55000000005</v>
      </c>
      <c r="K1274" s="25">
        <v>35501.07</v>
      </c>
      <c r="L1274" s="25">
        <v>482282.9</v>
      </c>
      <c r="M1274" s="25">
        <v>383689.46</v>
      </c>
      <c r="N1274" s="25">
        <v>134588.68</v>
      </c>
      <c r="O1274" s="25">
        <v>408578</v>
      </c>
      <c r="P1274" s="25">
        <v>189269.42</v>
      </c>
      <c r="Q1274" s="25">
        <v>665453.35</v>
      </c>
      <c r="R1274" s="25">
        <f t="shared" si="190"/>
        <v>293060.84166666667</v>
      </c>
      <c r="T1274" s="26"/>
      <c r="U1274" s="26"/>
      <c r="V1274" s="26"/>
      <c r="W1274" s="26"/>
      <c r="X1274" s="26"/>
      <c r="Y1274" s="26"/>
      <c r="Z1274" s="26"/>
      <c r="AA1274" s="26"/>
      <c r="AB1274" s="1"/>
      <c r="AC1274" s="27"/>
    </row>
    <row r="1275" spans="1:31" ht="13.5" hidden="1" outlineLevel="3" thickBot="1" x14ac:dyDescent="0.25">
      <c r="A1275" s="28" t="s">
        <v>2646</v>
      </c>
      <c r="B1275" s="28" t="s">
        <v>2647</v>
      </c>
      <c r="C1275" s="24" t="s">
        <v>2654</v>
      </c>
      <c r="D1275" s="24" t="s">
        <v>2655</v>
      </c>
      <c r="E1275" s="25">
        <v>1148.33</v>
      </c>
      <c r="F1275" s="25">
        <v>1148.33</v>
      </c>
      <c r="G1275" s="25">
        <v>1148.33</v>
      </c>
      <c r="H1275" s="25">
        <v>1148.33</v>
      </c>
      <c r="I1275" s="25">
        <v>1148.33</v>
      </c>
      <c r="J1275" s="25">
        <v>1148.33</v>
      </c>
      <c r="K1275" s="25">
        <v>1148.33</v>
      </c>
      <c r="L1275" s="25">
        <v>1148.33</v>
      </c>
      <c r="M1275" s="25">
        <v>1148.33</v>
      </c>
      <c r="N1275" s="25">
        <v>1148.33</v>
      </c>
      <c r="O1275" s="25">
        <v>1148.33</v>
      </c>
      <c r="P1275" s="25">
        <v>1148.33</v>
      </c>
      <c r="Q1275" s="25">
        <v>1148.33</v>
      </c>
      <c r="R1275" s="25">
        <f t="shared" si="190"/>
        <v>1148.33</v>
      </c>
      <c r="T1275" s="26"/>
      <c r="U1275" s="26"/>
      <c r="V1275" s="26"/>
      <c r="W1275" s="26"/>
      <c r="X1275" s="26"/>
      <c r="Y1275" s="26"/>
      <c r="Z1275" s="26"/>
      <c r="AA1275" s="26"/>
      <c r="AB1275" s="1"/>
      <c r="AC1275" s="27"/>
    </row>
    <row r="1276" spans="1:31" ht="13.5" hidden="1" outlineLevel="3" thickBot="1" x14ac:dyDescent="0.25">
      <c r="A1276" s="28" t="s">
        <v>2646</v>
      </c>
      <c r="B1276" s="28" t="s">
        <v>2647</v>
      </c>
      <c r="C1276" s="24" t="s">
        <v>2656</v>
      </c>
      <c r="D1276" s="24" t="s">
        <v>2657</v>
      </c>
      <c r="E1276" s="25">
        <v>13733757.550000001</v>
      </c>
      <c r="F1276" s="25">
        <v>13792079.359999999</v>
      </c>
      <c r="G1276" s="25">
        <v>14047516.18</v>
      </c>
      <c r="H1276" s="25">
        <v>13278638.560000001</v>
      </c>
      <c r="I1276" s="25">
        <v>14041827.09</v>
      </c>
      <c r="J1276" s="25">
        <v>14641041.57</v>
      </c>
      <c r="K1276" s="25">
        <v>854229.91</v>
      </c>
      <c r="L1276" s="25">
        <v>13075669.189999999</v>
      </c>
      <c r="M1276" s="25">
        <v>13216283.050000001</v>
      </c>
      <c r="N1276" s="25">
        <v>14943778.390000001</v>
      </c>
      <c r="O1276" s="25">
        <v>15188016.720000001</v>
      </c>
      <c r="P1276" s="25">
        <v>14086589.960000001</v>
      </c>
      <c r="Q1276" s="25">
        <v>16845957.780000001</v>
      </c>
      <c r="R1276" s="25">
        <f t="shared" si="190"/>
        <v>13037960.637083331</v>
      </c>
      <c r="T1276" s="26"/>
      <c r="U1276" s="26"/>
      <c r="V1276" s="26"/>
      <c r="W1276" s="26"/>
      <c r="X1276" s="26"/>
      <c r="Y1276" s="26"/>
      <c r="Z1276" s="26"/>
      <c r="AA1276" s="26"/>
      <c r="AB1276" s="1"/>
      <c r="AC1276" s="27"/>
    </row>
    <row r="1277" spans="1:31" ht="13.5" hidden="1" outlineLevel="3" thickBot="1" x14ac:dyDescent="0.25">
      <c r="A1277" s="28" t="s">
        <v>2646</v>
      </c>
      <c r="B1277" s="28" t="s">
        <v>2647</v>
      </c>
      <c r="C1277" s="24" t="s">
        <v>2658</v>
      </c>
      <c r="D1277" s="24" t="s">
        <v>2659</v>
      </c>
      <c r="E1277" s="25">
        <v>-791648.32</v>
      </c>
      <c r="F1277" s="25">
        <v>-671065.15</v>
      </c>
      <c r="G1277" s="25">
        <v>-708465.66</v>
      </c>
      <c r="H1277" s="25">
        <v>-626261.74</v>
      </c>
      <c r="I1277" s="25">
        <v>-844119.09</v>
      </c>
      <c r="J1277" s="25">
        <v>-815705.81</v>
      </c>
      <c r="K1277" s="25">
        <v>-1054900.01</v>
      </c>
      <c r="L1277" s="25">
        <v>-886841.78</v>
      </c>
      <c r="M1277" s="25">
        <v>-582841.44999999995</v>
      </c>
      <c r="N1277" s="25">
        <v>-717157.77</v>
      </c>
      <c r="O1277" s="25">
        <v>-768708.76</v>
      </c>
      <c r="P1277" s="25">
        <v>-800049.92</v>
      </c>
      <c r="Q1277" s="25">
        <v>-927023.2</v>
      </c>
      <c r="R1277" s="25">
        <f t="shared" si="190"/>
        <v>-777954.40833333333</v>
      </c>
      <c r="T1277" s="26"/>
      <c r="U1277" s="26"/>
      <c r="V1277" s="26"/>
      <c r="W1277" s="26"/>
      <c r="X1277" s="26"/>
      <c r="Y1277" s="26"/>
      <c r="Z1277" s="26"/>
      <c r="AA1277" s="26"/>
      <c r="AB1277" s="1"/>
      <c r="AC1277" s="27"/>
    </row>
    <row r="1278" spans="1:31" ht="13.5" hidden="1" outlineLevel="3" thickBot="1" x14ac:dyDescent="0.25">
      <c r="A1278" s="28" t="s">
        <v>2646</v>
      </c>
      <c r="B1278" s="28" t="s">
        <v>2647</v>
      </c>
      <c r="C1278" s="24" t="s">
        <v>2660</v>
      </c>
      <c r="D1278" s="24" t="s">
        <v>2661</v>
      </c>
      <c r="E1278" s="25">
        <v>-2486620</v>
      </c>
      <c r="F1278" s="25">
        <v>-1538507</v>
      </c>
      <c r="G1278" s="25">
        <v>-1497663</v>
      </c>
      <c r="H1278" s="25">
        <v>-1346350</v>
      </c>
      <c r="I1278" s="25">
        <v>-1209772</v>
      </c>
      <c r="J1278" s="25">
        <v>-1275457</v>
      </c>
      <c r="K1278" s="25">
        <v>-1455761</v>
      </c>
      <c r="L1278" s="25">
        <v>-1082850</v>
      </c>
      <c r="M1278" s="25">
        <v>-1032028</v>
      </c>
      <c r="N1278" s="25">
        <v>-1120994</v>
      </c>
      <c r="O1278" s="25">
        <v>-1151960</v>
      </c>
      <c r="P1278" s="25">
        <v>-1106460</v>
      </c>
      <c r="Q1278" s="25">
        <v>-1165603</v>
      </c>
      <c r="R1278" s="25">
        <f t="shared" si="190"/>
        <v>-1303659.4583333333</v>
      </c>
      <c r="T1278" s="26"/>
      <c r="U1278" s="26"/>
      <c r="V1278" s="26"/>
      <c r="W1278" s="26"/>
      <c r="X1278" s="26"/>
      <c r="Y1278" s="26"/>
      <c r="Z1278" s="26"/>
      <c r="AA1278" s="26"/>
      <c r="AB1278" s="1"/>
      <c r="AC1278" s="27"/>
    </row>
    <row r="1279" spans="1:31" ht="13.5" hidden="1" outlineLevel="3" thickBot="1" x14ac:dyDescent="0.25">
      <c r="A1279" s="28" t="s">
        <v>2646</v>
      </c>
      <c r="B1279" s="28" t="s">
        <v>2647</v>
      </c>
      <c r="C1279" s="24" t="s">
        <v>2662</v>
      </c>
      <c r="D1279" s="24" t="s">
        <v>2663</v>
      </c>
      <c r="E1279" s="25">
        <v>0</v>
      </c>
      <c r="F1279" s="25">
        <v>0</v>
      </c>
      <c r="G1279" s="25">
        <v>-42502.44</v>
      </c>
      <c r="H1279" s="25">
        <v>-42502.44</v>
      </c>
      <c r="I1279" s="25">
        <v>-42502.44</v>
      </c>
      <c r="J1279" s="25">
        <v>-42502.44</v>
      </c>
      <c r="K1279" s="25">
        <v>0</v>
      </c>
      <c r="L1279" s="25">
        <v>0</v>
      </c>
      <c r="M1279" s="25">
        <v>0</v>
      </c>
      <c r="N1279" s="25">
        <v>0</v>
      </c>
      <c r="O1279" s="25">
        <v>0</v>
      </c>
      <c r="P1279" s="25">
        <v>0</v>
      </c>
      <c r="Q1279" s="25">
        <v>0</v>
      </c>
      <c r="R1279" s="25">
        <f t="shared" si="190"/>
        <v>-14167.480000000001</v>
      </c>
      <c r="T1279" s="26"/>
      <c r="U1279" s="26"/>
      <c r="V1279" s="26"/>
      <c r="W1279" s="26"/>
      <c r="X1279" s="26"/>
      <c r="Y1279" s="26"/>
      <c r="Z1279" s="26"/>
      <c r="AA1279" s="26"/>
      <c r="AB1279" s="1"/>
      <c r="AC1279" s="27"/>
    </row>
    <row r="1280" spans="1:31" ht="13.5" hidden="1" outlineLevel="3" thickBot="1" x14ac:dyDescent="0.25">
      <c r="A1280" s="28" t="s">
        <v>2646</v>
      </c>
      <c r="B1280" s="28" t="s">
        <v>2647</v>
      </c>
      <c r="C1280" s="24" t="s">
        <v>2664</v>
      </c>
      <c r="D1280" s="24" t="s">
        <v>2665</v>
      </c>
      <c r="E1280" s="25">
        <v>0</v>
      </c>
      <c r="F1280" s="25">
        <v>0</v>
      </c>
      <c r="G1280" s="25">
        <v>0</v>
      </c>
      <c r="H1280" s="25">
        <v>0</v>
      </c>
      <c r="I1280" s="25">
        <v>0</v>
      </c>
      <c r="J1280" s="25">
        <v>0</v>
      </c>
      <c r="K1280" s="25">
        <v>0</v>
      </c>
      <c r="L1280" s="25">
        <v>0</v>
      </c>
      <c r="M1280" s="25">
        <v>0</v>
      </c>
      <c r="N1280" s="25">
        <v>0</v>
      </c>
      <c r="O1280" s="25">
        <v>0</v>
      </c>
      <c r="P1280" s="25">
        <v>0</v>
      </c>
      <c r="Q1280" s="25">
        <v>-866580.01</v>
      </c>
      <c r="R1280" s="25">
        <f t="shared" si="190"/>
        <v>-36107.500416666669</v>
      </c>
      <c r="T1280" s="26"/>
      <c r="U1280" s="26"/>
      <c r="V1280" s="26"/>
      <c r="W1280" s="26"/>
      <c r="X1280" s="26"/>
      <c r="Y1280" s="26"/>
      <c r="Z1280" s="26"/>
      <c r="AA1280" s="26"/>
      <c r="AB1280" s="1"/>
      <c r="AC1280" s="27"/>
    </row>
    <row r="1281" spans="1:29" ht="13.5" hidden="1" outlineLevel="3" thickBot="1" x14ac:dyDescent="0.25">
      <c r="A1281" s="28" t="s">
        <v>2646</v>
      </c>
      <c r="B1281" s="28" t="s">
        <v>2647</v>
      </c>
      <c r="C1281" s="24" t="s">
        <v>2666</v>
      </c>
      <c r="D1281" s="24" t="s">
        <v>2667</v>
      </c>
      <c r="E1281" s="25">
        <v>-466000</v>
      </c>
      <c r="F1281" s="25">
        <v>-491000</v>
      </c>
      <c r="G1281" s="25">
        <v>-538000</v>
      </c>
      <c r="H1281" s="25">
        <v>-1032000</v>
      </c>
      <c r="I1281" s="25">
        <v>-933000</v>
      </c>
      <c r="J1281" s="25">
        <v>-927000</v>
      </c>
      <c r="K1281" s="25">
        <v>-641000</v>
      </c>
      <c r="L1281" s="25">
        <v>-601000</v>
      </c>
      <c r="M1281" s="25">
        <v>-422000</v>
      </c>
      <c r="N1281" s="25">
        <v>-459000</v>
      </c>
      <c r="O1281" s="25">
        <v>-431000</v>
      </c>
      <c r="P1281" s="25">
        <v>-486000</v>
      </c>
      <c r="Q1281" s="25">
        <v>-447000</v>
      </c>
      <c r="R1281" s="25">
        <f t="shared" si="190"/>
        <v>-618125</v>
      </c>
      <c r="T1281" s="26"/>
      <c r="U1281" s="26"/>
      <c r="V1281" s="26"/>
      <c r="W1281" s="26"/>
      <c r="X1281" s="26"/>
      <c r="Y1281" s="26"/>
      <c r="Z1281" s="26"/>
      <c r="AA1281" s="26"/>
      <c r="AB1281" s="1"/>
      <c r="AC1281" s="27"/>
    </row>
    <row r="1282" spans="1:29" ht="13.5" hidden="1" outlineLevel="3" thickBot="1" x14ac:dyDescent="0.25">
      <c r="A1282" s="28" t="s">
        <v>2646</v>
      </c>
      <c r="B1282" s="28" t="s">
        <v>2647</v>
      </c>
      <c r="C1282" s="24" t="s">
        <v>2668</v>
      </c>
      <c r="D1282" s="24" t="s">
        <v>2669</v>
      </c>
      <c r="E1282" s="25">
        <v>-618000</v>
      </c>
      <c r="F1282" s="25">
        <v>-625000</v>
      </c>
      <c r="G1282" s="25">
        <v>-599000</v>
      </c>
      <c r="H1282" s="25">
        <v>-672000</v>
      </c>
      <c r="I1282" s="25">
        <v>-694000</v>
      </c>
      <c r="J1282" s="25">
        <v>-769000</v>
      </c>
      <c r="K1282" s="25">
        <v>-682000</v>
      </c>
      <c r="L1282" s="25">
        <v>-574000</v>
      </c>
      <c r="M1282" s="25">
        <v>-633000</v>
      </c>
      <c r="N1282" s="25">
        <v>-650000</v>
      </c>
      <c r="O1282" s="25">
        <v>-607000</v>
      </c>
      <c r="P1282" s="25">
        <v>-2063000</v>
      </c>
      <c r="Q1282" s="25">
        <v>-639000</v>
      </c>
      <c r="R1282" s="25">
        <f t="shared" si="190"/>
        <v>-766375</v>
      </c>
      <c r="T1282" s="26"/>
      <c r="U1282" s="26"/>
      <c r="V1282" s="26"/>
      <c r="W1282" s="26"/>
      <c r="X1282" s="26"/>
      <c r="Y1282" s="26"/>
      <c r="Z1282" s="26"/>
      <c r="AA1282" s="26"/>
      <c r="AB1282" s="1"/>
      <c r="AC1282" s="27"/>
    </row>
    <row r="1283" spans="1:29" ht="13.5" hidden="1" outlineLevel="3" thickBot="1" x14ac:dyDescent="0.25">
      <c r="A1283" s="28" t="s">
        <v>2646</v>
      </c>
      <c r="B1283" s="28" t="s">
        <v>2647</v>
      </c>
      <c r="C1283" s="24" t="s">
        <v>2670</v>
      </c>
      <c r="D1283" s="24" t="s">
        <v>2671</v>
      </c>
      <c r="E1283" s="25">
        <v>-2209205.64</v>
      </c>
      <c r="F1283" s="25">
        <v>-2296075.65</v>
      </c>
      <c r="G1283" s="25">
        <v>-3270963.08</v>
      </c>
      <c r="H1283" s="25">
        <v>-1763865.22</v>
      </c>
      <c r="I1283" s="25">
        <v>-1302633.6100000001</v>
      </c>
      <c r="J1283" s="25">
        <v>-5114522.8600000003</v>
      </c>
      <c r="K1283" s="25">
        <v>-1617972.46</v>
      </c>
      <c r="L1283" s="25">
        <v>-296610.15000000002</v>
      </c>
      <c r="M1283" s="25">
        <v>-1100847.3400000001</v>
      </c>
      <c r="N1283" s="25">
        <v>-404516.44</v>
      </c>
      <c r="O1283" s="25">
        <v>-1956717.99</v>
      </c>
      <c r="P1283" s="25">
        <v>-805405.44</v>
      </c>
      <c r="Q1283" s="25">
        <v>0</v>
      </c>
      <c r="R1283" s="25">
        <f t="shared" si="190"/>
        <v>-1752894.4216666669</v>
      </c>
      <c r="T1283" s="26"/>
      <c r="U1283" s="26"/>
      <c r="V1283" s="26"/>
      <c r="W1283" s="26"/>
      <c r="X1283" s="26"/>
      <c r="Y1283" s="26"/>
      <c r="Z1283" s="26"/>
      <c r="AA1283" s="26"/>
      <c r="AB1283" s="1"/>
      <c r="AC1283" s="27"/>
    </row>
    <row r="1284" spans="1:29" ht="13.5" hidden="1" outlineLevel="3" thickBot="1" x14ac:dyDescent="0.25">
      <c r="A1284" s="28" t="s">
        <v>2646</v>
      </c>
      <c r="B1284" s="28" t="s">
        <v>2647</v>
      </c>
      <c r="C1284" s="24" t="s">
        <v>2672</v>
      </c>
      <c r="D1284" s="24" t="s">
        <v>2673</v>
      </c>
      <c r="E1284" s="25">
        <v>-67897.740000000005</v>
      </c>
      <c r="F1284" s="25">
        <v>-58627.41</v>
      </c>
      <c r="G1284" s="25">
        <v>-71188.789999999994</v>
      </c>
      <c r="H1284" s="25">
        <v>-67886.27</v>
      </c>
      <c r="I1284" s="25">
        <v>-87188.160000000003</v>
      </c>
      <c r="J1284" s="25">
        <v>-67655.7</v>
      </c>
      <c r="K1284" s="25">
        <v>-15985.41</v>
      </c>
      <c r="L1284" s="25">
        <v>-53580.06</v>
      </c>
      <c r="M1284" s="25">
        <v>-58473.84</v>
      </c>
      <c r="N1284" s="25">
        <v>-98218.09</v>
      </c>
      <c r="O1284" s="25">
        <v>-99724.06</v>
      </c>
      <c r="P1284" s="25">
        <v>-85090.86</v>
      </c>
      <c r="Q1284" s="25">
        <v>-84948.36</v>
      </c>
      <c r="R1284" s="25">
        <f t="shared" si="190"/>
        <v>-70003.475000000006</v>
      </c>
      <c r="T1284" s="26"/>
      <c r="U1284" s="26"/>
      <c r="V1284" s="26"/>
      <c r="W1284" s="26"/>
      <c r="X1284" s="26"/>
      <c r="Y1284" s="26"/>
      <c r="Z1284" s="26"/>
      <c r="AA1284" s="26"/>
      <c r="AB1284" s="1"/>
      <c r="AC1284" s="27"/>
    </row>
    <row r="1285" spans="1:29" ht="13.5" hidden="1" outlineLevel="3" thickBot="1" x14ac:dyDescent="0.25">
      <c r="A1285" s="28" t="s">
        <v>2646</v>
      </c>
      <c r="B1285" s="28" t="s">
        <v>2647</v>
      </c>
      <c r="C1285" s="24" t="s">
        <v>2674</v>
      </c>
      <c r="D1285" s="24" t="s">
        <v>2675</v>
      </c>
      <c r="E1285" s="25">
        <v>-138969.14000000001</v>
      </c>
      <c r="F1285" s="25">
        <v>-21474.21</v>
      </c>
      <c r="G1285" s="25">
        <v>-340491.98</v>
      </c>
      <c r="H1285" s="25">
        <v>-117551.36</v>
      </c>
      <c r="I1285" s="25">
        <v>-228836.54</v>
      </c>
      <c r="J1285" s="25">
        <v>0</v>
      </c>
      <c r="K1285" s="25">
        <v>0</v>
      </c>
      <c r="L1285" s="25">
        <v>0</v>
      </c>
      <c r="M1285" s="25">
        <v>-221297.46</v>
      </c>
      <c r="N1285" s="25">
        <v>-243657.54</v>
      </c>
      <c r="O1285" s="25">
        <v>0</v>
      </c>
      <c r="P1285" s="25">
        <v>0</v>
      </c>
      <c r="Q1285" s="25">
        <v>-514225.02</v>
      </c>
      <c r="R1285" s="25">
        <f t="shared" si="190"/>
        <v>-124992.18083333333</v>
      </c>
      <c r="T1285" s="26"/>
      <c r="U1285" s="26"/>
      <c r="V1285" s="26"/>
      <c r="W1285" s="26"/>
      <c r="X1285" s="26"/>
      <c r="Y1285" s="26"/>
      <c r="Z1285" s="26"/>
      <c r="AA1285" s="26"/>
      <c r="AB1285" s="1"/>
      <c r="AC1285" s="27"/>
    </row>
    <row r="1286" spans="1:29" ht="13.5" hidden="1" outlineLevel="3" thickBot="1" x14ac:dyDescent="0.25">
      <c r="A1286" s="28" t="s">
        <v>2646</v>
      </c>
      <c r="B1286" s="28" t="s">
        <v>2647</v>
      </c>
      <c r="C1286" s="24" t="s">
        <v>2676</v>
      </c>
      <c r="D1286" s="24" t="s">
        <v>2677</v>
      </c>
      <c r="E1286" s="25">
        <v>-3950794</v>
      </c>
      <c r="F1286" s="25">
        <v>-2668228.5</v>
      </c>
      <c r="G1286" s="25">
        <v>-4862045.5</v>
      </c>
      <c r="H1286" s="25">
        <v>-3343945</v>
      </c>
      <c r="I1286" s="25">
        <v>-4513415.5</v>
      </c>
      <c r="J1286" s="25">
        <v>-5412305.5</v>
      </c>
      <c r="K1286" s="25">
        <v>-6845300.5800000001</v>
      </c>
      <c r="L1286" s="25">
        <v>-3714706.5</v>
      </c>
      <c r="M1286" s="25">
        <v>-3710764.01</v>
      </c>
      <c r="N1286" s="25">
        <v>-3095360.5</v>
      </c>
      <c r="O1286" s="25">
        <v>-1533386.75</v>
      </c>
      <c r="P1286" s="25">
        <v>-3947876.63</v>
      </c>
      <c r="Q1286" s="25">
        <v>-6079417.0300000003</v>
      </c>
      <c r="R1286" s="25">
        <f t="shared" si="190"/>
        <v>-4055203.3737499998</v>
      </c>
      <c r="T1286" s="26"/>
      <c r="U1286" s="26"/>
      <c r="V1286" s="26"/>
      <c r="W1286" s="26"/>
      <c r="X1286" s="26"/>
      <c r="Y1286" s="26"/>
      <c r="Z1286" s="26"/>
      <c r="AA1286" s="26"/>
      <c r="AB1286" s="1"/>
      <c r="AC1286" s="27"/>
    </row>
    <row r="1287" spans="1:29" ht="13.5" hidden="1" outlineLevel="3" thickBot="1" x14ac:dyDescent="0.25">
      <c r="A1287" s="28" t="s">
        <v>2646</v>
      </c>
      <c r="B1287" s="28" t="s">
        <v>2647</v>
      </c>
      <c r="C1287" s="24" t="s">
        <v>2678</v>
      </c>
      <c r="D1287" s="24" t="s">
        <v>2679</v>
      </c>
      <c r="E1287" s="25">
        <v>-1206493.55</v>
      </c>
      <c r="F1287" s="25">
        <v>-1623061.79</v>
      </c>
      <c r="G1287" s="25">
        <v>-1892552.48</v>
      </c>
      <c r="H1287" s="25">
        <v>-1619268.67</v>
      </c>
      <c r="I1287" s="25">
        <v>-939798.87</v>
      </c>
      <c r="J1287" s="25">
        <v>-1352354.01</v>
      </c>
      <c r="K1287" s="25">
        <v>-1352748.46</v>
      </c>
      <c r="L1287" s="25">
        <v>-2108277.65</v>
      </c>
      <c r="M1287" s="25">
        <v>-1722423.86</v>
      </c>
      <c r="N1287" s="25">
        <v>-1962547.74</v>
      </c>
      <c r="O1287" s="25">
        <v>-1051237.8700000001</v>
      </c>
      <c r="P1287" s="25">
        <v>-1191185.1499999999</v>
      </c>
      <c r="Q1287" s="25">
        <v>-1479539.4</v>
      </c>
      <c r="R1287" s="25">
        <f t="shared" si="190"/>
        <v>-1513206.0854166662</v>
      </c>
      <c r="T1287" s="26"/>
      <c r="U1287" s="26"/>
      <c r="V1287" s="26"/>
      <c r="W1287" s="26"/>
      <c r="X1287" s="26"/>
      <c r="Y1287" s="26"/>
      <c r="Z1287" s="26"/>
      <c r="AA1287" s="26"/>
      <c r="AB1287" s="1"/>
      <c r="AC1287" s="27"/>
    </row>
    <row r="1288" spans="1:29" ht="13.5" hidden="1" outlineLevel="3" thickBot="1" x14ac:dyDescent="0.25">
      <c r="A1288" s="28" t="s">
        <v>2646</v>
      </c>
      <c r="B1288" s="28" t="s">
        <v>2647</v>
      </c>
      <c r="C1288" s="24" t="s">
        <v>2680</v>
      </c>
      <c r="D1288" s="24" t="s">
        <v>2681</v>
      </c>
      <c r="E1288" s="25">
        <v>-763259.09</v>
      </c>
      <c r="F1288" s="25">
        <v>-628583.09</v>
      </c>
      <c r="G1288" s="25">
        <v>-636113.62</v>
      </c>
      <c r="H1288" s="25">
        <v>-621577.19999999995</v>
      </c>
      <c r="I1288" s="25">
        <v>-775915.93</v>
      </c>
      <c r="J1288" s="25">
        <v>-921061.11</v>
      </c>
      <c r="K1288" s="25">
        <v>-543951.43000000005</v>
      </c>
      <c r="L1288" s="25">
        <v>-339124.91</v>
      </c>
      <c r="M1288" s="25">
        <v>-645395.13</v>
      </c>
      <c r="N1288" s="25">
        <v>-325859.90999999997</v>
      </c>
      <c r="O1288" s="25">
        <v>-325147.78000000003</v>
      </c>
      <c r="P1288" s="25">
        <v>-179456.28</v>
      </c>
      <c r="Q1288" s="25">
        <v>-1135629.28</v>
      </c>
      <c r="R1288" s="25">
        <f t="shared" si="190"/>
        <v>-574302.54791666672</v>
      </c>
      <c r="T1288" s="26"/>
      <c r="U1288" s="26"/>
      <c r="V1288" s="26"/>
      <c r="W1288" s="26"/>
      <c r="X1288" s="26"/>
      <c r="Y1288" s="26"/>
      <c r="Z1288" s="26"/>
      <c r="AA1288" s="26"/>
      <c r="AB1288" s="1"/>
      <c r="AC1288" s="27"/>
    </row>
    <row r="1289" spans="1:29" ht="13.5" hidden="1" outlineLevel="3" thickBot="1" x14ac:dyDescent="0.25">
      <c r="A1289" s="28" t="s">
        <v>2646</v>
      </c>
      <c r="B1289" s="28" t="s">
        <v>2647</v>
      </c>
      <c r="C1289" s="24" t="s">
        <v>2682</v>
      </c>
      <c r="D1289" s="24" t="s">
        <v>2683</v>
      </c>
      <c r="E1289" s="25">
        <v>-8123460.8200000003</v>
      </c>
      <c r="F1289" s="25">
        <v>-10329805.470000001</v>
      </c>
      <c r="G1289" s="25">
        <v>-8964475.9299999997</v>
      </c>
      <c r="H1289" s="25">
        <v>-8764631.6600000001</v>
      </c>
      <c r="I1289" s="25">
        <v>-5924709.2599999998</v>
      </c>
      <c r="J1289" s="25">
        <v>-5789949.4400000004</v>
      </c>
      <c r="K1289" s="25">
        <v>-9024379.6500000004</v>
      </c>
      <c r="L1289" s="25">
        <v>-11389073.93</v>
      </c>
      <c r="M1289" s="25">
        <v>-8115982.1200000001</v>
      </c>
      <c r="N1289" s="25">
        <v>-8419726.1899999995</v>
      </c>
      <c r="O1289" s="25">
        <v>-10113114.17</v>
      </c>
      <c r="P1289" s="25">
        <v>-10373829.82</v>
      </c>
      <c r="Q1289" s="25">
        <v>-6250111.96</v>
      </c>
      <c r="R1289" s="25">
        <f t="shared" si="190"/>
        <v>-8699705.3358333316</v>
      </c>
      <c r="T1289" s="26"/>
      <c r="U1289" s="26"/>
      <c r="V1289" s="26"/>
      <c r="W1289" s="26"/>
      <c r="X1289" s="26"/>
      <c r="Y1289" s="26"/>
      <c r="Z1289" s="26"/>
      <c r="AA1289" s="26"/>
      <c r="AB1289" s="1"/>
      <c r="AC1289" s="27"/>
    </row>
    <row r="1290" spans="1:29" ht="13.5" hidden="1" outlineLevel="3" thickBot="1" x14ac:dyDescent="0.25">
      <c r="A1290" s="28" t="s">
        <v>2646</v>
      </c>
      <c r="B1290" s="28" t="s">
        <v>2647</v>
      </c>
      <c r="C1290" s="24" t="s">
        <v>2684</v>
      </c>
      <c r="D1290" s="24" t="s">
        <v>2685</v>
      </c>
      <c r="E1290" s="25">
        <v>-1016384.86</v>
      </c>
      <c r="F1290" s="25">
        <v>-1087478.77</v>
      </c>
      <c r="G1290" s="25">
        <v>-1279776.3</v>
      </c>
      <c r="H1290" s="25">
        <v>-475552.04</v>
      </c>
      <c r="I1290" s="25">
        <v>-1375793.51</v>
      </c>
      <c r="J1290" s="25">
        <v>-2361189.0499999998</v>
      </c>
      <c r="K1290" s="25">
        <v>-257573.37</v>
      </c>
      <c r="L1290" s="25">
        <v>-1190785.67</v>
      </c>
      <c r="M1290" s="25">
        <v>-1061607.8</v>
      </c>
      <c r="N1290" s="25">
        <v>-713002.7</v>
      </c>
      <c r="O1290" s="25">
        <v>-1303255.79</v>
      </c>
      <c r="P1290" s="25">
        <v>-1016057.62</v>
      </c>
      <c r="Q1290" s="25">
        <v>-1242193.22</v>
      </c>
      <c r="R1290" s="25">
        <f t="shared" si="190"/>
        <v>-1104280.1383333332</v>
      </c>
      <c r="T1290" s="26"/>
      <c r="U1290" s="26"/>
      <c r="V1290" s="26"/>
      <c r="W1290" s="26"/>
      <c r="X1290" s="26"/>
      <c r="Y1290" s="26"/>
      <c r="Z1290" s="26"/>
      <c r="AA1290" s="26"/>
      <c r="AB1290" s="1"/>
      <c r="AC1290" s="27"/>
    </row>
    <row r="1291" spans="1:29" ht="13.5" hidden="1" outlineLevel="3" thickBot="1" x14ac:dyDescent="0.25">
      <c r="A1291" s="28" t="s">
        <v>2646</v>
      </c>
      <c r="B1291" s="28" t="s">
        <v>2647</v>
      </c>
      <c r="C1291" s="24" t="s">
        <v>2686</v>
      </c>
      <c r="D1291" s="24" t="s">
        <v>2687</v>
      </c>
      <c r="E1291" s="25">
        <v>-20317.509999999998</v>
      </c>
      <c r="F1291" s="25">
        <v>-20357.45</v>
      </c>
      <c r="G1291" s="25">
        <v>-20465.29</v>
      </c>
      <c r="H1291" s="25">
        <v>-20460.310000000001</v>
      </c>
      <c r="I1291" s="25">
        <v>-20476.62</v>
      </c>
      <c r="J1291" s="25">
        <v>-20636.38</v>
      </c>
      <c r="K1291" s="25">
        <v>-20857.25</v>
      </c>
      <c r="L1291" s="25">
        <v>-27258.13</v>
      </c>
      <c r="M1291" s="25">
        <v>-20723.509999999998</v>
      </c>
      <c r="N1291" s="25">
        <v>-21096.17</v>
      </c>
      <c r="O1291" s="25">
        <v>-21257.8</v>
      </c>
      <c r="P1291" s="25">
        <v>-21165.439999999999</v>
      </c>
      <c r="Q1291" s="25">
        <v>-21106.32</v>
      </c>
      <c r="R1291" s="25">
        <f t="shared" si="190"/>
        <v>-21288.855416666665</v>
      </c>
      <c r="T1291" s="26"/>
      <c r="U1291" s="26"/>
      <c r="V1291" s="26"/>
      <c r="W1291" s="26"/>
      <c r="X1291" s="26"/>
      <c r="Y1291" s="26"/>
      <c r="Z1291" s="26"/>
      <c r="AA1291" s="26"/>
      <c r="AB1291" s="1"/>
      <c r="AC1291" s="27"/>
    </row>
    <row r="1292" spans="1:29" ht="13.5" hidden="1" outlineLevel="3" thickBot="1" x14ac:dyDescent="0.25">
      <c r="A1292" s="28" t="s">
        <v>2646</v>
      </c>
      <c r="B1292" s="28" t="s">
        <v>2647</v>
      </c>
      <c r="C1292" s="24" t="s">
        <v>2688</v>
      </c>
      <c r="D1292" s="24" t="s">
        <v>2689</v>
      </c>
      <c r="E1292" s="25">
        <v>-181091.02</v>
      </c>
      <c r="F1292" s="25">
        <v>-181091.02</v>
      </c>
      <c r="G1292" s="25">
        <v>-181091.02</v>
      </c>
      <c r="H1292" s="25">
        <v>-181091.02</v>
      </c>
      <c r="I1292" s="25">
        <v>-181091.02</v>
      </c>
      <c r="J1292" s="25">
        <v>-181091.02</v>
      </c>
      <c r="K1292" s="25">
        <v>-181091.02</v>
      </c>
      <c r="L1292" s="25">
        <v>-181091.02</v>
      </c>
      <c r="M1292" s="25">
        <v>-181091.02</v>
      </c>
      <c r="N1292" s="25">
        <v>-181091.02</v>
      </c>
      <c r="O1292" s="25">
        <v>-181091.02</v>
      </c>
      <c r="P1292" s="25">
        <v>-181091.02</v>
      </c>
      <c r="Q1292" s="25">
        <v>-181091.02</v>
      </c>
      <c r="R1292" s="25">
        <f t="shared" si="190"/>
        <v>-181091.02</v>
      </c>
      <c r="T1292" s="26"/>
      <c r="U1292" s="26"/>
      <c r="V1292" s="26"/>
      <c r="W1292" s="26"/>
      <c r="X1292" s="26"/>
      <c r="Y1292" s="26"/>
      <c r="Z1292" s="26"/>
      <c r="AA1292" s="26"/>
      <c r="AB1292" s="1"/>
      <c r="AC1292" s="27"/>
    </row>
    <row r="1293" spans="1:29" ht="13.5" hidden="1" outlineLevel="3" thickBot="1" x14ac:dyDescent="0.25">
      <c r="A1293" s="28" t="s">
        <v>2646</v>
      </c>
      <c r="B1293" s="28" t="s">
        <v>2647</v>
      </c>
      <c r="C1293" s="24" t="s">
        <v>2690</v>
      </c>
      <c r="D1293" s="24" t="s">
        <v>2691</v>
      </c>
      <c r="E1293" s="25">
        <v>-3111161.41</v>
      </c>
      <c r="F1293" s="25">
        <v>-3666898.43</v>
      </c>
      <c r="G1293" s="25">
        <v>-3850869.04</v>
      </c>
      <c r="H1293" s="25">
        <v>-4546454.49</v>
      </c>
      <c r="I1293" s="25">
        <v>-3805785.79</v>
      </c>
      <c r="J1293" s="25">
        <v>-4583418.07</v>
      </c>
      <c r="K1293" s="25">
        <v>-4489994.82</v>
      </c>
      <c r="L1293" s="25">
        <v>-4355117.21</v>
      </c>
      <c r="M1293" s="25">
        <v>-4040124.81</v>
      </c>
      <c r="N1293" s="25">
        <v>-4282765.45</v>
      </c>
      <c r="O1293" s="25">
        <v>-6175978.3700000001</v>
      </c>
      <c r="P1293" s="25">
        <v>-6676520.0700000003</v>
      </c>
      <c r="Q1293" s="25">
        <v>-5014974.32</v>
      </c>
      <c r="R1293" s="25">
        <f t="shared" si="190"/>
        <v>-4544749.5345833329</v>
      </c>
      <c r="T1293" s="26"/>
      <c r="U1293" s="26"/>
      <c r="V1293" s="26"/>
      <c r="W1293" s="26"/>
      <c r="X1293" s="26"/>
      <c r="Y1293" s="26"/>
      <c r="Z1293" s="26"/>
      <c r="AA1293" s="26"/>
      <c r="AB1293" s="1"/>
      <c r="AC1293" s="27"/>
    </row>
    <row r="1294" spans="1:29" ht="13.5" hidden="1" outlineLevel="3" thickBot="1" x14ac:dyDescent="0.25">
      <c r="A1294" s="28" t="s">
        <v>2646</v>
      </c>
      <c r="B1294" s="28" t="s">
        <v>2647</v>
      </c>
      <c r="C1294" s="24" t="s">
        <v>2692</v>
      </c>
      <c r="D1294" s="24" t="s">
        <v>2693</v>
      </c>
      <c r="E1294" s="25">
        <v>-8765478.8000000007</v>
      </c>
      <c r="F1294" s="25">
        <v>-8456194.5800000001</v>
      </c>
      <c r="G1294" s="25">
        <v>-7633986.0700000003</v>
      </c>
      <c r="H1294" s="25">
        <v>-7425287</v>
      </c>
      <c r="I1294" s="25">
        <v>-8525635</v>
      </c>
      <c r="J1294" s="25">
        <v>-8624513.7899999991</v>
      </c>
      <c r="K1294" s="25">
        <v>-8482804.8100000005</v>
      </c>
      <c r="L1294" s="25">
        <v>-3848951.47</v>
      </c>
      <c r="M1294" s="25">
        <v>-3240236.84</v>
      </c>
      <c r="N1294" s="25">
        <v>-2077242.67</v>
      </c>
      <c r="O1294" s="25">
        <v>-2027557.91</v>
      </c>
      <c r="P1294" s="25">
        <v>-1995596.41</v>
      </c>
      <c r="Q1294" s="25">
        <v>-2117387.0499999998</v>
      </c>
      <c r="R1294" s="25">
        <f t="shared" si="190"/>
        <v>-5648286.6229166659</v>
      </c>
      <c r="T1294" s="26"/>
      <c r="U1294" s="26"/>
      <c r="V1294" s="26"/>
      <c r="W1294" s="26"/>
      <c r="X1294" s="26"/>
      <c r="Y1294" s="26"/>
      <c r="Z1294" s="26"/>
      <c r="AA1294" s="26"/>
      <c r="AB1294" s="1"/>
      <c r="AC1294" s="27"/>
    </row>
    <row r="1295" spans="1:29" ht="13.5" hidden="1" outlineLevel="3" thickBot="1" x14ac:dyDescent="0.25">
      <c r="A1295" s="28" t="s">
        <v>2646</v>
      </c>
      <c r="B1295" s="28" t="s">
        <v>2647</v>
      </c>
      <c r="C1295" s="24" t="s">
        <v>2694</v>
      </c>
      <c r="D1295" s="24" t="s">
        <v>2695</v>
      </c>
      <c r="E1295" s="25">
        <v>-1832987.12</v>
      </c>
      <c r="F1295" s="25">
        <v>-2221660.4900000002</v>
      </c>
      <c r="G1295" s="25">
        <v>-1829926.36</v>
      </c>
      <c r="H1295" s="25">
        <v>-1750728.66</v>
      </c>
      <c r="I1295" s="25">
        <v>-1259854.82</v>
      </c>
      <c r="J1295" s="25">
        <v>-1734009.02</v>
      </c>
      <c r="K1295" s="25">
        <v>-1754423.15</v>
      </c>
      <c r="L1295" s="25">
        <v>-1972731.59</v>
      </c>
      <c r="M1295" s="25">
        <v>-1339628.1200000001</v>
      </c>
      <c r="N1295" s="25">
        <v>-1218731.48</v>
      </c>
      <c r="O1295" s="25">
        <v>-1102686.83</v>
      </c>
      <c r="P1295" s="25">
        <v>-1494327.35</v>
      </c>
      <c r="Q1295" s="25">
        <v>-1799357.63</v>
      </c>
      <c r="R1295" s="25">
        <f t="shared" si="190"/>
        <v>-1624573.35375</v>
      </c>
      <c r="T1295" s="26"/>
      <c r="U1295" s="26"/>
      <c r="V1295" s="26"/>
      <c r="W1295" s="26"/>
      <c r="X1295" s="26"/>
      <c r="Y1295" s="26"/>
      <c r="Z1295" s="26"/>
      <c r="AA1295" s="26"/>
      <c r="AB1295" s="1"/>
      <c r="AC1295" s="27"/>
    </row>
    <row r="1296" spans="1:29" ht="13.5" hidden="1" outlineLevel="3" thickBot="1" x14ac:dyDescent="0.25">
      <c r="A1296" s="28" t="s">
        <v>2646</v>
      </c>
      <c r="B1296" s="28" t="s">
        <v>2647</v>
      </c>
      <c r="C1296" s="24" t="s">
        <v>2696</v>
      </c>
      <c r="D1296" s="24" t="s">
        <v>2697</v>
      </c>
      <c r="E1296" s="25">
        <v>0</v>
      </c>
      <c r="F1296" s="25">
        <v>0</v>
      </c>
      <c r="G1296" s="25">
        <v>0</v>
      </c>
      <c r="H1296" s="25">
        <v>0</v>
      </c>
      <c r="I1296" s="25">
        <v>0</v>
      </c>
      <c r="J1296" s="25">
        <v>1105915</v>
      </c>
      <c r="K1296" s="25">
        <v>0</v>
      </c>
      <c r="L1296" s="25">
        <v>0</v>
      </c>
      <c r="M1296" s="25">
        <v>0</v>
      </c>
      <c r="N1296" s="25">
        <v>0</v>
      </c>
      <c r="O1296" s="25">
        <v>0</v>
      </c>
      <c r="P1296" s="25">
        <v>0</v>
      </c>
      <c r="Q1296" s="25">
        <v>0</v>
      </c>
      <c r="R1296" s="25">
        <f t="shared" si="190"/>
        <v>92159.583333333328</v>
      </c>
      <c r="T1296" s="26"/>
      <c r="U1296" s="26"/>
      <c r="V1296" s="26"/>
      <c r="W1296" s="26"/>
      <c r="X1296" s="26"/>
      <c r="Y1296" s="26"/>
      <c r="Z1296" s="26"/>
      <c r="AA1296" s="26"/>
      <c r="AB1296" s="1"/>
      <c r="AC1296" s="27"/>
    </row>
    <row r="1297" spans="1:29" ht="13.5" hidden="1" outlineLevel="3" thickBot="1" x14ac:dyDescent="0.25">
      <c r="A1297" s="28" t="s">
        <v>2646</v>
      </c>
      <c r="B1297" s="28" t="s">
        <v>2647</v>
      </c>
      <c r="C1297" s="24" t="s">
        <v>2698</v>
      </c>
      <c r="D1297" s="24" t="s">
        <v>2699</v>
      </c>
      <c r="E1297" s="25">
        <v>-29989017.350000001</v>
      </c>
      <c r="F1297" s="25">
        <v>-42052716.369999997</v>
      </c>
      <c r="G1297" s="25">
        <v>-43323333.710000001</v>
      </c>
      <c r="H1297" s="25">
        <v>-34573591.960000001</v>
      </c>
      <c r="I1297" s="25">
        <v>-34047611.899999999</v>
      </c>
      <c r="J1297" s="25">
        <v>-46947178.240000002</v>
      </c>
      <c r="K1297" s="25">
        <v>-45287792.649999999</v>
      </c>
      <c r="L1297" s="25">
        <v>-68721705.340000004</v>
      </c>
      <c r="M1297" s="25">
        <v>-39496333.859999999</v>
      </c>
      <c r="N1297" s="25">
        <v>-28391533.629999999</v>
      </c>
      <c r="O1297" s="25">
        <v>-43782929.390000001</v>
      </c>
      <c r="P1297" s="25">
        <v>-46364675.789999999</v>
      </c>
      <c r="Q1297" s="25">
        <v>-32328260.41</v>
      </c>
      <c r="R1297" s="25">
        <f t="shared" si="190"/>
        <v>-42012336.810000002</v>
      </c>
      <c r="T1297" s="26"/>
      <c r="U1297" s="26"/>
      <c r="V1297" s="26"/>
      <c r="W1297" s="26"/>
      <c r="X1297" s="26"/>
      <c r="Y1297" s="26"/>
      <c r="Z1297" s="26"/>
      <c r="AA1297" s="26"/>
      <c r="AB1297" s="1"/>
      <c r="AC1297" s="27"/>
    </row>
    <row r="1298" spans="1:29" ht="13.5" hidden="1" outlineLevel="3" thickBot="1" x14ac:dyDescent="0.25">
      <c r="A1298" s="28" t="s">
        <v>2646</v>
      </c>
      <c r="B1298" s="28" t="s">
        <v>2647</v>
      </c>
      <c r="C1298" s="24" t="s">
        <v>2700</v>
      </c>
      <c r="D1298" s="24" t="s">
        <v>2701</v>
      </c>
      <c r="E1298" s="25">
        <v>-30018007.239999998</v>
      </c>
      <c r="F1298" s="25">
        <v>-40078895.75</v>
      </c>
      <c r="G1298" s="25">
        <v>-47110643.299999997</v>
      </c>
      <c r="H1298" s="25">
        <v>-67880786.049999997</v>
      </c>
      <c r="I1298" s="25">
        <v>-54900251.119999997</v>
      </c>
      <c r="J1298" s="25">
        <v>-94249897.780000001</v>
      </c>
      <c r="K1298" s="25">
        <v>-32315724.239999998</v>
      </c>
      <c r="L1298" s="25">
        <v>-44022482.810000002</v>
      </c>
      <c r="M1298" s="25">
        <v>-76410510.930000007</v>
      </c>
      <c r="N1298" s="25">
        <v>-52057759.229999997</v>
      </c>
      <c r="O1298" s="25">
        <v>-50145308.450000003</v>
      </c>
      <c r="P1298" s="25">
        <v>-35056774.520000003</v>
      </c>
      <c r="Q1298" s="25">
        <v>-66249473.719999999</v>
      </c>
      <c r="R1298" s="25">
        <f t="shared" si="190"/>
        <v>-53530231.221666671</v>
      </c>
      <c r="T1298" s="26"/>
      <c r="U1298" s="26"/>
      <c r="V1298" s="26"/>
      <c r="W1298" s="26"/>
      <c r="X1298" s="26"/>
      <c r="Y1298" s="26"/>
      <c r="Z1298" s="26"/>
      <c r="AA1298" s="26"/>
      <c r="AB1298" s="1"/>
      <c r="AC1298" s="27"/>
    </row>
    <row r="1299" spans="1:29" ht="13.5" hidden="1" outlineLevel="3" thickBot="1" x14ac:dyDescent="0.25">
      <c r="A1299" s="28" t="s">
        <v>2646</v>
      </c>
      <c r="B1299" s="28" t="s">
        <v>2647</v>
      </c>
      <c r="C1299" s="24" t="s">
        <v>2702</v>
      </c>
      <c r="D1299" s="24" t="s">
        <v>2703</v>
      </c>
      <c r="E1299" s="25">
        <v>-29831665.07</v>
      </c>
      <c r="F1299" s="25">
        <v>-33398410.109999999</v>
      </c>
      <c r="G1299" s="25">
        <v>-29428999.719999999</v>
      </c>
      <c r="H1299" s="25">
        <v>-31846276.48</v>
      </c>
      <c r="I1299" s="25">
        <v>-32581395.559999999</v>
      </c>
      <c r="J1299" s="25">
        <v>-32024201.629999999</v>
      </c>
      <c r="K1299" s="25">
        <v>-59680627.659999996</v>
      </c>
      <c r="L1299" s="25">
        <v>-49107577.969999999</v>
      </c>
      <c r="M1299" s="25">
        <v>-38245268.469999999</v>
      </c>
      <c r="N1299" s="25">
        <v>-39990405.560000002</v>
      </c>
      <c r="O1299" s="25">
        <v>-41365468.810000002</v>
      </c>
      <c r="P1299" s="25">
        <v>-45963807.789999999</v>
      </c>
      <c r="Q1299" s="25">
        <v>-47930406.109999999</v>
      </c>
      <c r="R1299" s="25">
        <f t="shared" si="190"/>
        <v>-39376122.94583334</v>
      </c>
      <c r="T1299" s="26"/>
      <c r="U1299" s="26"/>
      <c r="V1299" s="26"/>
      <c r="W1299" s="26"/>
      <c r="X1299" s="26"/>
      <c r="Y1299" s="26"/>
      <c r="Z1299" s="26"/>
      <c r="AA1299" s="26"/>
      <c r="AB1299" s="1"/>
      <c r="AC1299" s="27"/>
    </row>
    <row r="1300" spans="1:29" ht="13.5" hidden="1" outlineLevel="3" thickBot="1" x14ac:dyDescent="0.25">
      <c r="A1300" s="28" t="s">
        <v>2646</v>
      </c>
      <c r="B1300" s="28" t="s">
        <v>2647</v>
      </c>
      <c r="C1300" s="24" t="s">
        <v>2704</v>
      </c>
      <c r="D1300" s="24" t="s">
        <v>2705</v>
      </c>
      <c r="E1300" s="25">
        <v>-30327.82</v>
      </c>
      <c r="F1300" s="25">
        <v>-46126.79</v>
      </c>
      <c r="G1300" s="25">
        <v>-25581.79</v>
      </c>
      <c r="H1300" s="25">
        <v>-45732.93</v>
      </c>
      <c r="I1300" s="25">
        <v>-21761.11</v>
      </c>
      <c r="J1300" s="25">
        <v>-52110.77</v>
      </c>
      <c r="K1300" s="25">
        <v>-108556.2</v>
      </c>
      <c r="L1300" s="25">
        <v>-75579.520000000004</v>
      </c>
      <c r="M1300" s="25">
        <v>-67056.62</v>
      </c>
      <c r="N1300" s="25">
        <v>-85441.82</v>
      </c>
      <c r="O1300" s="25">
        <v>-158064.31</v>
      </c>
      <c r="P1300" s="25">
        <v>-127240.55</v>
      </c>
      <c r="Q1300" s="25">
        <v>-182140.84</v>
      </c>
      <c r="R1300" s="25">
        <f t="shared" si="190"/>
        <v>-76623.895000000019</v>
      </c>
      <c r="T1300" s="26"/>
      <c r="U1300" s="26"/>
      <c r="V1300" s="26"/>
      <c r="W1300" s="26"/>
      <c r="X1300" s="26"/>
      <c r="Y1300" s="26"/>
      <c r="Z1300" s="26"/>
      <c r="AA1300" s="26"/>
      <c r="AB1300" s="1"/>
      <c r="AC1300" s="27"/>
    </row>
    <row r="1301" spans="1:29" ht="13.5" hidden="1" outlineLevel="3" thickBot="1" x14ac:dyDescent="0.25">
      <c r="A1301" s="28" t="s">
        <v>2646</v>
      </c>
      <c r="B1301" s="28" t="s">
        <v>2647</v>
      </c>
      <c r="C1301" s="24" t="s">
        <v>2706</v>
      </c>
      <c r="D1301" s="24" t="s">
        <v>2707</v>
      </c>
      <c r="E1301" s="25">
        <v>0</v>
      </c>
      <c r="F1301" s="25">
        <v>0</v>
      </c>
      <c r="G1301" s="25">
        <v>0</v>
      </c>
      <c r="H1301" s="25">
        <v>0</v>
      </c>
      <c r="I1301" s="25">
        <v>0</v>
      </c>
      <c r="J1301" s="25">
        <v>0</v>
      </c>
      <c r="K1301" s="25">
        <v>0</v>
      </c>
      <c r="L1301" s="25">
        <v>0</v>
      </c>
      <c r="M1301" s="25">
        <v>0</v>
      </c>
      <c r="N1301" s="25">
        <v>0</v>
      </c>
      <c r="O1301" s="25">
        <v>0</v>
      </c>
      <c r="P1301" s="25">
        <v>179.01</v>
      </c>
      <c r="Q1301" s="25">
        <v>0</v>
      </c>
      <c r="R1301" s="25">
        <f t="shared" si="190"/>
        <v>14.917499999999999</v>
      </c>
      <c r="T1301" s="26"/>
      <c r="U1301" s="26"/>
      <c r="V1301" s="26"/>
      <c r="W1301" s="26"/>
      <c r="X1301" s="26"/>
      <c r="Y1301" s="26"/>
      <c r="Z1301" s="26"/>
      <c r="AA1301" s="26"/>
      <c r="AB1301" s="1"/>
      <c r="AC1301" s="27"/>
    </row>
    <row r="1302" spans="1:29" ht="13.5" hidden="1" outlineLevel="3" thickBot="1" x14ac:dyDescent="0.25">
      <c r="A1302" s="28" t="s">
        <v>2646</v>
      </c>
      <c r="B1302" s="28" t="s">
        <v>2647</v>
      </c>
      <c r="C1302" s="24" t="s">
        <v>2708</v>
      </c>
      <c r="D1302" s="24" t="s">
        <v>2709</v>
      </c>
      <c r="E1302" s="25">
        <v>250.25</v>
      </c>
      <c r="F1302" s="25">
        <v>14.06</v>
      </c>
      <c r="G1302" s="25">
        <v>0</v>
      </c>
      <c r="H1302" s="25">
        <v>0</v>
      </c>
      <c r="I1302" s="25">
        <v>0</v>
      </c>
      <c r="J1302" s="25">
        <v>382.54</v>
      </c>
      <c r="K1302" s="25">
        <v>0</v>
      </c>
      <c r="L1302" s="25">
        <v>0</v>
      </c>
      <c r="M1302" s="25">
        <v>55.44</v>
      </c>
      <c r="N1302" s="25">
        <v>-109.96</v>
      </c>
      <c r="O1302" s="25">
        <v>144.4</v>
      </c>
      <c r="P1302" s="25">
        <v>81.790000000000006</v>
      </c>
      <c r="Q1302" s="25">
        <v>0</v>
      </c>
      <c r="R1302" s="25">
        <f t="shared" si="190"/>
        <v>57.782916666666665</v>
      </c>
      <c r="T1302" s="26"/>
      <c r="U1302" s="26"/>
      <c r="V1302" s="26"/>
      <c r="W1302" s="26"/>
      <c r="X1302" s="26"/>
      <c r="Y1302" s="26"/>
      <c r="Z1302" s="26"/>
      <c r="AA1302" s="26"/>
      <c r="AB1302" s="1"/>
      <c r="AC1302" s="27"/>
    </row>
    <row r="1303" spans="1:29" ht="13.5" hidden="1" outlineLevel="3" thickBot="1" x14ac:dyDescent="0.25">
      <c r="A1303" s="28" t="s">
        <v>2646</v>
      </c>
      <c r="B1303" s="28" t="s">
        <v>2647</v>
      </c>
      <c r="C1303" s="24" t="s">
        <v>2710</v>
      </c>
      <c r="D1303" s="24" t="s">
        <v>2711</v>
      </c>
      <c r="E1303" s="25">
        <v>0</v>
      </c>
      <c r="F1303" s="25">
        <v>0</v>
      </c>
      <c r="G1303" s="25">
        <v>0</v>
      </c>
      <c r="H1303" s="25">
        <v>0</v>
      </c>
      <c r="I1303" s="25">
        <v>0</v>
      </c>
      <c r="J1303" s="25">
        <v>0</v>
      </c>
      <c r="K1303" s="25">
        <v>0</v>
      </c>
      <c r="L1303" s="25">
        <v>0</v>
      </c>
      <c r="M1303" s="25">
        <v>44.52</v>
      </c>
      <c r="N1303" s="25">
        <v>0</v>
      </c>
      <c r="O1303" s="25">
        <v>0</v>
      </c>
      <c r="P1303" s="25">
        <v>127.7</v>
      </c>
      <c r="Q1303" s="25">
        <v>0</v>
      </c>
      <c r="R1303" s="25">
        <f t="shared" si="190"/>
        <v>14.351666666666667</v>
      </c>
      <c r="T1303" s="26"/>
      <c r="U1303" s="26"/>
      <c r="V1303" s="26"/>
      <c r="W1303" s="26"/>
      <c r="X1303" s="26"/>
      <c r="Y1303" s="26"/>
      <c r="Z1303" s="26"/>
      <c r="AA1303" s="26"/>
      <c r="AB1303" s="1"/>
      <c r="AC1303" s="27"/>
    </row>
    <row r="1304" spans="1:29" ht="13.5" hidden="1" outlineLevel="3" thickBot="1" x14ac:dyDescent="0.25">
      <c r="A1304" s="28" t="s">
        <v>2646</v>
      </c>
      <c r="B1304" s="28" t="s">
        <v>2647</v>
      </c>
      <c r="C1304" s="24" t="s">
        <v>2712</v>
      </c>
      <c r="D1304" s="24" t="s">
        <v>2713</v>
      </c>
      <c r="E1304" s="25">
        <v>2.5</v>
      </c>
      <c r="F1304" s="25">
        <v>0</v>
      </c>
      <c r="G1304" s="25">
        <v>0</v>
      </c>
      <c r="H1304" s="25">
        <v>0</v>
      </c>
      <c r="I1304" s="25">
        <v>0</v>
      </c>
      <c r="J1304" s="25">
        <v>0</v>
      </c>
      <c r="K1304" s="25">
        <v>0</v>
      </c>
      <c r="L1304" s="25">
        <v>0</v>
      </c>
      <c r="M1304" s="25">
        <v>0</v>
      </c>
      <c r="N1304" s="25">
        <v>0</v>
      </c>
      <c r="O1304" s="25">
        <v>0</v>
      </c>
      <c r="P1304" s="25">
        <v>0</v>
      </c>
      <c r="Q1304" s="25">
        <v>0</v>
      </c>
      <c r="R1304" s="25">
        <f t="shared" ref="R1304:R1335" si="191">(E1304+2*SUM(F1304:P1304)+Q1304)/24</f>
        <v>0.10416666666666667</v>
      </c>
      <c r="T1304" s="26"/>
      <c r="U1304" s="26"/>
      <c r="V1304" s="26"/>
      <c r="W1304" s="26"/>
      <c r="X1304" s="26"/>
      <c r="Y1304" s="26"/>
      <c r="Z1304" s="26"/>
      <c r="AA1304" s="26"/>
      <c r="AB1304" s="1"/>
      <c r="AC1304" s="27"/>
    </row>
    <row r="1305" spans="1:29" ht="13.5" hidden="1" outlineLevel="3" thickBot="1" x14ac:dyDescent="0.25">
      <c r="A1305" s="28" t="s">
        <v>2646</v>
      </c>
      <c r="B1305" s="28" t="s">
        <v>2647</v>
      </c>
      <c r="C1305" s="24" t="s">
        <v>2714</v>
      </c>
      <c r="D1305" s="24" t="s">
        <v>2715</v>
      </c>
      <c r="E1305" s="25">
        <v>0</v>
      </c>
      <c r="F1305" s="25">
        <v>18.32</v>
      </c>
      <c r="G1305" s="25">
        <v>0</v>
      </c>
      <c r="H1305" s="25">
        <v>0</v>
      </c>
      <c r="I1305" s="25">
        <v>0</v>
      </c>
      <c r="J1305" s="25">
        <v>205.46</v>
      </c>
      <c r="K1305" s="25">
        <v>3.18</v>
      </c>
      <c r="L1305" s="25">
        <v>0</v>
      </c>
      <c r="M1305" s="25">
        <v>32.74</v>
      </c>
      <c r="N1305" s="25">
        <v>0</v>
      </c>
      <c r="O1305" s="25">
        <v>0</v>
      </c>
      <c r="P1305" s="25">
        <v>9.31</v>
      </c>
      <c r="Q1305" s="25">
        <v>0</v>
      </c>
      <c r="R1305" s="25">
        <f t="shared" si="191"/>
        <v>22.4175</v>
      </c>
      <c r="T1305" s="26"/>
      <c r="U1305" s="26"/>
      <c r="V1305" s="26"/>
      <c r="W1305" s="26"/>
      <c r="X1305" s="26"/>
      <c r="Y1305" s="26"/>
      <c r="Z1305" s="26"/>
      <c r="AA1305" s="26"/>
      <c r="AB1305" s="1"/>
      <c r="AC1305" s="27"/>
    </row>
    <row r="1306" spans="1:29" ht="13.5" hidden="1" outlineLevel="3" thickBot="1" x14ac:dyDescent="0.25">
      <c r="A1306" s="28" t="s">
        <v>2646</v>
      </c>
      <c r="B1306" s="28" t="s">
        <v>2647</v>
      </c>
      <c r="C1306" s="24" t="s">
        <v>2716</v>
      </c>
      <c r="D1306" s="24" t="s">
        <v>2717</v>
      </c>
      <c r="E1306" s="25">
        <v>-258.16999999999985</v>
      </c>
      <c r="F1306" s="25">
        <v>0</v>
      </c>
      <c r="G1306" s="25">
        <v>0</v>
      </c>
      <c r="H1306" s="25">
        <v>0</v>
      </c>
      <c r="I1306" s="25">
        <v>0</v>
      </c>
      <c r="J1306" s="25">
        <v>-25.59</v>
      </c>
      <c r="K1306" s="25">
        <v>-35888.439999999995</v>
      </c>
      <c r="L1306" s="25">
        <v>445.44999999999993</v>
      </c>
      <c r="M1306" s="25">
        <v>-715.18</v>
      </c>
      <c r="N1306" s="25">
        <v>995.32</v>
      </c>
      <c r="O1306" s="25">
        <v>898.82</v>
      </c>
      <c r="P1306" s="25">
        <v>1164.72</v>
      </c>
      <c r="Q1306" s="25">
        <v>1164.72</v>
      </c>
      <c r="R1306" s="25">
        <f t="shared" si="191"/>
        <v>-2722.6354166666661</v>
      </c>
      <c r="T1306" s="26"/>
      <c r="U1306" s="26"/>
      <c r="V1306" s="26"/>
      <c r="W1306" s="26"/>
      <c r="X1306" s="26"/>
      <c r="Y1306" s="26"/>
      <c r="Z1306" s="26"/>
      <c r="AA1306" s="26"/>
      <c r="AB1306" s="1"/>
      <c r="AC1306" s="27"/>
    </row>
    <row r="1307" spans="1:29" ht="13.5" hidden="1" outlineLevel="3" thickBot="1" x14ac:dyDescent="0.25">
      <c r="A1307" s="28" t="s">
        <v>2646</v>
      </c>
      <c r="B1307" s="28" t="s">
        <v>2647</v>
      </c>
      <c r="C1307" s="24" t="s">
        <v>2718</v>
      </c>
      <c r="D1307" s="24" t="s">
        <v>2719</v>
      </c>
      <c r="E1307" s="25">
        <v>0</v>
      </c>
      <c r="F1307" s="25">
        <v>0</v>
      </c>
      <c r="G1307" s="25">
        <v>0</v>
      </c>
      <c r="H1307" s="25">
        <v>0</v>
      </c>
      <c r="I1307" s="25">
        <v>0</v>
      </c>
      <c r="J1307" s="25">
        <v>5</v>
      </c>
      <c r="K1307" s="25">
        <v>0</v>
      </c>
      <c r="L1307" s="25">
        <v>0</v>
      </c>
      <c r="M1307" s="25">
        <v>0</v>
      </c>
      <c r="N1307" s="25">
        <v>0</v>
      </c>
      <c r="O1307" s="25">
        <v>0</v>
      </c>
      <c r="P1307" s="25">
        <v>0</v>
      </c>
      <c r="Q1307" s="25">
        <v>0</v>
      </c>
      <c r="R1307" s="25">
        <f t="shared" si="191"/>
        <v>0.41666666666666669</v>
      </c>
      <c r="T1307" s="26"/>
      <c r="U1307" s="26"/>
      <c r="V1307" s="26"/>
      <c r="W1307" s="26"/>
      <c r="X1307" s="26"/>
      <c r="Y1307" s="26"/>
      <c r="Z1307" s="26"/>
      <c r="AA1307" s="26"/>
      <c r="AB1307" s="1"/>
      <c r="AC1307" s="27"/>
    </row>
    <row r="1308" spans="1:29" ht="13.5" hidden="1" outlineLevel="3" thickBot="1" x14ac:dyDescent="0.25">
      <c r="A1308" s="28" t="s">
        <v>2646</v>
      </c>
      <c r="B1308" s="28" t="s">
        <v>2647</v>
      </c>
      <c r="C1308" s="24" t="s">
        <v>2720</v>
      </c>
      <c r="D1308" s="24" t="s">
        <v>2721</v>
      </c>
      <c r="E1308" s="25">
        <v>0</v>
      </c>
      <c r="F1308" s="25">
        <v>0</v>
      </c>
      <c r="G1308" s="25">
        <v>0</v>
      </c>
      <c r="H1308" s="25">
        <v>0</v>
      </c>
      <c r="I1308" s="25">
        <v>0</v>
      </c>
      <c r="J1308" s="25">
        <v>73.13000000000001</v>
      </c>
      <c r="K1308" s="25">
        <v>216.45</v>
      </c>
      <c r="L1308" s="25">
        <v>0</v>
      </c>
      <c r="M1308" s="25">
        <v>0</v>
      </c>
      <c r="N1308" s="25">
        <v>22537.609999999997</v>
      </c>
      <c r="O1308" s="25">
        <v>22537.609999999997</v>
      </c>
      <c r="P1308" s="25">
        <v>22549.599999999999</v>
      </c>
      <c r="Q1308" s="25">
        <v>22549.599999999999</v>
      </c>
      <c r="R1308" s="25">
        <f t="shared" si="191"/>
        <v>6599.0999999999995</v>
      </c>
      <c r="T1308" s="26"/>
      <c r="U1308" s="26"/>
      <c r="V1308" s="26"/>
      <c r="W1308" s="26"/>
      <c r="X1308" s="26"/>
      <c r="Y1308" s="26"/>
      <c r="Z1308" s="26"/>
      <c r="AA1308" s="26"/>
      <c r="AB1308" s="1"/>
      <c r="AC1308" s="27"/>
    </row>
    <row r="1309" spans="1:29" ht="13.5" hidden="1" outlineLevel="3" thickBot="1" x14ac:dyDescent="0.25">
      <c r="A1309" s="28" t="s">
        <v>2646</v>
      </c>
      <c r="B1309" s="28" t="s">
        <v>2647</v>
      </c>
      <c r="C1309" s="24" t="s">
        <v>2722</v>
      </c>
      <c r="D1309" s="24" t="s">
        <v>2723</v>
      </c>
      <c r="E1309" s="25">
        <v>-301068</v>
      </c>
      <c r="F1309" s="25">
        <v>-351246</v>
      </c>
      <c r="G1309" s="25">
        <v>-401424</v>
      </c>
      <c r="H1309" s="25">
        <v>-451602</v>
      </c>
      <c r="I1309" s="25">
        <v>0</v>
      </c>
      <c r="J1309" s="25">
        <v>0</v>
      </c>
      <c r="K1309" s="25">
        <v>0</v>
      </c>
      <c r="L1309" s="25">
        <v>-57717</v>
      </c>
      <c r="M1309" s="25">
        <v>-115434</v>
      </c>
      <c r="N1309" s="25">
        <v>-173151</v>
      </c>
      <c r="O1309" s="25">
        <v>-230868</v>
      </c>
      <c r="P1309" s="25">
        <v>-288585</v>
      </c>
      <c r="Q1309" s="25">
        <v>-346302</v>
      </c>
      <c r="R1309" s="25">
        <f t="shared" si="191"/>
        <v>-199476</v>
      </c>
      <c r="T1309" s="26"/>
      <c r="U1309" s="26"/>
      <c r="V1309" s="26"/>
      <c r="W1309" s="26"/>
      <c r="X1309" s="26"/>
      <c r="Y1309" s="26"/>
      <c r="Z1309" s="26"/>
      <c r="AA1309" s="26"/>
      <c r="AB1309" s="1"/>
      <c r="AC1309" s="27"/>
    </row>
    <row r="1310" spans="1:29" ht="13.5" hidden="1" outlineLevel="3" thickBot="1" x14ac:dyDescent="0.25">
      <c r="A1310" s="28" t="s">
        <v>2646</v>
      </c>
      <c r="B1310" s="28" t="s">
        <v>2647</v>
      </c>
      <c r="C1310" s="24" t="s">
        <v>2724</v>
      </c>
      <c r="D1310" s="24" t="s">
        <v>2725</v>
      </c>
      <c r="E1310" s="25">
        <v>-313999.90000000002</v>
      </c>
      <c r="F1310" s="25">
        <v>-336594.23000000004</v>
      </c>
      <c r="G1310" s="25">
        <v>-311709.70999999996</v>
      </c>
      <c r="H1310" s="25">
        <v>-325232.77999999997</v>
      </c>
      <c r="I1310" s="25">
        <v>-308200.94</v>
      </c>
      <c r="J1310" s="25">
        <v>-290818.2</v>
      </c>
      <c r="K1310" s="25">
        <v>-99807.21</v>
      </c>
      <c r="L1310" s="25">
        <v>-307577.35000000003</v>
      </c>
      <c r="M1310" s="25">
        <v>-251983.55</v>
      </c>
      <c r="N1310" s="25">
        <v>-314926.54000000004</v>
      </c>
      <c r="O1310" s="25">
        <v>-304426.28999999998</v>
      </c>
      <c r="P1310" s="25">
        <v>-294886.88</v>
      </c>
      <c r="Q1310" s="25">
        <v>-315922.65000000002</v>
      </c>
      <c r="R1310" s="25">
        <f t="shared" si="191"/>
        <v>-288427.07958333334</v>
      </c>
      <c r="T1310" s="26"/>
      <c r="U1310" s="26"/>
      <c r="V1310" s="26"/>
      <c r="W1310" s="26"/>
      <c r="X1310" s="26"/>
      <c r="Y1310" s="26"/>
      <c r="Z1310" s="26"/>
      <c r="AA1310" s="26"/>
      <c r="AB1310" s="1"/>
      <c r="AC1310" s="27"/>
    </row>
    <row r="1311" spans="1:29" ht="13.5" hidden="1" outlineLevel="3" thickBot="1" x14ac:dyDescent="0.25">
      <c r="A1311" s="28" t="s">
        <v>2646</v>
      </c>
      <c r="B1311" s="28" t="s">
        <v>2647</v>
      </c>
      <c r="C1311" s="24" t="s">
        <v>2726</v>
      </c>
      <c r="D1311" s="24" t="s">
        <v>2727</v>
      </c>
      <c r="E1311" s="25">
        <v>-637856.17000000004</v>
      </c>
      <c r="F1311" s="25">
        <v>-660654.72</v>
      </c>
      <c r="G1311" s="25">
        <v>-658089.92999999993</v>
      </c>
      <c r="H1311" s="25">
        <v>-653165.8600000001</v>
      </c>
      <c r="I1311" s="25">
        <v>-662396.13</v>
      </c>
      <c r="J1311" s="25">
        <v>-636919.48</v>
      </c>
      <c r="K1311" s="25">
        <v>-210608.63999999998</v>
      </c>
      <c r="L1311" s="25">
        <v>-678212.02</v>
      </c>
      <c r="M1311" s="25">
        <v>-564184.85000000009</v>
      </c>
      <c r="N1311" s="25">
        <v>-726322.37</v>
      </c>
      <c r="O1311" s="25">
        <v>-697142.28</v>
      </c>
      <c r="P1311" s="25">
        <v>-693666.03</v>
      </c>
      <c r="Q1311" s="25">
        <v>-698178.25</v>
      </c>
      <c r="R1311" s="25">
        <f t="shared" si="191"/>
        <v>-625781.62666666682</v>
      </c>
      <c r="T1311" s="26"/>
      <c r="U1311" s="26"/>
      <c r="V1311" s="26"/>
      <c r="W1311" s="26"/>
      <c r="X1311" s="26"/>
      <c r="Y1311" s="26"/>
      <c r="Z1311" s="26"/>
      <c r="AA1311" s="26"/>
      <c r="AB1311" s="1"/>
      <c r="AC1311" s="27"/>
    </row>
    <row r="1312" spans="1:29" ht="13.5" hidden="1" outlineLevel="3" thickBot="1" x14ac:dyDescent="0.25">
      <c r="A1312" s="28" t="s">
        <v>2646</v>
      </c>
      <c r="B1312" s="28" t="s">
        <v>2647</v>
      </c>
      <c r="C1312" s="24" t="s">
        <v>2728</v>
      </c>
      <c r="D1312" s="24" t="s">
        <v>2729</v>
      </c>
      <c r="E1312" s="25">
        <v>-1111803.7</v>
      </c>
      <c r="F1312" s="25">
        <v>-1264472.1599999999</v>
      </c>
      <c r="G1312" s="25">
        <v>-1417658.45</v>
      </c>
      <c r="H1312" s="25">
        <v>-1563044.37</v>
      </c>
      <c r="I1312" s="25">
        <v>-1709788.26</v>
      </c>
      <c r="J1312" s="25">
        <v>-1852960.05</v>
      </c>
      <c r="K1312" s="25">
        <v>-1908078.26</v>
      </c>
      <c r="L1312" s="25">
        <v>-2150977.29</v>
      </c>
      <c r="M1312" s="25">
        <v>-427270.82</v>
      </c>
      <c r="N1312" s="25">
        <v>-637151.04999999993</v>
      </c>
      <c r="O1312" s="25">
        <v>-130119.74</v>
      </c>
      <c r="P1312" s="25">
        <v>-123187.09</v>
      </c>
      <c r="Q1312" s="25">
        <v>-120283.5</v>
      </c>
      <c r="R1312" s="25">
        <f t="shared" si="191"/>
        <v>-1150062.595</v>
      </c>
      <c r="T1312" s="26"/>
      <c r="U1312" s="26"/>
      <c r="V1312" s="26"/>
      <c r="W1312" s="26"/>
      <c r="X1312" s="26"/>
      <c r="Y1312" s="26"/>
      <c r="Z1312" s="26"/>
      <c r="AA1312" s="26"/>
      <c r="AB1312" s="1"/>
      <c r="AC1312" s="27"/>
    </row>
    <row r="1313" spans="1:29" ht="13.5" hidden="1" outlineLevel="3" thickBot="1" x14ac:dyDescent="0.25">
      <c r="A1313" s="28" t="s">
        <v>2646</v>
      </c>
      <c r="B1313" s="28" t="s">
        <v>2647</v>
      </c>
      <c r="C1313" s="24" t="s">
        <v>2730</v>
      </c>
      <c r="D1313" s="24" t="s">
        <v>2731</v>
      </c>
      <c r="E1313" s="25">
        <v>-1993896.98</v>
      </c>
      <c r="F1313" s="25">
        <v>-2221211.56</v>
      </c>
      <c r="G1313" s="25">
        <v>-2155090.1</v>
      </c>
      <c r="H1313" s="25">
        <v>-2226623.3400000003</v>
      </c>
      <c r="I1313" s="25">
        <v>-2545470.63</v>
      </c>
      <c r="J1313" s="25">
        <v>-2691439.1799999997</v>
      </c>
      <c r="K1313" s="25">
        <v>-292748.65999999997</v>
      </c>
      <c r="L1313" s="25">
        <v>-1101295.7</v>
      </c>
      <c r="M1313" s="25">
        <v>-1135019.81</v>
      </c>
      <c r="N1313" s="25">
        <v>-1552316.1600000001</v>
      </c>
      <c r="O1313" s="25">
        <v>-3407138.35</v>
      </c>
      <c r="P1313" s="25">
        <v>-3998793.29</v>
      </c>
      <c r="Q1313" s="25">
        <v>-4639266.63</v>
      </c>
      <c r="R1313" s="25">
        <f t="shared" si="191"/>
        <v>-2220310.7154166666</v>
      </c>
      <c r="T1313" s="26"/>
      <c r="U1313" s="26"/>
      <c r="V1313" s="26"/>
      <c r="W1313" s="26"/>
      <c r="X1313" s="26"/>
      <c r="Y1313" s="26"/>
      <c r="Z1313" s="26"/>
      <c r="AA1313" s="26"/>
      <c r="AB1313" s="1"/>
      <c r="AC1313" s="27"/>
    </row>
    <row r="1314" spans="1:29" ht="13.5" hidden="1" outlineLevel="3" thickBot="1" x14ac:dyDescent="0.25">
      <c r="A1314" s="28" t="s">
        <v>2646</v>
      </c>
      <c r="B1314" s="28" t="s">
        <v>2647</v>
      </c>
      <c r="C1314" s="24" t="s">
        <v>2732</v>
      </c>
      <c r="D1314" s="24" t="s">
        <v>2733</v>
      </c>
      <c r="E1314" s="25">
        <v>-2471552.04</v>
      </c>
      <c r="F1314" s="25">
        <v>-2730343.81</v>
      </c>
      <c r="G1314" s="25">
        <v>-3160418.28</v>
      </c>
      <c r="H1314" s="25">
        <v>-3277725.38</v>
      </c>
      <c r="I1314" s="25">
        <v>-3151167.38</v>
      </c>
      <c r="J1314" s="25">
        <v>-3587812.01</v>
      </c>
      <c r="K1314" s="25">
        <v>-4072168.58</v>
      </c>
      <c r="L1314" s="25">
        <v>-4793554.54</v>
      </c>
      <c r="M1314" s="25">
        <v>-3543993.78</v>
      </c>
      <c r="N1314" s="25">
        <v>-3392961.69</v>
      </c>
      <c r="O1314" s="25">
        <v>-3432202.03</v>
      </c>
      <c r="P1314" s="25">
        <v>-3170538.85</v>
      </c>
      <c r="Q1314" s="25">
        <v>-3349167.19</v>
      </c>
      <c r="R1314" s="25">
        <f t="shared" si="191"/>
        <v>-3435270.4954166668</v>
      </c>
      <c r="T1314" s="26"/>
      <c r="U1314" s="26"/>
      <c r="V1314" s="26"/>
      <c r="W1314" s="26"/>
      <c r="X1314" s="26"/>
      <c r="Y1314" s="26"/>
      <c r="Z1314" s="26"/>
      <c r="AA1314" s="26"/>
      <c r="AB1314" s="1"/>
      <c r="AC1314" s="27"/>
    </row>
    <row r="1315" spans="1:29" ht="13.5" hidden="1" outlineLevel="3" thickBot="1" x14ac:dyDescent="0.25">
      <c r="A1315" s="28" t="s">
        <v>2646</v>
      </c>
      <c r="B1315" s="28" t="s">
        <v>2647</v>
      </c>
      <c r="C1315" s="24" t="s">
        <v>2734</v>
      </c>
      <c r="D1315" s="24" t="s">
        <v>2735</v>
      </c>
      <c r="E1315" s="25">
        <v>-56923.76</v>
      </c>
      <c r="F1315" s="25">
        <v>-40311.58</v>
      </c>
      <c r="G1315" s="25">
        <v>-23332.59</v>
      </c>
      <c r="H1315" s="25">
        <v>-61596.81</v>
      </c>
      <c r="I1315" s="25">
        <v>-62354.95</v>
      </c>
      <c r="J1315" s="25">
        <v>-74227.94</v>
      </c>
      <c r="K1315" s="25">
        <v>-89931.47</v>
      </c>
      <c r="L1315" s="25">
        <v>-78063.53</v>
      </c>
      <c r="M1315" s="25">
        <v>-50751.59</v>
      </c>
      <c r="N1315" s="25">
        <v>-53802.53</v>
      </c>
      <c r="O1315" s="25">
        <v>-45794.04</v>
      </c>
      <c r="P1315" s="25">
        <v>-63098.400000000001</v>
      </c>
      <c r="Q1315" s="25">
        <v>-57408.49</v>
      </c>
      <c r="R1315" s="25">
        <f t="shared" si="191"/>
        <v>-58369.296250000007</v>
      </c>
      <c r="T1315" s="26"/>
      <c r="U1315" s="26"/>
      <c r="V1315" s="26"/>
      <c r="W1315" s="26"/>
      <c r="X1315" s="26"/>
      <c r="Y1315" s="26"/>
      <c r="Z1315" s="26"/>
      <c r="AA1315" s="26"/>
      <c r="AB1315" s="1"/>
      <c r="AC1315" s="27"/>
    </row>
    <row r="1316" spans="1:29" ht="13.5" hidden="1" outlineLevel="3" thickBot="1" x14ac:dyDescent="0.25">
      <c r="A1316" s="28" t="s">
        <v>2646</v>
      </c>
      <c r="B1316" s="28" t="s">
        <v>2647</v>
      </c>
      <c r="C1316" s="24" t="s">
        <v>2736</v>
      </c>
      <c r="D1316" s="24" t="s">
        <v>2737</v>
      </c>
      <c r="E1316" s="25">
        <v>-42000</v>
      </c>
      <c r="F1316" s="25">
        <v>-38000</v>
      </c>
      <c r="G1316" s="25">
        <v>-82975.78</v>
      </c>
      <c r="H1316" s="25">
        <v>-114000</v>
      </c>
      <c r="I1316" s="25">
        <v>-159286.94</v>
      </c>
      <c r="J1316" s="25">
        <v>-34000</v>
      </c>
      <c r="K1316" s="25">
        <v>-74295.100000000006</v>
      </c>
      <c r="L1316" s="25">
        <v>-60750.43</v>
      </c>
      <c r="M1316" s="25">
        <v>-50706.77</v>
      </c>
      <c r="N1316" s="25">
        <v>-54163.13</v>
      </c>
      <c r="O1316" s="25">
        <v>-56824.08</v>
      </c>
      <c r="P1316" s="25">
        <v>-64487.4</v>
      </c>
      <c r="Q1316" s="25">
        <v>-78855.09</v>
      </c>
      <c r="R1316" s="25">
        <f t="shared" si="191"/>
        <v>-70826.431250000009</v>
      </c>
      <c r="T1316" s="26"/>
      <c r="U1316" s="26"/>
      <c r="V1316" s="26"/>
      <c r="W1316" s="26"/>
      <c r="X1316" s="26"/>
      <c r="Y1316" s="26"/>
      <c r="Z1316" s="26"/>
      <c r="AA1316" s="26"/>
      <c r="AB1316" s="1"/>
      <c r="AC1316" s="27"/>
    </row>
    <row r="1317" spans="1:29" ht="13.5" hidden="1" outlineLevel="3" thickBot="1" x14ac:dyDescent="0.25">
      <c r="A1317" s="28" t="s">
        <v>2646</v>
      </c>
      <c r="B1317" s="28" t="s">
        <v>2647</v>
      </c>
      <c r="C1317" s="24" t="s">
        <v>2738</v>
      </c>
      <c r="D1317" s="24" t="s">
        <v>2739</v>
      </c>
      <c r="E1317" s="25">
        <v>0</v>
      </c>
      <c r="F1317" s="25">
        <v>0</v>
      </c>
      <c r="G1317" s="25">
        <v>0</v>
      </c>
      <c r="H1317" s="25">
        <v>0</v>
      </c>
      <c r="I1317" s="25">
        <v>7772.01</v>
      </c>
      <c r="J1317" s="25">
        <v>0</v>
      </c>
      <c r="K1317" s="25">
        <v>-40562.19</v>
      </c>
      <c r="L1317" s="25">
        <v>13956.34</v>
      </c>
      <c r="M1317" s="25">
        <v>29631.75</v>
      </c>
      <c r="N1317" s="25">
        <v>60591.79</v>
      </c>
      <c r="O1317" s="25">
        <v>66101.179999999993</v>
      </c>
      <c r="P1317" s="25">
        <v>71950.06</v>
      </c>
      <c r="Q1317" s="25">
        <v>31692.23</v>
      </c>
      <c r="R1317" s="25">
        <f t="shared" si="191"/>
        <v>18773.921249999999</v>
      </c>
      <c r="T1317" s="26"/>
      <c r="U1317" s="26"/>
      <c r="V1317" s="26"/>
      <c r="W1317" s="26"/>
      <c r="X1317" s="26"/>
      <c r="Y1317" s="26"/>
      <c r="Z1317" s="26"/>
      <c r="AA1317" s="26"/>
      <c r="AB1317" s="1"/>
      <c r="AC1317" s="27"/>
    </row>
    <row r="1318" spans="1:29" ht="13.5" hidden="1" outlineLevel="3" thickBot="1" x14ac:dyDescent="0.25">
      <c r="A1318" s="28" t="s">
        <v>2646</v>
      </c>
      <c r="B1318" s="28" t="s">
        <v>2647</v>
      </c>
      <c r="C1318" s="24" t="s">
        <v>2740</v>
      </c>
      <c r="D1318" s="24" t="s">
        <v>2741</v>
      </c>
      <c r="E1318" s="25">
        <v>0</v>
      </c>
      <c r="F1318" s="25">
        <v>4610.38</v>
      </c>
      <c r="G1318" s="25">
        <v>-328.48</v>
      </c>
      <c r="H1318" s="25">
        <v>0</v>
      </c>
      <c r="I1318" s="25">
        <v>1056.51</v>
      </c>
      <c r="J1318" s="25">
        <v>2238.66</v>
      </c>
      <c r="K1318" s="25">
        <v>-5509.51</v>
      </c>
      <c r="L1318" s="25">
        <v>1906.87</v>
      </c>
      <c r="M1318" s="25">
        <v>4037.67</v>
      </c>
      <c r="N1318" s="25">
        <v>8071.94</v>
      </c>
      <c r="O1318" s="25">
        <v>8798.2099999999991</v>
      </c>
      <c r="P1318" s="25">
        <v>9553.65</v>
      </c>
      <c r="Q1318" s="25">
        <v>4200.12</v>
      </c>
      <c r="R1318" s="25">
        <f t="shared" si="191"/>
        <v>3044.6633333333334</v>
      </c>
      <c r="T1318" s="26"/>
      <c r="U1318" s="26"/>
      <c r="V1318" s="26"/>
      <c r="W1318" s="26"/>
      <c r="X1318" s="26"/>
      <c r="Y1318" s="26"/>
      <c r="Z1318" s="26"/>
      <c r="AA1318" s="26"/>
      <c r="AB1318" s="1"/>
      <c r="AC1318" s="27"/>
    </row>
    <row r="1319" spans="1:29" ht="13.5" hidden="1" outlineLevel="3" thickBot="1" x14ac:dyDescent="0.25">
      <c r="A1319" s="28" t="s">
        <v>2646</v>
      </c>
      <c r="B1319" s="28" t="s">
        <v>2647</v>
      </c>
      <c r="C1319" s="24" t="s">
        <v>2742</v>
      </c>
      <c r="D1319" s="24" t="s">
        <v>2743</v>
      </c>
      <c r="E1319" s="25">
        <v>-2795.45</v>
      </c>
      <c r="F1319" s="25">
        <v>21357.63</v>
      </c>
      <c r="G1319" s="25">
        <v>-1364.26</v>
      </c>
      <c r="H1319" s="25">
        <v>-1128.9000000000001</v>
      </c>
      <c r="I1319" s="25">
        <v>-583.66</v>
      </c>
      <c r="J1319" s="25">
        <v>-35.340000000000003</v>
      </c>
      <c r="K1319" s="25">
        <v>19346.689999999999</v>
      </c>
      <c r="L1319" s="25">
        <v>-1448.7</v>
      </c>
      <c r="M1319" s="25">
        <v>636.19000000000005</v>
      </c>
      <c r="N1319" s="25">
        <v>-2044.49</v>
      </c>
      <c r="O1319" s="25">
        <v>22487.55</v>
      </c>
      <c r="P1319" s="25">
        <v>22729.7</v>
      </c>
      <c r="Q1319" s="25">
        <v>-2015.85</v>
      </c>
      <c r="R1319" s="25">
        <f t="shared" si="191"/>
        <v>6462.23</v>
      </c>
      <c r="T1319" s="26"/>
      <c r="U1319" s="26"/>
      <c r="V1319" s="26"/>
      <c r="W1319" s="26"/>
      <c r="X1319" s="26"/>
      <c r="Y1319" s="26"/>
      <c r="Z1319" s="26"/>
      <c r="AA1319" s="26"/>
      <c r="AB1319" s="1"/>
      <c r="AC1319" s="27"/>
    </row>
    <row r="1320" spans="1:29" ht="13.5" hidden="1" outlineLevel="3" thickBot="1" x14ac:dyDescent="0.25">
      <c r="A1320" s="28" t="s">
        <v>2646</v>
      </c>
      <c r="B1320" s="28" t="s">
        <v>2647</v>
      </c>
      <c r="C1320" s="24" t="s">
        <v>2744</v>
      </c>
      <c r="D1320" s="24" t="s">
        <v>2745</v>
      </c>
      <c r="E1320" s="25">
        <v>0</v>
      </c>
      <c r="F1320" s="25">
        <v>-189108.54</v>
      </c>
      <c r="G1320" s="25">
        <v>-376.86</v>
      </c>
      <c r="H1320" s="25">
        <v>0</v>
      </c>
      <c r="I1320" s="25">
        <v>-173590.21</v>
      </c>
      <c r="J1320" s="25">
        <v>0</v>
      </c>
      <c r="K1320" s="25">
        <v>-28329</v>
      </c>
      <c r="L1320" s="25">
        <v>-145060.19</v>
      </c>
      <c r="M1320" s="25">
        <v>-120243.92</v>
      </c>
      <c r="N1320" s="25">
        <v>-296602.99</v>
      </c>
      <c r="O1320" s="25">
        <v>-131518.01</v>
      </c>
      <c r="P1320" s="25">
        <v>33282.379999999997</v>
      </c>
      <c r="Q1320" s="25">
        <v>34113.269999999997</v>
      </c>
      <c r="R1320" s="25">
        <f t="shared" si="191"/>
        <v>-86207.558750000026</v>
      </c>
      <c r="T1320" s="26"/>
      <c r="U1320" s="26"/>
      <c r="V1320" s="26"/>
      <c r="W1320" s="26"/>
      <c r="X1320" s="26"/>
      <c r="Y1320" s="26"/>
      <c r="Z1320" s="26"/>
      <c r="AA1320" s="26"/>
      <c r="AB1320" s="1"/>
      <c r="AC1320" s="27"/>
    </row>
    <row r="1321" spans="1:29" ht="13.5" hidden="1" outlineLevel="3" thickBot="1" x14ac:dyDescent="0.25">
      <c r="A1321" s="28" t="s">
        <v>2646</v>
      </c>
      <c r="B1321" s="28" t="s">
        <v>2647</v>
      </c>
      <c r="C1321" s="24" t="s">
        <v>2746</v>
      </c>
      <c r="D1321" s="24" t="s">
        <v>2747</v>
      </c>
      <c r="E1321" s="25">
        <v>0</v>
      </c>
      <c r="F1321" s="25">
        <v>0</v>
      </c>
      <c r="G1321" s="25">
        <v>0</v>
      </c>
      <c r="H1321" s="25">
        <v>0</v>
      </c>
      <c r="I1321" s="25">
        <v>831.38</v>
      </c>
      <c r="J1321" s="25">
        <v>1620.6</v>
      </c>
      <c r="K1321" s="25">
        <v>-46789.08</v>
      </c>
      <c r="L1321" s="25">
        <v>1193.67</v>
      </c>
      <c r="M1321" s="25">
        <v>2237.33</v>
      </c>
      <c r="N1321" s="25">
        <v>45870.52</v>
      </c>
      <c r="O1321" s="25">
        <v>47345.120000000003</v>
      </c>
      <c r="P1321" s="25">
        <v>45569.53</v>
      </c>
      <c r="Q1321" s="25">
        <v>-189.38</v>
      </c>
      <c r="R1321" s="25">
        <f t="shared" si="191"/>
        <v>8148.6983333333337</v>
      </c>
      <c r="T1321" s="26"/>
      <c r="U1321" s="26"/>
      <c r="V1321" s="26"/>
      <c r="W1321" s="26"/>
      <c r="X1321" s="26"/>
      <c r="Y1321" s="26"/>
      <c r="Z1321" s="26"/>
      <c r="AA1321" s="26"/>
      <c r="AB1321" s="1"/>
      <c r="AC1321" s="27"/>
    </row>
    <row r="1322" spans="1:29" ht="13.5" hidden="1" outlineLevel="3" thickBot="1" x14ac:dyDescent="0.25">
      <c r="A1322" s="28" t="s">
        <v>2646</v>
      </c>
      <c r="B1322" s="28" t="s">
        <v>2647</v>
      </c>
      <c r="C1322" s="24" t="s">
        <v>2748</v>
      </c>
      <c r="D1322" s="24" t="s">
        <v>2749</v>
      </c>
      <c r="E1322" s="25">
        <v>0</v>
      </c>
      <c r="F1322" s="25">
        <v>0</v>
      </c>
      <c r="G1322" s="25">
        <v>3600.68</v>
      </c>
      <c r="H1322" s="25">
        <v>-233000</v>
      </c>
      <c r="I1322" s="25">
        <v>-240785.08</v>
      </c>
      <c r="J1322" s="25">
        <v>1152.31</v>
      </c>
      <c r="K1322" s="25">
        <v>-56533.2</v>
      </c>
      <c r="L1322" s="25">
        <v>-182618.5</v>
      </c>
      <c r="M1322" s="25">
        <v>7687.75</v>
      </c>
      <c r="N1322" s="25">
        <v>-1061.9000000000001</v>
      </c>
      <c r="O1322" s="25">
        <v>424.88</v>
      </c>
      <c r="P1322" s="25">
        <v>1942.75</v>
      </c>
      <c r="Q1322" s="25">
        <v>-148.22</v>
      </c>
      <c r="R1322" s="25">
        <f t="shared" si="191"/>
        <v>-58272.035000000003</v>
      </c>
      <c r="T1322" s="26"/>
      <c r="U1322" s="26"/>
      <c r="V1322" s="26"/>
      <c r="W1322" s="26"/>
      <c r="X1322" s="26"/>
      <c r="Y1322" s="26"/>
      <c r="Z1322" s="26"/>
      <c r="AA1322" s="26"/>
      <c r="AB1322" s="1"/>
      <c r="AC1322" s="27"/>
    </row>
    <row r="1323" spans="1:29" ht="13.5" hidden="1" outlineLevel="3" thickBot="1" x14ac:dyDescent="0.25">
      <c r="A1323" s="28" t="s">
        <v>2646</v>
      </c>
      <c r="B1323" s="28" t="s">
        <v>2647</v>
      </c>
      <c r="C1323" s="24" t="s">
        <v>2750</v>
      </c>
      <c r="D1323" s="24" t="s">
        <v>2751</v>
      </c>
      <c r="E1323" s="25">
        <v>0</v>
      </c>
      <c r="F1323" s="25">
        <v>0</v>
      </c>
      <c r="G1323" s="25">
        <v>0</v>
      </c>
      <c r="H1323" s="25">
        <v>0</v>
      </c>
      <c r="I1323" s="25">
        <v>43926.97</v>
      </c>
      <c r="J1323" s="25">
        <v>0</v>
      </c>
      <c r="K1323" s="25">
        <v>-107553.41</v>
      </c>
      <c r="L1323" s="25">
        <v>0</v>
      </c>
      <c r="M1323" s="25">
        <v>0</v>
      </c>
      <c r="N1323" s="25">
        <v>-42563.21</v>
      </c>
      <c r="O1323" s="25">
        <v>-11326.22</v>
      </c>
      <c r="P1323" s="25">
        <v>3616.09</v>
      </c>
      <c r="Q1323" s="25">
        <v>-329353.5</v>
      </c>
      <c r="R1323" s="25">
        <f t="shared" si="191"/>
        <v>-23214.710833333334</v>
      </c>
      <c r="T1323" s="26"/>
      <c r="U1323" s="26"/>
      <c r="V1323" s="26"/>
      <c r="W1323" s="26"/>
      <c r="X1323" s="26"/>
      <c r="Y1323" s="26"/>
      <c r="Z1323" s="26"/>
      <c r="AA1323" s="26"/>
      <c r="AB1323" s="1"/>
      <c r="AC1323" s="27"/>
    </row>
    <row r="1324" spans="1:29" ht="13.5" hidden="1" outlineLevel="3" thickBot="1" x14ac:dyDescent="0.25">
      <c r="A1324" s="28" t="s">
        <v>2646</v>
      </c>
      <c r="B1324" s="28" t="s">
        <v>2647</v>
      </c>
      <c r="C1324" s="24" t="s">
        <v>2752</v>
      </c>
      <c r="D1324" s="24" t="s">
        <v>2753</v>
      </c>
      <c r="E1324" s="25">
        <v>-423163.1</v>
      </c>
      <c r="F1324" s="25">
        <v>-642652.72</v>
      </c>
      <c r="G1324" s="25">
        <v>-715401.42</v>
      </c>
      <c r="H1324" s="25">
        <v>-701901.82</v>
      </c>
      <c r="I1324" s="25">
        <v>-867435.7</v>
      </c>
      <c r="J1324" s="25">
        <v>-1199201.19</v>
      </c>
      <c r="K1324" s="25">
        <v>-1155810.27</v>
      </c>
      <c r="L1324" s="25">
        <v>-990594.02</v>
      </c>
      <c r="M1324" s="25">
        <v>-903664.81</v>
      </c>
      <c r="N1324" s="25">
        <v>-941952.87</v>
      </c>
      <c r="O1324" s="25">
        <v>-789458.59</v>
      </c>
      <c r="P1324" s="25">
        <v>-521538.48</v>
      </c>
      <c r="Q1324" s="25">
        <v>-805786.44</v>
      </c>
      <c r="R1324" s="25">
        <f t="shared" si="191"/>
        <v>-837007.22166666703</v>
      </c>
      <c r="T1324" s="26"/>
      <c r="U1324" s="26"/>
      <c r="V1324" s="26"/>
      <c r="W1324" s="26"/>
      <c r="X1324" s="26"/>
      <c r="Y1324" s="26"/>
      <c r="Z1324" s="26"/>
      <c r="AA1324" s="26"/>
      <c r="AB1324" s="1"/>
      <c r="AC1324" s="27"/>
    </row>
    <row r="1325" spans="1:29" ht="13.5" hidden="1" outlineLevel="3" thickBot="1" x14ac:dyDescent="0.25">
      <c r="A1325" s="28" t="s">
        <v>2646</v>
      </c>
      <c r="B1325" s="28" t="s">
        <v>2647</v>
      </c>
      <c r="C1325" s="24" t="s">
        <v>2754</v>
      </c>
      <c r="D1325" s="24" t="s">
        <v>2755</v>
      </c>
      <c r="E1325" s="25">
        <v>-47167.9</v>
      </c>
      <c r="F1325" s="25">
        <v>-15711.54</v>
      </c>
      <c r="G1325" s="25">
        <v>-32009.65</v>
      </c>
      <c r="H1325" s="25">
        <v>-48006.35</v>
      </c>
      <c r="I1325" s="25">
        <v>-15983.27</v>
      </c>
      <c r="J1325" s="25">
        <v>-32205.87</v>
      </c>
      <c r="K1325" s="25">
        <v>-48140.57</v>
      </c>
      <c r="L1325" s="25">
        <v>-16376.86</v>
      </c>
      <c r="M1325" s="25">
        <v>-33013.46</v>
      </c>
      <c r="N1325" s="25">
        <v>-49487.46</v>
      </c>
      <c r="O1325" s="25">
        <v>-16161.54</v>
      </c>
      <c r="P1325" s="25">
        <v>-32641.24</v>
      </c>
      <c r="Q1325" s="25">
        <v>-49421.5</v>
      </c>
      <c r="R1325" s="25">
        <f t="shared" si="191"/>
        <v>-32336.0425</v>
      </c>
      <c r="T1325" s="26"/>
      <c r="U1325" s="26"/>
      <c r="V1325" s="26"/>
      <c r="W1325" s="26"/>
      <c r="X1325" s="26"/>
      <c r="Y1325" s="26"/>
      <c r="Z1325" s="26"/>
      <c r="AA1325" s="26"/>
      <c r="AB1325" s="1"/>
      <c r="AC1325" s="27"/>
    </row>
    <row r="1326" spans="1:29" ht="13.5" hidden="1" outlineLevel="3" thickBot="1" x14ac:dyDescent="0.25">
      <c r="A1326" s="28" t="s">
        <v>2646</v>
      </c>
      <c r="B1326" s="28" t="s">
        <v>2647</v>
      </c>
      <c r="C1326" s="24" t="s">
        <v>2756</v>
      </c>
      <c r="D1326" s="24" t="s">
        <v>2757</v>
      </c>
      <c r="E1326" s="25">
        <v>-19223.78</v>
      </c>
      <c r="F1326" s="25">
        <v>-19200.05</v>
      </c>
      <c r="G1326" s="25">
        <v>-19455.650000000001</v>
      </c>
      <c r="H1326" s="25">
        <v>-19830.04</v>
      </c>
      <c r="I1326" s="25">
        <v>-20690.560000000001</v>
      </c>
      <c r="J1326" s="25">
        <v>-29979.919999999998</v>
      </c>
      <c r="K1326" s="25">
        <v>-18597.830000000002</v>
      </c>
      <c r="L1326" s="25">
        <v>-18342.189999999999</v>
      </c>
      <c r="M1326" s="25">
        <v>-18534.810000000001</v>
      </c>
      <c r="N1326" s="25">
        <v>-18700.7</v>
      </c>
      <c r="O1326" s="25">
        <v>-18443.05</v>
      </c>
      <c r="P1326" s="25">
        <v>-19660.78</v>
      </c>
      <c r="Q1326" s="25">
        <v>-21074.76</v>
      </c>
      <c r="R1326" s="25">
        <f t="shared" si="191"/>
        <v>-20132.070833333331</v>
      </c>
      <c r="T1326" s="26"/>
      <c r="U1326" s="26"/>
      <c r="V1326" s="26"/>
      <c r="W1326" s="26"/>
      <c r="X1326" s="26"/>
      <c r="Y1326" s="26"/>
      <c r="Z1326" s="26"/>
      <c r="AA1326" s="26"/>
      <c r="AB1326" s="1"/>
      <c r="AC1326" s="27"/>
    </row>
    <row r="1327" spans="1:29" ht="13.5" hidden="1" outlineLevel="3" thickBot="1" x14ac:dyDescent="0.25">
      <c r="A1327" s="28" t="s">
        <v>2646</v>
      </c>
      <c r="B1327" s="28" t="s">
        <v>2647</v>
      </c>
      <c r="C1327" s="24" t="s">
        <v>2758</v>
      </c>
      <c r="D1327" s="24" t="s">
        <v>2759</v>
      </c>
      <c r="E1327" s="25">
        <v>-8220</v>
      </c>
      <c r="F1327" s="25">
        <v>-8144</v>
      </c>
      <c r="G1327" s="25">
        <v>-8108</v>
      </c>
      <c r="H1327" s="25">
        <v>-8076</v>
      </c>
      <c r="I1327" s="25">
        <v>-8008</v>
      </c>
      <c r="J1327" s="25">
        <v>-8136</v>
      </c>
      <c r="K1327" s="25">
        <v>-8182.25</v>
      </c>
      <c r="L1327" s="25">
        <v>-8190.25</v>
      </c>
      <c r="M1327" s="25">
        <v>-8191.38</v>
      </c>
      <c r="N1327" s="25">
        <v>-8183.38</v>
      </c>
      <c r="O1327" s="25">
        <v>-8172.62</v>
      </c>
      <c r="P1327" s="25">
        <v>-8092.62</v>
      </c>
      <c r="Q1327" s="25">
        <v>-8072</v>
      </c>
      <c r="R1327" s="25">
        <f t="shared" si="191"/>
        <v>-8135.8749999999991</v>
      </c>
      <c r="T1327" s="26"/>
      <c r="U1327" s="26"/>
      <c r="V1327" s="26"/>
      <c r="W1327" s="26"/>
      <c r="X1327" s="26"/>
      <c r="Y1327" s="26"/>
      <c r="Z1327" s="26"/>
      <c r="AA1327" s="26"/>
      <c r="AB1327" s="1"/>
      <c r="AC1327" s="27"/>
    </row>
    <row r="1328" spans="1:29" ht="13.5" hidden="1" outlineLevel="3" thickBot="1" x14ac:dyDescent="0.25">
      <c r="A1328" s="28" t="s">
        <v>2646</v>
      </c>
      <c r="B1328" s="28" t="s">
        <v>2647</v>
      </c>
      <c r="C1328" s="24" t="s">
        <v>2760</v>
      </c>
      <c r="D1328" s="24" t="s">
        <v>2761</v>
      </c>
      <c r="E1328" s="25">
        <v>-6828</v>
      </c>
      <c r="F1328" s="25">
        <v>-6760</v>
      </c>
      <c r="G1328" s="25">
        <v>-6680</v>
      </c>
      <c r="H1328" s="25">
        <v>-6724</v>
      </c>
      <c r="I1328" s="25">
        <v>-6656</v>
      </c>
      <c r="J1328" s="25">
        <v>-6704</v>
      </c>
      <c r="K1328" s="25">
        <v>-6796</v>
      </c>
      <c r="L1328" s="25">
        <v>-6792</v>
      </c>
      <c r="M1328" s="25">
        <v>-6772</v>
      </c>
      <c r="N1328" s="25">
        <v>-6752</v>
      </c>
      <c r="O1328" s="25">
        <v>-6744</v>
      </c>
      <c r="P1328" s="25">
        <v>-6676</v>
      </c>
      <c r="Q1328" s="25">
        <v>-6672</v>
      </c>
      <c r="R1328" s="25">
        <f t="shared" si="191"/>
        <v>-6733.833333333333</v>
      </c>
      <c r="T1328" s="26"/>
      <c r="U1328" s="26"/>
      <c r="V1328" s="26"/>
      <c r="W1328" s="26"/>
      <c r="X1328" s="26"/>
      <c r="Y1328" s="26"/>
      <c r="Z1328" s="26"/>
      <c r="AA1328" s="26"/>
      <c r="AB1328" s="1"/>
      <c r="AC1328" s="27"/>
    </row>
    <row r="1329" spans="1:29" ht="13.5" hidden="1" outlineLevel="3" thickBot="1" x14ac:dyDescent="0.25">
      <c r="A1329" s="28" t="s">
        <v>2646</v>
      </c>
      <c r="B1329" s="28" t="s">
        <v>2647</v>
      </c>
      <c r="C1329" s="24" t="s">
        <v>2762</v>
      </c>
      <c r="D1329" s="24" t="s">
        <v>2763</v>
      </c>
      <c r="E1329" s="25">
        <v>-97139.37</v>
      </c>
      <c r="F1329" s="25">
        <v>-96788.63</v>
      </c>
      <c r="G1329" s="25">
        <v>-96847.5</v>
      </c>
      <c r="H1329" s="25">
        <v>-97987.18</v>
      </c>
      <c r="I1329" s="25">
        <v>-95359.31</v>
      </c>
      <c r="J1329" s="25">
        <v>-95198.45</v>
      </c>
      <c r="K1329" s="25">
        <v>-97972.57</v>
      </c>
      <c r="L1329" s="25">
        <v>-96911.7</v>
      </c>
      <c r="M1329" s="25">
        <v>-95691.839999999997</v>
      </c>
      <c r="N1329" s="25">
        <v>-95459.49</v>
      </c>
      <c r="O1329" s="25">
        <v>-96138.08</v>
      </c>
      <c r="P1329" s="25">
        <v>-99603.520000000004</v>
      </c>
      <c r="Q1329" s="25">
        <v>-96520.51</v>
      </c>
      <c r="R1329" s="25">
        <f t="shared" si="191"/>
        <v>-96732.350833333316</v>
      </c>
      <c r="T1329" s="26"/>
      <c r="U1329" s="26"/>
      <c r="V1329" s="26"/>
      <c r="W1329" s="26"/>
      <c r="X1329" s="26"/>
      <c r="Y1329" s="26"/>
      <c r="Z1329" s="26"/>
      <c r="AA1329" s="26"/>
      <c r="AB1329" s="1"/>
      <c r="AC1329" s="27"/>
    </row>
    <row r="1330" spans="1:29" ht="13.5" hidden="1" outlineLevel="3" thickBot="1" x14ac:dyDescent="0.25">
      <c r="A1330" s="28" t="s">
        <v>2646</v>
      </c>
      <c r="B1330" s="28" t="s">
        <v>2647</v>
      </c>
      <c r="C1330" s="24" t="s">
        <v>2764</v>
      </c>
      <c r="D1330" s="24" t="s">
        <v>2765</v>
      </c>
      <c r="E1330" s="25">
        <v>-258330.63</v>
      </c>
      <c r="F1330" s="25">
        <v>-254395.91</v>
      </c>
      <c r="G1330" s="25">
        <v>-256097.46</v>
      </c>
      <c r="H1330" s="25">
        <v>-260890.26</v>
      </c>
      <c r="I1330" s="25">
        <v>-255039.04</v>
      </c>
      <c r="J1330" s="25">
        <v>-256366.11</v>
      </c>
      <c r="K1330" s="25">
        <v>-257128.27</v>
      </c>
      <c r="L1330" s="25">
        <v>-260410.15</v>
      </c>
      <c r="M1330" s="25">
        <v>-256230.04</v>
      </c>
      <c r="N1330" s="25">
        <v>-261316.85</v>
      </c>
      <c r="O1330" s="25">
        <v>-259937.75</v>
      </c>
      <c r="P1330" s="25">
        <v>-256841.38</v>
      </c>
      <c r="Q1330" s="25">
        <v>-256568.35</v>
      </c>
      <c r="R1330" s="25">
        <f t="shared" si="191"/>
        <v>-257675.2258333333</v>
      </c>
      <c r="T1330" s="26"/>
      <c r="U1330" s="26"/>
      <c r="V1330" s="26"/>
      <c r="W1330" s="26"/>
      <c r="X1330" s="26"/>
      <c r="Y1330" s="26"/>
      <c r="Z1330" s="26"/>
      <c r="AA1330" s="26"/>
      <c r="AB1330" s="1"/>
      <c r="AC1330" s="27"/>
    </row>
    <row r="1331" spans="1:29" ht="13.5" hidden="1" outlineLevel="3" thickBot="1" x14ac:dyDescent="0.25">
      <c r="A1331" s="28" t="s">
        <v>2646</v>
      </c>
      <c r="B1331" s="28" t="s">
        <v>2647</v>
      </c>
      <c r="C1331" s="24" t="s">
        <v>2766</v>
      </c>
      <c r="D1331" s="24" t="s">
        <v>2767</v>
      </c>
      <c r="E1331" s="25">
        <v>0</v>
      </c>
      <c r="F1331" s="25">
        <v>0</v>
      </c>
      <c r="G1331" s="25">
        <v>0</v>
      </c>
      <c r="H1331" s="25">
        <v>0</v>
      </c>
      <c r="I1331" s="25">
        <v>0</v>
      </c>
      <c r="J1331" s="25">
        <v>0</v>
      </c>
      <c r="K1331" s="25">
        <v>-93.39</v>
      </c>
      <c r="L1331" s="25">
        <v>-65151.34</v>
      </c>
      <c r="M1331" s="25">
        <v>-168894.24</v>
      </c>
      <c r="N1331" s="25">
        <v>-271344.27</v>
      </c>
      <c r="O1331" s="25">
        <v>-101905.26</v>
      </c>
      <c r="P1331" s="25">
        <v>-102286.46</v>
      </c>
      <c r="Q1331" s="25">
        <v>-103018.1</v>
      </c>
      <c r="R1331" s="25">
        <f t="shared" si="191"/>
        <v>-63432.000833333332</v>
      </c>
      <c r="T1331" s="26"/>
      <c r="U1331" s="26"/>
      <c r="V1331" s="26"/>
      <c r="W1331" s="26"/>
      <c r="X1331" s="26"/>
      <c r="Y1331" s="26"/>
      <c r="Z1331" s="26"/>
      <c r="AA1331" s="26"/>
      <c r="AB1331" s="1"/>
      <c r="AC1331" s="27"/>
    </row>
    <row r="1332" spans="1:29" ht="13.5" hidden="1" outlineLevel="3" thickBot="1" x14ac:dyDescent="0.25">
      <c r="A1332" s="28" t="s">
        <v>2646</v>
      </c>
      <c r="B1332" s="28" t="s">
        <v>2647</v>
      </c>
      <c r="C1332" s="24" t="s">
        <v>2768</v>
      </c>
      <c r="D1332" s="24" t="s">
        <v>2769</v>
      </c>
      <c r="E1332" s="25">
        <v>0</v>
      </c>
      <c r="F1332" s="25">
        <v>0</v>
      </c>
      <c r="G1332" s="25">
        <v>0</v>
      </c>
      <c r="H1332" s="25">
        <v>0</v>
      </c>
      <c r="I1332" s="25">
        <v>0</v>
      </c>
      <c r="J1332" s="25">
        <v>0</v>
      </c>
      <c r="K1332" s="25">
        <v>-364.94</v>
      </c>
      <c r="L1332" s="25">
        <v>-68427.66</v>
      </c>
      <c r="M1332" s="25">
        <v>-158387.70000000001</v>
      </c>
      <c r="N1332" s="25">
        <v>-248757.44</v>
      </c>
      <c r="O1332" s="25">
        <v>-91084.54</v>
      </c>
      <c r="P1332" s="25">
        <v>-90266.6</v>
      </c>
      <c r="Q1332" s="25">
        <v>-90689.85</v>
      </c>
      <c r="R1332" s="25">
        <f t="shared" si="191"/>
        <v>-58552.817083333335</v>
      </c>
      <c r="T1332" s="26"/>
      <c r="U1332" s="26"/>
      <c r="V1332" s="26"/>
      <c r="W1332" s="26"/>
      <c r="X1332" s="26"/>
      <c r="Y1332" s="26"/>
      <c r="Z1332" s="26"/>
      <c r="AA1332" s="26"/>
      <c r="AB1332" s="1"/>
      <c r="AC1332" s="27"/>
    </row>
    <row r="1333" spans="1:29" ht="13.5" hidden="1" outlineLevel="3" thickBot="1" x14ac:dyDescent="0.25">
      <c r="A1333" s="28" t="s">
        <v>2646</v>
      </c>
      <c r="B1333" s="28" t="s">
        <v>2647</v>
      </c>
      <c r="C1333" s="24" t="s">
        <v>2770</v>
      </c>
      <c r="D1333" s="24" t="s">
        <v>2771</v>
      </c>
      <c r="E1333" s="25">
        <v>3128.17</v>
      </c>
      <c r="F1333" s="25">
        <v>1512.8799999999999</v>
      </c>
      <c r="G1333" s="25">
        <v>1953.53</v>
      </c>
      <c r="H1333" s="25">
        <v>86.62</v>
      </c>
      <c r="I1333" s="25">
        <v>0</v>
      </c>
      <c r="J1333" s="25">
        <v>453.55999999999972</v>
      </c>
      <c r="K1333" s="25">
        <v>122.25</v>
      </c>
      <c r="L1333" s="25">
        <v>0</v>
      </c>
      <c r="M1333" s="25">
        <v>3569.03</v>
      </c>
      <c r="N1333" s="25">
        <v>-117.17</v>
      </c>
      <c r="O1333" s="25">
        <v>-45.64</v>
      </c>
      <c r="P1333" s="25">
        <v>1037.45</v>
      </c>
      <c r="Q1333" s="25">
        <v>56.74</v>
      </c>
      <c r="R1333" s="25">
        <f t="shared" si="191"/>
        <v>847.08041666666657</v>
      </c>
      <c r="T1333" s="26"/>
      <c r="U1333" s="26"/>
      <c r="V1333" s="26"/>
      <c r="W1333" s="26"/>
      <c r="X1333" s="26"/>
      <c r="Y1333" s="26"/>
      <c r="Z1333" s="26"/>
      <c r="AA1333" s="26"/>
      <c r="AB1333" s="1"/>
      <c r="AC1333" s="27"/>
    </row>
    <row r="1334" spans="1:29" ht="13.5" hidden="1" outlineLevel="3" thickBot="1" x14ac:dyDescent="0.25">
      <c r="A1334" s="28" t="s">
        <v>2646</v>
      </c>
      <c r="B1334" s="28" t="s">
        <v>2647</v>
      </c>
      <c r="C1334" s="24" t="s">
        <v>2772</v>
      </c>
      <c r="D1334" s="24" t="s">
        <v>2773</v>
      </c>
      <c r="E1334" s="25">
        <v>1278.26</v>
      </c>
      <c r="F1334" s="25">
        <v>852.5</v>
      </c>
      <c r="G1334" s="25">
        <v>0</v>
      </c>
      <c r="H1334" s="25">
        <v>0</v>
      </c>
      <c r="I1334" s="25">
        <v>0</v>
      </c>
      <c r="J1334" s="25">
        <v>389.99999999999989</v>
      </c>
      <c r="K1334" s="25">
        <v>0</v>
      </c>
      <c r="L1334" s="25">
        <v>0</v>
      </c>
      <c r="M1334" s="25">
        <v>491.21</v>
      </c>
      <c r="N1334" s="25">
        <v>0</v>
      </c>
      <c r="O1334" s="25">
        <v>384.98</v>
      </c>
      <c r="P1334" s="25">
        <v>472.73</v>
      </c>
      <c r="Q1334" s="25">
        <v>507.24</v>
      </c>
      <c r="R1334" s="25">
        <f t="shared" si="191"/>
        <v>290.34750000000003</v>
      </c>
      <c r="T1334" s="26"/>
      <c r="U1334" s="26"/>
      <c r="V1334" s="26"/>
      <c r="W1334" s="26"/>
      <c r="X1334" s="26"/>
      <c r="Y1334" s="26"/>
      <c r="Z1334" s="26"/>
      <c r="AA1334" s="26"/>
      <c r="AB1334" s="1"/>
      <c r="AC1334" s="27"/>
    </row>
    <row r="1335" spans="1:29" ht="13.5" hidden="1" outlineLevel="3" thickBot="1" x14ac:dyDescent="0.25">
      <c r="A1335" s="28" t="s">
        <v>2646</v>
      </c>
      <c r="B1335" s="28" t="s">
        <v>2647</v>
      </c>
      <c r="C1335" s="24" t="s">
        <v>2774</v>
      </c>
      <c r="D1335" s="24" t="s">
        <v>2775</v>
      </c>
      <c r="E1335" s="25">
        <v>-156.25</v>
      </c>
      <c r="F1335" s="25">
        <v>25363.03</v>
      </c>
      <c r="G1335" s="25">
        <v>-504.16</v>
      </c>
      <c r="H1335" s="25">
        <v>-435.83</v>
      </c>
      <c r="I1335" s="25">
        <v>-177.08</v>
      </c>
      <c r="J1335" s="25">
        <v>-145.83000000000001</v>
      </c>
      <c r="K1335" s="25">
        <v>-13471.47</v>
      </c>
      <c r="L1335" s="25">
        <v>11118.81</v>
      </c>
      <c r="M1335" s="25">
        <v>10985.48</v>
      </c>
      <c r="N1335" s="25">
        <v>34336.14</v>
      </c>
      <c r="O1335" s="25">
        <v>33899.910000000003</v>
      </c>
      <c r="P1335" s="25">
        <v>33806.949999999997</v>
      </c>
      <c r="Q1335" s="25">
        <v>11155.14</v>
      </c>
      <c r="R1335" s="25">
        <f t="shared" si="191"/>
        <v>11689.616250000001</v>
      </c>
      <c r="T1335" s="26"/>
      <c r="U1335" s="26"/>
      <c r="V1335" s="26"/>
      <c r="W1335" s="26"/>
      <c r="X1335" s="26"/>
      <c r="Y1335" s="26"/>
      <c r="Z1335" s="26"/>
      <c r="AA1335" s="26"/>
      <c r="AB1335" s="1"/>
      <c r="AC1335" s="27"/>
    </row>
    <row r="1336" spans="1:29" ht="13.5" hidden="1" outlineLevel="3" thickBot="1" x14ac:dyDescent="0.25">
      <c r="A1336" s="28" t="s">
        <v>2646</v>
      </c>
      <c r="B1336" s="28" t="s">
        <v>2647</v>
      </c>
      <c r="C1336" s="24" t="s">
        <v>2776</v>
      </c>
      <c r="D1336" s="24" t="s">
        <v>2777</v>
      </c>
      <c r="E1336" s="25">
        <v>0</v>
      </c>
      <c r="F1336" s="25">
        <v>812.49</v>
      </c>
      <c r="G1336" s="25">
        <v>-104.17</v>
      </c>
      <c r="H1336" s="25">
        <v>0</v>
      </c>
      <c r="I1336" s="25">
        <v>0</v>
      </c>
      <c r="J1336" s="25">
        <v>-145.83000000000001</v>
      </c>
      <c r="K1336" s="25">
        <v>-692.49</v>
      </c>
      <c r="L1336" s="25">
        <v>0</v>
      </c>
      <c r="M1336" s="25">
        <v>0</v>
      </c>
      <c r="N1336" s="25">
        <v>1250.5999999999999</v>
      </c>
      <c r="O1336" s="25">
        <v>1250.5999999999999</v>
      </c>
      <c r="P1336" s="25">
        <v>1250.5999999999999</v>
      </c>
      <c r="Q1336" s="25">
        <v>0</v>
      </c>
      <c r="R1336" s="25">
        <f t="shared" ref="R1336:R1383" si="192">(E1336+2*SUM(F1336:P1336)+Q1336)/24</f>
        <v>301.81666666666666</v>
      </c>
      <c r="T1336" s="26"/>
      <c r="U1336" s="26"/>
      <c r="V1336" s="26"/>
      <c r="W1336" s="26"/>
      <c r="X1336" s="26"/>
      <c r="Y1336" s="26"/>
      <c r="Z1336" s="26"/>
      <c r="AA1336" s="26"/>
      <c r="AB1336" s="1"/>
      <c r="AC1336" s="27"/>
    </row>
    <row r="1337" spans="1:29" ht="13.5" hidden="1" outlineLevel="3" thickBot="1" x14ac:dyDescent="0.25">
      <c r="A1337" s="28" t="s">
        <v>2646</v>
      </c>
      <c r="B1337" s="28" t="s">
        <v>2647</v>
      </c>
      <c r="C1337" s="24" t="s">
        <v>2778</v>
      </c>
      <c r="D1337" s="24" t="s">
        <v>2779</v>
      </c>
      <c r="E1337" s="25">
        <v>-32654.38</v>
      </c>
      <c r="F1337" s="25">
        <v>-35955.39</v>
      </c>
      <c r="G1337" s="25">
        <v>-43389.45</v>
      </c>
      <c r="H1337" s="25">
        <v>-51974.92</v>
      </c>
      <c r="I1337" s="25">
        <v>-62332.77</v>
      </c>
      <c r="J1337" s="25">
        <v>-76043.67</v>
      </c>
      <c r="K1337" s="25">
        <v>-98461.73</v>
      </c>
      <c r="L1337" s="25">
        <v>-16411.150000000001</v>
      </c>
      <c r="M1337" s="25">
        <v>-17995.75</v>
      </c>
      <c r="N1337" s="25">
        <v>-18010.28</v>
      </c>
      <c r="O1337" s="25">
        <v>-4925.43</v>
      </c>
      <c r="P1337" s="25">
        <v>-3942.07</v>
      </c>
      <c r="Q1337" s="25">
        <v>-9479.17</v>
      </c>
      <c r="R1337" s="25">
        <f t="shared" si="192"/>
        <v>-37542.448750000003</v>
      </c>
      <c r="T1337" s="26"/>
      <c r="U1337" s="26"/>
      <c r="V1337" s="26"/>
      <c r="W1337" s="26"/>
      <c r="X1337" s="26"/>
      <c r="Y1337" s="26"/>
      <c r="Z1337" s="26"/>
      <c r="AA1337" s="26"/>
      <c r="AB1337" s="1"/>
      <c r="AC1337" s="27"/>
    </row>
    <row r="1338" spans="1:29" ht="13.5" hidden="1" outlineLevel="3" thickBot="1" x14ac:dyDescent="0.25">
      <c r="A1338" s="28" t="s">
        <v>2646</v>
      </c>
      <c r="B1338" s="28" t="s">
        <v>2647</v>
      </c>
      <c r="C1338" s="24" t="s">
        <v>2780</v>
      </c>
      <c r="D1338" s="24" t="s">
        <v>2781</v>
      </c>
      <c r="E1338" s="25">
        <v>26520.66</v>
      </c>
      <c r="F1338" s="25">
        <v>15133.57</v>
      </c>
      <c r="G1338" s="25">
        <v>4797.92</v>
      </c>
      <c r="H1338" s="25">
        <v>3550.71</v>
      </c>
      <c r="I1338" s="25">
        <v>-10359.81</v>
      </c>
      <c r="J1338" s="25">
        <v>-10959.55</v>
      </c>
      <c r="K1338" s="25">
        <v>5549.17</v>
      </c>
      <c r="L1338" s="25">
        <v>15247.29</v>
      </c>
      <c r="M1338" s="25">
        <v>7946.74</v>
      </c>
      <c r="N1338" s="25">
        <v>7938.31</v>
      </c>
      <c r="O1338" s="25">
        <v>8369.7999999999993</v>
      </c>
      <c r="P1338" s="25">
        <v>-12515.74</v>
      </c>
      <c r="Q1338" s="25">
        <v>-21359.51</v>
      </c>
      <c r="R1338" s="25">
        <f t="shared" si="192"/>
        <v>3106.5820833333332</v>
      </c>
      <c r="T1338" s="26"/>
      <c r="U1338" s="26"/>
      <c r="V1338" s="26"/>
      <c r="W1338" s="26"/>
      <c r="X1338" s="26"/>
      <c r="Y1338" s="26"/>
      <c r="Z1338" s="26"/>
      <c r="AA1338" s="26"/>
      <c r="AB1338" s="1"/>
      <c r="AC1338" s="27"/>
    </row>
    <row r="1339" spans="1:29" ht="13.5" hidden="1" outlineLevel="3" thickBot="1" x14ac:dyDescent="0.25">
      <c r="A1339" s="28" t="s">
        <v>2646</v>
      </c>
      <c r="B1339" s="28" t="s">
        <v>2647</v>
      </c>
      <c r="C1339" s="24" t="s">
        <v>2782</v>
      </c>
      <c r="D1339" s="24" t="s">
        <v>2783</v>
      </c>
      <c r="E1339" s="25">
        <v>-5825.38</v>
      </c>
      <c r="F1339" s="25">
        <v>0</v>
      </c>
      <c r="G1339" s="25">
        <v>0</v>
      </c>
      <c r="H1339" s="25">
        <v>0</v>
      </c>
      <c r="I1339" s="25">
        <v>0</v>
      </c>
      <c r="J1339" s="25">
        <v>0</v>
      </c>
      <c r="K1339" s="25">
        <v>0</v>
      </c>
      <c r="L1339" s="25">
        <v>-62616.7</v>
      </c>
      <c r="M1339" s="25">
        <v>-53035.71</v>
      </c>
      <c r="N1339" s="25">
        <v>-48432.24</v>
      </c>
      <c r="O1339" s="25">
        <v>-44532.15</v>
      </c>
      <c r="P1339" s="25">
        <v>-44150.33</v>
      </c>
      <c r="Q1339" s="25">
        <v>-43787.95</v>
      </c>
      <c r="R1339" s="25">
        <f t="shared" si="192"/>
        <v>-23131.149583333332</v>
      </c>
      <c r="T1339" s="26"/>
      <c r="U1339" s="26"/>
      <c r="V1339" s="26"/>
      <c r="W1339" s="26"/>
      <c r="X1339" s="26"/>
      <c r="Y1339" s="26"/>
      <c r="Z1339" s="26"/>
      <c r="AA1339" s="26"/>
      <c r="AB1339" s="1"/>
      <c r="AC1339" s="27"/>
    </row>
    <row r="1340" spans="1:29" ht="13.5" hidden="1" outlineLevel="3" thickBot="1" x14ac:dyDescent="0.25">
      <c r="A1340" s="28" t="s">
        <v>2646</v>
      </c>
      <c r="B1340" s="28" t="s">
        <v>2647</v>
      </c>
      <c r="C1340" s="24" t="s">
        <v>2784</v>
      </c>
      <c r="D1340" s="24" t="s">
        <v>2785</v>
      </c>
      <c r="E1340" s="25">
        <v>-41499.980000000003</v>
      </c>
      <c r="F1340" s="25">
        <v>0</v>
      </c>
      <c r="G1340" s="25">
        <v>0</v>
      </c>
      <c r="H1340" s="25">
        <v>0</v>
      </c>
      <c r="I1340" s="25">
        <v>0</v>
      </c>
      <c r="J1340" s="25">
        <v>0</v>
      </c>
      <c r="K1340" s="25">
        <v>0</v>
      </c>
      <c r="L1340" s="25">
        <v>5549.17</v>
      </c>
      <c r="M1340" s="25">
        <v>5549.17</v>
      </c>
      <c r="N1340" s="25">
        <v>5549.17</v>
      </c>
      <c r="O1340" s="25">
        <v>5549.17</v>
      </c>
      <c r="P1340" s="25">
        <v>5549.17</v>
      </c>
      <c r="Q1340" s="25">
        <v>5549.17</v>
      </c>
      <c r="R1340" s="25">
        <f t="shared" si="192"/>
        <v>814.20374999999967</v>
      </c>
      <c r="T1340" s="26"/>
      <c r="U1340" s="26"/>
      <c r="V1340" s="26"/>
      <c r="W1340" s="26"/>
      <c r="X1340" s="26"/>
      <c r="Y1340" s="26"/>
      <c r="Z1340" s="26"/>
      <c r="AA1340" s="26"/>
      <c r="AB1340" s="1"/>
      <c r="AC1340" s="27"/>
    </row>
    <row r="1341" spans="1:29" ht="13.5" hidden="1" outlineLevel="3" thickBot="1" x14ac:dyDescent="0.25">
      <c r="A1341" s="28" t="s">
        <v>2646</v>
      </c>
      <c r="B1341" s="28" t="s">
        <v>2647</v>
      </c>
      <c r="C1341" s="24" t="s">
        <v>2786</v>
      </c>
      <c r="D1341" s="24" t="s">
        <v>2787</v>
      </c>
      <c r="E1341" s="25">
        <v>-843.75</v>
      </c>
      <c r="F1341" s="25">
        <v>-1312.5</v>
      </c>
      <c r="G1341" s="25">
        <v>-2292.5</v>
      </c>
      <c r="H1341" s="25">
        <v>-2292.5</v>
      </c>
      <c r="I1341" s="25">
        <v>-2290.1</v>
      </c>
      <c r="J1341" s="25">
        <v>-2330</v>
      </c>
      <c r="K1341" s="25">
        <v>23404.17</v>
      </c>
      <c r="L1341" s="25">
        <v>31079.17</v>
      </c>
      <c r="M1341" s="25">
        <v>30599.17</v>
      </c>
      <c r="N1341" s="25">
        <v>35899.17</v>
      </c>
      <c r="O1341" s="25">
        <v>30199.17</v>
      </c>
      <c r="P1341" s="25">
        <v>31079.17</v>
      </c>
      <c r="Q1341" s="25">
        <v>27512.5</v>
      </c>
      <c r="R1341" s="25">
        <f t="shared" si="192"/>
        <v>15423.066249999998</v>
      </c>
      <c r="T1341" s="26"/>
      <c r="U1341" s="26"/>
      <c r="V1341" s="26"/>
      <c r="W1341" s="26"/>
      <c r="X1341" s="26"/>
      <c r="Y1341" s="26"/>
      <c r="Z1341" s="26"/>
      <c r="AA1341" s="26"/>
      <c r="AB1341" s="1"/>
      <c r="AC1341" s="27"/>
    </row>
    <row r="1342" spans="1:29" ht="13.5" hidden="1" outlineLevel="3" thickBot="1" x14ac:dyDescent="0.25">
      <c r="A1342" s="28" t="s">
        <v>2646</v>
      </c>
      <c r="B1342" s="28" t="s">
        <v>2647</v>
      </c>
      <c r="C1342" s="24" t="s">
        <v>2788</v>
      </c>
      <c r="D1342" s="24" t="s">
        <v>2789</v>
      </c>
      <c r="E1342" s="25">
        <v>-1218.77</v>
      </c>
      <c r="F1342" s="25">
        <v>83600.820000000007</v>
      </c>
      <c r="G1342" s="25">
        <v>-584.05999999999995</v>
      </c>
      <c r="H1342" s="25">
        <v>-590.75</v>
      </c>
      <c r="I1342" s="25">
        <v>-1315.83</v>
      </c>
      <c r="J1342" s="25">
        <v>-1997.1</v>
      </c>
      <c r="K1342" s="25">
        <v>-75111.87</v>
      </c>
      <c r="L1342" s="25">
        <v>3660.5699999999997</v>
      </c>
      <c r="M1342" s="25">
        <v>-3047.8799999999992</v>
      </c>
      <c r="N1342" s="25">
        <v>288355.7</v>
      </c>
      <c r="O1342" s="25">
        <v>83130.23</v>
      </c>
      <c r="P1342" s="25">
        <v>84419.4</v>
      </c>
      <c r="Q1342" s="25">
        <v>-1776.44</v>
      </c>
      <c r="R1342" s="25">
        <f t="shared" si="192"/>
        <v>38251.802083333336</v>
      </c>
      <c r="T1342" s="26"/>
      <c r="U1342" s="26"/>
      <c r="V1342" s="26"/>
      <c r="W1342" s="26"/>
      <c r="X1342" s="26"/>
      <c r="Y1342" s="26"/>
      <c r="Z1342" s="26"/>
      <c r="AA1342" s="26"/>
      <c r="AB1342" s="1"/>
      <c r="AC1342" s="27"/>
    </row>
    <row r="1343" spans="1:29" ht="13.5" hidden="1" outlineLevel="3" thickBot="1" x14ac:dyDescent="0.25">
      <c r="A1343" s="28" t="s">
        <v>2646</v>
      </c>
      <c r="B1343" s="28" t="s">
        <v>2647</v>
      </c>
      <c r="C1343" s="24" t="s">
        <v>2790</v>
      </c>
      <c r="D1343" s="24" t="s">
        <v>2791</v>
      </c>
      <c r="E1343" s="25">
        <v>-194210.05</v>
      </c>
      <c r="F1343" s="25">
        <v>-111393.44</v>
      </c>
      <c r="G1343" s="25">
        <v>-322146.42</v>
      </c>
      <c r="H1343" s="25">
        <v>-322206.23</v>
      </c>
      <c r="I1343" s="25">
        <v>-303167.02</v>
      </c>
      <c r="J1343" s="25">
        <v>-337972.47999999998</v>
      </c>
      <c r="K1343" s="25">
        <v>-897146.74</v>
      </c>
      <c r="L1343" s="25">
        <v>-40785.22</v>
      </c>
      <c r="M1343" s="25">
        <v>-407485.09</v>
      </c>
      <c r="N1343" s="25">
        <v>-203323.5</v>
      </c>
      <c r="O1343" s="25">
        <v>-203879.85</v>
      </c>
      <c r="P1343" s="25">
        <v>-312856.8</v>
      </c>
      <c r="Q1343" s="25">
        <v>-303740.96999999997</v>
      </c>
      <c r="R1343" s="25">
        <f t="shared" si="192"/>
        <v>-309278.19166666665</v>
      </c>
      <c r="T1343" s="26"/>
      <c r="U1343" s="26"/>
      <c r="V1343" s="26"/>
      <c r="W1343" s="26"/>
      <c r="X1343" s="26"/>
      <c r="Y1343" s="26"/>
      <c r="Z1343" s="26"/>
      <c r="AA1343" s="26"/>
      <c r="AB1343" s="1"/>
      <c r="AC1343" s="27"/>
    </row>
    <row r="1344" spans="1:29" ht="13.5" hidden="1" outlineLevel="3" thickBot="1" x14ac:dyDescent="0.25">
      <c r="A1344" s="28" t="s">
        <v>2646</v>
      </c>
      <c r="B1344" s="28" t="s">
        <v>2647</v>
      </c>
      <c r="C1344" s="24" t="s">
        <v>2792</v>
      </c>
      <c r="D1344" s="24" t="s">
        <v>2793</v>
      </c>
      <c r="E1344" s="25">
        <v>-86322.92</v>
      </c>
      <c r="F1344" s="25">
        <v>-90427.199999999997</v>
      </c>
      <c r="G1344" s="25">
        <v>-92462.9</v>
      </c>
      <c r="H1344" s="25">
        <v>-93679.62</v>
      </c>
      <c r="I1344" s="25">
        <v>-95100.19</v>
      </c>
      <c r="J1344" s="25">
        <v>-97783.21</v>
      </c>
      <c r="K1344" s="25">
        <v>-98414.15</v>
      </c>
      <c r="L1344" s="25">
        <v>-97245.41</v>
      </c>
      <c r="M1344" s="25">
        <v>-101777.23</v>
      </c>
      <c r="N1344" s="25">
        <v>-105526.31</v>
      </c>
      <c r="O1344" s="25">
        <v>-105259.13</v>
      </c>
      <c r="P1344" s="25">
        <v>-100709.05</v>
      </c>
      <c r="Q1344" s="25">
        <v>-101530.55</v>
      </c>
      <c r="R1344" s="25">
        <f t="shared" si="192"/>
        <v>-97692.59458333331</v>
      </c>
      <c r="T1344" s="26"/>
      <c r="U1344" s="26"/>
      <c r="V1344" s="26"/>
      <c r="W1344" s="26"/>
      <c r="X1344" s="26"/>
      <c r="Y1344" s="26"/>
      <c r="Z1344" s="26"/>
      <c r="AA1344" s="26"/>
      <c r="AB1344" s="1"/>
      <c r="AC1344" s="27"/>
    </row>
    <row r="1345" spans="1:29" ht="13.5" hidden="1" outlineLevel="3" thickBot="1" x14ac:dyDescent="0.25">
      <c r="A1345" s="28" t="s">
        <v>2646</v>
      </c>
      <c r="B1345" s="28" t="s">
        <v>2647</v>
      </c>
      <c r="C1345" s="24" t="s">
        <v>2794</v>
      </c>
      <c r="D1345" s="24" t="s">
        <v>2795</v>
      </c>
      <c r="E1345" s="25">
        <v>-15171</v>
      </c>
      <c r="F1345" s="25">
        <v>-15171</v>
      </c>
      <c r="G1345" s="25">
        <v>-15171</v>
      </c>
      <c r="H1345" s="25">
        <v>-30342</v>
      </c>
      <c r="I1345" s="25">
        <v>-15171</v>
      </c>
      <c r="J1345" s="25">
        <v>-30342</v>
      </c>
      <c r="K1345" s="25">
        <v>-15171</v>
      </c>
      <c r="L1345" s="25">
        <v>-15011</v>
      </c>
      <c r="M1345" s="25">
        <v>-30022</v>
      </c>
      <c r="N1345" s="25">
        <v>-30022</v>
      </c>
      <c r="O1345" s="25">
        <v>-45033</v>
      </c>
      <c r="P1345" s="25">
        <v>-15011</v>
      </c>
      <c r="Q1345" s="25">
        <v>-15011</v>
      </c>
      <c r="R1345" s="25">
        <f t="shared" si="192"/>
        <v>-22629.833333333332</v>
      </c>
      <c r="T1345" s="26"/>
      <c r="U1345" s="26"/>
      <c r="V1345" s="26"/>
      <c r="W1345" s="26"/>
      <c r="X1345" s="26"/>
      <c r="Y1345" s="26"/>
      <c r="Z1345" s="26"/>
      <c r="AA1345" s="26"/>
      <c r="AB1345" s="1"/>
      <c r="AC1345" s="27"/>
    </row>
    <row r="1346" spans="1:29" ht="13.5" hidden="1" outlineLevel="3" thickBot="1" x14ac:dyDescent="0.25">
      <c r="A1346" s="28" t="s">
        <v>2646</v>
      </c>
      <c r="B1346" s="28" t="s">
        <v>2647</v>
      </c>
      <c r="C1346" s="24" t="s">
        <v>2796</v>
      </c>
      <c r="D1346" s="24" t="s">
        <v>2797</v>
      </c>
      <c r="E1346" s="25">
        <v>-91297.91</v>
      </c>
      <c r="F1346" s="25">
        <v>-401</v>
      </c>
      <c r="G1346" s="25">
        <v>0</v>
      </c>
      <c r="H1346" s="25">
        <v>-1456</v>
      </c>
      <c r="I1346" s="25">
        <v>-445</v>
      </c>
      <c r="J1346" s="25">
        <v>-5747</v>
      </c>
      <c r="K1346" s="25">
        <v>-48788.38</v>
      </c>
      <c r="L1346" s="25">
        <v>-18969</v>
      </c>
      <c r="M1346" s="25">
        <v>-2959</v>
      </c>
      <c r="N1346" s="25">
        <v>-25435.08</v>
      </c>
      <c r="O1346" s="25">
        <v>-9651.7199999999993</v>
      </c>
      <c r="P1346" s="25">
        <v>-875</v>
      </c>
      <c r="Q1346" s="25">
        <v>-160641.43</v>
      </c>
      <c r="R1346" s="25">
        <f t="shared" si="192"/>
        <v>-20058.070833333335</v>
      </c>
      <c r="T1346" s="26"/>
      <c r="U1346" s="26"/>
      <c r="V1346" s="26"/>
      <c r="W1346" s="26"/>
      <c r="X1346" s="26"/>
      <c r="Y1346" s="26"/>
      <c r="Z1346" s="26"/>
      <c r="AA1346" s="26"/>
      <c r="AB1346" s="1"/>
      <c r="AC1346" s="27"/>
    </row>
    <row r="1347" spans="1:29" ht="13.5" hidden="1" outlineLevel="3" thickBot="1" x14ac:dyDescent="0.25">
      <c r="A1347" s="28" t="s">
        <v>2646</v>
      </c>
      <c r="B1347" s="28" t="s">
        <v>2647</v>
      </c>
      <c r="C1347" s="24" t="s">
        <v>2798</v>
      </c>
      <c r="D1347" s="24" t="s">
        <v>2799</v>
      </c>
      <c r="E1347" s="25">
        <v>-8373.69</v>
      </c>
      <c r="F1347" s="25">
        <v>-8185.73</v>
      </c>
      <c r="G1347" s="25">
        <v>-7753.68</v>
      </c>
      <c r="H1347" s="25">
        <v>-7517.14</v>
      </c>
      <c r="I1347" s="25">
        <v>-7912.2</v>
      </c>
      <c r="J1347" s="25">
        <v>-8392.17</v>
      </c>
      <c r="K1347" s="25">
        <v>-8504.98</v>
      </c>
      <c r="L1347" s="25">
        <v>-8671.26</v>
      </c>
      <c r="M1347" s="25">
        <v>-9059.26</v>
      </c>
      <c r="N1347" s="25">
        <v>-9638.5400000000009</v>
      </c>
      <c r="O1347" s="25">
        <v>-9322.5</v>
      </c>
      <c r="P1347" s="25">
        <v>-8579.16</v>
      </c>
      <c r="Q1347" s="25">
        <v>-9081.26</v>
      </c>
      <c r="R1347" s="25">
        <f t="shared" si="192"/>
        <v>-8522.0079166666674</v>
      </c>
      <c r="T1347" s="26"/>
      <c r="U1347" s="26"/>
      <c r="V1347" s="26"/>
      <c r="W1347" s="26"/>
      <c r="X1347" s="26"/>
      <c r="Y1347" s="26"/>
      <c r="Z1347" s="26"/>
      <c r="AA1347" s="26"/>
      <c r="AB1347" s="1"/>
      <c r="AC1347" s="27"/>
    </row>
    <row r="1348" spans="1:29" ht="13.5" hidden="1" outlineLevel="3" thickBot="1" x14ac:dyDescent="0.25">
      <c r="A1348" s="28" t="s">
        <v>2646</v>
      </c>
      <c r="B1348" s="28" t="s">
        <v>2647</v>
      </c>
      <c r="C1348" s="24" t="s">
        <v>2800</v>
      </c>
      <c r="D1348" s="24" t="s">
        <v>2801</v>
      </c>
      <c r="E1348" s="25">
        <v>-704604.5</v>
      </c>
      <c r="F1348" s="25">
        <v>-742043.06</v>
      </c>
      <c r="G1348" s="25">
        <v>-747423.59</v>
      </c>
      <c r="H1348" s="25">
        <v>-718380.68</v>
      </c>
      <c r="I1348" s="25">
        <v>-675876.6</v>
      </c>
      <c r="J1348" s="25">
        <v>-678236</v>
      </c>
      <c r="K1348" s="25">
        <v>-709710.25</v>
      </c>
      <c r="L1348" s="25">
        <v>-884920.52</v>
      </c>
      <c r="M1348" s="25">
        <v>-1030550.28</v>
      </c>
      <c r="N1348" s="25">
        <v>-1049962.7</v>
      </c>
      <c r="O1348" s="25">
        <v>-992034.13</v>
      </c>
      <c r="P1348" s="25">
        <v>-993622.34</v>
      </c>
      <c r="Q1348" s="25">
        <v>-1013486.56</v>
      </c>
      <c r="R1348" s="25">
        <f t="shared" si="192"/>
        <v>-840150.47333333327</v>
      </c>
      <c r="T1348" s="26"/>
      <c r="U1348" s="26"/>
      <c r="V1348" s="26"/>
      <c r="W1348" s="26"/>
      <c r="X1348" s="26"/>
      <c r="Y1348" s="26"/>
      <c r="Z1348" s="26"/>
      <c r="AA1348" s="26"/>
      <c r="AB1348" s="1"/>
      <c r="AC1348" s="27"/>
    </row>
    <row r="1349" spans="1:29" ht="13.5" hidden="1" outlineLevel="3" thickBot="1" x14ac:dyDescent="0.25">
      <c r="A1349" s="28" t="s">
        <v>2646</v>
      </c>
      <c r="B1349" s="28" t="s">
        <v>2647</v>
      </c>
      <c r="C1349" s="24" t="s">
        <v>2802</v>
      </c>
      <c r="D1349" s="24" t="s">
        <v>2803</v>
      </c>
      <c r="E1349" s="25">
        <v>0</v>
      </c>
      <c r="F1349" s="25">
        <v>0</v>
      </c>
      <c r="G1349" s="25">
        <v>0</v>
      </c>
      <c r="H1349" s="25">
        <v>0</v>
      </c>
      <c r="I1349" s="25">
        <v>0</v>
      </c>
      <c r="J1349" s="25">
        <v>0</v>
      </c>
      <c r="K1349" s="25">
        <v>0</v>
      </c>
      <c r="L1349" s="25">
        <v>0</v>
      </c>
      <c r="M1349" s="25">
        <v>-1947916.78</v>
      </c>
      <c r="N1349" s="25">
        <v>-1947916.78</v>
      </c>
      <c r="O1349" s="25">
        <v>0</v>
      </c>
      <c r="P1349" s="25">
        <v>0</v>
      </c>
      <c r="Q1349" s="25">
        <v>0</v>
      </c>
      <c r="R1349" s="25">
        <f t="shared" si="192"/>
        <v>-324652.79666666669</v>
      </c>
      <c r="T1349" s="26"/>
      <c r="U1349" s="26"/>
      <c r="V1349" s="26"/>
      <c r="W1349" s="26"/>
      <c r="X1349" s="26"/>
      <c r="Y1349" s="26"/>
      <c r="Z1349" s="26"/>
      <c r="AA1349" s="26"/>
      <c r="AB1349" s="1"/>
      <c r="AC1349" s="27"/>
    </row>
    <row r="1350" spans="1:29" ht="13.5" hidden="1" outlineLevel="3" thickBot="1" x14ac:dyDescent="0.25">
      <c r="A1350" s="28" t="s">
        <v>2646</v>
      </c>
      <c r="B1350" s="28" t="s">
        <v>2647</v>
      </c>
      <c r="C1350" s="24" t="s">
        <v>2804</v>
      </c>
      <c r="D1350" s="24" t="s">
        <v>2805</v>
      </c>
      <c r="E1350" s="25">
        <v>-291273.59000000003</v>
      </c>
      <c r="F1350" s="25">
        <v>-316144.48</v>
      </c>
      <c r="G1350" s="25">
        <v>-321330.23</v>
      </c>
      <c r="H1350" s="25">
        <v>-517634.52</v>
      </c>
      <c r="I1350" s="25">
        <v>-550051.88</v>
      </c>
      <c r="J1350" s="25">
        <v>-42908.37</v>
      </c>
      <c r="K1350" s="25">
        <v>-504668.4</v>
      </c>
      <c r="L1350" s="25">
        <v>-1021110.18</v>
      </c>
      <c r="M1350" s="25">
        <v>-1372686.21</v>
      </c>
      <c r="N1350" s="25">
        <v>-1332429.79</v>
      </c>
      <c r="O1350" s="25">
        <v>-1764036.26</v>
      </c>
      <c r="P1350" s="25">
        <v>-777289.69</v>
      </c>
      <c r="Q1350" s="25">
        <v>-827046.34</v>
      </c>
      <c r="R1350" s="25">
        <f t="shared" si="192"/>
        <v>-756620.83124999993</v>
      </c>
      <c r="T1350" s="26"/>
      <c r="U1350" s="26"/>
      <c r="V1350" s="26"/>
      <c r="W1350" s="26"/>
      <c r="X1350" s="26"/>
      <c r="Y1350" s="26"/>
      <c r="Z1350" s="26"/>
      <c r="AA1350" s="26"/>
      <c r="AB1350" s="1"/>
      <c r="AC1350" s="27"/>
    </row>
    <row r="1351" spans="1:29" ht="13.5" hidden="1" outlineLevel="3" thickBot="1" x14ac:dyDescent="0.25">
      <c r="A1351" s="28" t="s">
        <v>2646</v>
      </c>
      <c r="B1351" s="28" t="s">
        <v>2647</v>
      </c>
      <c r="C1351" s="24" t="s">
        <v>2806</v>
      </c>
      <c r="D1351" s="24" t="s">
        <v>2807</v>
      </c>
      <c r="E1351" s="25">
        <v>-17057.16</v>
      </c>
      <c r="F1351" s="25">
        <v>-17242.43</v>
      </c>
      <c r="G1351" s="25">
        <v>-16761.34</v>
      </c>
      <c r="H1351" s="25">
        <v>-16956.73</v>
      </c>
      <c r="I1351" s="25">
        <v>-16805.73</v>
      </c>
      <c r="J1351" s="25">
        <v>-16987.18</v>
      </c>
      <c r="K1351" s="25">
        <v>-16991.28</v>
      </c>
      <c r="L1351" s="25">
        <v>-17018.55</v>
      </c>
      <c r="M1351" s="25">
        <v>-17200.419999999998</v>
      </c>
      <c r="N1351" s="25">
        <v>-16726.310000000001</v>
      </c>
      <c r="O1351" s="25">
        <v>-16910.09</v>
      </c>
      <c r="P1351" s="25">
        <v>-16821.580000000002</v>
      </c>
      <c r="Q1351" s="25">
        <v>-16845</v>
      </c>
      <c r="R1351" s="25">
        <f t="shared" si="192"/>
        <v>-16947.726666666666</v>
      </c>
      <c r="T1351" s="26"/>
      <c r="U1351" s="26"/>
      <c r="V1351" s="26"/>
      <c r="W1351" s="26"/>
      <c r="X1351" s="26"/>
      <c r="Y1351" s="26"/>
      <c r="Z1351" s="26"/>
      <c r="AA1351" s="26"/>
      <c r="AB1351" s="1"/>
      <c r="AC1351" s="27"/>
    </row>
    <row r="1352" spans="1:29" ht="13.5" hidden="1" outlineLevel="3" thickBot="1" x14ac:dyDescent="0.25">
      <c r="A1352" s="28" t="s">
        <v>2646</v>
      </c>
      <c r="B1352" s="28" t="s">
        <v>2647</v>
      </c>
      <c r="C1352" s="24" t="s">
        <v>2808</v>
      </c>
      <c r="D1352" s="24" t="s">
        <v>2809</v>
      </c>
      <c r="E1352" s="25">
        <v>-274330.89</v>
      </c>
      <c r="F1352" s="25">
        <v>-320963.24</v>
      </c>
      <c r="G1352" s="25">
        <v>-317942.51</v>
      </c>
      <c r="H1352" s="25">
        <v>-284329.73</v>
      </c>
      <c r="I1352" s="25">
        <v>-257332.49</v>
      </c>
      <c r="J1352" s="25">
        <v>-289957.88</v>
      </c>
      <c r="K1352" s="25">
        <v>-334304.36</v>
      </c>
      <c r="L1352" s="25">
        <v>-580949.94999999995</v>
      </c>
      <c r="M1352" s="25">
        <v>-273991.46999999997</v>
      </c>
      <c r="N1352" s="25">
        <v>-311846.07</v>
      </c>
      <c r="O1352" s="25">
        <v>-286748.02</v>
      </c>
      <c r="P1352" s="25">
        <v>-276272.03000000003</v>
      </c>
      <c r="Q1352" s="25">
        <v>-266793.95</v>
      </c>
      <c r="R1352" s="25">
        <f t="shared" si="192"/>
        <v>-317100.01416666666</v>
      </c>
      <c r="T1352" s="26"/>
      <c r="U1352" s="26"/>
      <c r="V1352" s="26"/>
      <c r="W1352" s="26"/>
      <c r="X1352" s="26"/>
      <c r="Y1352" s="26"/>
      <c r="Z1352" s="26"/>
      <c r="AA1352" s="26"/>
      <c r="AB1352" s="1"/>
      <c r="AC1352" s="27"/>
    </row>
    <row r="1353" spans="1:29" ht="13.5" hidden="1" outlineLevel="3" thickBot="1" x14ac:dyDescent="0.25">
      <c r="A1353" s="28" t="s">
        <v>2646</v>
      </c>
      <c r="B1353" s="28" t="s">
        <v>2647</v>
      </c>
      <c r="C1353" s="24" t="s">
        <v>2810</v>
      </c>
      <c r="D1353" s="24" t="s">
        <v>2811</v>
      </c>
      <c r="E1353" s="25">
        <v>-1638798.91</v>
      </c>
      <c r="F1353" s="25">
        <v>-1904400.53</v>
      </c>
      <c r="G1353" s="25">
        <v>-1888802.07</v>
      </c>
      <c r="H1353" s="25">
        <v>-1699738.28</v>
      </c>
      <c r="I1353" s="25">
        <v>-1546663.9</v>
      </c>
      <c r="J1353" s="25">
        <v>-1731649.87</v>
      </c>
      <c r="K1353" s="25">
        <v>-1984640.45</v>
      </c>
      <c r="L1353" s="25">
        <v>-4571.82</v>
      </c>
      <c r="M1353" s="25">
        <v>-4547.87</v>
      </c>
      <c r="N1353" s="25">
        <v>-4523.92</v>
      </c>
      <c r="O1353" s="25">
        <v>-4547.87</v>
      </c>
      <c r="P1353" s="25">
        <v>-4547.87</v>
      </c>
      <c r="Q1353" s="25">
        <v>0</v>
      </c>
      <c r="R1353" s="25">
        <f t="shared" si="192"/>
        <v>-966502.82541666634</v>
      </c>
      <c r="T1353" s="26"/>
      <c r="U1353" s="26"/>
      <c r="V1353" s="26"/>
      <c r="W1353" s="26"/>
      <c r="X1353" s="26"/>
      <c r="Y1353" s="26"/>
      <c r="Z1353" s="26"/>
      <c r="AA1353" s="26"/>
      <c r="AB1353" s="1"/>
      <c r="AC1353" s="27"/>
    </row>
    <row r="1354" spans="1:29" ht="13.5" hidden="1" outlineLevel="3" thickBot="1" x14ac:dyDescent="0.25">
      <c r="A1354" s="28" t="s">
        <v>2646</v>
      </c>
      <c r="B1354" s="28" t="s">
        <v>2647</v>
      </c>
      <c r="C1354" s="24" t="s">
        <v>2812</v>
      </c>
      <c r="D1354" s="24" t="s">
        <v>2813</v>
      </c>
      <c r="E1354" s="25">
        <v>-468859.52</v>
      </c>
      <c r="F1354" s="25">
        <v>-545660.19999999995</v>
      </c>
      <c r="G1354" s="25">
        <v>-537468.82999999996</v>
      </c>
      <c r="H1354" s="25">
        <v>-479557.56</v>
      </c>
      <c r="I1354" s="25">
        <v>-435382.59</v>
      </c>
      <c r="J1354" s="25">
        <v>-493205.18</v>
      </c>
      <c r="K1354" s="25">
        <v>-567438.07999999996</v>
      </c>
      <c r="L1354" s="25">
        <v>-982469.32</v>
      </c>
      <c r="M1354" s="25">
        <v>-586252.12</v>
      </c>
      <c r="N1354" s="25">
        <v>-533369.02</v>
      </c>
      <c r="O1354" s="25">
        <v>-491046.36</v>
      </c>
      <c r="P1354" s="25">
        <v>-472416.89</v>
      </c>
      <c r="Q1354" s="25">
        <v>-456293</v>
      </c>
      <c r="R1354" s="25">
        <f t="shared" si="192"/>
        <v>-548903.53416666668</v>
      </c>
      <c r="T1354" s="26"/>
      <c r="U1354" s="26"/>
      <c r="V1354" s="26"/>
      <c r="W1354" s="26"/>
      <c r="X1354" s="26"/>
      <c r="Y1354" s="26"/>
      <c r="Z1354" s="26"/>
      <c r="AA1354" s="26"/>
      <c r="AB1354" s="1"/>
      <c r="AC1354" s="27"/>
    </row>
    <row r="1355" spans="1:29" ht="13.5" hidden="1" outlineLevel="3" thickBot="1" x14ac:dyDescent="0.25">
      <c r="A1355" s="28" t="s">
        <v>2646</v>
      </c>
      <c r="B1355" s="28" t="s">
        <v>2647</v>
      </c>
      <c r="C1355" s="24" t="s">
        <v>2814</v>
      </c>
      <c r="D1355" s="24" t="s">
        <v>2815</v>
      </c>
      <c r="E1355" s="25">
        <v>-338090.95</v>
      </c>
      <c r="F1355" s="25">
        <v>-392965.58</v>
      </c>
      <c r="G1355" s="25">
        <v>-389833.71</v>
      </c>
      <c r="H1355" s="25">
        <v>-350906.94</v>
      </c>
      <c r="I1355" s="25">
        <v>-319320.17</v>
      </c>
      <c r="J1355" s="25">
        <v>-357491.87</v>
      </c>
      <c r="K1355" s="25">
        <v>-409784.1</v>
      </c>
      <c r="L1355" s="25">
        <v>-1093178.74</v>
      </c>
      <c r="M1355" s="25">
        <v>-656714.12</v>
      </c>
      <c r="N1355" s="25">
        <v>-600523.13</v>
      </c>
      <c r="O1355" s="25">
        <v>-554510</v>
      </c>
      <c r="P1355" s="25">
        <v>-536167.73</v>
      </c>
      <c r="Q1355" s="25">
        <v>-518791.23</v>
      </c>
      <c r="R1355" s="25">
        <f t="shared" si="192"/>
        <v>-507486.43166666664</v>
      </c>
      <c r="T1355" s="26"/>
      <c r="U1355" s="26"/>
      <c r="V1355" s="26"/>
      <c r="W1355" s="26"/>
      <c r="X1355" s="26"/>
      <c r="Y1355" s="26"/>
      <c r="Z1355" s="26"/>
      <c r="AA1355" s="26"/>
      <c r="AB1355" s="1"/>
      <c r="AC1355" s="27"/>
    </row>
    <row r="1356" spans="1:29" ht="13.5" hidden="1" outlineLevel="3" thickBot="1" x14ac:dyDescent="0.25">
      <c r="A1356" s="28" t="s">
        <v>2646</v>
      </c>
      <c r="B1356" s="28" t="s">
        <v>2647</v>
      </c>
      <c r="C1356" s="24" t="s">
        <v>2816</v>
      </c>
      <c r="D1356" s="24" t="s">
        <v>2817</v>
      </c>
      <c r="E1356" s="25">
        <v>-130475.01</v>
      </c>
      <c r="F1356" s="25">
        <v>-151144.79999999999</v>
      </c>
      <c r="G1356" s="25">
        <v>-149383.07</v>
      </c>
      <c r="H1356" s="25">
        <v>-133857.15</v>
      </c>
      <c r="I1356" s="25">
        <v>-121708.39</v>
      </c>
      <c r="J1356" s="25">
        <v>-136389.82</v>
      </c>
      <c r="K1356" s="25">
        <v>-155938.89000000001</v>
      </c>
      <c r="L1356" s="25">
        <v>-276747.95</v>
      </c>
      <c r="M1356" s="25">
        <v>-165648.35999999999</v>
      </c>
      <c r="N1356" s="25">
        <v>-150278.34</v>
      </c>
      <c r="O1356" s="25">
        <v>-138565.96</v>
      </c>
      <c r="P1356" s="25">
        <v>-132813.46</v>
      </c>
      <c r="Q1356" s="25">
        <v>-128390.37</v>
      </c>
      <c r="R1356" s="25">
        <f t="shared" si="192"/>
        <v>-153492.40666666668</v>
      </c>
      <c r="T1356" s="26"/>
      <c r="U1356" s="26"/>
      <c r="V1356" s="26"/>
      <c r="W1356" s="26"/>
      <c r="X1356" s="26"/>
      <c r="Y1356" s="26"/>
      <c r="Z1356" s="26"/>
      <c r="AA1356" s="26"/>
      <c r="AB1356" s="1"/>
      <c r="AC1356" s="27"/>
    </row>
    <row r="1357" spans="1:29" ht="13.5" hidden="1" outlineLevel="3" thickBot="1" x14ac:dyDescent="0.25">
      <c r="A1357" s="28" t="s">
        <v>2646</v>
      </c>
      <c r="B1357" s="28" t="s">
        <v>2647</v>
      </c>
      <c r="C1357" s="24" t="s">
        <v>2818</v>
      </c>
      <c r="D1357" s="24" t="s">
        <v>2819</v>
      </c>
      <c r="E1357" s="25">
        <v>-3901354.23</v>
      </c>
      <c r="F1357" s="25">
        <v>-4213336.57</v>
      </c>
      <c r="G1357" s="25">
        <v>-2953759.87</v>
      </c>
      <c r="H1357" s="25">
        <v>-2016188.42</v>
      </c>
      <c r="I1357" s="25">
        <v>-2694527.87</v>
      </c>
      <c r="J1357" s="25">
        <v>-2940654.94</v>
      </c>
      <c r="K1357" s="25">
        <v>-2651087.06</v>
      </c>
      <c r="L1357" s="25">
        <v>-2979502.0800000001</v>
      </c>
      <c r="M1357" s="25">
        <v>-1110591.57</v>
      </c>
      <c r="N1357" s="25">
        <v>-5939995.46</v>
      </c>
      <c r="O1357" s="25">
        <v>-2463029.9500000002</v>
      </c>
      <c r="P1357" s="25">
        <v>-8400787</v>
      </c>
      <c r="Q1357" s="25">
        <v>-1298773.06</v>
      </c>
      <c r="R1357" s="25">
        <f t="shared" si="192"/>
        <v>-3413627.0362500008</v>
      </c>
      <c r="T1357" s="26"/>
      <c r="U1357" s="26"/>
      <c r="V1357" s="26"/>
      <c r="W1357" s="26"/>
      <c r="X1357" s="26"/>
      <c r="Y1357" s="26"/>
      <c r="Z1357" s="26"/>
      <c r="AA1357" s="26"/>
      <c r="AB1357" s="1"/>
      <c r="AC1357" s="27"/>
    </row>
    <row r="1358" spans="1:29" ht="13.5" hidden="1" outlineLevel="3" thickBot="1" x14ac:dyDescent="0.25">
      <c r="A1358" s="28" t="s">
        <v>2646</v>
      </c>
      <c r="B1358" s="28" t="s">
        <v>2647</v>
      </c>
      <c r="C1358" s="24" t="s">
        <v>2820</v>
      </c>
      <c r="D1358" s="24" t="s">
        <v>2821</v>
      </c>
      <c r="E1358" s="25">
        <v>-601350.65</v>
      </c>
      <c r="F1358" s="25">
        <v>-630614.68000000005</v>
      </c>
      <c r="G1358" s="25">
        <v>-646823.51</v>
      </c>
      <c r="H1358" s="25">
        <v>-374156.14</v>
      </c>
      <c r="I1358" s="25">
        <v>-604965.31999999995</v>
      </c>
      <c r="J1358" s="25">
        <v>-790380.66</v>
      </c>
      <c r="K1358" s="25">
        <v>-793331.1</v>
      </c>
      <c r="L1358" s="25">
        <v>-703495.71</v>
      </c>
      <c r="M1358" s="25">
        <v>-413355.5</v>
      </c>
      <c r="N1358" s="25">
        <v>-395851.08</v>
      </c>
      <c r="O1358" s="25">
        <v>-291190.26</v>
      </c>
      <c r="P1358" s="25">
        <v>-275790.37</v>
      </c>
      <c r="Q1358" s="25">
        <v>-267372.78000000003</v>
      </c>
      <c r="R1358" s="25">
        <f t="shared" si="192"/>
        <v>-529526.33708333329</v>
      </c>
      <c r="T1358" s="26"/>
      <c r="U1358" s="26"/>
      <c r="V1358" s="26"/>
      <c r="W1358" s="26"/>
      <c r="X1358" s="26"/>
      <c r="Y1358" s="26"/>
      <c r="Z1358" s="26"/>
      <c r="AA1358" s="26"/>
      <c r="AB1358" s="1"/>
      <c r="AC1358" s="27"/>
    </row>
    <row r="1359" spans="1:29" ht="13.5" hidden="1" outlineLevel="3" thickBot="1" x14ac:dyDescent="0.25">
      <c r="A1359" s="28" t="s">
        <v>2646</v>
      </c>
      <c r="B1359" s="28" t="s">
        <v>2647</v>
      </c>
      <c r="C1359" s="24" t="s">
        <v>2822</v>
      </c>
      <c r="D1359" s="24" t="s">
        <v>2823</v>
      </c>
      <c r="E1359" s="25">
        <v>0</v>
      </c>
      <c r="F1359" s="25">
        <v>0</v>
      </c>
      <c r="G1359" s="25">
        <v>0</v>
      </c>
      <c r="H1359" s="25">
        <v>-27025.06</v>
      </c>
      <c r="I1359" s="25">
        <v>0</v>
      </c>
      <c r="J1359" s="25">
        <v>0</v>
      </c>
      <c r="K1359" s="25">
        <v>-21.89</v>
      </c>
      <c r="L1359" s="25">
        <v>0</v>
      </c>
      <c r="M1359" s="25">
        <v>0</v>
      </c>
      <c r="N1359" s="25">
        <v>0</v>
      </c>
      <c r="O1359" s="25">
        <v>0</v>
      </c>
      <c r="P1359" s="25">
        <v>0</v>
      </c>
      <c r="Q1359" s="25">
        <v>0</v>
      </c>
      <c r="R1359" s="25">
        <f t="shared" si="192"/>
        <v>-2253.9124999999999</v>
      </c>
      <c r="T1359" s="26"/>
      <c r="U1359" s="26"/>
      <c r="V1359" s="26"/>
      <c r="W1359" s="26"/>
      <c r="X1359" s="26"/>
      <c r="Y1359" s="26"/>
      <c r="Z1359" s="26"/>
      <c r="AA1359" s="26"/>
      <c r="AB1359" s="1"/>
      <c r="AC1359" s="27"/>
    </row>
    <row r="1360" spans="1:29" ht="13.5" hidden="1" outlineLevel="3" thickBot="1" x14ac:dyDescent="0.25">
      <c r="A1360" s="28" t="s">
        <v>2646</v>
      </c>
      <c r="B1360" s="28" t="s">
        <v>2647</v>
      </c>
      <c r="C1360" s="24" t="s">
        <v>2824</v>
      </c>
      <c r="D1360" s="24" t="s">
        <v>2825</v>
      </c>
      <c r="E1360" s="25">
        <v>0</v>
      </c>
      <c r="F1360" s="25">
        <v>5495.42</v>
      </c>
      <c r="G1360" s="25">
        <v>0</v>
      </c>
      <c r="H1360" s="25">
        <v>28109.759999999998</v>
      </c>
      <c r="I1360" s="25">
        <v>1055.07</v>
      </c>
      <c r="J1360" s="25">
        <v>15693.53</v>
      </c>
      <c r="K1360" s="25">
        <v>1862.05</v>
      </c>
      <c r="L1360" s="25">
        <v>0</v>
      </c>
      <c r="M1360" s="25">
        <v>0</v>
      </c>
      <c r="N1360" s="25">
        <v>515.74</v>
      </c>
      <c r="O1360" s="25">
        <v>4858.37</v>
      </c>
      <c r="P1360" s="25">
        <v>0</v>
      </c>
      <c r="Q1360" s="25">
        <v>18356.39</v>
      </c>
      <c r="R1360" s="25">
        <f t="shared" si="192"/>
        <v>5564.0112500000005</v>
      </c>
      <c r="T1360" s="26"/>
      <c r="U1360" s="26"/>
      <c r="V1360" s="26"/>
      <c r="W1360" s="26"/>
      <c r="X1360" s="26"/>
      <c r="Y1360" s="26"/>
      <c r="Z1360" s="26"/>
      <c r="AA1360" s="26"/>
      <c r="AB1360" s="1"/>
      <c r="AC1360" s="27"/>
    </row>
    <row r="1361" spans="1:29" ht="13.5" hidden="1" outlineLevel="3" thickBot="1" x14ac:dyDescent="0.25">
      <c r="A1361" s="28" t="s">
        <v>2646</v>
      </c>
      <c r="B1361" s="28" t="s">
        <v>2647</v>
      </c>
      <c r="C1361" s="24" t="s">
        <v>2826</v>
      </c>
      <c r="D1361" s="24" t="s">
        <v>2827</v>
      </c>
      <c r="E1361" s="25">
        <v>2911.99</v>
      </c>
      <c r="F1361" s="25">
        <v>2452.4699999999998</v>
      </c>
      <c r="G1361" s="25">
        <v>2090.89</v>
      </c>
      <c r="H1361" s="25">
        <v>0</v>
      </c>
      <c r="I1361" s="25">
        <v>0</v>
      </c>
      <c r="J1361" s="25">
        <v>0</v>
      </c>
      <c r="K1361" s="25">
        <v>0</v>
      </c>
      <c r="L1361" s="25">
        <v>0</v>
      </c>
      <c r="M1361" s="25">
        <v>0</v>
      </c>
      <c r="N1361" s="25">
        <v>0</v>
      </c>
      <c r="O1361" s="25">
        <v>0</v>
      </c>
      <c r="P1361" s="25">
        <v>0</v>
      </c>
      <c r="Q1361" s="25">
        <v>0</v>
      </c>
      <c r="R1361" s="25">
        <f t="shared" si="192"/>
        <v>499.94624999999996</v>
      </c>
      <c r="T1361" s="26"/>
      <c r="U1361" s="26"/>
      <c r="V1361" s="26"/>
      <c r="W1361" s="26"/>
      <c r="X1361" s="26"/>
      <c r="Y1361" s="26"/>
      <c r="Z1361" s="26"/>
      <c r="AA1361" s="26"/>
      <c r="AB1361" s="1"/>
      <c r="AC1361" s="27"/>
    </row>
    <row r="1362" spans="1:29" ht="13.5" hidden="1" outlineLevel="3" thickBot="1" x14ac:dyDescent="0.25">
      <c r="A1362" s="28" t="s">
        <v>2646</v>
      </c>
      <c r="B1362" s="28" t="s">
        <v>2647</v>
      </c>
      <c r="C1362" s="24" t="s">
        <v>2828</v>
      </c>
      <c r="D1362" s="24" t="s">
        <v>2829</v>
      </c>
      <c r="E1362" s="25">
        <v>978.21</v>
      </c>
      <c r="F1362" s="25">
        <v>835.14</v>
      </c>
      <c r="G1362" s="25">
        <v>720.82</v>
      </c>
      <c r="H1362" s="25">
        <v>0</v>
      </c>
      <c r="I1362" s="25">
        <v>0</v>
      </c>
      <c r="J1362" s="25">
        <v>0</v>
      </c>
      <c r="K1362" s="25">
        <v>0</v>
      </c>
      <c r="L1362" s="25">
        <v>0</v>
      </c>
      <c r="M1362" s="25">
        <v>0</v>
      </c>
      <c r="N1362" s="25">
        <v>0</v>
      </c>
      <c r="O1362" s="25">
        <v>0</v>
      </c>
      <c r="P1362" s="25">
        <v>0</v>
      </c>
      <c r="Q1362" s="25">
        <v>0</v>
      </c>
      <c r="R1362" s="25">
        <f t="shared" si="192"/>
        <v>170.42208333333335</v>
      </c>
      <c r="T1362" s="26"/>
      <c r="U1362" s="26"/>
      <c r="V1362" s="26"/>
      <c r="W1362" s="26"/>
      <c r="X1362" s="26"/>
      <c r="Y1362" s="26"/>
      <c r="Z1362" s="26"/>
      <c r="AA1362" s="26"/>
      <c r="AB1362" s="1"/>
      <c r="AC1362" s="27"/>
    </row>
    <row r="1363" spans="1:29" ht="13.5" hidden="1" outlineLevel="3" thickBot="1" x14ac:dyDescent="0.25">
      <c r="A1363" s="28" t="s">
        <v>2646</v>
      </c>
      <c r="B1363" s="28" t="s">
        <v>2647</v>
      </c>
      <c r="C1363" s="24" t="s">
        <v>2830</v>
      </c>
      <c r="D1363" s="24" t="s">
        <v>2831</v>
      </c>
      <c r="E1363" s="25">
        <v>0</v>
      </c>
      <c r="F1363" s="25">
        <v>0</v>
      </c>
      <c r="G1363" s="25">
        <v>0</v>
      </c>
      <c r="H1363" s="25">
        <v>0</v>
      </c>
      <c r="I1363" s="25">
        <v>0</v>
      </c>
      <c r="J1363" s="25">
        <v>0</v>
      </c>
      <c r="K1363" s="25">
        <v>0</v>
      </c>
      <c r="L1363" s="25">
        <v>0</v>
      </c>
      <c r="M1363" s="25">
        <v>0</v>
      </c>
      <c r="N1363" s="25">
        <v>0</v>
      </c>
      <c r="O1363" s="25">
        <v>-359.94</v>
      </c>
      <c r="P1363" s="25">
        <v>-764.4</v>
      </c>
      <c r="Q1363" s="25">
        <v>-450.2</v>
      </c>
      <c r="R1363" s="25">
        <f t="shared" si="192"/>
        <v>-112.45333333333332</v>
      </c>
      <c r="T1363" s="26"/>
      <c r="U1363" s="26"/>
      <c r="V1363" s="26"/>
      <c r="W1363" s="26"/>
      <c r="X1363" s="26"/>
      <c r="Y1363" s="26"/>
      <c r="Z1363" s="26"/>
      <c r="AA1363" s="26"/>
      <c r="AB1363" s="1"/>
      <c r="AC1363" s="27"/>
    </row>
    <row r="1364" spans="1:29" ht="13.5" hidden="1" outlineLevel="3" thickBot="1" x14ac:dyDescent="0.25">
      <c r="A1364" s="28" t="s">
        <v>2646</v>
      </c>
      <c r="B1364" s="28" t="s">
        <v>2647</v>
      </c>
      <c r="C1364" s="24" t="s">
        <v>2832</v>
      </c>
      <c r="D1364" s="24" t="s">
        <v>2833</v>
      </c>
      <c r="E1364" s="25">
        <v>0</v>
      </c>
      <c r="F1364" s="25">
        <v>0</v>
      </c>
      <c r="G1364" s="25">
        <v>0</v>
      </c>
      <c r="H1364" s="25">
        <v>0</v>
      </c>
      <c r="I1364" s="25">
        <v>0</v>
      </c>
      <c r="J1364" s="25">
        <v>0</v>
      </c>
      <c r="K1364" s="25">
        <v>0</v>
      </c>
      <c r="L1364" s="25">
        <v>0</v>
      </c>
      <c r="M1364" s="25">
        <v>0</v>
      </c>
      <c r="N1364" s="25">
        <v>0</v>
      </c>
      <c r="O1364" s="25">
        <v>-99.15</v>
      </c>
      <c r="P1364" s="25">
        <v>-189.54</v>
      </c>
      <c r="Q1364" s="25">
        <v>-66.56</v>
      </c>
      <c r="R1364" s="25">
        <f t="shared" si="192"/>
        <v>-26.830833333333334</v>
      </c>
      <c r="T1364" s="26"/>
      <c r="U1364" s="26"/>
      <c r="V1364" s="26"/>
      <c r="W1364" s="26"/>
      <c r="X1364" s="26"/>
      <c r="Y1364" s="26"/>
      <c r="Z1364" s="26"/>
      <c r="AA1364" s="26"/>
      <c r="AB1364" s="1"/>
      <c r="AC1364" s="27"/>
    </row>
    <row r="1365" spans="1:29" ht="13.5" hidden="1" outlineLevel="3" thickBot="1" x14ac:dyDescent="0.25">
      <c r="A1365" s="28" t="s">
        <v>2646</v>
      </c>
      <c r="B1365" s="28" t="s">
        <v>2647</v>
      </c>
      <c r="C1365" s="24" t="s">
        <v>2834</v>
      </c>
      <c r="D1365" s="24" t="s">
        <v>2835</v>
      </c>
      <c r="E1365" s="25">
        <v>-837029.2</v>
      </c>
      <c r="F1365" s="25">
        <v>-837029.2</v>
      </c>
      <c r="G1365" s="25">
        <v>-837029.2</v>
      </c>
      <c r="H1365" s="25">
        <v>-837029.2</v>
      </c>
      <c r="I1365" s="25">
        <v>-837029.2</v>
      </c>
      <c r="J1365" s="25">
        <v>-114356.98</v>
      </c>
      <c r="K1365" s="25">
        <v>-152345.42000000001</v>
      </c>
      <c r="L1365" s="25">
        <v>-114356.98</v>
      </c>
      <c r="M1365" s="25">
        <v>-114356.98</v>
      </c>
      <c r="N1365" s="25">
        <v>-861.78</v>
      </c>
      <c r="O1365" s="25">
        <v>-861.78</v>
      </c>
      <c r="P1365" s="25">
        <v>-861.78</v>
      </c>
      <c r="Q1365" s="25">
        <v>-861.78</v>
      </c>
      <c r="R1365" s="25">
        <f t="shared" si="192"/>
        <v>-355421.99916666653</v>
      </c>
      <c r="T1365" s="26"/>
      <c r="U1365" s="26"/>
      <c r="V1365" s="26"/>
      <c r="W1365" s="26"/>
      <c r="X1365" s="26"/>
      <c r="Y1365" s="26"/>
      <c r="Z1365" s="26"/>
      <c r="AA1365" s="26"/>
      <c r="AB1365" s="1"/>
      <c r="AC1365" s="27"/>
    </row>
    <row r="1366" spans="1:29" ht="13.5" hidden="1" outlineLevel="3" thickBot="1" x14ac:dyDescent="0.25">
      <c r="A1366" s="28" t="s">
        <v>2646</v>
      </c>
      <c r="B1366" s="28" t="s">
        <v>2647</v>
      </c>
      <c r="C1366" s="24" t="s">
        <v>2836</v>
      </c>
      <c r="D1366" s="24" t="s">
        <v>2837</v>
      </c>
      <c r="E1366" s="25">
        <v>-38274.699999999997</v>
      </c>
      <c r="F1366" s="25">
        <v>-38774.699999999997</v>
      </c>
      <c r="G1366" s="25">
        <v>-74662.350000000006</v>
      </c>
      <c r="H1366" s="25">
        <v>-75423.179999999993</v>
      </c>
      <c r="I1366" s="25">
        <v>-127270.45</v>
      </c>
      <c r="J1366" s="25">
        <v>-91633.23</v>
      </c>
      <c r="K1366" s="25">
        <v>-70123.19</v>
      </c>
      <c r="L1366" s="25">
        <v>-108392.53</v>
      </c>
      <c r="M1366" s="25">
        <v>-136967.31</v>
      </c>
      <c r="N1366" s="25">
        <v>-103681.36</v>
      </c>
      <c r="O1366" s="25">
        <v>-100178.87</v>
      </c>
      <c r="P1366" s="25">
        <v>-122322.9</v>
      </c>
      <c r="Q1366" s="25">
        <v>-143867.99</v>
      </c>
      <c r="R1366" s="25">
        <f t="shared" si="192"/>
        <v>-95041.784583333341</v>
      </c>
      <c r="T1366" s="26"/>
      <c r="U1366" s="26"/>
      <c r="V1366" s="26"/>
      <c r="W1366" s="26"/>
      <c r="X1366" s="26"/>
      <c r="Y1366" s="26"/>
      <c r="Z1366" s="26"/>
      <c r="AA1366" s="26"/>
      <c r="AB1366" s="1"/>
      <c r="AC1366" s="27"/>
    </row>
    <row r="1367" spans="1:29" ht="13.5" hidden="1" outlineLevel="3" thickBot="1" x14ac:dyDescent="0.25">
      <c r="A1367" s="28" t="s">
        <v>2646</v>
      </c>
      <c r="B1367" s="28" t="s">
        <v>2647</v>
      </c>
      <c r="C1367" s="24" t="s">
        <v>2838</v>
      </c>
      <c r="D1367" s="24" t="s">
        <v>2839</v>
      </c>
      <c r="E1367" s="25">
        <v>-1250868.79</v>
      </c>
      <c r="F1367" s="25">
        <v>-1567056.02</v>
      </c>
      <c r="G1367" s="25">
        <v>-1490645.97</v>
      </c>
      <c r="H1367" s="25">
        <v>-1160434.9099999999</v>
      </c>
      <c r="I1367" s="25">
        <v>-1447480.25</v>
      </c>
      <c r="J1367" s="25">
        <v>-1212029.45</v>
      </c>
      <c r="K1367" s="25">
        <v>-1381425.93</v>
      </c>
      <c r="L1367" s="25">
        <v>-1317132.96</v>
      </c>
      <c r="M1367" s="25">
        <v>-1308488.77</v>
      </c>
      <c r="N1367" s="25">
        <v>-1705807.14</v>
      </c>
      <c r="O1367" s="25">
        <v>-2323948.7400000002</v>
      </c>
      <c r="P1367" s="25">
        <v>612815.01</v>
      </c>
      <c r="Q1367" s="25">
        <v>-1736608.74</v>
      </c>
      <c r="R1367" s="25">
        <f t="shared" si="192"/>
        <v>-1316281.1579166667</v>
      </c>
      <c r="T1367" s="26"/>
      <c r="U1367" s="26"/>
      <c r="V1367" s="26"/>
      <c r="W1367" s="26"/>
      <c r="X1367" s="26"/>
      <c r="Y1367" s="26"/>
      <c r="Z1367" s="26"/>
      <c r="AA1367" s="26"/>
      <c r="AB1367" s="1"/>
      <c r="AC1367" s="27"/>
    </row>
    <row r="1368" spans="1:29" ht="13.5" hidden="1" outlineLevel="3" thickBot="1" x14ac:dyDescent="0.25">
      <c r="A1368" s="28" t="s">
        <v>2646</v>
      </c>
      <c r="B1368" s="28" t="s">
        <v>2647</v>
      </c>
      <c r="C1368" s="24" t="s">
        <v>2840</v>
      </c>
      <c r="D1368" s="24" t="s">
        <v>2841</v>
      </c>
      <c r="E1368" s="25">
        <v>-735323.58</v>
      </c>
      <c r="F1368" s="25">
        <v>-783446.97</v>
      </c>
      <c r="G1368" s="25">
        <v>-850831.83</v>
      </c>
      <c r="H1368" s="25">
        <v>-728029.46</v>
      </c>
      <c r="I1368" s="25">
        <v>-743933.29</v>
      </c>
      <c r="J1368" s="25">
        <v>-773657.08</v>
      </c>
      <c r="K1368" s="25">
        <v>-802103.73</v>
      </c>
      <c r="L1368" s="25">
        <v>-675959.7</v>
      </c>
      <c r="M1368" s="25">
        <v>-708430.81</v>
      </c>
      <c r="N1368" s="25">
        <v>-1000385.45</v>
      </c>
      <c r="O1368" s="25">
        <v>-1002205.4</v>
      </c>
      <c r="P1368" s="25">
        <v>-3629108.78</v>
      </c>
      <c r="Q1368" s="25">
        <v>-1093167.3600000001</v>
      </c>
      <c r="R1368" s="25">
        <f t="shared" si="192"/>
        <v>-1051028.1641666666</v>
      </c>
      <c r="T1368" s="26"/>
      <c r="U1368" s="26"/>
      <c r="V1368" s="26"/>
      <c r="W1368" s="26"/>
      <c r="X1368" s="26"/>
      <c r="Y1368" s="26"/>
      <c r="Z1368" s="26"/>
      <c r="AA1368" s="26"/>
      <c r="AB1368" s="1"/>
      <c r="AC1368" s="27"/>
    </row>
    <row r="1369" spans="1:29" ht="13.5" hidden="1" outlineLevel="3" thickBot="1" x14ac:dyDescent="0.25">
      <c r="A1369" s="28" t="s">
        <v>2646</v>
      </c>
      <c r="B1369" s="28" t="s">
        <v>2647</v>
      </c>
      <c r="C1369" s="24" t="s">
        <v>2842</v>
      </c>
      <c r="D1369" s="24" t="s">
        <v>2843</v>
      </c>
      <c r="E1369" s="25">
        <v>47745347.390000001</v>
      </c>
      <c r="F1369" s="25">
        <v>48400020.149999999</v>
      </c>
      <c r="G1369" s="25">
        <v>43996135.600000001</v>
      </c>
      <c r="H1369" s="25">
        <v>42426546.829999998</v>
      </c>
      <c r="I1369" s="25">
        <v>41058112.920000002</v>
      </c>
      <c r="J1369" s="25">
        <v>40360019.579999998</v>
      </c>
      <c r="K1369" s="25">
        <v>40280476.68</v>
      </c>
      <c r="L1369" s="25">
        <v>40745660.560000002</v>
      </c>
      <c r="M1369" s="25">
        <v>42183105.490000002</v>
      </c>
      <c r="N1369" s="25">
        <v>46589543.109999999</v>
      </c>
      <c r="O1369" s="25">
        <v>55384809.009999998</v>
      </c>
      <c r="P1369" s="25">
        <v>48235506.68</v>
      </c>
      <c r="Q1369" s="25">
        <v>43847732.939999998</v>
      </c>
      <c r="R1369" s="25">
        <f t="shared" si="192"/>
        <v>44621373.064583331</v>
      </c>
      <c r="T1369" s="26"/>
      <c r="U1369" s="26"/>
      <c r="V1369" s="26"/>
      <c r="W1369" s="26"/>
      <c r="X1369" s="26"/>
      <c r="Y1369" s="26"/>
      <c r="Z1369" s="26"/>
      <c r="AA1369" s="26"/>
      <c r="AB1369" s="1"/>
      <c r="AC1369" s="27"/>
    </row>
    <row r="1370" spans="1:29" ht="13.5" hidden="1" outlineLevel="3" thickBot="1" x14ac:dyDescent="0.25">
      <c r="A1370" s="28" t="s">
        <v>2646</v>
      </c>
      <c r="B1370" s="28" t="s">
        <v>2647</v>
      </c>
      <c r="C1370" s="24" t="s">
        <v>2844</v>
      </c>
      <c r="D1370" s="24" t="s">
        <v>2845</v>
      </c>
      <c r="E1370" s="25">
        <v>-132131625.08</v>
      </c>
      <c r="F1370" s="25">
        <v>-159461235.86000001</v>
      </c>
      <c r="G1370" s="25">
        <v>-101797441.43000001</v>
      </c>
      <c r="H1370" s="25">
        <v>-81327442.120000005</v>
      </c>
      <c r="I1370" s="25">
        <v>-85733408.560000002</v>
      </c>
      <c r="J1370" s="25">
        <v>-58098711.609999999</v>
      </c>
      <c r="K1370" s="25">
        <v>-70767127.069999993</v>
      </c>
      <c r="L1370" s="25">
        <v>-77594783.540000007</v>
      </c>
      <c r="M1370" s="25">
        <v>-72651504.170000002</v>
      </c>
      <c r="N1370" s="25">
        <v>-82848903.469999999</v>
      </c>
      <c r="O1370" s="25">
        <v>-69301763.510000005</v>
      </c>
      <c r="P1370" s="25">
        <v>-58166779</v>
      </c>
      <c r="Q1370" s="25">
        <v>-89135974.569999993</v>
      </c>
      <c r="R1370" s="25">
        <f t="shared" si="192"/>
        <v>-85698575.013750002</v>
      </c>
      <c r="T1370" s="26"/>
      <c r="U1370" s="26"/>
      <c r="V1370" s="26"/>
      <c r="W1370" s="26"/>
      <c r="X1370" s="26"/>
      <c r="Y1370" s="26"/>
      <c r="Z1370" s="26"/>
      <c r="AA1370" s="26"/>
      <c r="AB1370" s="1"/>
      <c r="AC1370" s="27"/>
    </row>
    <row r="1371" spans="1:29" ht="13.5" hidden="1" outlineLevel="3" thickBot="1" x14ac:dyDescent="0.25">
      <c r="A1371" s="28" t="s">
        <v>2646</v>
      </c>
      <c r="B1371" s="28" t="s">
        <v>2647</v>
      </c>
      <c r="C1371" s="24" t="s">
        <v>2846</v>
      </c>
      <c r="D1371" s="24" t="s">
        <v>2847</v>
      </c>
      <c r="E1371" s="25">
        <v>-6341.73</v>
      </c>
      <c r="F1371" s="25">
        <v>-7556.99</v>
      </c>
      <c r="G1371" s="25">
        <v>-7878.96</v>
      </c>
      <c r="H1371" s="25">
        <v>-9979.5300000000007</v>
      </c>
      <c r="I1371" s="25">
        <v>-17398.919999999998</v>
      </c>
      <c r="J1371" s="25">
        <v>-18656.990000000002</v>
      </c>
      <c r="K1371" s="25">
        <v>-29625.58</v>
      </c>
      <c r="L1371" s="25">
        <v>-33916.06</v>
      </c>
      <c r="M1371" s="25">
        <v>-35989.74</v>
      </c>
      <c r="N1371" s="25">
        <v>-37132.839999999997</v>
      </c>
      <c r="O1371" s="25">
        <v>-37379.839999999997</v>
      </c>
      <c r="P1371" s="25">
        <v>4258.62</v>
      </c>
      <c r="Q1371" s="25">
        <v>4258.62</v>
      </c>
      <c r="R1371" s="25">
        <f t="shared" si="192"/>
        <v>-19358.19875</v>
      </c>
      <c r="T1371" s="26"/>
      <c r="U1371" s="26"/>
      <c r="V1371" s="26"/>
      <c r="W1371" s="26"/>
      <c r="X1371" s="26"/>
      <c r="Y1371" s="26"/>
      <c r="Z1371" s="26"/>
      <c r="AA1371" s="26"/>
      <c r="AB1371" s="1"/>
      <c r="AC1371" s="27"/>
    </row>
    <row r="1372" spans="1:29" ht="13.5" hidden="1" outlineLevel="3" thickBot="1" x14ac:dyDescent="0.25">
      <c r="A1372" s="28" t="s">
        <v>2646</v>
      </c>
      <c r="B1372" s="28" t="s">
        <v>2647</v>
      </c>
      <c r="C1372" s="24" t="s">
        <v>2848</v>
      </c>
      <c r="D1372" s="24" t="s">
        <v>2849</v>
      </c>
      <c r="E1372" s="25">
        <v>-205998843.88</v>
      </c>
      <c r="F1372" s="25">
        <v>-194259818.74000001</v>
      </c>
      <c r="G1372" s="25">
        <v>-180765756.91</v>
      </c>
      <c r="H1372" s="25">
        <v>-203650229.66</v>
      </c>
      <c r="I1372" s="25">
        <v>-204235049.00999999</v>
      </c>
      <c r="J1372" s="25">
        <v>-208357692.69999999</v>
      </c>
      <c r="K1372" s="25">
        <v>-244476275.68000001</v>
      </c>
      <c r="L1372" s="25">
        <v>-228454015.02000001</v>
      </c>
      <c r="M1372" s="25">
        <v>-266529916.41999999</v>
      </c>
      <c r="N1372" s="25">
        <v>-311747063.88999999</v>
      </c>
      <c r="O1372" s="25">
        <v>-304133528.67000002</v>
      </c>
      <c r="P1372" s="25">
        <v>-354577791.55000001</v>
      </c>
      <c r="Q1372" s="25">
        <v>-309754004.89999998</v>
      </c>
      <c r="R1372" s="25">
        <f t="shared" si="192"/>
        <v>-246588630.22000003</v>
      </c>
      <c r="T1372" s="26"/>
      <c r="U1372" s="26"/>
      <c r="V1372" s="26"/>
      <c r="W1372" s="26"/>
      <c r="X1372" s="26"/>
      <c r="Y1372" s="26"/>
      <c r="Z1372" s="26"/>
      <c r="AA1372" s="26"/>
      <c r="AB1372" s="1"/>
      <c r="AC1372" s="27"/>
    </row>
    <row r="1373" spans="1:29" ht="13.5" hidden="1" outlineLevel="3" thickBot="1" x14ac:dyDescent="0.25">
      <c r="A1373" s="28" t="s">
        <v>2646</v>
      </c>
      <c r="B1373" s="28" t="s">
        <v>2647</v>
      </c>
      <c r="C1373" s="24" t="s">
        <v>2850</v>
      </c>
      <c r="D1373" s="24" t="s">
        <v>2851</v>
      </c>
      <c r="E1373" s="25">
        <v>-36367670.710000001</v>
      </c>
      <c r="F1373" s="25">
        <v>-40087935.890000001</v>
      </c>
      <c r="G1373" s="25">
        <v>-43310925.990000002</v>
      </c>
      <c r="H1373" s="25">
        <v>-47306128.159999996</v>
      </c>
      <c r="I1373" s="25">
        <v>-42268380.990000002</v>
      </c>
      <c r="J1373" s="25">
        <v>-40796743.700000003</v>
      </c>
      <c r="K1373" s="25">
        <v>-41803959.159999996</v>
      </c>
      <c r="L1373" s="25">
        <v>-33746240.259999998</v>
      </c>
      <c r="M1373" s="25">
        <v>-35059326.950000003</v>
      </c>
      <c r="N1373" s="25">
        <v>-36400494.969999999</v>
      </c>
      <c r="O1373" s="25">
        <v>-38841867.630000003</v>
      </c>
      <c r="P1373" s="25">
        <v>-39248918</v>
      </c>
      <c r="Q1373" s="25">
        <v>-41528971.07</v>
      </c>
      <c r="R1373" s="25">
        <f t="shared" si="192"/>
        <v>-39818270.215833344</v>
      </c>
      <c r="T1373" s="26"/>
      <c r="U1373" s="26"/>
      <c r="V1373" s="26"/>
      <c r="W1373" s="26"/>
      <c r="X1373" s="26"/>
      <c r="Y1373" s="26"/>
      <c r="Z1373" s="26"/>
      <c r="AA1373" s="26"/>
      <c r="AB1373" s="1"/>
      <c r="AC1373" s="27"/>
    </row>
    <row r="1374" spans="1:29" ht="13.5" hidden="1" outlineLevel="3" thickBot="1" x14ac:dyDescent="0.25">
      <c r="A1374" s="28" t="s">
        <v>2646</v>
      </c>
      <c r="B1374" s="28" t="s">
        <v>2647</v>
      </c>
      <c r="C1374" s="24" t="s">
        <v>2852</v>
      </c>
      <c r="D1374" s="24" t="s">
        <v>2853</v>
      </c>
      <c r="E1374" s="25">
        <v>-4115874.22</v>
      </c>
      <c r="F1374" s="25">
        <v>-4116017.14</v>
      </c>
      <c r="G1374" s="25">
        <v>-4116017.14</v>
      </c>
      <c r="H1374" s="25">
        <v>-4116017.14</v>
      </c>
      <c r="I1374" s="25">
        <v>-4116017.14</v>
      </c>
      <c r="J1374" s="25">
        <v>-4235160.6500000004</v>
      </c>
      <c r="K1374" s="25">
        <v>-4250827.18</v>
      </c>
      <c r="L1374" s="25">
        <v>-4116017.14</v>
      </c>
      <c r="M1374" s="25">
        <v>-2389177.09</v>
      </c>
      <c r="N1374" s="25">
        <v>-4116017.14</v>
      </c>
      <c r="O1374" s="25">
        <v>-4116017.14</v>
      </c>
      <c r="P1374" s="25">
        <v>-4116017.14</v>
      </c>
      <c r="Q1374" s="25">
        <v>-4116017.14</v>
      </c>
      <c r="R1374" s="25">
        <f t="shared" si="192"/>
        <v>-3993270.6433333331</v>
      </c>
      <c r="T1374" s="26"/>
      <c r="U1374" s="26"/>
      <c r="V1374" s="26"/>
      <c r="W1374" s="26"/>
      <c r="X1374" s="26"/>
      <c r="Y1374" s="26"/>
      <c r="Z1374" s="26"/>
      <c r="AA1374" s="26"/>
      <c r="AB1374" s="1"/>
      <c r="AC1374" s="27"/>
    </row>
    <row r="1375" spans="1:29" ht="13.5" hidden="1" outlineLevel="3" thickBot="1" x14ac:dyDescent="0.25">
      <c r="A1375" s="28" t="s">
        <v>2646</v>
      </c>
      <c r="B1375" s="28" t="s">
        <v>2647</v>
      </c>
      <c r="C1375" s="24" t="s">
        <v>2854</v>
      </c>
      <c r="D1375" s="24" t="s">
        <v>2855</v>
      </c>
      <c r="E1375" s="25">
        <v>-67362.34</v>
      </c>
      <c r="F1375" s="25">
        <v>0</v>
      </c>
      <c r="G1375" s="25">
        <v>0</v>
      </c>
      <c r="H1375" s="25">
        <v>-90242.43</v>
      </c>
      <c r="I1375" s="25">
        <v>0</v>
      </c>
      <c r="J1375" s="25">
        <v>0</v>
      </c>
      <c r="K1375" s="25">
        <v>-22006.959999999999</v>
      </c>
      <c r="L1375" s="25">
        <v>0</v>
      </c>
      <c r="M1375" s="25">
        <v>0</v>
      </c>
      <c r="N1375" s="25">
        <v>-82898.320000000007</v>
      </c>
      <c r="O1375" s="25">
        <v>0</v>
      </c>
      <c r="P1375" s="25">
        <v>0</v>
      </c>
      <c r="Q1375" s="25">
        <v>-72485.919999999998</v>
      </c>
      <c r="R1375" s="25">
        <f t="shared" si="192"/>
        <v>-22089.320000000003</v>
      </c>
      <c r="T1375" s="26"/>
      <c r="U1375" s="26"/>
      <c r="V1375" s="26"/>
      <c r="W1375" s="26"/>
      <c r="X1375" s="26"/>
      <c r="Y1375" s="26"/>
      <c r="Z1375" s="26"/>
      <c r="AA1375" s="26"/>
      <c r="AB1375" s="1"/>
      <c r="AC1375" s="27"/>
    </row>
    <row r="1376" spans="1:29" ht="13.5" hidden="1" outlineLevel="3" thickBot="1" x14ac:dyDescent="0.25">
      <c r="A1376" s="28" t="s">
        <v>2646</v>
      </c>
      <c r="B1376" s="28" t="s">
        <v>2647</v>
      </c>
      <c r="C1376" s="24" t="s">
        <v>2856</v>
      </c>
      <c r="D1376" s="24" t="s">
        <v>2857</v>
      </c>
      <c r="E1376" s="25">
        <v>-3450209.51</v>
      </c>
      <c r="F1376" s="25">
        <v>-3416519.97</v>
      </c>
      <c r="G1376" s="25">
        <v>-3382830.43</v>
      </c>
      <c r="H1376" s="25">
        <v>-3352792.03</v>
      </c>
      <c r="I1376" s="25">
        <v>-3370384.35</v>
      </c>
      <c r="J1376" s="25">
        <v>-3348742.48</v>
      </c>
      <c r="K1376" s="25">
        <v>-3190248.69</v>
      </c>
      <c r="L1376" s="25">
        <v>-3179466.55</v>
      </c>
      <c r="M1376" s="25">
        <v>-3137328.04</v>
      </c>
      <c r="N1376" s="25">
        <v>-3105476.65</v>
      </c>
      <c r="O1376" s="25">
        <v>-3073625.26</v>
      </c>
      <c r="P1376" s="25">
        <v>-3059839.78</v>
      </c>
      <c r="Q1376" s="25">
        <v>-3049552.66</v>
      </c>
      <c r="R1376" s="25">
        <f t="shared" si="192"/>
        <v>-3238927.9429166666</v>
      </c>
      <c r="T1376" s="26"/>
      <c r="U1376" s="26"/>
      <c r="V1376" s="26"/>
      <c r="W1376" s="26"/>
      <c r="X1376" s="26"/>
      <c r="Y1376" s="26"/>
      <c r="Z1376" s="26"/>
      <c r="AA1376" s="26"/>
      <c r="AB1376" s="1"/>
      <c r="AC1376" s="27"/>
    </row>
    <row r="1377" spans="1:31" ht="13.5" hidden="1" outlineLevel="3" thickBot="1" x14ac:dyDescent="0.25">
      <c r="A1377" s="28" t="s">
        <v>2646</v>
      </c>
      <c r="B1377" s="28" t="s">
        <v>2647</v>
      </c>
      <c r="C1377" s="24" t="s">
        <v>2858</v>
      </c>
      <c r="D1377" s="24" t="s">
        <v>2859</v>
      </c>
      <c r="E1377" s="25">
        <v>-52549.17</v>
      </c>
      <c r="F1377" s="25">
        <v>-81719.42</v>
      </c>
      <c r="G1377" s="25">
        <v>-51417.37</v>
      </c>
      <c r="H1377" s="25">
        <v>-51837.07</v>
      </c>
      <c r="I1377" s="25">
        <v>-89446.46</v>
      </c>
      <c r="J1377" s="25">
        <v>-53033.13</v>
      </c>
      <c r="K1377" s="25">
        <v>-44389.16</v>
      </c>
      <c r="L1377" s="25">
        <v>-51938.8</v>
      </c>
      <c r="M1377" s="25">
        <v>-52201.81</v>
      </c>
      <c r="N1377" s="25">
        <v>-53351.06</v>
      </c>
      <c r="O1377" s="25">
        <v>-85883.54</v>
      </c>
      <c r="P1377" s="25">
        <v>-54371.77</v>
      </c>
      <c r="Q1377" s="25">
        <v>-54702.39</v>
      </c>
      <c r="R1377" s="25">
        <f t="shared" si="192"/>
        <v>-60267.947500000002</v>
      </c>
      <c r="T1377" s="26"/>
      <c r="U1377" s="26"/>
      <c r="V1377" s="26"/>
      <c r="W1377" s="26"/>
      <c r="X1377" s="26"/>
      <c r="Y1377" s="26"/>
      <c r="Z1377" s="26"/>
      <c r="AA1377" s="26"/>
      <c r="AB1377" s="1"/>
      <c r="AC1377" s="27"/>
    </row>
    <row r="1378" spans="1:31" ht="13.5" hidden="1" outlineLevel="3" thickBot="1" x14ac:dyDescent="0.25">
      <c r="A1378" s="28" t="s">
        <v>2646</v>
      </c>
      <c r="B1378" s="28" t="s">
        <v>2647</v>
      </c>
      <c r="C1378" s="24" t="s">
        <v>2860</v>
      </c>
      <c r="D1378" s="24" t="s">
        <v>2861</v>
      </c>
      <c r="E1378" s="25">
        <v>0</v>
      </c>
      <c r="F1378" s="25">
        <v>0</v>
      </c>
      <c r="G1378" s="25">
        <v>0</v>
      </c>
      <c r="H1378" s="25">
        <v>-1000</v>
      </c>
      <c r="I1378" s="25">
        <v>0</v>
      </c>
      <c r="J1378" s="25">
        <v>0</v>
      </c>
      <c r="K1378" s="25">
        <v>0</v>
      </c>
      <c r="L1378" s="25">
        <v>0</v>
      </c>
      <c r="M1378" s="25">
        <v>0</v>
      </c>
      <c r="N1378" s="25">
        <v>0</v>
      </c>
      <c r="O1378" s="25">
        <v>0</v>
      </c>
      <c r="P1378" s="25">
        <v>0</v>
      </c>
      <c r="Q1378" s="25">
        <v>0</v>
      </c>
      <c r="R1378" s="25">
        <f t="shared" si="192"/>
        <v>-83.333333333333329</v>
      </c>
      <c r="T1378" s="26"/>
      <c r="U1378" s="26"/>
      <c r="V1378" s="26"/>
      <c r="W1378" s="26"/>
      <c r="X1378" s="26"/>
      <c r="Y1378" s="26"/>
      <c r="Z1378" s="26"/>
      <c r="AA1378" s="26"/>
      <c r="AB1378" s="1"/>
      <c r="AC1378" s="27"/>
    </row>
    <row r="1379" spans="1:31" ht="13.5" hidden="1" outlineLevel="3" thickBot="1" x14ac:dyDescent="0.25">
      <c r="A1379" s="28" t="s">
        <v>2646</v>
      </c>
      <c r="B1379" s="28" t="s">
        <v>2647</v>
      </c>
      <c r="C1379" s="24" t="s">
        <v>2862</v>
      </c>
      <c r="D1379" s="24" t="s">
        <v>2863</v>
      </c>
      <c r="E1379" s="25">
        <v>-28856345.059999999</v>
      </c>
      <c r="F1379" s="25">
        <v>-30440127.059999999</v>
      </c>
      <c r="G1379" s="25">
        <v>-29765083.079999998</v>
      </c>
      <c r="H1379" s="25">
        <v>-29483165.640000001</v>
      </c>
      <c r="I1379" s="25">
        <v>-29455760.630000003</v>
      </c>
      <c r="J1379" s="25">
        <v>-27775629.889999997</v>
      </c>
      <c r="K1379" s="25">
        <v>-9446344.1699999999</v>
      </c>
      <c r="L1379" s="25">
        <v>-28299555.959999997</v>
      </c>
      <c r="M1379" s="25">
        <v>-23921264.419999998</v>
      </c>
      <c r="N1379" s="25">
        <v>-31406710.130000003</v>
      </c>
      <c r="O1379" s="25">
        <v>-31551629.18</v>
      </c>
      <c r="P1379" s="25">
        <v>-30443106.560000002</v>
      </c>
      <c r="Q1379" s="25">
        <v>-31552633.419999998</v>
      </c>
      <c r="R1379" s="25">
        <f t="shared" si="192"/>
        <v>-27682738.829999994</v>
      </c>
      <c r="T1379" s="26"/>
      <c r="U1379" s="26"/>
      <c r="V1379" s="26"/>
      <c r="W1379" s="26"/>
      <c r="X1379" s="26"/>
      <c r="Y1379" s="26"/>
      <c r="Z1379" s="26"/>
      <c r="AA1379" s="26"/>
      <c r="AB1379" s="1"/>
      <c r="AC1379" s="27"/>
    </row>
    <row r="1380" spans="1:31" ht="13.5" hidden="1" outlineLevel="3" thickBot="1" x14ac:dyDescent="0.25">
      <c r="A1380" s="28" t="s">
        <v>2646</v>
      </c>
      <c r="B1380" s="28" t="s">
        <v>2647</v>
      </c>
      <c r="C1380" s="24" t="s">
        <v>2864</v>
      </c>
      <c r="D1380" s="24" t="s">
        <v>2865</v>
      </c>
      <c r="E1380" s="25">
        <v>-265349.38</v>
      </c>
      <c r="F1380" s="25">
        <v>-308587.39</v>
      </c>
      <c r="G1380" s="25">
        <v>-297643.28999999998</v>
      </c>
      <c r="H1380" s="25">
        <v>-12269542.25</v>
      </c>
      <c r="I1380" s="25">
        <v>-23851813.859999999</v>
      </c>
      <c r="J1380" s="25">
        <v>-26301257.469999999</v>
      </c>
      <c r="K1380" s="25">
        <v>0</v>
      </c>
      <c r="L1380" s="25">
        <v>-2701180.9</v>
      </c>
      <c r="M1380" s="25">
        <v>-5399436.3300000001</v>
      </c>
      <c r="N1380" s="25">
        <v>-4105026.96</v>
      </c>
      <c r="O1380" s="25">
        <v>-5521449.2199999997</v>
      </c>
      <c r="P1380" s="25">
        <v>-6866829.8099999996</v>
      </c>
      <c r="Q1380" s="25">
        <v>-8376866.54</v>
      </c>
      <c r="R1380" s="25">
        <f t="shared" si="192"/>
        <v>-7661989.6199999982</v>
      </c>
      <c r="T1380" s="26"/>
      <c r="U1380" s="26"/>
      <c r="V1380" s="26"/>
      <c r="W1380" s="26"/>
      <c r="X1380" s="26"/>
      <c r="Y1380" s="26"/>
      <c r="Z1380" s="26"/>
      <c r="AA1380" s="26"/>
      <c r="AB1380" s="1"/>
      <c r="AC1380" s="27"/>
    </row>
    <row r="1381" spans="1:31" ht="13.5" hidden="1" outlineLevel="3" thickBot="1" x14ac:dyDescent="0.25">
      <c r="A1381" s="28" t="s">
        <v>2646</v>
      </c>
      <c r="B1381" s="28" t="s">
        <v>2647</v>
      </c>
      <c r="C1381" s="24" t="s">
        <v>2866</v>
      </c>
      <c r="D1381" s="24" t="s">
        <v>2867</v>
      </c>
      <c r="E1381" s="25">
        <v>-22500</v>
      </c>
      <c r="F1381" s="25">
        <v>-26250.01</v>
      </c>
      <c r="G1381" s="25">
        <v>-30000.02</v>
      </c>
      <c r="H1381" s="25">
        <v>-33750.01</v>
      </c>
      <c r="I1381" s="25">
        <v>-37500.01</v>
      </c>
      <c r="J1381" s="25">
        <v>-41250.01</v>
      </c>
      <c r="K1381" s="25">
        <v>0</v>
      </c>
      <c r="L1381" s="25">
        <v>-2083.33</v>
      </c>
      <c r="M1381" s="25">
        <v>-4166.66</v>
      </c>
      <c r="N1381" s="25">
        <v>-6249.99</v>
      </c>
      <c r="O1381" s="25">
        <v>-8333.33</v>
      </c>
      <c r="P1381" s="25">
        <v>-10416.66</v>
      </c>
      <c r="Q1381" s="25">
        <v>-12500</v>
      </c>
      <c r="R1381" s="25">
        <f t="shared" si="192"/>
        <v>-18125.002499999999</v>
      </c>
      <c r="T1381" s="26"/>
      <c r="U1381" s="26"/>
      <c r="V1381" s="26"/>
      <c r="W1381" s="26"/>
      <c r="X1381" s="26"/>
      <c r="Y1381" s="26"/>
      <c r="Z1381" s="26"/>
      <c r="AA1381" s="26"/>
      <c r="AB1381" s="1"/>
      <c r="AC1381" s="27"/>
    </row>
    <row r="1382" spans="1:31" ht="13.5" hidden="1" outlineLevel="3" thickBot="1" x14ac:dyDescent="0.25">
      <c r="A1382" s="28" t="s">
        <v>2646</v>
      </c>
      <c r="B1382" s="28" t="s">
        <v>2647</v>
      </c>
      <c r="C1382" s="24" t="s">
        <v>2868</v>
      </c>
      <c r="D1382" s="24" t="s">
        <v>2869</v>
      </c>
      <c r="E1382" s="25">
        <v>-582750</v>
      </c>
      <c r="F1382" s="25">
        <v>-681187.49</v>
      </c>
      <c r="G1382" s="25">
        <v>-775000.03</v>
      </c>
      <c r="H1382" s="25">
        <v>-869437.5</v>
      </c>
      <c r="I1382" s="25">
        <v>-966458.34</v>
      </c>
      <c r="J1382" s="25">
        <v>-1063104.23</v>
      </c>
      <c r="K1382" s="25">
        <v>-2326000</v>
      </c>
      <c r="L1382" s="25">
        <v>-192791.67999999999</v>
      </c>
      <c r="M1382" s="25">
        <v>-384000</v>
      </c>
      <c r="N1382" s="25">
        <v>-572625</v>
      </c>
      <c r="O1382" s="25">
        <v>-763166.67</v>
      </c>
      <c r="P1382" s="25">
        <v>-962083.29</v>
      </c>
      <c r="Q1382" s="25">
        <v>-1151750</v>
      </c>
      <c r="R1382" s="25">
        <f t="shared" si="192"/>
        <v>-868592.01916666667</v>
      </c>
      <c r="T1382" s="26"/>
      <c r="U1382" s="26"/>
      <c r="V1382" s="26"/>
      <c r="W1382" s="26"/>
      <c r="X1382" s="26"/>
      <c r="Y1382" s="26"/>
      <c r="Z1382" s="26"/>
      <c r="AA1382" s="26"/>
      <c r="AB1382" s="1"/>
      <c r="AC1382" s="27"/>
    </row>
    <row r="1383" spans="1:31" ht="13.5" hidden="1" outlineLevel="3" thickBot="1" x14ac:dyDescent="0.25">
      <c r="A1383" s="28" t="s">
        <v>2646</v>
      </c>
      <c r="B1383" s="28" t="s">
        <v>2647</v>
      </c>
      <c r="C1383" s="24" t="s">
        <v>2870</v>
      </c>
      <c r="D1383" s="24" t="s">
        <v>2871</v>
      </c>
      <c r="E1383" s="25">
        <v>-93677.6</v>
      </c>
      <c r="F1383" s="25">
        <v>14364.04</v>
      </c>
      <c r="G1383" s="25">
        <v>-26978.67</v>
      </c>
      <c r="H1383" s="25">
        <v>-78975.48000000001</v>
      </c>
      <c r="I1383" s="25">
        <v>23106.31</v>
      </c>
      <c r="J1383" s="25">
        <v>-28198.449999999997</v>
      </c>
      <c r="K1383" s="25">
        <v>-98529.97</v>
      </c>
      <c r="L1383" s="25">
        <v>-112823.71</v>
      </c>
      <c r="M1383" s="25">
        <v>-163381.46</v>
      </c>
      <c r="N1383" s="25">
        <v>-42565.600000000006</v>
      </c>
      <c r="O1383" s="25">
        <v>29878.469999999998</v>
      </c>
      <c r="P1383" s="25">
        <v>-448.87999999999738</v>
      </c>
      <c r="Q1383" s="25">
        <v>-50933.22</v>
      </c>
      <c r="R1383" s="25">
        <f t="shared" si="192"/>
        <v>-46404.90083333334</v>
      </c>
      <c r="T1383" s="26"/>
      <c r="U1383" s="26"/>
      <c r="V1383" s="26"/>
      <c r="W1383" s="26"/>
      <c r="X1383" s="26"/>
      <c r="Y1383" s="26"/>
      <c r="Z1383" s="26"/>
      <c r="AA1383" s="26"/>
      <c r="AB1383" s="1"/>
      <c r="AC1383" s="27"/>
    </row>
    <row r="1384" spans="1:31" ht="13.5" hidden="1" outlineLevel="2" collapsed="1" thickBot="1" x14ac:dyDescent="0.25">
      <c r="A1384" s="29" t="s">
        <v>2872</v>
      </c>
      <c r="B1384" s="29"/>
      <c r="C1384" s="29"/>
      <c r="D1384" s="29"/>
      <c r="E1384" s="30">
        <f t="shared" ref="E1384:R1384" si="193">SUBTOTAL(9,E1272:E1383)</f>
        <v>-629749461.88999987</v>
      </c>
      <c r="F1384" s="30">
        <f t="shared" si="193"/>
        <v>-634227479.37</v>
      </c>
      <c r="G1384" s="30">
        <f t="shared" si="193"/>
        <v>-583291272.00999987</v>
      </c>
      <c r="H1384" s="30">
        <f t="shared" si="193"/>
        <v>-596352481.02999985</v>
      </c>
      <c r="I1384" s="30">
        <f t="shared" si="193"/>
        <v>-600087116.97000015</v>
      </c>
      <c r="J1384" s="30">
        <f t="shared" si="193"/>
        <v>-655571403.16000021</v>
      </c>
      <c r="K1384" s="30">
        <f t="shared" si="193"/>
        <v>-617255909.05999994</v>
      </c>
      <c r="L1384" s="30">
        <f t="shared" si="193"/>
        <v>-652328962.52999973</v>
      </c>
      <c r="M1384" s="30">
        <f t="shared" si="193"/>
        <v>-644628458.60000002</v>
      </c>
      <c r="N1384" s="30">
        <f t="shared" si="193"/>
        <v>-677882307.76000011</v>
      </c>
      <c r="O1384" s="30">
        <f t="shared" si="193"/>
        <v>-692480171.70999968</v>
      </c>
      <c r="P1384" s="30">
        <f t="shared" si="193"/>
        <v>-770415008.11999965</v>
      </c>
      <c r="Q1384" s="30">
        <f t="shared" si="193"/>
        <v>-783417777.93999982</v>
      </c>
      <c r="R1384" s="30">
        <f t="shared" si="193"/>
        <v>-652592015.85291719</v>
      </c>
      <c r="S1384" s="4"/>
      <c r="T1384" s="30">
        <f>SUBTOTAL(9,T1272:T1383)</f>
        <v>0</v>
      </c>
      <c r="U1384" s="30">
        <f>R1384</f>
        <v>-652592015.85291719</v>
      </c>
      <c r="V1384" s="30">
        <f>SUBTOTAL(9,V1272:V1383)</f>
        <v>0</v>
      </c>
      <c r="W1384" s="30">
        <f>SUBTOTAL(9,W1272:W1383)</f>
        <v>0</v>
      </c>
      <c r="X1384" s="30"/>
      <c r="Y1384" s="30">
        <v>0</v>
      </c>
      <c r="Z1384" s="30">
        <v>0</v>
      </c>
      <c r="AA1384" s="30">
        <v>0</v>
      </c>
      <c r="AB1384" s="30"/>
      <c r="AC1384" s="31">
        <f>IF(V1384=0,0,Y1384/V1384)</f>
        <v>0</v>
      </c>
      <c r="AE1384" s="4"/>
    </row>
    <row r="1385" spans="1:31" ht="13.5" hidden="1" outlineLevel="3" thickBot="1" x14ac:dyDescent="0.25">
      <c r="A1385" s="24" t="s">
        <v>2873</v>
      </c>
      <c r="B1385" s="24" t="s">
        <v>2874</v>
      </c>
      <c r="C1385" s="24" t="s">
        <v>2875</v>
      </c>
      <c r="D1385" s="24" t="s">
        <v>715</v>
      </c>
      <c r="E1385" s="25">
        <v>-1000</v>
      </c>
      <c r="F1385" s="25">
        <v>-1000</v>
      </c>
      <c r="G1385" s="25">
        <v>-1000</v>
      </c>
      <c r="H1385" s="25">
        <v>-1000</v>
      </c>
      <c r="I1385" s="25">
        <v>-1000</v>
      </c>
      <c r="J1385" s="25">
        <v>-1000</v>
      </c>
      <c r="K1385" s="25">
        <v>-1000</v>
      </c>
      <c r="L1385" s="25">
        <v>-1000</v>
      </c>
      <c r="M1385" s="25">
        <v>-1000</v>
      </c>
      <c r="N1385" s="25">
        <v>-1000</v>
      </c>
      <c r="O1385" s="25">
        <v>-1000</v>
      </c>
      <c r="P1385" s="25">
        <v>-1000</v>
      </c>
      <c r="Q1385" s="25">
        <v>-1000</v>
      </c>
      <c r="R1385" s="25">
        <f t="shared" ref="R1385:R1403" si="194">(E1385+2*SUM(F1385:P1385)+Q1385)/24</f>
        <v>-1000</v>
      </c>
      <c r="T1385" s="26"/>
      <c r="U1385" s="26"/>
      <c r="V1385" s="26"/>
      <c r="W1385" s="26"/>
      <c r="X1385" s="26"/>
      <c r="Y1385" s="26"/>
      <c r="Z1385" s="26"/>
      <c r="AA1385" s="26"/>
      <c r="AB1385" s="1"/>
      <c r="AC1385" s="27"/>
    </row>
    <row r="1386" spans="1:31" ht="13.5" hidden="1" outlineLevel="3" thickBot="1" x14ac:dyDescent="0.25">
      <c r="A1386" s="28" t="s">
        <v>2873</v>
      </c>
      <c r="B1386" s="28" t="s">
        <v>2874</v>
      </c>
      <c r="C1386" s="24" t="s">
        <v>2876</v>
      </c>
      <c r="D1386" s="24" t="s">
        <v>2877</v>
      </c>
      <c r="E1386" s="25">
        <v>-707242.6</v>
      </c>
      <c r="F1386" s="25">
        <v>-122974.16</v>
      </c>
      <c r="G1386" s="25">
        <v>-368121.54</v>
      </c>
      <c r="H1386" s="25">
        <v>-1300</v>
      </c>
      <c r="I1386" s="25">
        <v>-126010.12</v>
      </c>
      <c r="J1386" s="25">
        <v>-527097.55000000005</v>
      </c>
      <c r="K1386" s="25">
        <v>-35501.07</v>
      </c>
      <c r="L1386" s="25">
        <v>-482282.9</v>
      </c>
      <c r="M1386" s="25">
        <v>-382140.11</v>
      </c>
      <c r="N1386" s="25">
        <v>-134088.68</v>
      </c>
      <c r="O1386" s="25">
        <v>-408578</v>
      </c>
      <c r="P1386" s="25">
        <v>-167081.1</v>
      </c>
      <c r="Q1386" s="25">
        <v>-665453.35</v>
      </c>
      <c r="R1386" s="25">
        <f t="shared" si="194"/>
        <v>-286793.60041666665</v>
      </c>
      <c r="T1386" s="26"/>
      <c r="U1386" s="26"/>
      <c r="V1386" s="26"/>
      <c r="W1386" s="26"/>
      <c r="X1386" s="26"/>
      <c r="Y1386" s="26"/>
      <c r="Z1386" s="26"/>
      <c r="AA1386" s="26"/>
      <c r="AB1386" s="1"/>
      <c r="AC1386" s="27"/>
    </row>
    <row r="1387" spans="1:31" ht="13.5" hidden="1" outlineLevel="3" thickBot="1" x14ac:dyDescent="0.25">
      <c r="A1387" s="28" t="s">
        <v>2873</v>
      </c>
      <c r="B1387" s="28" t="s">
        <v>2874</v>
      </c>
      <c r="C1387" s="24" t="s">
        <v>2878</v>
      </c>
      <c r="D1387" s="24" t="s">
        <v>2879</v>
      </c>
      <c r="E1387" s="25">
        <v>-1050962.01</v>
      </c>
      <c r="F1387" s="25">
        <v>-1772029.99</v>
      </c>
      <c r="G1387" s="25">
        <v>-5628149.1900000004</v>
      </c>
      <c r="H1387" s="25">
        <v>-1346672.83</v>
      </c>
      <c r="I1387" s="25">
        <v>-1257913.22</v>
      </c>
      <c r="J1387" s="25">
        <v>-1367528.23</v>
      </c>
      <c r="K1387" s="25">
        <v>-1116467.93</v>
      </c>
      <c r="L1387" s="25">
        <v>-941537.74</v>
      </c>
      <c r="M1387" s="25">
        <v>-159064.26</v>
      </c>
      <c r="N1387" s="25">
        <v>-331536.76</v>
      </c>
      <c r="O1387" s="25">
        <v>-1402463.67</v>
      </c>
      <c r="P1387" s="25">
        <v>-1167026.3700000001</v>
      </c>
      <c r="Q1387" s="25">
        <v>-1344245.05</v>
      </c>
      <c r="R1387" s="25">
        <f t="shared" si="194"/>
        <v>-1473999.4766666666</v>
      </c>
      <c r="T1387" s="26"/>
      <c r="U1387" s="26"/>
      <c r="V1387" s="26"/>
      <c r="W1387" s="26"/>
      <c r="X1387" s="26"/>
      <c r="Y1387" s="26"/>
      <c r="Z1387" s="26"/>
      <c r="AA1387" s="26"/>
      <c r="AB1387" s="1"/>
      <c r="AC1387" s="27"/>
    </row>
    <row r="1388" spans="1:31" ht="13.5" hidden="1" outlineLevel="3" thickBot="1" x14ac:dyDescent="0.25">
      <c r="A1388" s="28" t="s">
        <v>2873</v>
      </c>
      <c r="B1388" s="28" t="s">
        <v>2874</v>
      </c>
      <c r="C1388" s="24" t="s">
        <v>2880</v>
      </c>
      <c r="D1388" s="24" t="s">
        <v>2881</v>
      </c>
      <c r="E1388" s="25">
        <v>-17507423</v>
      </c>
      <c r="F1388" s="25">
        <v>-14363845</v>
      </c>
      <c r="G1388" s="25">
        <v>-18268560</v>
      </c>
      <c r="H1388" s="25">
        <v>-20531910</v>
      </c>
      <c r="I1388" s="25">
        <v>-19428392</v>
      </c>
      <c r="J1388" s="25">
        <v>-13707421</v>
      </c>
      <c r="K1388" s="25">
        <v>-5849210</v>
      </c>
      <c r="L1388" s="25">
        <v>-13325118</v>
      </c>
      <c r="M1388" s="25">
        <v>-8784681</v>
      </c>
      <c r="N1388" s="25">
        <v>-12515103</v>
      </c>
      <c r="O1388" s="25">
        <v>-10862700</v>
      </c>
      <c r="P1388" s="25">
        <v>-10758650</v>
      </c>
      <c r="Q1388" s="25">
        <v>-8270100</v>
      </c>
      <c r="R1388" s="25">
        <f t="shared" si="194"/>
        <v>-13440362.625</v>
      </c>
      <c r="T1388" s="26"/>
      <c r="U1388" s="26"/>
      <c r="V1388" s="26"/>
      <c r="W1388" s="26"/>
      <c r="X1388" s="26"/>
      <c r="Y1388" s="26"/>
      <c r="Z1388" s="26"/>
      <c r="AA1388" s="26"/>
      <c r="AB1388" s="1"/>
      <c r="AC1388" s="27"/>
    </row>
    <row r="1389" spans="1:31" ht="13.5" hidden="1" outlineLevel="3" thickBot="1" x14ac:dyDescent="0.25">
      <c r="A1389" s="28" t="s">
        <v>2873</v>
      </c>
      <c r="B1389" s="28" t="s">
        <v>2874</v>
      </c>
      <c r="C1389" s="24" t="s">
        <v>2882</v>
      </c>
      <c r="D1389" s="24" t="s">
        <v>2883</v>
      </c>
      <c r="E1389" s="25">
        <v>-7263780.3700000001</v>
      </c>
      <c r="F1389" s="25">
        <v>-8636741.6500000004</v>
      </c>
      <c r="G1389" s="25">
        <v>-7979170.7400000002</v>
      </c>
      <c r="H1389" s="25">
        <v>-7410687.8700000001</v>
      </c>
      <c r="I1389" s="25">
        <v>-7882535.75</v>
      </c>
      <c r="J1389" s="25">
        <v>-7863557.0700000003</v>
      </c>
      <c r="K1389" s="25">
        <v>-6717425.6900000004</v>
      </c>
      <c r="L1389" s="25">
        <v>-8131947.8099999996</v>
      </c>
      <c r="M1389" s="25">
        <v>-8504984.0899999999</v>
      </c>
      <c r="N1389" s="25">
        <v>-7356001.9400000004</v>
      </c>
      <c r="O1389" s="25">
        <v>-7415974.2400000002</v>
      </c>
      <c r="P1389" s="25">
        <v>-7435277.1600000001</v>
      </c>
      <c r="Q1389" s="25">
        <v>-7610377.3300000001</v>
      </c>
      <c r="R1389" s="25">
        <f t="shared" si="194"/>
        <v>-7730948.5716666663</v>
      </c>
      <c r="T1389" s="26"/>
      <c r="U1389" s="26"/>
      <c r="V1389" s="26"/>
      <c r="W1389" s="26"/>
      <c r="X1389" s="26"/>
      <c r="Y1389" s="26"/>
      <c r="Z1389" s="26"/>
      <c r="AA1389" s="26"/>
      <c r="AB1389" s="1"/>
      <c r="AC1389" s="27"/>
    </row>
    <row r="1390" spans="1:31" ht="13.5" hidden="1" outlineLevel="3" thickBot="1" x14ac:dyDescent="0.25">
      <c r="A1390" s="28" t="s">
        <v>2873</v>
      </c>
      <c r="B1390" s="28" t="s">
        <v>2874</v>
      </c>
      <c r="C1390" s="24" t="s">
        <v>2884</v>
      </c>
      <c r="D1390" s="24" t="s">
        <v>2885</v>
      </c>
      <c r="E1390" s="25">
        <v>-259352.53</v>
      </c>
      <c r="F1390" s="25">
        <v>-269317.15000000002</v>
      </c>
      <c r="G1390" s="25">
        <v>-267445.03999999998</v>
      </c>
      <c r="H1390" s="25">
        <v>-255835.44</v>
      </c>
      <c r="I1390" s="25">
        <v>-259519.18</v>
      </c>
      <c r="J1390" s="25">
        <v>-248851.44</v>
      </c>
      <c r="K1390" s="25">
        <v>-268471.7</v>
      </c>
      <c r="L1390" s="25">
        <v>-266000.57</v>
      </c>
      <c r="M1390" s="25">
        <v>-240517.13</v>
      </c>
      <c r="N1390" s="25">
        <v>-262101.44</v>
      </c>
      <c r="O1390" s="25">
        <v>-255221.33</v>
      </c>
      <c r="P1390" s="25">
        <v>-260757.96</v>
      </c>
      <c r="Q1390" s="25">
        <v>-252622.31</v>
      </c>
      <c r="R1390" s="25">
        <f t="shared" si="194"/>
        <v>-259168.81666666665</v>
      </c>
      <c r="T1390" s="26"/>
      <c r="U1390" s="26"/>
      <c r="V1390" s="26"/>
      <c r="W1390" s="26"/>
      <c r="X1390" s="26"/>
      <c r="Y1390" s="26"/>
      <c r="Z1390" s="26"/>
      <c r="AA1390" s="26"/>
      <c r="AB1390" s="1"/>
      <c r="AC1390" s="27"/>
    </row>
    <row r="1391" spans="1:31" ht="13.5" hidden="1" outlineLevel="3" thickBot="1" x14ac:dyDescent="0.25">
      <c r="A1391" s="28" t="s">
        <v>2873</v>
      </c>
      <c r="B1391" s="28" t="s">
        <v>2874</v>
      </c>
      <c r="C1391" s="24" t="s">
        <v>2886</v>
      </c>
      <c r="D1391" s="24" t="s">
        <v>2887</v>
      </c>
      <c r="E1391" s="25">
        <v>-4698.09</v>
      </c>
      <c r="F1391" s="25">
        <v>-2644.55</v>
      </c>
      <c r="G1391" s="25">
        <v>-49245.33</v>
      </c>
      <c r="H1391" s="25">
        <v>-30652.1</v>
      </c>
      <c r="I1391" s="25">
        <v>-22051.85</v>
      </c>
      <c r="J1391" s="25">
        <v>94732.54</v>
      </c>
      <c r="K1391" s="25">
        <v>-50169.86</v>
      </c>
      <c r="L1391" s="25">
        <v>-44215.03</v>
      </c>
      <c r="M1391" s="25">
        <v>-5827.07</v>
      </c>
      <c r="N1391" s="25">
        <v>-18275.78</v>
      </c>
      <c r="O1391" s="25">
        <v>-57005.48</v>
      </c>
      <c r="P1391" s="25">
        <v>-36110.089999999997</v>
      </c>
      <c r="Q1391" s="25">
        <v>-46223.06</v>
      </c>
      <c r="R1391" s="25">
        <f t="shared" si="194"/>
        <v>-20577.097916666669</v>
      </c>
      <c r="T1391" s="26"/>
      <c r="U1391" s="26"/>
      <c r="V1391" s="26"/>
      <c r="W1391" s="26"/>
      <c r="X1391" s="26"/>
      <c r="Y1391" s="26"/>
      <c r="Z1391" s="26"/>
      <c r="AA1391" s="26"/>
      <c r="AB1391" s="1"/>
      <c r="AC1391" s="27"/>
    </row>
    <row r="1392" spans="1:31" ht="13.5" hidden="1" outlineLevel="3" thickBot="1" x14ac:dyDescent="0.25">
      <c r="A1392" s="28" t="s">
        <v>2873</v>
      </c>
      <c r="B1392" s="28" t="s">
        <v>2874</v>
      </c>
      <c r="C1392" s="24" t="s">
        <v>2888</v>
      </c>
      <c r="D1392" s="24" t="s">
        <v>2889</v>
      </c>
      <c r="E1392" s="25">
        <v>-103015.58</v>
      </c>
      <c r="F1392" s="25">
        <v>-1491.11</v>
      </c>
      <c r="G1392" s="25">
        <v>-2210.0300000000002</v>
      </c>
      <c r="H1392" s="25">
        <v>-2187.0300000000002</v>
      </c>
      <c r="I1392" s="25">
        <v>-1702.61</v>
      </c>
      <c r="J1392" s="25">
        <v>0</v>
      </c>
      <c r="K1392" s="25">
        <v>-171.67</v>
      </c>
      <c r="L1392" s="25">
        <v>0</v>
      </c>
      <c r="M1392" s="25">
        <v>0</v>
      </c>
      <c r="N1392" s="25">
        <v>0</v>
      </c>
      <c r="O1392" s="25">
        <v>0</v>
      </c>
      <c r="P1392" s="25">
        <v>0</v>
      </c>
      <c r="Q1392" s="25">
        <v>0</v>
      </c>
      <c r="R1392" s="25">
        <f t="shared" si="194"/>
        <v>-4939.1866666666665</v>
      </c>
      <c r="T1392" s="26"/>
      <c r="U1392" s="26"/>
      <c r="V1392" s="26"/>
      <c r="W1392" s="26"/>
      <c r="X1392" s="26"/>
      <c r="Y1392" s="26"/>
      <c r="Z1392" s="26"/>
      <c r="AA1392" s="26"/>
      <c r="AB1392" s="1"/>
      <c r="AC1392" s="27"/>
    </row>
    <row r="1393" spans="1:31" ht="13.5" hidden="1" outlineLevel="3" thickBot="1" x14ac:dyDescent="0.25">
      <c r="A1393" s="28" t="s">
        <v>2873</v>
      </c>
      <c r="B1393" s="28" t="s">
        <v>2874</v>
      </c>
      <c r="C1393" s="24" t="s">
        <v>2890</v>
      </c>
      <c r="D1393" s="24" t="s">
        <v>2891</v>
      </c>
      <c r="E1393" s="25">
        <v>-873.01</v>
      </c>
      <c r="F1393" s="25">
        <v>-866.41</v>
      </c>
      <c r="G1393" s="25">
        <v>-6251.04</v>
      </c>
      <c r="H1393" s="25">
        <v>-4421.46</v>
      </c>
      <c r="I1393" s="25">
        <v>-4288.95</v>
      </c>
      <c r="J1393" s="25">
        <v>-7965.83</v>
      </c>
      <c r="K1393" s="25">
        <v>-14568.32</v>
      </c>
      <c r="L1393" s="25">
        <v>-15212.7</v>
      </c>
      <c r="M1393" s="25">
        <v>-14795.21</v>
      </c>
      <c r="N1393" s="25">
        <v>-21485.65</v>
      </c>
      <c r="O1393" s="25">
        <v>-14017.98</v>
      </c>
      <c r="P1393" s="25">
        <v>-7908.66</v>
      </c>
      <c r="Q1393" s="25">
        <v>-14345.98</v>
      </c>
      <c r="R1393" s="25">
        <f t="shared" si="194"/>
        <v>-9949.308750000002</v>
      </c>
      <c r="T1393" s="26"/>
      <c r="U1393" s="26"/>
      <c r="V1393" s="26"/>
      <c r="W1393" s="26"/>
      <c r="X1393" s="26"/>
      <c r="Y1393" s="26"/>
      <c r="Z1393" s="26"/>
      <c r="AA1393" s="26"/>
      <c r="AB1393" s="1"/>
      <c r="AC1393" s="27"/>
    </row>
    <row r="1394" spans="1:31" ht="13.5" hidden="1" outlineLevel="3" thickBot="1" x14ac:dyDescent="0.25">
      <c r="A1394" s="28" t="s">
        <v>2873</v>
      </c>
      <c r="B1394" s="28" t="s">
        <v>2874</v>
      </c>
      <c r="C1394" s="24" t="s">
        <v>2892</v>
      </c>
      <c r="D1394" s="24" t="s">
        <v>2893</v>
      </c>
      <c r="E1394" s="25">
        <v>0</v>
      </c>
      <c r="F1394" s="25">
        <v>0</v>
      </c>
      <c r="G1394" s="25">
        <v>0</v>
      </c>
      <c r="H1394" s="25">
        <v>0</v>
      </c>
      <c r="I1394" s="25">
        <v>0</v>
      </c>
      <c r="J1394" s="25">
        <v>-1957.2</v>
      </c>
      <c r="K1394" s="25">
        <v>-1174.29</v>
      </c>
      <c r="L1394" s="25">
        <v>-1931.77</v>
      </c>
      <c r="M1394" s="25">
        <v>-1545.45</v>
      </c>
      <c r="N1394" s="25">
        <v>-1738.62</v>
      </c>
      <c r="O1394" s="25">
        <v>-2925.24</v>
      </c>
      <c r="P1394" s="25">
        <v>-2662.4</v>
      </c>
      <c r="Q1394" s="25">
        <v>-2463.7600000000002</v>
      </c>
      <c r="R1394" s="25">
        <f t="shared" si="194"/>
        <v>-1263.9041666666665</v>
      </c>
      <c r="T1394" s="26"/>
      <c r="U1394" s="26"/>
      <c r="V1394" s="26"/>
      <c r="W1394" s="26"/>
      <c r="X1394" s="26"/>
      <c r="Y1394" s="26"/>
      <c r="Z1394" s="26"/>
      <c r="AA1394" s="26"/>
      <c r="AB1394" s="1"/>
      <c r="AC1394" s="27"/>
    </row>
    <row r="1395" spans="1:31" ht="13.5" hidden="1" outlineLevel="3" thickBot="1" x14ac:dyDescent="0.25">
      <c r="A1395" s="28" t="s">
        <v>2873</v>
      </c>
      <c r="B1395" s="28" t="s">
        <v>2874</v>
      </c>
      <c r="C1395" s="24" t="s">
        <v>2894</v>
      </c>
      <c r="D1395" s="24" t="s">
        <v>2895</v>
      </c>
      <c r="E1395" s="25">
        <v>-819281.72</v>
      </c>
      <c r="F1395" s="25">
        <v>-5276348.84</v>
      </c>
      <c r="G1395" s="25">
        <v>-1996793.94</v>
      </c>
      <c r="H1395" s="25">
        <v>-4642052.01</v>
      </c>
      <c r="I1395" s="25">
        <v>-6458297.8300000001</v>
      </c>
      <c r="J1395" s="25">
        <v>-6420649.29</v>
      </c>
      <c r="K1395" s="25">
        <v>-7968442.3399999999</v>
      </c>
      <c r="L1395" s="25">
        <v>-28736436.539999999</v>
      </c>
      <c r="M1395" s="25">
        <v>-7547787.8300000001</v>
      </c>
      <c r="N1395" s="25">
        <v>-5311047.9000000004</v>
      </c>
      <c r="O1395" s="25">
        <v>-13685510.49</v>
      </c>
      <c r="P1395" s="25">
        <v>-5670112.1200000001</v>
      </c>
      <c r="Q1395" s="25">
        <v>-5492303.29</v>
      </c>
      <c r="R1395" s="25">
        <f t="shared" si="194"/>
        <v>-8072439.3029166656</v>
      </c>
      <c r="T1395" s="26"/>
      <c r="U1395" s="26"/>
      <c r="V1395" s="26"/>
      <c r="W1395" s="26"/>
      <c r="X1395" s="26"/>
      <c r="Y1395" s="26"/>
      <c r="Z1395" s="26"/>
      <c r="AA1395" s="26"/>
      <c r="AB1395" s="1"/>
      <c r="AC1395" s="27"/>
    </row>
    <row r="1396" spans="1:31" ht="13.5" hidden="1" outlineLevel="3" thickBot="1" x14ac:dyDescent="0.25">
      <c r="A1396" s="28" t="s">
        <v>2873</v>
      </c>
      <c r="B1396" s="28" t="s">
        <v>2874</v>
      </c>
      <c r="C1396" s="24" t="s">
        <v>2896</v>
      </c>
      <c r="D1396" s="24" t="s">
        <v>2897</v>
      </c>
      <c r="E1396" s="25">
        <v>-569041.23</v>
      </c>
      <c r="F1396" s="25">
        <v>-790807.62</v>
      </c>
      <c r="G1396" s="25">
        <v>-675507.56</v>
      </c>
      <c r="H1396" s="25">
        <v>-1161579.25</v>
      </c>
      <c r="I1396" s="25">
        <v>-1025062.52</v>
      </c>
      <c r="J1396" s="25">
        <v>-845373.55</v>
      </c>
      <c r="K1396" s="25">
        <v>-1395566.05</v>
      </c>
      <c r="L1396" s="25">
        <v>-800603.06</v>
      </c>
      <c r="M1396" s="25">
        <v>-711961.42</v>
      </c>
      <c r="N1396" s="25">
        <v>-209505.04</v>
      </c>
      <c r="O1396" s="25">
        <v>-1053429.1299999999</v>
      </c>
      <c r="P1396" s="25">
        <v>-822862.47</v>
      </c>
      <c r="Q1396" s="25">
        <v>-978628.04</v>
      </c>
      <c r="R1396" s="25">
        <f t="shared" si="194"/>
        <v>-855507.69208333327</v>
      </c>
      <c r="T1396" s="26"/>
      <c r="U1396" s="26"/>
      <c r="V1396" s="26"/>
      <c r="W1396" s="26"/>
      <c r="X1396" s="26"/>
      <c r="Y1396" s="26"/>
      <c r="Z1396" s="26"/>
      <c r="AA1396" s="26"/>
      <c r="AB1396" s="1"/>
      <c r="AC1396" s="27"/>
    </row>
    <row r="1397" spans="1:31" ht="13.5" hidden="1" outlineLevel="3" thickBot="1" x14ac:dyDescent="0.25">
      <c r="A1397" s="28" t="s">
        <v>2873</v>
      </c>
      <c r="B1397" s="28" t="s">
        <v>2874</v>
      </c>
      <c r="C1397" s="24" t="s">
        <v>2898</v>
      </c>
      <c r="D1397" s="24" t="s">
        <v>2899</v>
      </c>
      <c r="E1397" s="25">
        <v>-1345.78</v>
      </c>
      <c r="F1397" s="25">
        <v>-1728.91</v>
      </c>
      <c r="G1397" s="25">
        <v>-1217.58</v>
      </c>
      <c r="H1397" s="25">
        <v>-2173.52</v>
      </c>
      <c r="I1397" s="25">
        <v>-5592.54</v>
      </c>
      <c r="J1397" s="25">
        <v>-5719.93</v>
      </c>
      <c r="K1397" s="25">
        <v>-8675.15</v>
      </c>
      <c r="L1397" s="25">
        <v>-5296.21</v>
      </c>
      <c r="M1397" s="25">
        <v>-6298.74</v>
      </c>
      <c r="N1397" s="25">
        <v>-9406.93</v>
      </c>
      <c r="O1397" s="25">
        <v>-18037.240000000002</v>
      </c>
      <c r="P1397" s="25">
        <v>-10455.42</v>
      </c>
      <c r="Q1397" s="25">
        <v>-18485.84</v>
      </c>
      <c r="R1397" s="25">
        <f t="shared" si="194"/>
        <v>-7043.165</v>
      </c>
      <c r="T1397" s="26"/>
      <c r="U1397" s="26"/>
      <c r="V1397" s="26"/>
      <c r="W1397" s="26"/>
      <c r="X1397" s="26"/>
      <c r="Y1397" s="26"/>
      <c r="Z1397" s="26"/>
      <c r="AA1397" s="26"/>
      <c r="AB1397" s="1"/>
      <c r="AC1397" s="27"/>
    </row>
    <row r="1398" spans="1:31" ht="13.5" hidden="1" outlineLevel="3" thickBot="1" x14ac:dyDescent="0.25">
      <c r="A1398" s="28" t="s">
        <v>2873</v>
      </c>
      <c r="B1398" s="28" t="s">
        <v>2874</v>
      </c>
      <c r="C1398" s="24" t="s">
        <v>2900</v>
      </c>
      <c r="D1398" s="24" t="s">
        <v>2901</v>
      </c>
      <c r="E1398" s="25">
        <v>-22722.97</v>
      </c>
      <c r="F1398" s="25">
        <v>-23401.43</v>
      </c>
      <c r="G1398" s="25">
        <v>-38632.54</v>
      </c>
      <c r="H1398" s="25">
        <v>-23684.71</v>
      </c>
      <c r="I1398" s="25">
        <v>-26139.82</v>
      </c>
      <c r="J1398" s="25">
        <v>-24302.2</v>
      </c>
      <c r="K1398" s="25">
        <v>-24543.99</v>
      </c>
      <c r="L1398" s="25">
        <v>-24468.25</v>
      </c>
      <c r="M1398" s="25">
        <v>-26329.47</v>
      </c>
      <c r="N1398" s="25">
        <v>-58196.6</v>
      </c>
      <c r="O1398" s="25">
        <v>-42981.01</v>
      </c>
      <c r="P1398" s="25">
        <v>-44508.58</v>
      </c>
      <c r="Q1398" s="25">
        <v>-51187.49</v>
      </c>
      <c r="R1398" s="25">
        <f t="shared" si="194"/>
        <v>-32845.319166666668</v>
      </c>
      <c r="T1398" s="26"/>
      <c r="U1398" s="26"/>
      <c r="V1398" s="26"/>
      <c r="W1398" s="26"/>
      <c r="X1398" s="26"/>
      <c r="Y1398" s="26"/>
      <c r="Z1398" s="26"/>
      <c r="AA1398" s="26"/>
      <c r="AB1398" s="1"/>
      <c r="AC1398" s="27"/>
    </row>
    <row r="1399" spans="1:31" ht="13.5" hidden="1" outlineLevel="3" thickBot="1" x14ac:dyDescent="0.25">
      <c r="A1399" s="28" t="s">
        <v>2873</v>
      </c>
      <c r="B1399" s="28" t="s">
        <v>2874</v>
      </c>
      <c r="C1399" s="24" t="s">
        <v>2902</v>
      </c>
      <c r="D1399" s="24" t="s">
        <v>2903</v>
      </c>
      <c r="E1399" s="25">
        <v>-2903.55</v>
      </c>
      <c r="F1399" s="25">
        <v>-13107.32</v>
      </c>
      <c r="G1399" s="25">
        <v>0</v>
      </c>
      <c r="H1399" s="25">
        <v>0</v>
      </c>
      <c r="I1399" s="25">
        <v>0</v>
      </c>
      <c r="J1399" s="25">
        <v>0</v>
      </c>
      <c r="K1399" s="25">
        <v>-939.24</v>
      </c>
      <c r="L1399" s="25">
        <v>0</v>
      </c>
      <c r="M1399" s="25">
        <v>-2563.54</v>
      </c>
      <c r="N1399" s="25">
        <v>0</v>
      </c>
      <c r="O1399" s="25">
        <v>0</v>
      </c>
      <c r="P1399" s="25">
        <v>-5508.66</v>
      </c>
      <c r="Q1399" s="25">
        <v>-2444.4299999999998</v>
      </c>
      <c r="R1399" s="25">
        <f t="shared" si="194"/>
        <v>-2066.0625</v>
      </c>
      <c r="T1399" s="26"/>
      <c r="U1399" s="26"/>
      <c r="V1399" s="26"/>
      <c r="W1399" s="26"/>
      <c r="X1399" s="26"/>
      <c r="Y1399" s="26"/>
      <c r="Z1399" s="26"/>
      <c r="AA1399" s="26"/>
      <c r="AB1399" s="1"/>
      <c r="AC1399" s="27"/>
    </row>
    <row r="1400" spans="1:31" ht="13.5" hidden="1" outlineLevel="3" thickBot="1" x14ac:dyDescent="0.25">
      <c r="A1400" s="28" t="s">
        <v>2873</v>
      </c>
      <c r="B1400" s="28" t="s">
        <v>2874</v>
      </c>
      <c r="C1400" s="24" t="s">
        <v>2904</v>
      </c>
      <c r="D1400" s="24" t="s">
        <v>2905</v>
      </c>
      <c r="E1400" s="25">
        <v>3226.78</v>
      </c>
      <c r="F1400" s="25">
        <v>-344681.26</v>
      </c>
      <c r="G1400" s="25">
        <v>-505629.36</v>
      </c>
      <c r="H1400" s="25">
        <v>-259815.09</v>
      </c>
      <c r="I1400" s="25">
        <v>-22982.13</v>
      </c>
      <c r="J1400" s="25">
        <v>-58282.42</v>
      </c>
      <c r="K1400" s="25">
        <v>-80687.66</v>
      </c>
      <c r="L1400" s="25">
        <v>-43443.47</v>
      </c>
      <c r="M1400" s="25">
        <v>-95323.38</v>
      </c>
      <c r="N1400" s="25">
        <v>-43245.83</v>
      </c>
      <c r="O1400" s="25">
        <v>-38280.33</v>
      </c>
      <c r="P1400" s="25">
        <v>-85285.82</v>
      </c>
      <c r="Q1400" s="25">
        <v>-21118.23</v>
      </c>
      <c r="R1400" s="25">
        <f t="shared" si="194"/>
        <v>-132216.87291666665</v>
      </c>
      <c r="T1400" s="26"/>
      <c r="U1400" s="26"/>
      <c r="V1400" s="26"/>
      <c r="W1400" s="26"/>
      <c r="X1400" s="26"/>
      <c r="Y1400" s="26"/>
      <c r="Z1400" s="26"/>
      <c r="AA1400" s="26"/>
      <c r="AB1400" s="1"/>
      <c r="AC1400" s="27"/>
    </row>
    <row r="1401" spans="1:31" ht="13.5" hidden="1" outlineLevel="3" thickBot="1" x14ac:dyDescent="0.25">
      <c r="A1401" s="28" t="s">
        <v>2873</v>
      </c>
      <c r="B1401" s="28" t="s">
        <v>2874</v>
      </c>
      <c r="C1401" s="24" t="s">
        <v>2906</v>
      </c>
      <c r="D1401" s="24" t="s">
        <v>2907</v>
      </c>
      <c r="E1401" s="25">
        <v>-401702.36</v>
      </c>
      <c r="F1401" s="25">
        <v>-499164.49</v>
      </c>
      <c r="G1401" s="25">
        <v>-260166</v>
      </c>
      <c r="H1401" s="25">
        <v>-137398.37</v>
      </c>
      <c r="I1401" s="25">
        <v>-224768</v>
      </c>
      <c r="J1401" s="25">
        <v>-189957.13</v>
      </c>
      <c r="K1401" s="25">
        <v>-94526.84</v>
      </c>
      <c r="L1401" s="25">
        <v>58650</v>
      </c>
      <c r="M1401" s="25">
        <v>138918</v>
      </c>
      <c r="N1401" s="25">
        <v>-141288</v>
      </c>
      <c r="O1401" s="25">
        <v>-376830</v>
      </c>
      <c r="P1401" s="25">
        <v>-385936</v>
      </c>
      <c r="Q1401" s="25">
        <v>-208965</v>
      </c>
      <c r="R1401" s="25">
        <f t="shared" si="194"/>
        <v>-201483.37583333335</v>
      </c>
      <c r="T1401" s="26"/>
      <c r="U1401" s="26"/>
      <c r="V1401" s="26"/>
      <c r="W1401" s="26"/>
      <c r="X1401" s="26"/>
      <c r="Y1401" s="26"/>
      <c r="Z1401" s="26"/>
      <c r="AA1401" s="26"/>
      <c r="AB1401" s="1"/>
      <c r="AC1401" s="27"/>
    </row>
    <row r="1402" spans="1:31" ht="13.5" hidden="1" outlineLevel="3" thickBot="1" x14ac:dyDescent="0.25">
      <c r="A1402" s="28" t="s">
        <v>2873</v>
      </c>
      <c r="B1402" s="28" t="s">
        <v>2874</v>
      </c>
      <c r="C1402" s="24" t="s">
        <v>2908</v>
      </c>
      <c r="D1402" s="24" t="s">
        <v>2909</v>
      </c>
      <c r="E1402" s="25">
        <v>-497671.41</v>
      </c>
      <c r="F1402" s="25">
        <v>-376419.41</v>
      </c>
      <c r="G1402" s="25">
        <v>-738441.25</v>
      </c>
      <c r="H1402" s="25">
        <v>-752916.8</v>
      </c>
      <c r="I1402" s="25">
        <v>-1128791.27</v>
      </c>
      <c r="J1402" s="25">
        <v>-1178027.76</v>
      </c>
      <c r="K1402" s="25">
        <v>-1207908.96</v>
      </c>
      <c r="L1402" s="25">
        <v>-903026.35</v>
      </c>
      <c r="M1402" s="25">
        <v>-712461.62</v>
      </c>
      <c r="N1402" s="25">
        <v>-300479.45</v>
      </c>
      <c r="O1402" s="25">
        <v>-573361.87</v>
      </c>
      <c r="P1402" s="25">
        <v>-609431.87</v>
      </c>
      <c r="Q1402" s="25">
        <v>-1025182.32</v>
      </c>
      <c r="R1402" s="25">
        <f t="shared" si="194"/>
        <v>-770224.45624999993</v>
      </c>
      <c r="T1402" s="26"/>
      <c r="U1402" s="26"/>
      <c r="V1402" s="26"/>
      <c r="W1402" s="26"/>
      <c r="X1402" s="26"/>
      <c r="Y1402" s="26"/>
      <c r="Z1402" s="26"/>
      <c r="AA1402" s="26"/>
      <c r="AB1402" s="1"/>
      <c r="AC1402" s="27"/>
    </row>
    <row r="1403" spans="1:31" ht="13.5" hidden="1" outlineLevel="3" thickBot="1" x14ac:dyDescent="0.25">
      <c r="A1403" s="28" t="s">
        <v>2873</v>
      </c>
      <c r="B1403" s="28" t="s">
        <v>2874</v>
      </c>
      <c r="C1403" s="24" t="s">
        <v>2910</v>
      </c>
      <c r="D1403" s="24" t="s">
        <v>2911</v>
      </c>
      <c r="E1403" s="25">
        <v>-115119099.34</v>
      </c>
      <c r="F1403" s="25">
        <v>-115119099.34</v>
      </c>
      <c r="G1403" s="25">
        <v>-115119099.34</v>
      </c>
      <c r="H1403" s="25">
        <v>-115119099.34</v>
      </c>
      <c r="I1403" s="25">
        <v>-115119099.34</v>
      </c>
      <c r="J1403" s="25">
        <v>-115119099.34</v>
      </c>
      <c r="K1403" s="25">
        <v>-115119099.34</v>
      </c>
      <c r="L1403" s="25">
        <v>-115119099.34</v>
      </c>
      <c r="M1403" s="25">
        <v>-115119099.34</v>
      </c>
      <c r="N1403" s="25">
        <v>-115119099.34</v>
      </c>
      <c r="O1403" s="25">
        <v>-115119099.34</v>
      </c>
      <c r="P1403" s="25">
        <v>-115119099.34</v>
      </c>
      <c r="Q1403" s="25">
        <v>-115119099.34</v>
      </c>
      <c r="R1403" s="25">
        <f t="shared" si="194"/>
        <v>-115119099.34000002</v>
      </c>
      <c r="T1403" s="26"/>
      <c r="U1403" s="26"/>
      <c r="V1403" s="26"/>
      <c r="W1403" s="26"/>
      <c r="X1403" s="26"/>
      <c r="Y1403" s="26"/>
      <c r="Z1403" s="26"/>
      <c r="AA1403" s="26"/>
      <c r="AB1403" s="1"/>
      <c r="AC1403" s="27"/>
    </row>
    <row r="1404" spans="1:31" ht="13.5" hidden="1" outlineLevel="2" collapsed="1" thickBot="1" x14ac:dyDescent="0.25">
      <c r="A1404" s="29" t="s">
        <v>2912</v>
      </c>
      <c r="B1404" s="29"/>
      <c r="C1404" s="29"/>
      <c r="D1404" s="29"/>
      <c r="E1404" s="30">
        <f t="shared" ref="E1404:R1404" si="195">SUBTOTAL(9,E1385:E1403)</f>
        <v>-144328888.77000001</v>
      </c>
      <c r="F1404" s="30">
        <f t="shared" si="195"/>
        <v>-147615668.64000002</v>
      </c>
      <c r="G1404" s="30">
        <f t="shared" si="195"/>
        <v>-151905640.47999999</v>
      </c>
      <c r="H1404" s="30">
        <f t="shared" si="195"/>
        <v>-151683385.81999999</v>
      </c>
      <c r="I1404" s="30">
        <f t="shared" si="195"/>
        <v>-152994147.13</v>
      </c>
      <c r="J1404" s="30">
        <f t="shared" si="195"/>
        <v>-147472057.40000001</v>
      </c>
      <c r="K1404" s="30">
        <f t="shared" si="195"/>
        <v>-139954550.09999999</v>
      </c>
      <c r="L1404" s="30">
        <f t="shared" si="195"/>
        <v>-168782969.74000001</v>
      </c>
      <c r="M1404" s="30">
        <f t="shared" si="195"/>
        <v>-142177461.66</v>
      </c>
      <c r="N1404" s="30">
        <f t="shared" si="195"/>
        <v>-141833600.96000001</v>
      </c>
      <c r="O1404" s="30">
        <f t="shared" si="195"/>
        <v>-151327415.34999999</v>
      </c>
      <c r="P1404" s="30">
        <f t="shared" si="195"/>
        <v>-142589674.02000001</v>
      </c>
      <c r="Q1404" s="30">
        <f t="shared" si="195"/>
        <v>-141124244.81999999</v>
      </c>
      <c r="R1404" s="30">
        <f t="shared" si="195"/>
        <v>-148421928.17458335</v>
      </c>
      <c r="S1404" s="4"/>
      <c r="T1404" s="30">
        <f>SUBTOTAL(9,T1385:T1403)</f>
        <v>0</v>
      </c>
      <c r="U1404" s="30">
        <f>R1404</f>
        <v>-148421928.17458335</v>
      </c>
      <c r="V1404" s="30">
        <f>SUBTOTAL(9,V1385:V1403)</f>
        <v>0</v>
      </c>
      <c r="W1404" s="30">
        <f>SUBTOTAL(9,W1385:W1403)</f>
        <v>0</v>
      </c>
      <c r="X1404" s="30"/>
      <c r="Y1404" s="30">
        <v>0</v>
      </c>
      <c r="Z1404" s="30">
        <v>0</v>
      </c>
      <c r="AA1404" s="30">
        <v>0</v>
      </c>
      <c r="AB1404" s="30"/>
      <c r="AC1404" s="31">
        <f t="shared" ref="AC1404:AC1413" si="196">IF(V1404=0,0,Y1404/V1404)</f>
        <v>0</v>
      </c>
      <c r="AE1404" s="4"/>
    </row>
    <row r="1405" spans="1:31" ht="13.5" hidden="1" outlineLevel="3" thickBot="1" x14ac:dyDescent="0.25">
      <c r="A1405" s="24" t="s">
        <v>2913</v>
      </c>
      <c r="B1405" s="24" t="s">
        <v>2914</v>
      </c>
      <c r="C1405" s="24" t="s">
        <v>2915</v>
      </c>
      <c r="D1405" s="24" t="s">
        <v>2916</v>
      </c>
      <c r="E1405" s="25">
        <v>-18839539.68</v>
      </c>
      <c r="F1405" s="25">
        <v>-18842515.690000001</v>
      </c>
      <c r="G1405" s="25">
        <v>-18886583.280000001</v>
      </c>
      <c r="H1405" s="25">
        <v>-17774753.640000001</v>
      </c>
      <c r="I1405" s="25">
        <v>-17286165.469999999</v>
      </c>
      <c r="J1405" s="25">
        <v>-16497858.890000001</v>
      </c>
      <c r="K1405" s="25">
        <v>-15365307.039999999</v>
      </c>
      <c r="L1405" s="25">
        <v>-14793000.060000001</v>
      </c>
      <c r="M1405" s="25">
        <v>-14782205.51</v>
      </c>
      <c r="N1405" s="25">
        <v>-13838205.439999999</v>
      </c>
      <c r="O1405" s="25">
        <v>-18960012.190000001</v>
      </c>
      <c r="P1405" s="25">
        <v>-41530847.990000002</v>
      </c>
      <c r="Q1405" s="25">
        <v>-40652556.880000003</v>
      </c>
      <c r="R1405" s="25">
        <f t="shared" ref="R1405:R1412" si="197">(E1405+2*SUM(F1405:P1405)+Q1405)/24</f>
        <v>-19858625.289999999</v>
      </c>
      <c r="T1405" s="26"/>
      <c r="U1405" s="26"/>
      <c r="V1405" s="26">
        <f t="shared" ref="V1405:V1412" si="198">R1405</f>
        <v>-19858625.289999999</v>
      </c>
      <c r="W1405" s="26"/>
      <c r="X1405" s="26"/>
      <c r="Y1405" s="26"/>
      <c r="Z1405" s="26">
        <f t="shared" ref="Z1405:Z1412" si="199">V1405</f>
        <v>-19858625.289999999</v>
      </c>
      <c r="AA1405" s="26"/>
      <c r="AB1405" s="1"/>
      <c r="AC1405" s="27">
        <f t="shared" si="196"/>
        <v>0</v>
      </c>
    </row>
    <row r="1406" spans="1:31" ht="13.5" hidden="1" outlineLevel="3" thickBot="1" x14ac:dyDescent="0.25">
      <c r="A1406" s="28" t="s">
        <v>2913</v>
      </c>
      <c r="B1406" s="28" t="s">
        <v>2914</v>
      </c>
      <c r="C1406" s="24" t="s">
        <v>2917</v>
      </c>
      <c r="D1406" s="24" t="s">
        <v>2918</v>
      </c>
      <c r="E1406" s="25">
        <v>25723.41</v>
      </c>
      <c r="F1406" s="25">
        <v>26439.3</v>
      </c>
      <c r="G1406" s="25">
        <v>26439.3</v>
      </c>
      <c r="H1406" s="25">
        <v>26439.3</v>
      </c>
      <c r="I1406" s="25">
        <v>0</v>
      </c>
      <c r="J1406" s="25">
        <v>0</v>
      </c>
      <c r="K1406" s="25">
        <v>0</v>
      </c>
      <c r="L1406" s="25">
        <v>0</v>
      </c>
      <c r="M1406" s="25">
        <v>0</v>
      </c>
      <c r="N1406" s="25">
        <v>0</v>
      </c>
      <c r="O1406" s="25">
        <v>0</v>
      </c>
      <c r="P1406" s="25">
        <v>0</v>
      </c>
      <c r="Q1406" s="25">
        <v>0</v>
      </c>
      <c r="R1406" s="25">
        <f t="shared" si="197"/>
        <v>7681.63375</v>
      </c>
      <c r="T1406" s="26"/>
      <c r="U1406" s="26"/>
      <c r="V1406" s="26">
        <f t="shared" si="198"/>
        <v>7681.63375</v>
      </c>
      <c r="W1406" s="26"/>
      <c r="X1406" s="26"/>
      <c r="Y1406" s="26"/>
      <c r="Z1406" s="26">
        <f t="shared" si="199"/>
        <v>7681.63375</v>
      </c>
      <c r="AA1406" s="26"/>
      <c r="AB1406" s="1"/>
      <c r="AC1406" s="27">
        <f t="shared" si="196"/>
        <v>0</v>
      </c>
    </row>
    <row r="1407" spans="1:31" ht="13.5" hidden="1" outlineLevel="3" thickBot="1" x14ac:dyDescent="0.25">
      <c r="A1407" s="28" t="s">
        <v>2913</v>
      </c>
      <c r="B1407" s="28" t="s">
        <v>2914</v>
      </c>
      <c r="C1407" s="24" t="s">
        <v>2919</v>
      </c>
      <c r="D1407" s="24" t="s">
        <v>2920</v>
      </c>
      <c r="E1407" s="25">
        <v>-23334510.170000002</v>
      </c>
      <c r="F1407" s="25">
        <v>-23163562.629999999</v>
      </c>
      <c r="G1407" s="25">
        <v>-23245002.02</v>
      </c>
      <c r="H1407" s="25">
        <v>-23400967.75</v>
      </c>
      <c r="I1407" s="25">
        <v>-23883140.710000001</v>
      </c>
      <c r="J1407" s="25">
        <v>-23127963.5</v>
      </c>
      <c r="K1407" s="25">
        <v>-22608547.809999999</v>
      </c>
      <c r="L1407" s="25">
        <v>-22991585.719999999</v>
      </c>
      <c r="M1407" s="25">
        <v>-22582429.379999999</v>
      </c>
      <c r="N1407" s="25">
        <v>-23184197.210000001</v>
      </c>
      <c r="O1407" s="25">
        <v>-21609911.699999999</v>
      </c>
      <c r="P1407" s="25">
        <v>-21457865.359999999</v>
      </c>
      <c r="Q1407" s="25">
        <v>-21702332.190000001</v>
      </c>
      <c r="R1407" s="25">
        <f t="shared" si="197"/>
        <v>-22814466.247500002</v>
      </c>
      <c r="T1407" s="26"/>
      <c r="U1407" s="26"/>
      <c r="V1407" s="26">
        <f t="shared" si="198"/>
        <v>-22814466.247500002</v>
      </c>
      <c r="W1407" s="26"/>
      <c r="X1407" s="26"/>
      <c r="Y1407" s="26"/>
      <c r="Z1407" s="26">
        <f t="shared" si="199"/>
        <v>-22814466.247500002</v>
      </c>
      <c r="AA1407" s="26"/>
      <c r="AB1407" s="1"/>
      <c r="AC1407" s="27">
        <f t="shared" si="196"/>
        <v>0</v>
      </c>
    </row>
    <row r="1408" spans="1:31" ht="13.5" hidden="1" outlineLevel="3" thickBot="1" x14ac:dyDescent="0.25">
      <c r="A1408" s="28" t="s">
        <v>2913</v>
      </c>
      <c r="B1408" s="28" t="s">
        <v>2914</v>
      </c>
      <c r="C1408" s="24" t="s">
        <v>2921</v>
      </c>
      <c r="D1408" s="24" t="s">
        <v>2922</v>
      </c>
      <c r="E1408" s="25">
        <v>-125000</v>
      </c>
      <c r="F1408" s="25">
        <v>-125000</v>
      </c>
      <c r="G1408" s="25">
        <v>-125000</v>
      </c>
      <c r="H1408" s="25">
        <v>-125000</v>
      </c>
      <c r="I1408" s="25">
        <v>-125000</v>
      </c>
      <c r="J1408" s="25">
        <v>-125000</v>
      </c>
      <c r="K1408" s="25">
        <v>-125000</v>
      </c>
      <c r="L1408" s="25">
        <v>-125000</v>
      </c>
      <c r="M1408" s="25">
        <v>-125000</v>
      </c>
      <c r="N1408" s="25">
        <v>-125000</v>
      </c>
      <c r="O1408" s="25">
        <v>-125000</v>
      </c>
      <c r="P1408" s="25">
        <v>-125000</v>
      </c>
      <c r="Q1408" s="25">
        <v>-125000</v>
      </c>
      <c r="R1408" s="25">
        <f t="shared" si="197"/>
        <v>-125000</v>
      </c>
      <c r="T1408" s="26"/>
      <c r="U1408" s="26"/>
      <c r="V1408" s="26">
        <f t="shared" si="198"/>
        <v>-125000</v>
      </c>
      <c r="W1408" s="26"/>
      <c r="X1408" s="26"/>
      <c r="Y1408" s="26"/>
      <c r="Z1408" s="26">
        <f t="shared" si="199"/>
        <v>-125000</v>
      </c>
      <c r="AA1408" s="26"/>
      <c r="AB1408" s="1"/>
      <c r="AC1408" s="27">
        <f t="shared" si="196"/>
        <v>0</v>
      </c>
    </row>
    <row r="1409" spans="1:31" ht="13.5" hidden="1" outlineLevel="3" thickBot="1" x14ac:dyDescent="0.25">
      <c r="A1409" s="28" t="s">
        <v>2913</v>
      </c>
      <c r="B1409" s="28" t="s">
        <v>2914</v>
      </c>
      <c r="C1409" s="24" t="s">
        <v>2923</v>
      </c>
      <c r="D1409" s="24" t="s">
        <v>2924</v>
      </c>
      <c r="E1409" s="25">
        <v>-5239007.41</v>
      </c>
      <c r="F1409" s="25">
        <v>-5239007.41</v>
      </c>
      <c r="G1409" s="25">
        <v>-5239007.41</v>
      </c>
      <c r="H1409" s="25">
        <v>-5239007.41</v>
      </c>
      <c r="I1409" s="25">
        <v>-4395362.66</v>
      </c>
      <c r="J1409" s="25">
        <v>-4395362.66</v>
      </c>
      <c r="K1409" s="25">
        <v>-4395362.66</v>
      </c>
      <c r="L1409" s="25">
        <v>-4910166.08</v>
      </c>
      <c r="M1409" s="25">
        <v>-5881493.29</v>
      </c>
      <c r="N1409" s="25">
        <v>-5529974.6500000004</v>
      </c>
      <c r="O1409" s="25">
        <v>-4862659.3499999996</v>
      </c>
      <c r="P1409" s="25">
        <v>-4535659.3499999996</v>
      </c>
      <c r="Q1409" s="25">
        <v>-4329909.8099999996</v>
      </c>
      <c r="R1409" s="25">
        <f t="shared" si="197"/>
        <v>-4950626.7949999999</v>
      </c>
      <c r="T1409" s="26"/>
      <c r="U1409" s="26"/>
      <c r="V1409" s="26">
        <f t="shared" si="198"/>
        <v>-4950626.7949999999</v>
      </c>
      <c r="W1409" s="26"/>
      <c r="X1409" s="26"/>
      <c r="Y1409" s="26"/>
      <c r="Z1409" s="26">
        <f t="shared" si="199"/>
        <v>-4950626.7949999999</v>
      </c>
      <c r="AA1409" s="26"/>
      <c r="AB1409" s="1"/>
      <c r="AC1409" s="27">
        <f t="shared" si="196"/>
        <v>0</v>
      </c>
    </row>
    <row r="1410" spans="1:31" ht="13.5" hidden="1" outlineLevel="3" thickBot="1" x14ac:dyDescent="0.25">
      <c r="A1410" s="24" t="s">
        <v>2925</v>
      </c>
      <c r="B1410" s="24" t="s">
        <v>2926</v>
      </c>
      <c r="C1410" s="24" t="s">
        <v>2927</v>
      </c>
      <c r="D1410" s="24" t="s">
        <v>2928</v>
      </c>
      <c r="E1410" s="25">
        <v>-2811306</v>
      </c>
      <c r="F1410" s="25">
        <v>-2811306</v>
      </c>
      <c r="G1410" s="25">
        <v>-2811306</v>
      </c>
      <c r="H1410" s="25">
        <v>-2811306</v>
      </c>
      <c r="I1410" s="25">
        <v>-2811306</v>
      </c>
      <c r="J1410" s="25">
        <v>-2811306</v>
      </c>
      <c r="K1410" s="25">
        <v>-2811306</v>
      </c>
      <c r="L1410" s="25">
        <v>-2811306</v>
      </c>
      <c r="M1410" s="25">
        <v>-2811306</v>
      </c>
      <c r="N1410" s="25">
        <v>-2811306</v>
      </c>
      <c r="O1410" s="25">
        <v>-2811306</v>
      </c>
      <c r="P1410" s="25">
        <v>-2811306</v>
      </c>
      <c r="Q1410" s="25">
        <v>-2811306</v>
      </c>
      <c r="R1410" s="25">
        <f t="shared" si="197"/>
        <v>-2811306</v>
      </c>
      <c r="T1410" s="26"/>
      <c r="U1410" s="26"/>
      <c r="V1410" s="26">
        <f t="shared" si="198"/>
        <v>-2811306</v>
      </c>
      <c r="W1410" s="26"/>
      <c r="X1410" s="26"/>
      <c r="Y1410" s="26"/>
      <c r="Z1410" s="26">
        <f t="shared" si="199"/>
        <v>-2811306</v>
      </c>
      <c r="AA1410" s="26"/>
      <c r="AB1410" s="1"/>
      <c r="AC1410" s="27">
        <f t="shared" si="196"/>
        <v>0</v>
      </c>
    </row>
    <row r="1411" spans="1:31" ht="13.5" hidden="1" outlineLevel="3" thickBot="1" x14ac:dyDescent="0.25">
      <c r="A1411" s="28" t="s">
        <v>2925</v>
      </c>
      <c r="B1411" s="28" t="s">
        <v>2926</v>
      </c>
      <c r="C1411" s="24" t="s">
        <v>2929</v>
      </c>
      <c r="D1411" s="24" t="s">
        <v>2930</v>
      </c>
      <c r="E1411" s="25">
        <v>-15800000</v>
      </c>
      <c r="F1411" s="25">
        <v>-18500000</v>
      </c>
      <c r="G1411" s="25">
        <v>-30900000</v>
      </c>
      <c r="H1411" s="25">
        <v>-6300000</v>
      </c>
      <c r="I1411" s="25">
        <v>-16600000</v>
      </c>
      <c r="J1411" s="25">
        <v>-6800000</v>
      </c>
      <c r="K1411" s="25">
        <v>-100000</v>
      </c>
      <c r="L1411" s="25">
        <v>-1500000</v>
      </c>
      <c r="M1411" s="25">
        <v>-4600000</v>
      </c>
      <c r="N1411" s="25">
        <v>-17300000</v>
      </c>
      <c r="O1411" s="25">
        <v>-101500000</v>
      </c>
      <c r="P1411" s="25">
        <v>-220600000</v>
      </c>
      <c r="Q1411" s="25">
        <v>-65600000</v>
      </c>
      <c r="R1411" s="25">
        <f t="shared" si="197"/>
        <v>-38783333.333333336</v>
      </c>
      <c r="T1411" s="26"/>
      <c r="U1411" s="26"/>
      <c r="V1411" s="26">
        <f t="shared" si="198"/>
        <v>-38783333.333333336</v>
      </c>
      <c r="W1411" s="26"/>
      <c r="X1411" s="26"/>
      <c r="Y1411" s="26"/>
      <c r="Z1411" s="26">
        <f t="shared" si="199"/>
        <v>-38783333.333333336</v>
      </c>
      <c r="AA1411" s="26"/>
      <c r="AB1411" s="1"/>
      <c r="AC1411" s="27">
        <f t="shared" si="196"/>
        <v>0</v>
      </c>
    </row>
    <row r="1412" spans="1:31" ht="13.5" hidden="1" outlineLevel="3" thickBot="1" x14ac:dyDescent="0.25">
      <c r="A1412" s="28" t="s">
        <v>2925</v>
      </c>
      <c r="B1412" s="28" t="s">
        <v>2926</v>
      </c>
      <c r="C1412" s="24" t="s">
        <v>2931</v>
      </c>
      <c r="D1412" s="24" t="s">
        <v>2932</v>
      </c>
      <c r="E1412" s="25">
        <v>15800000</v>
      </c>
      <c r="F1412" s="25">
        <v>18500000</v>
      </c>
      <c r="G1412" s="25">
        <v>30900000</v>
      </c>
      <c r="H1412" s="25">
        <v>6300000</v>
      </c>
      <c r="I1412" s="25">
        <v>16600000</v>
      </c>
      <c r="J1412" s="25">
        <v>6800000</v>
      </c>
      <c r="K1412" s="25">
        <v>100000</v>
      </c>
      <c r="L1412" s="25">
        <v>1500000</v>
      </c>
      <c r="M1412" s="25">
        <v>4600000</v>
      </c>
      <c r="N1412" s="25">
        <v>17300000</v>
      </c>
      <c r="O1412" s="25">
        <v>101500000</v>
      </c>
      <c r="P1412" s="25">
        <v>214406954</v>
      </c>
      <c r="Q1412" s="25">
        <v>64162627</v>
      </c>
      <c r="R1412" s="25">
        <f t="shared" si="197"/>
        <v>38207355.625</v>
      </c>
      <c r="T1412" s="26"/>
      <c r="U1412" s="26"/>
      <c r="V1412" s="26">
        <f t="shared" si="198"/>
        <v>38207355.625</v>
      </c>
      <c r="W1412" s="26"/>
      <c r="X1412" s="26"/>
      <c r="Y1412" s="26"/>
      <c r="Z1412" s="26">
        <f t="shared" si="199"/>
        <v>38207355.625</v>
      </c>
      <c r="AA1412" s="26"/>
      <c r="AB1412" s="1"/>
      <c r="AC1412" s="27">
        <f t="shared" si="196"/>
        <v>0</v>
      </c>
    </row>
    <row r="1413" spans="1:31" ht="13.5" hidden="1" outlineLevel="2" collapsed="1" thickBot="1" x14ac:dyDescent="0.25">
      <c r="A1413" s="29" t="s">
        <v>2933</v>
      </c>
      <c r="B1413" s="29"/>
      <c r="C1413" s="29"/>
      <c r="D1413" s="29"/>
      <c r="E1413" s="30">
        <f t="shared" ref="E1413:R1413" si="200">SUBTOTAL(9,E1405:E1412)</f>
        <v>-50323639.849999994</v>
      </c>
      <c r="F1413" s="30">
        <f t="shared" si="200"/>
        <v>-50154952.429999992</v>
      </c>
      <c r="G1413" s="30">
        <f t="shared" si="200"/>
        <v>-50280459.409999996</v>
      </c>
      <c r="H1413" s="30">
        <f t="shared" si="200"/>
        <v>-49324595.5</v>
      </c>
      <c r="I1413" s="30">
        <f t="shared" si="200"/>
        <v>-48500974.840000004</v>
      </c>
      <c r="J1413" s="30">
        <f t="shared" si="200"/>
        <v>-46957491.049999997</v>
      </c>
      <c r="K1413" s="30">
        <f t="shared" si="200"/>
        <v>-45305523.50999999</v>
      </c>
      <c r="L1413" s="30">
        <f t="shared" si="200"/>
        <v>-45631057.859999999</v>
      </c>
      <c r="M1413" s="30">
        <f t="shared" si="200"/>
        <v>-46182434.18</v>
      </c>
      <c r="N1413" s="30">
        <f t="shared" si="200"/>
        <v>-45488683.299999997</v>
      </c>
      <c r="O1413" s="30">
        <f t="shared" si="200"/>
        <v>-48368889.24000001</v>
      </c>
      <c r="P1413" s="30">
        <f t="shared" si="200"/>
        <v>-76653724.699999988</v>
      </c>
      <c r="Q1413" s="30">
        <f t="shared" si="200"/>
        <v>-71058477.879999995</v>
      </c>
      <c r="R1413" s="30">
        <f t="shared" si="200"/>
        <v>-51128320.407083333</v>
      </c>
      <c r="S1413" s="4"/>
      <c r="T1413" s="30">
        <f>SUBTOTAL(9,T1405:T1412)</f>
        <v>0</v>
      </c>
      <c r="U1413" s="30">
        <f>SUBTOTAL(9,U1405:U1412)</f>
        <v>0</v>
      </c>
      <c r="V1413" s="30">
        <f>SUBTOTAL(9,V1405:V1412)</f>
        <v>-51128320.407083333</v>
      </c>
      <c r="W1413" s="30">
        <f>SUBTOTAL(9,W1405:W1412)</f>
        <v>0</v>
      </c>
      <c r="X1413" s="30"/>
      <c r="Y1413" s="30">
        <v>0</v>
      </c>
      <c r="Z1413" s="30">
        <v>-51128320.407083333</v>
      </c>
      <c r="AA1413" s="30">
        <v>0</v>
      </c>
      <c r="AB1413" s="30"/>
      <c r="AC1413" s="31">
        <f t="shared" si="196"/>
        <v>0</v>
      </c>
      <c r="AE1413" s="4"/>
    </row>
    <row r="1414" spans="1:31" ht="13.5" hidden="1" outlineLevel="3" thickBot="1" x14ac:dyDescent="0.25">
      <c r="A1414" s="24" t="s">
        <v>2934</v>
      </c>
      <c r="B1414" s="24" t="s">
        <v>2935</v>
      </c>
      <c r="C1414" s="24" t="s">
        <v>739</v>
      </c>
      <c r="D1414" s="24" t="s">
        <v>740</v>
      </c>
      <c r="E1414" s="25">
        <v>186377</v>
      </c>
      <c r="F1414" s="25">
        <v>186377</v>
      </c>
      <c r="G1414" s="25">
        <v>186377</v>
      </c>
      <c r="H1414" s="25">
        <v>0</v>
      </c>
      <c r="I1414" s="25">
        <v>0</v>
      </c>
      <c r="J1414" s="25">
        <v>0</v>
      </c>
      <c r="K1414" s="25">
        <v>0</v>
      </c>
      <c r="L1414" s="25">
        <v>0</v>
      </c>
      <c r="M1414" s="25">
        <v>0</v>
      </c>
      <c r="N1414" s="25">
        <v>0</v>
      </c>
      <c r="O1414" s="25">
        <v>0</v>
      </c>
      <c r="P1414" s="25">
        <v>0</v>
      </c>
      <c r="Q1414" s="25">
        <v>186377</v>
      </c>
      <c r="R1414" s="25">
        <f t="shared" ref="R1414:R1445" si="201">(E1414+2*SUM(F1414:P1414)+Q1414)/24</f>
        <v>46594.25</v>
      </c>
      <c r="T1414" s="26"/>
      <c r="U1414" s="26"/>
      <c r="V1414" s="26"/>
      <c r="W1414" s="26"/>
      <c r="X1414" s="26"/>
      <c r="Y1414" s="26"/>
      <c r="Z1414" s="26"/>
      <c r="AA1414" s="26"/>
      <c r="AB1414" s="1"/>
      <c r="AC1414" s="27"/>
    </row>
    <row r="1415" spans="1:31" ht="13.5" hidden="1" outlineLevel="3" thickBot="1" x14ac:dyDescent="0.25">
      <c r="A1415" s="28" t="s">
        <v>2934</v>
      </c>
      <c r="B1415" s="28" t="s">
        <v>2935</v>
      </c>
      <c r="C1415" s="24" t="s">
        <v>2936</v>
      </c>
      <c r="D1415" s="24" t="s">
        <v>2937</v>
      </c>
      <c r="E1415" s="25">
        <v>1558255.3399999999</v>
      </c>
      <c r="F1415" s="25">
        <v>1558255.3399999999</v>
      </c>
      <c r="G1415" s="25">
        <v>0</v>
      </c>
      <c r="H1415" s="25">
        <v>0</v>
      </c>
      <c r="I1415" s="25">
        <v>0</v>
      </c>
      <c r="J1415" s="25">
        <v>0</v>
      </c>
      <c r="K1415" s="25">
        <v>0</v>
      </c>
      <c r="L1415" s="25">
        <v>-0.25</v>
      </c>
      <c r="M1415" s="25">
        <v>-0.25</v>
      </c>
      <c r="N1415" s="25">
        <v>0</v>
      </c>
      <c r="O1415" s="25">
        <v>-6362121.7599999998</v>
      </c>
      <c r="P1415" s="25">
        <v>0</v>
      </c>
      <c r="Q1415" s="25">
        <v>-73403805.620000005</v>
      </c>
      <c r="R1415" s="25">
        <f t="shared" si="201"/>
        <v>-3393886.8383333334</v>
      </c>
      <c r="T1415" s="26"/>
      <c r="U1415" s="26"/>
      <c r="V1415" s="26"/>
      <c r="W1415" s="26"/>
      <c r="X1415" s="26"/>
      <c r="Y1415" s="26"/>
      <c r="Z1415" s="26"/>
      <c r="AA1415" s="26"/>
      <c r="AB1415" s="1"/>
      <c r="AC1415" s="27"/>
    </row>
    <row r="1416" spans="1:31" ht="13.5" hidden="1" outlineLevel="3" thickBot="1" x14ac:dyDescent="0.25">
      <c r="A1416" s="28" t="s">
        <v>2934</v>
      </c>
      <c r="B1416" s="28" t="s">
        <v>2935</v>
      </c>
      <c r="C1416" s="24" t="s">
        <v>2938</v>
      </c>
      <c r="D1416" s="24" t="s">
        <v>2939</v>
      </c>
      <c r="E1416" s="25">
        <v>-18184676.399999999</v>
      </c>
      <c r="F1416" s="25">
        <v>-366239</v>
      </c>
      <c r="G1416" s="25">
        <v>0</v>
      </c>
      <c r="H1416" s="25">
        <v>0</v>
      </c>
      <c r="I1416" s="25">
        <v>0</v>
      </c>
      <c r="J1416" s="25">
        <v>0</v>
      </c>
      <c r="K1416" s="25">
        <v>0</v>
      </c>
      <c r="L1416" s="25">
        <v>0</v>
      </c>
      <c r="M1416" s="25">
        <v>0</v>
      </c>
      <c r="N1416" s="25">
        <v>0</v>
      </c>
      <c r="O1416" s="25">
        <v>-213120.72999999998</v>
      </c>
      <c r="P1416" s="25">
        <v>0</v>
      </c>
      <c r="Q1416" s="25">
        <v>-247244.99000000011</v>
      </c>
      <c r="R1416" s="25">
        <f t="shared" si="201"/>
        <v>-816276.70208333328</v>
      </c>
      <c r="T1416" s="26"/>
      <c r="U1416" s="26"/>
      <c r="V1416" s="26"/>
      <c r="W1416" s="26"/>
      <c r="X1416" s="26"/>
      <c r="Y1416" s="26"/>
      <c r="Z1416" s="26"/>
      <c r="AA1416" s="26"/>
      <c r="AB1416" s="1"/>
      <c r="AC1416" s="27"/>
    </row>
    <row r="1417" spans="1:31" ht="13.5" hidden="1" outlineLevel="3" thickBot="1" x14ac:dyDescent="0.25">
      <c r="A1417" s="28" t="s">
        <v>2934</v>
      </c>
      <c r="B1417" s="28" t="s">
        <v>2935</v>
      </c>
      <c r="C1417" s="24" t="s">
        <v>619</v>
      </c>
      <c r="D1417" s="24" t="s">
        <v>620</v>
      </c>
      <c r="E1417" s="25">
        <v>0</v>
      </c>
      <c r="F1417" s="25">
        <v>0</v>
      </c>
      <c r="G1417" s="25">
        <v>1631012.6400000001</v>
      </c>
      <c r="H1417" s="25">
        <v>0</v>
      </c>
      <c r="I1417" s="25">
        <v>-1631012.64</v>
      </c>
      <c r="J1417" s="25">
        <v>-1631012.64</v>
      </c>
      <c r="K1417" s="25">
        <v>0</v>
      </c>
      <c r="L1417" s="25">
        <v>-0.01</v>
      </c>
      <c r="M1417" s="25">
        <v>-0.01</v>
      </c>
      <c r="N1417" s="25">
        <v>0</v>
      </c>
      <c r="O1417" s="25">
        <v>0</v>
      </c>
      <c r="P1417" s="25">
        <v>0</v>
      </c>
      <c r="Q1417" s="25">
        <v>0</v>
      </c>
      <c r="R1417" s="25">
        <f t="shared" si="201"/>
        <v>-135917.72166666665</v>
      </c>
      <c r="T1417" s="26"/>
      <c r="U1417" s="26"/>
      <c r="V1417" s="26"/>
      <c r="W1417" s="26"/>
      <c r="X1417" s="26"/>
      <c r="Y1417" s="26"/>
      <c r="Z1417" s="26"/>
      <c r="AA1417" s="26"/>
      <c r="AB1417" s="1"/>
      <c r="AC1417" s="27"/>
    </row>
    <row r="1418" spans="1:31" ht="13.5" hidden="1" outlineLevel="3" thickBot="1" x14ac:dyDescent="0.25">
      <c r="A1418" s="28" t="s">
        <v>2934</v>
      </c>
      <c r="B1418" s="28" t="s">
        <v>2935</v>
      </c>
      <c r="C1418" s="24" t="s">
        <v>621</v>
      </c>
      <c r="D1418" s="24" t="s">
        <v>620</v>
      </c>
      <c r="E1418" s="25">
        <v>0</v>
      </c>
      <c r="F1418" s="25">
        <v>0</v>
      </c>
      <c r="G1418" s="25">
        <v>464779.1399999999</v>
      </c>
      <c r="H1418" s="25">
        <v>0</v>
      </c>
      <c r="I1418" s="25">
        <v>-2236441.96</v>
      </c>
      <c r="J1418" s="25">
        <v>-2236441.96</v>
      </c>
      <c r="K1418" s="25">
        <v>0</v>
      </c>
      <c r="L1418" s="25">
        <v>0</v>
      </c>
      <c r="M1418" s="25">
        <v>0</v>
      </c>
      <c r="N1418" s="25">
        <v>0</v>
      </c>
      <c r="O1418" s="25">
        <v>0</v>
      </c>
      <c r="P1418" s="25">
        <v>0</v>
      </c>
      <c r="Q1418" s="25">
        <v>0</v>
      </c>
      <c r="R1418" s="25">
        <f t="shared" si="201"/>
        <v>-334008.73166666669</v>
      </c>
      <c r="T1418" s="26"/>
      <c r="U1418" s="26"/>
      <c r="V1418" s="26"/>
      <c r="W1418" s="26"/>
      <c r="X1418" s="26"/>
      <c r="Y1418" s="26"/>
      <c r="Z1418" s="26"/>
      <c r="AA1418" s="26"/>
      <c r="AB1418" s="1"/>
      <c r="AC1418" s="27"/>
    </row>
    <row r="1419" spans="1:31" ht="13.5" hidden="1" outlineLevel="3" thickBot="1" x14ac:dyDescent="0.25">
      <c r="A1419" s="28" t="s">
        <v>2934</v>
      </c>
      <c r="B1419" s="28" t="s">
        <v>2935</v>
      </c>
      <c r="C1419" s="24" t="s">
        <v>743</v>
      </c>
      <c r="D1419" s="24" t="s">
        <v>744</v>
      </c>
      <c r="E1419" s="25">
        <v>0</v>
      </c>
      <c r="F1419" s="25">
        <v>0</v>
      </c>
      <c r="G1419" s="25">
        <v>20548</v>
      </c>
      <c r="H1419" s="25">
        <v>0</v>
      </c>
      <c r="I1419" s="25">
        <v>-20548</v>
      </c>
      <c r="J1419" s="25">
        <v>-20548</v>
      </c>
      <c r="K1419" s="25">
        <v>0</v>
      </c>
      <c r="L1419" s="25">
        <v>0</v>
      </c>
      <c r="M1419" s="25">
        <v>0</v>
      </c>
      <c r="N1419" s="25">
        <v>0</v>
      </c>
      <c r="O1419" s="25">
        <v>0</v>
      </c>
      <c r="P1419" s="25">
        <v>0</v>
      </c>
      <c r="Q1419" s="25">
        <v>0</v>
      </c>
      <c r="R1419" s="25">
        <f t="shared" si="201"/>
        <v>-1712.3333333333333</v>
      </c>
      <c r="T1419" s="26"/>
      <c r="U1419" s="26"/>
      <c r="V1419" s="26"/>
      <c r="W1419" s="26"/>
      <c r="X1419" s="26"/>
      <c r="Y1419" s="26"/>
      <c r="Z1419" s="26"/>
      <c r="AA1419" s="26"/>
      <c r="AB1419" s="1"/>
      <c r="AC1419" s="27"/>
    </row>
    <row r="1420" spans="1:31" ht="13.5" hidden="1" outlineLevel="3" thickBot="1" x14ac:dyDescent="0.25">
      <c r="A1420" s="28" t="s">
        <v>2934</v>
      </c>
      <c r="B1420" s="28" t="s">
        <v>2935</v>
      </c>
      <c r="C1420" s="24" t="s">
        <v>745</v>
      </c>
      <c r="D1420" s="24" t="s">
        <v>746</v>
      </c>
      <c r="E1420" s="25">
        <v>0</v>
      </c>
      <c r="F1420" s="25">
        <v>0</v>
      </c>
      <c r="G1420" s="25">
        <v>-900035</v>
      </c>
      <c r="H1420" s="25">
        <v>0</v>
      </c>
      <c r="I1420" s="25">
        <v>1350290</v>
      </c>
      <c r="J1420" s="25">
        <v>1350290</v>
      </c>
      <c r="K1420" s="25">
        <v>0</v>
      </c>
      <c r="L1420" s="25">
        <v>0</v>
      </c>
      <c r="M1420" s="25">
        <v>0</v>
      </c>
      <c r="N1420" s="25">
        <v>0</v>
      </c>
      <c r="O1420" s="25">
        <v>0</v>
      </c>
      <c r="P1420" s="25">
        <v>0</v>
      </c>
      <c r="Q1420" s="25">
        <v>0</v>
      </c>
      <c r="R1420" s="25">
        <f t="shared" si="201"/>
        <v>150045.41666666666</v>
      </c>
      <c r="T1420" s="26"/>
      <c r="U1420" s="26"/>
      <c r="V1420" s="26"/>
      <c r="W1420" s="26"/>
      <c r="X1420" s="26"/>
      <c r="Y1420" s="26"/>
      <c r="Z1420" s="26"/>
      <c r="AA1420" s="26"/>
      <c r="AB1420" s="1"/>
      <c r="AC1420" s="27"/>
    </row>
    <row r="1421" spans="1:31" ht="13.5" hidden="1" outlineLevel="3" thickBot="1" x14ac:dyDescent="0.25">
      <c r="A1421" s="28" t="s">
        <v>2934</v>
      </c>
      <c r="B1421" s="28" t="s">
        <v>2935</v>
      </c>
      <c r="C1421" s="24" t="s">
        <v>2940</v>
      </c>
      <c r="D1421" s="24" t="s">
        <v>2941</v>
      </c>
      <c r="E1421" s="25">
        <v>0</v>
      </c>
      <c r="F1421" s="25">
        <v>0</v>
      </c>
      <c r="G1421" s="25">
        <v>0</v>
      </c>
      <c r="H1421" s="25">
        <v>0</v>
      </c>
      <c r="I1421" s="25">
        <v>-5847.09</v>
      </c>
      <c r="J1421" s="25">
        <v>0</v>
      </c>
      <c r="K1421" s="25">
        <v>0</v>
      </c>
      <c r="L1421" s="25">
        <v>0</v>
      </c>
      <c r="M1421" s="25">
        <v>0</v>
      </c>
      <c r="N1421" s="25">
        <v>0</v>
      </c>
      <c r="O1421" s="25">
        <v>0</v>
      </c>
      <c r="P1421" s="25">
        <v>0</v>
      </c>
      <c r="Q1421" s="25">
        <v>0</v>
      </c>
      <c r="R1421" s="25">
        <f t="shared" si="201"/>
        <v>-487.25749999999999</v>
      </c>
      <c r="T1421" s="26"/>
      <c r="U1421" s="26"/>
      <c r="V1421" s="26"/>
      <c r="W1421" s="26"/>
      <c r="X1421" s="26"/>
      <c r="Y1421" s="26"/>
      <c r="Z1421" s="26"/>
      <c r="AA1421" s="26"/>
      <c r="AB1421" s="1"/>
      <c r="AC1421" s="27"/>
    </row>
    <row r="1422" spans="1:31" ht="13.5" hidden="1" outlineLevel="3" thickBot="1" x14ac:dyDescent="0.25">
      <c r="A1422" s="28" t="s">
        <v>2934</v>
      </c>
      <c r="B1422" s="28" t="s">
        <v>2935</v>
      </c>
      <c r="C1422" s="24" t="s">
        <v>2942</v>
      </c>
      <c r="D1422" s="24" t="s">
        <v>2943</v>
      </c>
      <c r="E1422" s="25">
        <v>-5413499.79</v>
      </c>
      <c r="F1422" s="25">
        <v>-5764118.6399999997</v>
      </c>
      <c r="G1422" s="25">
        <v>-5045379.55</v>
      </c>
      <c r="H1422" s="25">
        <v>-5841326.6299999999</v>
      </c>
      <c r="I1422" s="25">
        <v>-6278519.96</v>
      </c>
      <c r="J1422" s="25">
        <v>-5616432.54</v>
      </c>
      <c r="K1422" s="25">
        <v>-6639959.3300000001</v>
      </c>
      <c r="L1422" s="25">
        <v>-6514513.4900000002</v>
      </c>
      <c r="M1422" s="25">
        <v>-5645478.4699999997</v>
      </c>
      <c r="N1422" s="25">
        <v>-5326995.78</v>
      </c>
      <c r="O1422" s="25">
        <v>-5768783.4400000004</v>
      </c>
      <c r="P1422" s="25">
        <v>-4940080.03</v>
      </c>
      <c r="Q1422" s="25">
        <v>-5364848.2</v>
      </c>
      <c r="R1422" s="25">
        <f t="shared" si="201"/>
        <v>-5730896.82125</v>
      </c>
      <c r="T1422" s="26"/>
      <c r="U1422" s="26"/>
      <c r="V1422" s="26"/>
      <c r="W1422" s="26"/>
      <c r="X1422" s="26"/>
      <c r="Y1422" s="26"/>
      <c r="Z1422" s="26"/>
      <c r="AA1422" s="26"/>
      <c r="AB1422" s="1"/>
      <c r="AC1422" s="27"/>
    </row>
    <row r="1423" spans="1:31" ht="13.5" hidden="1" outlineLevel="3" thickBot="1" x14ac:dyDescent="0.25">
      <c r="A1423" s="28" t="s">
        <v>2934</v>
      </c>
      <c r="B1423" s="28" t="s">
        <v>2935</v>
      </c>
      <c r="C1423" s="24" t="s">
        <v>2944</v>
      </c>
      <c r="D1423" s="24" t="s">
        <v>2945</v>
      </c>
      <c r="E1423" s="25">
        <v>-110487.46</v>
      </c>
      <c r="F1423" s="25">
        <v>-3400820.21</v>
      </c>
      <c r="G1423" s="25">
        <v>-6651566.7999999998</v>
      </c>
      <c r="H1423" s="25">
        <v>-9981485.7100000009</v>
      </c>
      <c r="I1423" s="25">
        <v>-13271818.460000001</v>
      </c>
      <c r="J1423" s="25">
        <v>7811.31</v>
      </c>
      <c r="K1423" s="25">
        <v>0</v>
      </c>
      <c r="L1423" s="25">
        <v>0</v>
      </c>
      <c r="M1423" s="25">
        <v>0</v>
      </c>
      <c r="N1423" s="25">
        <v>0</v>
      </c>
      <c r="O1423" s="25">
        <v>0</v>
      </c>
      <c r="P1423" s="25">
        <v>0</v>
      </c>
      <c r="Q1423" s="25">
        <v>0</v>
      </c>
      <c r="R1423" s="25">
        <f t="shared" si="201"/>
        <v>-2779426.9666666668</v>
      </c>
      <c r="T1423" s="26"/>
      <c r="U1423" s="26"/>
      <c r="V1423" s="26"/>
      <c r="W1423" s="26"/>
      <c r="X1423" s="26"/>
      <c r="Y1423" s="26"/>
      <c r="Z1423" s="26"/>
      <c r="AA1423" s="26"/>
      <c r="AB1423" s="1"/>
      <c r="AC1423" s="27"/>
    </row>
    <row r="1424" spans="1:31" ht="13.5" hidden="1" outlineLevel="3" thickBot="1" x14ac:dyDescent="0.25">
      <c r="A1424" s="28" t="s">
        <v>2934</v>
      </c>
      <c r="B1424" s="28" t="s">
        <v>2935</v>
      </c>
      <c r="C1424" s="24" t="s">
        <v>2946</v>
      </c>
      <c r="D1424" s="24" t="s">
        <v>2947</v>
      </c>
      <c r="E1424" s="25">
        <v>-11569144.42</v>
      </c>
      <c r="F1424" s="25">
        <v>-11333305.109999999</v>
      </c>
      <c r="G1424" s="25">
        <v>-12082465.800000001</v>
      </c>
      <c r="H1424" s="25">
        <v>-7164577.5</v>
      </c>
      <c r="I1424" s="25">
        <v>-7975531.4900000002</v>
      </c>
      <c r="J1424" s="25">
        <v>-8789692.1799999997</v>
      </c>
      <c r="K1424" s="25">
        <v>-9700000</v>
      </c>
      <c r="L1424" s="25">
        <v>-10589994.02</v>
      </c>
      <c r="M1424" s="25">
        <v>-11479988.039999999</v>
      </c>
      <c r="N1424" s="25">
        <v>-11906020.470000001</v>
      </c>
      <c r="O1424" s="25">
        <v>-8091361.79</v>
      </c>
      <c r="P1424" s="25">
        <v>-8948496.1899999995</v>
      </c>
      <c r="Q1424" s="25">
        <v>-9805630.5899999999</v>
      </c>
      <c r="R1424" s="25">
        <f t="shared" si="201"/>
        <v>-9895735.0079166647</v>
      </c>
      <c r="T1424" s="26"/>
      <c r="U1424" s="26"/>
      <c r="V1424" s="26"/>
      <c r="W1424" s="26"/>
      <c r="X1424" s="26"/>
      <c r="Y1424" s="26"/>
      <c r="Z1424" s="26"/>
      <c r="AA1424" s="26"/>
      <c r="AB1424" s="1"/>
      <c r="AC1424" s="27"/>
    </row>
    <row r="1425" spans="1:29" ht="13.5" hidden="1" outlineLevel="3" thickBot="1" x14ac:dyDescent="0.25">
      <c r="A1425" s="28" t="s">
        <v>2934</v>
      </c>
      <c r="B1425" s="28" t="s">
        <v>2935</v>
      </c>
      <c r="C1425" s="24" t="s">
        <v>2948</v>
      </c>
      <c r="D1425" s="24" t="s">
        <v>2949</v>
      </c>
      <c r="E1425" s="25">
        <v>0</v>
      </c>
      <c r="F1425" s="25">
        <v>-247837.87</v>
      </c>
      <c r="G1425" s="25">
        <v>-495675.74</v>
      </c>
      <c r="H1425" s="25">
        <v>-743513.61</v>
      </c>
      <c r="I1425" s="25">
        <v>-991351.48</v>
      </c>
      <c r="J1425" s="25">
        <v>-1295255.6399999999</v>
      </c>
      <c r="K1425" s="25">
        <v>0</v>
      </c>
      <c r="L1425" s="25">
        <v>-253047.71</v>
      </c>
      <c r="M1425" s="25">
        <v>-506095.42</v>
      </c>
      <c r="N1425" s="25">
        <v>-795163.64</v>
      </c>
      <c r="O1425" s="25">
        <v>506095.44</v>
      </c>
      <c r="P1425" s="25">
        <v>253047.73</v>
      </c>
      <c r="Q1425" s="25">
        <v>0</v>
      </c>
      <c r="R1425" s="25">
        <f t="shared" si="201"/>
        <v>-380733.16166666656</v>
      </c>
      <c r="T1425" s="26"/>
      <c r="U1425" s="26"/>
      <c r="V1425" s="26"/>
      <c r="W1425" s="26"/>
      <c r="X1425" s="26"/>
      <c r="Y1425" s="26"/>
      <c r="Z1425" s="26"/>
      <c r="AA1425" s="26"/>
      <c r="AB1425" s="1"/>
      <c r="AC1425" s="27"/>
    </row>
    <row r="1426" spans="1:29" ht="13.5" hidden="1" outlineLevel="3" thickBot="1" x14ac:dyDescent="0.25">
      <c r="A1426" s="28" t="s">
        <v>2934</v>
      </c>
      <c r="B1426" s="28" t="s">
        <v>2935</v>
      </c>
      <c r="C1426" s="24" t="s">
        <v>2950</v>
      </c>
      <c r="D1426" s="24" t="s">
        <v>2951</v>
      </c>
      <c r="E1426" s="25">
        <v>-38755383.329999998</v>
      </c>
      <c r="F1426" s="25">
        <v>-45230559.950000003</v>
      </c>
      <c r="G1426" s="25">
        <v>-51705736.57</v>
      </c>
      <c r="H1426" s="25">
        <v>-59790116.549999997</v>
      </c>
      <c r="I1426" s="25">
        <v>-66450011.810000002</v>
      </c>
      <c r="J1426" s="25">
        <v>5881181.6500000004</v>
      </c>
      <c r="K1426" s="25">
        <v>-869651.51</v>
      </c>
      <c r="L1426" s="25">
        <v>-8123888.4900000002</v>
      </c>
      <c r="M1426" s="25">
        <v>-16247500.960000001</v>
      </c>
      <c r="N1426" s="25">
        <v>-24371019.449999999</v>
      </c>
      <c r="O1426" s="25">
        <v>-28005281.579999998</v>
      </c>
      <c r="P1426" s="25">
        <v>-35008336.740000002</v>
      </c>
      <c r="Q1426" s="25">
        <v>-42011391.899999999</v>
      </c>
      <c r="R1426" s="25">
        <f t="shared" si="201"/>
        <v>-30858692.464583334</v>
      </c>
      <c r="T1426" s="26"/>
      <c r="U1426" s="26"/>
      <c r="V1426" s="26"/>
      <c r="W1426" s="26"/>
      <c r="X1426" s="26"/>
      <c r="Y1426" s="26"/>
      <c r="Z1426" s="26"/>
      <c r="AA1426" s="26"/>
      <c r="AB1426" s="1"/>
      <c r="AC1426" s="27"/>
    </row>
    <row r="1427" spans="1:29" ht="13.5" hidden="1" outlineLevel="3" thickBot="1" x14ac:dyDescent="0.25">
      <c r="A1427" s="28" t="s">
        <v>2934</v>
      </c>
      <c r="B1427" s="28" t="s">
        <v>2935</v>
      </c>
      <c r="C1427" s="24" t="s">
        <v>2952</v>
      </c>
      <c r="D1427" s="24" t="s">
        <v>2953</v>
      </c>
      <c r="E1427" s="25">
        <v>-10388389.029999999</v>
      </c>
      <c r="F1427" s="25">
        <v>-12119787.199999999</v>
      </c>
      <c r="G1427" s="25">
        <v>-13851185.369999999</v>
      </c>
      <c r="H1427" s="25">
        <v>-15582583.539999999</v>
      </c>
      <c r="I1427" s="25">
        <v>-17303095.5</v>
      </c>
      <c r="J1427" s="25">
        <v>-8651151.8300000001</v>
      </c>
      <c r="K1427" s="25">
        <v>-10382252.09</v>
      </c>
      <c r="L1427" s="25">
        <v>-12516201.859999999</v>
      </c>
      <c r="M1427" s="25">
        <v>-14650150.630000001</v>
      </c>
      <c r="N1427" s="25">
        <v>-16521600.4</v>
      </c>
      <c r="O1427" s="25">
        <v>-18101383.5</v>
      </c>
      <c r="P1427" s="25">
        <v>-9648924.7799999993</v>
      </c>
      <c r="Q1427" s="25">
        <v>-11578707.880000001</v>
      </c>
      <c r="R1427" s="25">
        <f t="shared" si="201"/>
        <v>-13359322.096249999</v>
      </c>
      <c r="T1427" s="26"/>
      <c r="U1427" s="26"/>
      <c r="V1427" s="26"/>
      <c r="W1427" s="26"/>
      <c r="X1427" s="26"/>
      <c r="Y1427" s="26"/>
      <c r="Z1427" s="26"/>
      <c r="AA1427" s="26"/>
      <c r="AB1427" s="1"/>
      <c r="AC1427" s="27"/>
    </row>
    <row r="1428" spans="1:29" ht="13.5" hidden="1" outlineLevel="3" thickBot="1" x14ac:dyDescent="0.25">
      <c r="A1428" s="28" t="s">
        <v>2934</v>
      </c>
      <c r="B1428" s="28" t="s">
        <v>2935</v>
      </c>
      <c r="C1428" s="24" t="s">
        <v>2954</v>
      </c>
      <c r="D1428" s="24" t="s">
        <v>2955</v>
      </c>
      <c r="E1428" s="25">
        <v>-3050530.14</v>
      </c>
      <c r="F1428" s="25">
        <v>-3558951.83</v>
      </c>
      <c r="G1428" s="25">
        <v>-4067373.52</v>
      </c>
      <c r="H1428" s="25">
        <v>-4605795.21</v>
      </c>
      <c r="I1428" s="25">
        <v>-5144216.9000000004</v>
      </c>
      <c r="J1428" s="25">
        <v>-5682070.0899999999</v>
      </c>
      <c r="K1428" s="25">
        <v>-3547707.68</v>
      </c>
      <c r="L1428" s="25">
        <v>-2968280.22</v>
      </c>
      <c r="M1428" s="25">
        <v>-3478343.71</v>
      </c>
      <c r="N1428" s="25">
        <v>-3988407.2</v>
      </c>
      <c r="O1428" s="25">
        <v>-4498470.6900000004</v>
      </c>
      <c r="P1428" s="25">
        <v>-5008534.18</v>
      </c>
      <c r="Q1428" s="25">
        <v>-3160280.95</v>
      </c>
      <c r="R1428" s="25">
        <f t="shared" si="201"/>
        <v>-4137796.3979166667</v>
      </c>
      <c r="T1428" s="26"/>
      <c r="U1428" s="26"/>
      <c r="V1428" s="26"/>
      <c r="W1428" s="26"/>
      <c r="X1428" s="26"/>
      <c r="Y1428" s="26"/>
      <c r="Z1428" s="26"/>
      <c r="AA1428" s="26"/>
      <c r="AB1428" s="1"/>
      <c r="AC1428" s="27"/>
    </row>
    <row r="1429" spans="1:29" ht="13.5" hidden="1" outlineLevel="3" thickBot="1" x14ac:dyDescent="0.25">
      <c r="A1429" s="28" t="s">
        <v>2934</v>
      </c>
      <c r="B1429" s="28" t="s">
        <v>2935</v>
      </c>
      <c r="C1429" s="24" t="s">
        <v>2956</v>
      </c>
      <c r="D1429" s="24" t="s">
        <v>2957</v>
      </c>
      <c r="E1429" s="25">
        <v>-4090000</v>
      </c>
      <c r="F1429" s="25">
        <v>-5267500</v>
      </c>
      <c r="G1429" s="25">
        <v>-5626666.6699999999</v>
      </c>
      <c r="H1429" s="25">
        <v>-6330000</v>
      </c>
      <c r="I1429" s="25">
        <v>-7033333.3300000001</v>
      </c>
      <c r="J1429" s="25">
        <v>-2693822.11</v>
      </c>
      <c r="K1429" s="25">
        <v>-3233042.48</v>
      </c>
      <c r="L1429" s="25">
        <v>-3738045.48</v>
      </c>
      <c r="M1429" s="25">
        <v>-4243045.4800000004</v>
      </c>
      <c r="N1429" s="25">
        <v>-4748045.4800000004</v>
      </c>
      <c r="O1429" s="25">
        <v>-5253045.4800000004</v>
      </c>
      <c r="P1429" s="25">
        <v>-2291666.67</v>
      </c>
      <c r="Q1429" s="25">
        <v>-2675000</v>
      </c>
      <c r="R1429" s="25">
        <f t="shared" si="201"/>
        <v>-4486726.0983333336</v>
      </c>
      <c r="T1429" s="26"/>
      <c r="U1429" s="26"/>
      <c r="V1429" s="26"/>
      <c r="W1429" s="26"/>
      <c r="X1429" s="26"/>
      <c r="Y1429" s="26"/>
      <c r="Z1429" s="26"/>
      <c r="AA1429" s="26"/>
      <c r="AB1429" s="1"/>
      <c r="AC1429" s="27"/>
    </row>
    <row r="1430" spans="1:29" ht="13.5" hidden="1" outlineLevel="3" thickBot="1" x14ac:dyDescent="0.25">
      <c r="A1430" s="28" t="s">
        <v>2934</v>
      </c>
      <c r="B1430" s="28" t="s">
        <v>2935</v>
      </c>
      <c r="C1430" s="24" t="s">
        <v>2958</v>
      </c>
      <c r="D1430" s="24" t="s">
        <v>2959</v>
      </c>
      <c r="E1430" s="25">
        <v>-7500</v>
      </c>
      <c r="F1430" s="25">
        <v>-8750</v>
      </c>
      <c r="G1430" s="25">
        <v>-10000</v>
      </c>
      <c r="H1430" s="25">
        <v>-11590.09</v>
      </c>
      <c r="I1430" s="25">
        <v>-5151.1499999999996</v>
      </c>
      <c r="J1430" s="25">
        <v>-6438.94</v>
      </c>
      <c r="K1430" s="25">
        <v>-7726.73</v>
      </c>
      <c r="L1430" s="25">
        <v>-8976.73</v>
      </c>
      <c r="M1430" s="25">
        <v>-10226.73</v>
      </c>
      <c r="N1430" s="25">
        <v>-11476.73</v>
      </c>
      <c r="O1430" s="25">
        <v>-5000</v>
      </c>
      <c r="P1430" s="25">
        <v>-6250</v>
      </c>
      <c r="Q1430" s="25">
        <v>-7500</v>
      </c>
      <c r="R1430" s="25">
        <f t="shared" si="201"/>
        <v>-8257.2583333333332</v>
      </c>
      <c r="T1430" s="26"/>
      <c r="U1430" s="26"/>
      <c r="V1430" s="26"/>
      <c r="W1430" s="26"/>
      <c r="X1430" s="26"/>
      <c r="Y1430" s="26"/>
      <c r="Z1430" s="26"/>
      <c r="AA1430" s="26"/>
      <c r="AB1430" s="1"/>
      <c r="AC1430" s="27"/>
    </row>
    <row r="1431" spans="1:29" ht="13.5" hidden="1" outlineLevel="3" thickBot="1" x14ac:dyDescent="0.25">
      <c r="A1431" s="28" t="s">
        <v>2934</v>
      </c>
      <c r="B1431" s="28" t="s">
        <v>2935</v>
      </c>
      <c r="C1431" s="24" t="s">
        <v>2960</v>
      </c>
      <c r="D1431" s="24" t="s">
        <v>2961</v>
      </c>
      <c r="E1431" s="25">
        <v>0</v>
      </c>
      <c r="F1431" s="25">
        <v>0</v>
      </c>
      <c r="G1431" s="25">
        <v>0</v>
      </c>
      <c r="H1431" s="25">
        <v>0</v>
      </c>
      <c r="I1431" s="25">
        <v>0</v>
      </c>
      <c r="J1431" s="25">
        <v>0</v>
      </c>
      <c r="K1431" s="25">
        <v>0</v>
      </c>
      <c r="L1431" s="25">
        <v>-3083.33</v>
      </c>
      <c r="M1431" s="25">
        <v>-6166.66</v>
      </c>
      <c r="N1431" s="25">
        <v>-9249.99</v>
      </c>
      <c r="O1431" s="25">
        <v>-12333.32</v>
      </c>
      <c r="P1431" s="25">
        <v>-19449.34</v>
      </c>
      <c r="Q1431" s="25">
        <v>-23339.31</v>
      </c>
      <c r="R1431" s="25">
        <f t="shared" si="201"/>
        <v>-5162.6912499999999</v>
      </c>
      <c r="T1431" s="26"/>
      <c r="U1431" s="26"/>
      <c r="V1431" s="26"/>
      <c r="W1431" s="26"/>
      <c r="X1431" s="26"/>
      <c r="Y1431" s="26"/>
      <c r="Z1431" s="26"/>
      <c r="AA1431" s="26"/>
      <c r="AB1431" s="1"/>
      <c r="AC1431" s="27"/>
    </row>
    <row r="1432" spans="1:29" ht="13.5" hidden="1" outlineLevel="3" thickBot="1" x14ac:dyDescent="0.25">
      <c r="A1432" s="28" t="s">
        <v>2934</v>
      </c>
      <c r="B1432" s="28" t="s">
        <v>2935</v>
      </c>
      <c r="C1432" s="24" t="s">
        <v>2962</v>
      </c>
      <c r="D1432" s="24" t="s">
        <v>2963</v>
      </c>
      <c r="E1432" s="25">
        <v>0</v>
      </c>
      <c r="F1432" s="25">
        <v>0</v>
      </c>
      <c r="G1432" s="25">
        <v>0</v>
      </c>
      <c r="H1432" s="25">
        <v>0</v>
      </c>
      <c r="I1432" s="25">
        <v>0</v>
      </c>
      <c r="J1432" s="25">
        <v>0</v>
      </c>
      <c r="K1432" s="25">
        <v>0</v>
      </c>
      <c r="L1432" s="25">
        <v>-19083.330000000002</v>
      </c>
      <c r="M1432" s="25">
        <v>-38166.660000000003</v>
      </c>
      <c r="N1432" s="25">
        <v>-57249.99</v>
      </c>
      <c r="O1432" s="25">
        <v>0</v>
      </c>
      <c r="P1432" s="25">
        <v>0</v>
      </c>
      <c r="Q1432" s="25">
        <v>0</v>
      </c>
      <c r="R1432" s="25">
        <f t="shared" si="201"/>
        <v>-9541.6650000000009</v>
      </c>
      <c r="T1432" s="26"/>
      <c r="U1432" s="26"/>
      <c r="V1432" s="26"/>
      <c r="W1432" s="26"/>
      <c r="X1432" s="26"/>
      <c r="Y1432" s="26"/>
      <c r="Z1432" s="26"/>
      <c r="AA1432" s="26"/>
      <c r="AB1432" s="1"/>
      <c r="AC1432" s="27"/>
    </row>
    <row r="1433" spans="1:29" ht="13.5" hidden="1" outlineLevel="3" thickBot="1" x14ac:dyDescent="0.25">
      <c r="A1433" s="28" t="s">
        <v>2934</v>
      </c>
      <c r="B1433" s="28" t="s">
        <v>2935</v>
      </c>
      <c r="C1433" s="24" t="s">
        <v>2964</v>
      </c>
      <c r="D1433" s="24" t="s">
        <v>2965</v>
      </c>
      <c r="E1433" s="25">
        <v>0</v>
      </c>
      <c r="F1433" s="25">
        <v>0</v>
      </c>
      <c r="G1433" s="25">
        <v>0</v>
      </c>
      <c r="H1433" s="25">
        <v>0</v>
      </c>
      <c r="I1433" s="25">
        <v>0</v>
      </c>
      <c r="J1433" s="25">
        <v>0</v>
      </c>
      <c r="K1433" s="25">
        <v>0</v>
      </c>
      <c r="L1433" s="25">
        <v>-2750</v>
      </c>
      <c r="M1433" s="25">
        <v>-5500</v>
      </c>
      <c r="N1433" s="25">
        <v>-7853.8</v>
      </c>
      <c r="O1433" s="25">
        <v>0</v>
      </c>
      <c r="P1433" s="25">
        <v>0</v>
      </c>
      <c r="Q1433" s="25">
        <v>0</v>
      </c>
      <c r="R1433" s="25">
        <f t="shared" si="201"/>
        <v>-1341.9833333333333</v>
      </c>
      <c r="T1433" s="26"/>
      <c r="U1433" s="26"/>
      <c r="V1433" s="26"/>
      <c r="W1433" s="26"/>
      <c r="X1433" s="26"/>
      <c r="Y1433" s="26"/>
      <c r="Z1433" s="26"/>
      <c r="AA1433" s="26"/>
      <c r="AB1433" s="1"/>
      <c r="AC1433" s="27"/>
    </row>
    <row r="1434" spans="1:29" ht="13.5" hidden="1" outlineLevel="3" thickBot="1" x14ac:dyDescent="0.25">
      <c r="A1434" s="28" t="s">
        <v>2934</v>
      </c>
      <c r="B1434" s="28" t="s">
        <v>2935</v>
      </c>
      <c r="C1434" s="24" t="s">
        <v>2966</v>
      </c>
      <c r="D1434" s="24" t="s">
        <v>2967</v>
      </c>
      <c r="E1434" s="25">
        <v>-1120614.46</v>
      </c>
      <c r="F1434" s="25">
        <v>-1307383.54</v>
      </c>
      <c r="G1434" s="25">
        <v>-1494152.62</v>
      </c>
      <c r="H1434" s="25">
        <v>-1680921.7</v>
      </c>
      <c r="I1434" s="25">
        <v>-1867690.78</v>
      </c>
      <c r="J1434" s="25">
        <v>-2054459.86</v>
      </c>
      <c r="K1434" s="25">
        <v>-2240000</v>
      </c>
      <c r="L1434" s="25">
        <v>-2405102.41</v>
      </c>
      <c r="M1434" s="25">
        <v>-2591303.94</v>
      </c>
      <c r="N1434" s="25">
        <v>-2758065.27</v>
      </c>
      <c r="O1434" s="25">
        <v>-667045.31999999995</v>
      </c>
      <c r="P1434" s="25">
        <v>-833806.65</v>
      </c>
      <c r="Q1434" s="25">
        <v>-875567.98</v>
      </c>
      <c r="R1434" s="25">
        <f t="shared" si="201"/>
        <v>-1741501.9424999999</v>
      </c>
      <c r="T1434" s="26"/>
      <c r="U1434" s="26"/>
      <c r="V1434" s="26"/>
      <c r="W1434" s="26"/>
      <c r="X1434" s="26"/>
      <c r="Y1434" s="26"/>
      <c r="Z1434" s="26"/>
      <c r="AA1434" s="26"/>
      <c r="AB1434" s="1"/>
      <c r="AC1434" s="27"/>
    </row>
    <row r="1435" spans="1:29" ht="13.5" hidden="1" outlineLevel="3" thickBot="1" x14ac:dyDescent="0.25">
      <c r="A1435" s="28" t="s">
        <v>2934</v>
      </c>
      <c r="B1435" s="28" t="s">
        <v>2935</v>
      </c>
      <c r="C1435" s="24" t="s">
        <v>2968</v>
      </c>
      <c r="D1435" s="24" t="s">
        <v>2969</v>
      </c>
      <c r="E1435" s="25">
        <v>-10000.02</v>
      </c>
      <c r="F1435" s="25">
        <v>-11666.69</v>
      </c>
      <c r="G1435" s="25">
        <v>-13333.36</v>
      </c>
      <c r="H1435" s="25">
        <v>-15000.03</v>
      </c>
      <c r="I1435" s="25">
        <v>-16666.7</v>
      </c>
      <c r="J1435" s="25">
        <v>-18266.45</v>
      </c>
      <c r="K1435" s="25">
        <v>0</v>
      </c>
      <c r="L1435" s="25">
        <v>-1666.67</v>
      </c>
      <c r="M1435" s="25">
        <v>-3333.34</v>
      </c>
      <c r="N1435" s="25">
        <v>-5000.01</v>
      </c>
      <c r="O1435" s="25">
        <v>-6666.68</v>
      </c>
      <c r="P1435" s="25">
        <v>-8333.35</v>
      </c>
      <c r="Q1435" s="25">
        <v>-10000.02</v>
      </c>
      <c r="R1435" s="25">
        <f t="shared" si="201"/>
        <v>-9161.1083333333318</v>
      </c>
      <c r="T1435" s="26"/>
      <c r="U1435" s="26"/>
      <c r="V1435" s="26"/>
      <c r="W1435" s="26"/>
      <c r="X1435" s="26"/>
      <c r="Y1435" s="26"/>
      <c r="Z1435" s="26"/>
      <c r="AA1435" s="26"/>
      <c r="AB1435" s="1"/>
      <c r="AC1435" s="27"/>
    </row>
    <row r="1436" spans="1:29" ht="13.5" hidden="1" outlineLevel="3" thickBot="1" x14ac:dyDescent="0.25">
      <c r="A1436" s="28" t="s">
        <v>2934</v>
      </c>
      <c r="B1436" s="28" t="s">
        <v>2935</v>
      </c>
      <c r="C1436" s="24" t="s">
        <v>2970</v>
      </c>
      <c r="D1436" s="24" t="s">
        <v>2971</v>
      </c>
      <c r="E1436" s="25">
        <v>-1150000.02</v>
      </c>
      <c r="F1436" s="25">
        <v>-1341666.69</v>
      </c>
      <c r="G1436" s="25">
        <v>-1558333.36</v>
      </c>
      <c r="H1436" s="25">
        <v>-1796356.92</v>
      </c>
      <c r="I1436" s="25">
        <v>-798380.87</v>
      </c>
      <c r="J1436" s="25">
        <v>-997976.08</v>
      </c>
      <c r="K1436" s="25">
        <v>-1197571.26</v>
      </c>
      <c r="L1436" s="25">
        <v>-1200071.26</v>
      </c>
      <c r="M1436" s="25">
        <v>-1202571.26</v>
      </c>
      <c r="N1436" s="25">
        <v>-1205071.26</v>
      </c>
      <c r="O1436" s="25">
        <v>-10000</v>
      </c>
      <c r="P1436" s="25">
        <v>-12500</v>
      </c>
      <c r="Q1436" s="25">
        <v>-15000</v>
      </c>
      <c r="R1436" s="25">
        <f t="shared" si="201"/>
        <v>-991916.5808333332</v>
      </c>
      <c r="T1436" s="26"/>
      <c r="U1436" s="26"/>
      <c r="V1436" s="26"/>
      <c r="W1436" s="26"/>
      <c r="X1436" s="26"/>
      <c r="Y1436" s="26"/>
      <c r="Z1436" s="26"/>
      <c r="AA1436" s="26"/>
      <c r="AB1436" s="1"/>
      <c r="AC1436" s="27"/>
    </row>
    <row r="1437" spans="1:29" ht="13.5" hidden="1" outlineLevel="3" thickBot="1" x14ac:dyDescent="0.25">
      <c r="A1437" s="28" t="s">
        <v>2934</v>
      </c>
      <c r="B1437" s="28" t="s">
        <v>2935</v>
      </c>
      <c r="C1437" s="24" t="s">
        <v>2972</v>
      </c>
      <c r="D1437" s="24" t="s">
        <v>2973</v>
      </c>
      <c r="E1437" s="25">
        <v>-39499.980000000003</v>
      </c>
      <c r="F1437" s="25">
        <v>-46083.31</v>
      </c>
      <c r="G1437" s="25">
        <v>-52666.64</v>
      </c>
      <c r="H1437" s="25">
        <v>-59249.97</v>
      </c>
      <c r="I1437" s="25">
        <v>-65833.3</v>
      </c>
      <c r="J1437" s="25">
        <v>-72416.63</v>
      </c>
      <c r="K1437" s="25">
        <v>-79000</v>
      </c>
      <c r="L1437" s="25">
        <v>-85583.33</v>
      </c>
      <c r="M1437" s="25">
        <v>-92166.66</v>
      </c>
      <c r="N1437" s="25">
        <v>-98749.99</v>
      </c>
      <c r="O1437" s="25">
        <v>-26979.32</v>
      </c>
      <c r="P1437" s="25">
        <v>-33562.65</v>
      </c>
      <c r="Q1437" s="25">
        <v>-40145.980000000003</v>
      </c>
      <c r="R1437" s="25">
        <f t="shared" si="201"/>
        <v>-62676.231666666659</v>
      </c>
      <c r="T1437" s="26"/>
      <c r="U1437" s="26"/>
      <c r="V1437" s="26"/>
      <c r="W1437" s="26"/>
      <c r="X1437" s="26"/>
      <c r="Y1437" s="26"/>
      <c r="Z1437" s="26"/>
      <c r="AA1437" s="26"/>
      <c r="AB1437" s="1"/>
      <c r="AC1437" s="27"/>
    </row>
    <row r="1438" spans="1:29" ht="13.5" hidden="1" outlineLevel="3" thickBot="1" x14ac:dyDescent="0.25">
      <c r="A1438" s="28" t="s">
        <v>2934</v>
      </c>
      <c r="B1438" s="28" t="s">
        <v>2935</v>
      </c>
      <c r="C1438" s="24" t="s">
        <v>2974</v>
      </c>
      <c r="D1438" s="24" t="s">
        <v>2975</v>
      </c>
      <c r="E1438" s="25">
        <v>0</v>
      </c>
      <c r="F1438" s="25">
        <v>-9486.33</v>
      </c>
      <c r="G1438" s="25">
        <v>-18972.66</v>
      </c>
      <c r="H1438" s="25">
        <v>-28458.99</v>
      </c>
      <c r="I1438" s="25">
        <v>-37945.32</v>
      </c>
      <c r="J1438" s="25">
        <v>9486.35</v>
      </c>
      <c r="K1438" s="25">
        <v>0</v>
      </c>
      <c r="L1438" s="25">
        <v>-9500</v>
      </c>
      <c r="M1438" s="25">
        <v>-19000</v>
      </c>
      <c r="N1438" s="25">
        <v>-28500</v>
      </c>
      <c r="O1438" s="25">
        <v>-38000</v>
      </c>
      <c r="P1438" s="25">
        <v>-47500</v>
      </c>
      <c r="Q1438" s="25">
        <v>0</v>
      </c>
      <c r="R1438" s="25">
        <f t="shared" si="201"/>
        <v>-18989.745833333331</v>
      </c>
      <c r="T1438" s="26"/>
      <c r="U1438" s="26"/>
      <c r="V1438" s="26"/>
      <c r="W1438" s="26"/>
      <c r="X1438" s="26"/>
      <c r="Y1438" s="26"/>
      <c r="Z1438" s="26"/>
      <c r="AA1438" s="26"/>
      <c r="AB1438" s="1"/>
      <c r="AC1438" s="27"/>
    </row>
    <row r="1439" spans="1:29" ht="13.5" hidden="1" outlineLevel="3" thickBot="1" x14ac:dyDescent="0.25">
      <c r="A1439" s="28" t="s">
        <v>2934</v>
      </c>
      <c r="B1439" s="28" t="s">
        <v>2935</v>
      </c>
      <c r="C1439" s="24" t="s">
        <v>2976</v>
      </c>
      <c r="D1439" s="24" t="s">
        <v>2977</v>
      </c>
      <c r="E1439" s="25">
        <v>-10102.14</v>
      </c>
      <c r="F1439" s="25">
        <v>-5026.63</v>
      </c>
      <c r="G1439" s="25">
        <v>-7803.61</v>
      </c>
      <c r="H1439" s="25">
        <v>-10500.49</v>
      </c>
      <c r="I1439" s="25">
        <v>-4088.64</v>
      </c>
      <c r="J1439" s="25">
        <v>-6410.51</v>
      </c>
      <c r="K1439" s="25">
        <v>-9429.11</v>
      </c>
      <c r="L1439" s="25">
        <v>-3778.4</v>
      </c>
      <c r="M1439" s="25">
        <v>-6551.83</v>
      </c>
      <c r="N1439" s="25">
        <v>-10555.36</v>
      </c>
      <c r="O1439" s="25">
        <v>-6975.69</v>
      </c>
      <c r="P1439" s="25">
        <v>-11351.01</v>
      </c>
      <c r="Q1439" s="25">
        <v>-15662.56</v>
      </c>
      <c r="R1439" s="25">
        <f t="shared" si="201"/>
        <v>-7946.1358333333337</v>
      </c>
      <c r="T1439" s="26"/>
      <c r="U1439" s="26"/>
      <c r="V1439" s="26"/>
      <c r="W1439" s="26"/>
      <c r="X1439" s="26"/>
      <c r="Y1439" s="26"/>
      <c r="Z1439" s="26"/>
      <c r="AA1439" s="26"/>
      <c r="AB1439" s="1"/>
      <c r="AC1439" s="27"/>
    </row>
    <row r="1440" spans="1:29" ht="13.5" hidden="1" outlineLevel="3" thickBot="1" x14ac:dyDescent="0.25">
      <c r="A1440" s="28" t="s">
        <v>2934</v>
      </c>
      <c r="B1440" s="28" t="s">
        <v>2935</v>
      </c>
      <c r="C1440" s="24" t="s">
        <v>2978</v>
      </c>
      <c r="D1440" s="24" t="s">
        <v>2979</v>
      </c>
      <c r="E1440" s="25">
        <v>-457905.62</v>
      </c>
      <c r="F1440" s="25">
        <v>-679913.11</v>
      </c>
      <c r="G1440" s="25">
        <v>-558198.48</v>
      </c>
      <c r="H1440" s="25">
        <v>-577549.81999999995</v>
      </c>
      <c r="I1440" s="25">
        <v>-565918.18999999994</v>
      </c>
      <c r="J1440" s="25">
        <v>-771447.96</v>
      </c>
      <c r="K1440" s="25">
        <v>-208310.21</v>
      </c>
      <c r="L1440" s="25">
        <v>-817054.86</v>
      </c>
      <c r="M1440" s="25">
        <v>-703603.26</v>
      </c>
      <c r="N1440" s="25">
        <v>-523333.29</v>
      </c>
      <c r="O1440" s="25">
        <v>-493902.37</v>
      </c>
      <c r="P1440" s="25">
        <v>-752402.45</v>
      </c>
      <c r="Q1440" s="25">
        <v>-525348.67000000004</v>
      </c>
      <c r="R1440" s="25">
        <f t="shared" si="201"/>
        <v>-595271.76208333333</v>
      </c>
      <c r="T1440" s="26"/>
      <c r="U1440" s="26"/>
      <c r="V1440" s="26"/>
      <c r="W1440" s="26"/>
      <c r="X1440" s="26"/>
      <c r="Y1440" s="26"/>
      <c r="Z1440" s="26"/>
      <c r="AA1440" s="26"/>
      <c r="AB1440" s="1"/>
      <c r="AC1440" s="27"/>
    </row>
    <row r="1441" spans="1:29" ht="13.5" hidden="1" outlineLevel="3" thickBot="1" x14ac:dyDescent="0.25">
      <c r="A1441" s="28" t="s">
        <v>2934</v>
      </c>
      <c r="B1441" s="28" t="s">
        <v>2935</v>
      </c>
      <c r="C1441" s="24" t="s">
        <v>2980</v>
      </c>
      <c r="D1441" s="24" t="s">
        <v>2981</v>
      </c>
      <c r="E1441" s="25">
        <v>-116741.62</v>
      </c>
      <c r="F1441" s="25">
        <v>-118505.48</v>
      </c>
      <c r="G1441" s="25">
        <v>-117014.56</v>
      </c>
      <c r="H1441" s="25">
        <v>-162162.57</v>
      </c>
      <c r="I1441" s="25">
        <v>-115366.31</v>
      </c>
      <c r="J1441" s="25">
        <v>-82568.62</v>
      </c>
      <c r="K1441" s="25">
        <v>-162517.91</v>
      </c>
      <c r="L1441" s="25">
        <v>-105293.02</v>
      </c>
      <c r="M1441" s="25">
        <v>-112172.62</v>
      </c>
      <c r="N1441" s="25">
        <v>-160721.59</v>
      </c>
      <c r="O1441" s="25">
        <v>-130710.12</v>
      </c>
      <c r="P1441" s="25">
        <v>-86137.01</v>
      </c>
      <c r="Q1441" s="25">
        <v>-156263.29</v>
      </c>
      <c r="R1441" s="25">
        <f t="shared" si="201"/>
        <v>-124139.3554166667</v>
      </c>
      <c r="T1441" s="26"/>
      <c r="U1441" s="26"/>
      <c r="V1441" s="26"/>
      <c r="W1441" s="26"/>
      <c r="X1441" s="26"/>
      <c r="Y1441" s="26"/>
      <c r="Z1441" s="26"/>
      <c r="AA1441" s="26"/>
      <c r="AB1441" s="1"/>
      <c r="AC1441" s="27"/>
    </row>
    <row r="1442" spans="1:29" ht="13.5" hidden="1" outlineLevel="3" thickBot="1" x14ac:dyDescent="0.25">
      <c r="A1442" s="28" t="s">
        <v>2934</v>
      </c>
      <c r="B1442" s="28" t="s">
        <v>2935</v>
      </c>
      <c r="C1442" s="24" t="s">
        <v>2982</v>
      </c>
      <c r="D1442" s="24" t="s">
        <v>2983</v>
      </c>
      <c r="E1442" s="25">
        <v>-54000</v>
      </c>
      <c r="F1442" s="25">
        <v>-23046.43</v>
      </c>
      <c r="G1442" s="25">
        <v>-38523.21</v>
      </c>
      <c r="H1442" s="25">
        <v>-54000</v>
      </c>
      <c r="I1442" s="25">
        <v>-16603.25</v>
      </c>
      <c r="J1442" s="25">
        <v>-35301.629999999997</v>
      </c>
      <c r="K1442" s="25">
        <v>-54000</v>
      </c>
      <c r="L1442" s="25">
        <v>-11716.03</v>
      </c>
      <c r="M1442" s="25">
        <v>-35858.01</v>
      </c>
      <c r="N1442" s="25">
        <v>-60000</v>
      </c>
      <c r="O1442" s="25">
        <v>-9034.94</v>
      </c>
      <c r="P1442" s="25">
        <v>-39517.47</v>
      </c>
      <c r="Q1442" s="25">
        <v>-70000</v>
      </c>
      <c r="R1442" s="25">
        <f t="shared" si="201"/>
        <v>-36633.414166666662</v>
      </c>
      <c r="T1442" s="26"/>
      <c r="U1442" s="26"/>
      <c r="V1442" s="26"/>
      <c r="W1442" s="26"/>
      <c r="X1442" s="26"/>
      <c r="Y1442" s="26"/>
      <c r="Z1442" s="26"/>
      <c r="AA1442" s="26"/>
      <c r="AB1442" s="1"/>
      <c r="AC1442" s="27"/>
    </row>
    <row r="1443" spans="1:29" ht="13.5" hidden="1" outlineLevel="3" thickBot="1" x14ac:dyDescent="0.25">
      <c r="A1443" s="28" t="s">
        <v>2934</v>
      </c>
      <c r="B1443" s="28" t="s">
        <v>2935</v>
      </c>
      <c r="C1443" s="24" t="s">
        <v>2984</v>
      </c>
      <c r="D1443" s="24" t="s">
        <v>2985</v>
      </c>
      <c r="E1443" s="25">
        <v>-75000</v>
      </c>
      <c r="F1443" s="25">
        <v>-31557.73</v>
      </c>
      <c r="G1443" s="25">
        <v>-53278.86</v>
      </c>
      <c r="H1443" s="25">
        <v>-75000</v>
      </c>
      <c r="I1443" s="25">
        <v>-22514.73</v>
      </c>
      <c r="J1443" s="25">
        <v>-48757.46</v>
      </c>
      <c r="K1443" s="25">
        <v>-75000</v>
      </c>
      <c r="L1443" s="25">
        <v>-14516</v>
      </c>
      <c r="M1443" s="25">
        <v>-47258</v>
      </c>
      <c r="N1443" s="25">
        <v>-80000</v>
      </c>
      <c r="O1443" s="25">
        <v>-7130</v>
      </c>
      <c r="P1443" s="25">
        <v>-48565</v>
      </c>
      <c r="Q1443" s="25">
        <v>-90000</v>
      </c>
      <c r="R1443" s="25">
        <f t="shared" si="201"/>
        <v>-48839.815000000002</v>
      </c>
      <c r="T1443" s="26"/>
      <c r="U1443" s="26"/>
      <c r="V1443" s="26"/>
      <c r="W1443" s="26"/>
      <c r="X1443" s="26"/>
      <c r="Y1443" s="26"/>
      <c r="Z1443" s="26"/>
      <c r="AA1443" s="26"/>
      <c r="AB1443" s="1"/>
      <c r="AC1443" s="27"/>
    </row>
    <row r="1444" spans="1:29" ht="13.5" hidden="1" outlineLevel="3" thickBot="1" x14ac:dyDescent="0.25">
      <c r="A1444" s="28" t="s">
        <v>2934</v>
      </c>
      <c r="B1444" s="28" t="s">
        <v>2935</v>
      </c>
      <c r="C1444" s="24" t="s">
        <v>2986</v>
      </c>
      <c r="D1444" s="24" t="s">
        <v>2987</v>
      </c>
      <c r="E1444" s="25">
        <v>-1101323</v>
      </c>
      <c r="F1444" s="25">
        <v>-1177368</v>
      </c>
      <c r="G1444" s="25">
        <v>-1262559</v>
      </c>
      <c r="H1444" s="25">
        <v>-1410436</v>
      </c>
      <c r="I1444" s="25">
        <v>-1587598</v>
      </c>
      <c r="J1444" s="25">
        <v>-1800458</v>
      </c>
      <c r="K1444" s="25">
        <v>-2091960</v>
      </c>
      <c r="L1444" s="25">
        <v>-292458</v>
      </c>
      <c r="M1444" s="25">
        <v>-539493</v>
      </c>
      <c r="N1444" s="25">
        <v>-792810</v>
      </c>
      <c r="O1444" s="25">
        <v>-970156</v>
      </c>
      <c r="P1444" s="25">
        <v>-1136848</v>
      </c>
      <c r="Q1444" s="25">
        <v>-1319669</v>
      </c>
      <c r="R1444" s="25">
        <f t="shared" si="201"/>
        <v>-1189386.6666666667</v>
      </c>
      <c r="T1444" s="26"/>
      <c r="U1444" s="26"/>
      <c r="V1444" s="26"/>
      <c r="W1444" s="26"/>
      <c r="X1444" s="26"/>
      <c r="Y1444" s="26"/>
      <c r="Z1444" s="26"/>
      <c r="AA1444" s="26"/>
      <c r="AB1444" s="1"/>
      <c r="AC1444" s="27"/>
    </row>
    <row r="1445" spans="1:29" ht="13.5" hidden="1" outlineLevel="3" thickBot="1" x14ac:dyDescent="0.25">
      <c r="A1445" s="28" t="s">
        <v>2934</v>
      </c>
      <c r="B1445" s="28" t="s">
        <v>2935</v>
      </c>
      <c r="C1445" s="24" t="s">
        <v>2988</v>
      </c>
      <c r="D1445" s="24" t="s">
        <v>2989</v>
      </c>
      <c r="E1445" s="25">
        <v>-30000</v>
      </c>
      <c r="F1445" s="25">
        <v>-32500</v>
      </c>
      <c r="G1445" s="25">
        <v>-5000</v>
      </c>
      <c r="H1445" s="25">
        <v>-7500</v>
      </c>
      <c r="I1445" s="25">
        <v>-10000</v>
      </c>
      <c r="J1445" s="25">
        <v>-12500</v>
      </c>
      <c r="K1445" s="25">
        <v>-15000</v>
      </c>
      <c r="L1445" s="25">
        <v>-17500</v>
      </c>
      <c r="M1445" s="25">
        <v>-20000</v>
      </c>
      <c r="N1445" s="25">
        <v>-22500</v>
      </c>
      <c r="O1445" s="25">
        <v>-25000</v>
      </c>
      <c r="P1445" s="25">
        <v>-27500</v>
      </c>
      <c r="Q1445" s="25">
        <v>-30000</v>
      </c>
      <c r="R1445" s="25">
        <f t="shared" si="201"/>
        <v>-18750</v>
      </c>
      <c r="T1445" s="26"/>
      <c r="U1445" s="26"/>
      <c r="V1445" s="26"/>
      <c r="W1445" s="26"/>
      <c r="X1445" s="26"/>
      <c r="Y1445" s="26"/>
      <c r="Z1445" s="26"/>
      <c r="AA1445" s="26"/>
      <c r="AB1445" s="1"/>
      <c r="AC1445" s="27"/>
    </row>
    <row r="1446" spans="1:29" ht="13.5" hidden="1" outlineLevel="3" thickBot="1" x14ac:dyDescent="0.25">
      <c r="A1446" s="28" t="s">
        <v>2934</v>
      </c>
      <c r="B1446" s="28" t="s">
        <v>2935</v>
      </c>
      <c r="C1446" s="24" t="s">
        <v>2990</v>
      </c>
      <c r="D1446" s="24" t="s">
        <v>2991</v>
      </c>
      <c r="E1446" s="25">
        <v>-2930793.81</v>
      </c>
      <c r="F1446" s="25">
        <v>-3201789.07</v>
      </c>
      <c r="G1446" s="25">
        <v>-3053251.83</v>
      </c>
      <c r="H1446" s="25">
        <v>-3032554.12</v>
      </c>
      <c r="I1446" s="25">
        <v>-3309465.7399999998</v>
      </c>
      <c r="J1446" s="25">
        <v>-3384233.82</v>
      </c>
      <c r="K1446" s="25">
        <v>-607228.30000000005</v>
      </c>
      <c r="L1446" s="25">
        <v>-1931484.9</v>
      </c>
      <c r="M1446" s="25">
        <v>-1870195.56</v>
      </c>
      <c r="N1446" s="25">
        <v>-2552012.42</v>
      </c>
      <c r="O1446" s="25">
        <v>-2755162.6</v>
      </c>
      <c r="P1446" s="25">
        <v>-2895135.01</v>
      </c>
      <c r="Q1446" s="25">
        <v>-3182581.14</v>
      </c>
      <c r="R1446" s="25">
        <f t="shared" ref="R1446:R1471" si="202">(E1446+2*SUM(F1446:P1446)+Q1446)/24</f>
        <v>-2637433.4037500001</v>
      </c>
      <c r="T1446" s="26"/>
      <c r="U1446" s="26"/>
      <c r="V1446" s="26"/>
      <c r="W1446" s="26"/>
      <c r="X1446" s="26"/>
      <c r="Y1446" s="26"/>
      <c r="Z1446" s="26"/>
      <c r="AA1446" s="26"/>
      <c r="AB1446" s="1"/>
      <c r="AC1446" s="27"/>
    </row>
    <row r="1447" spans="1:29" ht="13.5" hidden="1" outlineLevel="3" thickBot="1" x14ac:dyDescent="0.25">
      <c r="A1447" s="28" t="s">
        <v>2934</v>
      </c>
      <c r="B1447" s="28" t="s">
        <v>2935</v>
      </c>
      <c r="C1447" s="24" t="s">
        <v>2992</v>
      </c>
      <c r="D1447" s="24" t="s">
        <v>2993</v>
      </c>
      <c r="E1447" s="25">
        <v>-12503925.76</v>
      </c>
      <c r="F1447" s="25">
        <v>-12503925.76</v>
      </c>
      <c r="G1447" s="25">
        <v>-12503925.76</v>
      </c>
      <c r="H1447" s="25">
        <v>-12503925.76</v>
      </c>
      <c r="I1447" s="25">
        <v>-12503925.76</v>
      </c>
      <c r="J1447" s="25">
        <v>-12503925.76</v>
      </c>
      <c r="K1447" s="25">
        <v>-12549801.229999999</v>
      </c>
      <c r="L1447" s="25">
        <v>-12549801.229999999</v>
      </c>
      <c r="M1447" s="25">
        <v>-12549801.229999999</v>
      </c>
      <c r="N1447" s="25">
        <v>-12549801.229999999</v>
      </c>
      <c r="O1447" s="25">
        <v>-12549801.229999999</v>
      </c>
      <c r="P1447" s="25">
        <v>-12549801.229999999</v>
      </c>
      <c r="Q1447" s="25">
        <v>-12549801.229999999</v>
      </c>
      <c r="R1447" s="25">
        <f t="shared" si="202"/>
        <v>-12528774.972916668</v>
      </c>
      <c r="T1447" s="26"/>
      <c r="U1447" s="26"/>
      <c r="V1447" s="26"/>
      <c r="W1447" s="26"/>
      <c r="X1447" s="26"/>
      <c r="Y1447" s="26"/>
      <c r="Z1447" s="26"/>
      <c r="AA1447" s="26"/>
      <c r="AB1447" s="1"/>
      <c r="AC1447" s="27"/>
    </row>
    <row r="1448" spans="1:29" ht="13.5" hidden="1" outlineLevel="3" thickBot="1" x14ac:dyDescent="0.25">
      <c r="A1448" s="28" t="s">
        <v>2934</v>
      </c>
      <c r="B1448" s="28" t="s">
        <v>2935</v>
      </c>
      <c r="C1448" s="24" t="s">
        <v>2994</v>
      </c>
      <c r="D1448" s="24" t="s">
        <v>2995</v>
      </c>
      <c r="E1448" s="25">
        <v>-403508.93</v>
      </c>
      <c r="F1448" s="25">
        <v>-430141.15</v>
      </c>
      <c r="G1448" s="25">
        <v>-414143.44</v>
      </c>
      <c r="H1448" s="25">
        <v>-410209.97</v>
      </c>
      <c r="I1448" s="25">
        <v>-411246.32</v>
      </c>
      <c r="J1448" s="25">
        <v>-398481.52</v>
      </c>
      <c r="K1448" s="25">
        <v>-136532.12</v>
      </c>
      <c r="L1448" s="25">
        <v>-398802.12</v>
      </c>
      <c r="M1448" s="25">
        <v>-336493.38</v>
      </c>
      <c r="N1448" s="25">
        <v>-445364.23000000004</v>
      </c>
      <c r="O1448" s="25">
        <v>-443221.94</v>
      </c>
      <c r="P1448" s="25">
        <v>-425037.23</v>
      </c>
      <c r="Q1448" s="25">
        <v>-443138.81</v>
      </c>
      <c r="R1448" s="25">
        <f t="shared" si="202"/>
        <v>-389416.44083333336</v>
      </c>
      <c r="T1448" s="26"/>
      <c r="U1448" s="26"/>
      <c r="V1448" s="26"/>
      <c r="W1448" s="26"/>
      <c r="X1448" s="26"/>
      <c r="Y1448" s="26"/>
      <c r="Z1448" s="26"/>
      <c r="AA1448" s="26"/>
      <c r="AB1448" s="1"/>
      <c r="AC1448" s="27"/>
    </row>
    <row r="1449" spans="1:29" ht="13.5" hidden="1" outlineLevel="3" thickBot="1" x14ac:dyDescent="0.25">
      <c r="A1449" s="28" t="s">
        <v>2934</v>
      </c>
      <c r="B1449" s="28" t="s">
        <v>2935</v>
      </c>
      <c r="C1449" s="24" t="s">
        <v>2996</v>
      </c>
      <c r="D1449" s="24" t="s">
        <v>2997</v>
      </c>
      <c r="E1449" s="25">
        <v>0</v>
      </c>
      <c r="F1449" s="25">
        <v>0</v>
      </c>
      <c r="G1449" s="25">
        <v>0</v>
      </c>
      <c r="H1449" s="25">
        <v>0</v>
      </c>
      <c r="I1449" s="25">
        <v>0</v>
      </c>
      <c r="J1449" s="25">
        <v>0</v>
      </c>
      <c r="K1449" s="25">
        <v>0</v>
      </c>
      <c r="L1449" s="25">
        <v>-205.75</v>
      </c>
      <c r="M1449" s="25">
        <v>-189</v>
      </c>
      <c r="N1449" s="25">
        <v>-189</v>
      </c>
      <c r="O1449" s="25">
        <v>0</v>
      </c>
      <c r="P1449" s="25">
        <v>0</v>
      </c>
      <c r="Q1449" s="25">
        <v>0</v>
      </c>
      <c r="R1449" s="25">
        <f t="shared" si="202"/>
        <v>-48.645833333333336</v>
      </c>
      <c r="T1449" s="26"/>
      <c r="U1449" s="26"/>
      <c r="V1449" s="26"/>
      <c r="W1449" s="26"/>
      <c r="X1449" s="26"/>
      <c r="Y1449" s="26"/>
      <c r="Z1449" s="26"/>
      <c r="AA1449" s="26"/>
      <c r="AB1449" s="1"/>
      <c r="AC1449" s="27"/>
    </row>
    <row r="1450" spans="1:29" ht="13.5" hidden="1" outlineLevel="3" thickBot="1" x14ac:dyDescent="0.25">
      <c r="A1450" s="28" t="s">
        <v>2934</v>
      </c>
      <c r="B1450" s="28" t="s">
        <v>2935</v>
      </c>
      <c r="C1450" s="24" t="s">
        <v>2998</v>
      </c>
      <c r="D1450" s="24" t="s">
        <v>2999</v>
      </c>
      <c r="E1450" s="25">
        <v>-6079.12</v>
      </c>
      <c r="F1450" s="25">
        <v>-2567.59</v>
      </c>
      <c r="G1450" s="25">
        <v>-3777.7</v>
      </c>
      <c r="H1450" s="25">
        <v>-5306.96</v>
      </c>
      <c r="I1450" s="25">
        <v>-2735.66</v>
      </c>
      <c r="J1450" s="25">
        <v>-4565.3500000000004</v>
      </c>
      <c r="K1450" s="25">
        <v>-5851.56</v>
      </c>
      <c r="L1450" s="25">
        <v>-192770.44</v>
      </c>
      <c r="M1450" s="25">
        <v>-186813.1</v>
      </c>
      <c r="N1450" s="25">
        <v>-188576.63</v>
      </c>
      <c r="O1450" s="25">
        <v>4140.57</v>
      </c>
      <c r="P1450" s="25">
        <v>1359.04</v>
      </c>
      <c r="Q1450" s="25">
        <v>-1602.48</v>
      </c>
      <c r="R1450" s="25">
        <f t="shared" si="202"/>
        <v>-49275.515000000007</v>
      </c>
      <c r="T1450" s="26"/>
      <c r="U1450" s="26"/>
      <c r="V1450" s="26"/>
      <c r="W1450" s="26"/>
      <c r="X1450" s="26"/>
      <c r="Y1450" s="26"/>
      <c r="Z1450" s="26"/>
      <c r="AA1450" s="26"/>
      <c r="AB1450" s="1"/>
      <c r="AC1450" s="27"/>
    </row>
    <row r="1451" spans="1:29" ht="13.5" hidden="1" outlineLevel="3" thickBot="1" x14ac:dyDescent="0.25">
      <c r="A1451" s="28" t="s">
        <v>2934</v>
      </c>
      <c r="B1451" s="28" t="s">
        <v>2935</v>
      </c>
      <c r="C1451" s="24" t="s">
        <v>3000</v>
      </c>
      <c r="D1451" s="24" t="s">
        <v>3001</v>
      </c>
      <c r="E1451" s="25">
        <v>-2333.5500000000002</v>
      </c>
      <c r="F1451" s="25">
        <v>18.059999999999999</v>
      </c>
      <c r="G1451" s="25">
        <v>18.059999999999999</v>
      </c>
      <c r="H1451" s="25">
        <v>-371.22</v>
      </c>
      <c r="I1451" s="25">
        <v>347.77</v>
      </c>
      <c r="J1451" s="25">
        <v>459.77</v>
      </c>
      <c r="K1451" s="25">
        <v>-469.19</v>
      </c>
      <c r="L1451" s="25">
        <v>-14831.34</v>
      </c>
      <c r="M1451" s="25">
        <v>-14492.75</v>
      </c>
      <c r="N1451" s="25">
        <v>-14717.95</v>
      </c>
      <c r="O1451" s="25">
        <v>-225.2</v>
      </c>
      <c r="P1451" s="25">
        <v>-608.22</v>
      </c>
      <c r="Q1451" s="25">
        <v>-1036.8800000000001</v>
      </c>
      <c r="R1451" s="25">
        <f t="shared" si="202"/>
        <v>-3879.7854166666671</v>
      </c>
      <c r="T1451" s="26"/>
      <c r="U1451" s="26"/>
      <c r="V1451" s="26"/>
      <c r="W1451" s="26"/>
      <c r="X1451" s="26"/>
      <c r="Y1451" s="26"/>
      <c r="Z1451" s="26"/>
      <c r="AA1451" s="26"/>
      <c r="AB1451" s="1"/>
      <c r="AC1451" s="27"/>
    </row>
    <row r="1452" spans="1:29" ht="13.5" hidden="1" outlineLevel="3" thickBot="1" x14ac:dyDescent="0.25">
      <c r="A1452" s="28" t="s">
        <v>2934</v>
      </c>
      <c r="B1452" s="28" t="s">
        <v>2935</v>
      </c>
      <c r="C1452" s="24" t="s">
        <v>3002</v>
      </c>
      <c r="D1452" s="24" t="s">
        <v>3003</v>
      </c>
      <c r="E1452" s="25">
        <v>-6401.69</v>
      </c>
      <c r="F1452" s="25">
        <v>-885.95</v>
      </c>
      <c r="G1452" s="25">
        <v>-1344.51</v>
      </c>
      <c r="H1452" s="25">
        <v>-1553.31</v>
      </c>
      <c r="I1452" s="25">
        <v>-214.49</v>
      </c>
      <c r="J1452" s="25">
        <v>-399.38</v>
      </c>
      <c r="K1452" s="25">
        <v>-746.54</v>
      </c>
      <c r="L1452" s="25">
        <v>-2792.69</v>
      </c>
      <c r="M1452" s="25">
        <v>-5635.84</v>
      </c>
      <c r="N1452" s="25">
        <v>-8932.77</v>
      </c>
      <c r="O1452" s="25">
        <v>-3417.99</v>
      </c>
      <c r="P1452" s="25">
        <v>-4765.92</v>
      </c>
      <c r="Q1452" s="25">
        <v>-4820.83</v>
      </c>
      <c r="R1452" s="25">
        <f t="shared" si="202"/>
        <v>-3025.0541666666668</v>
      </c>
      <c r="T1452" s="26"/>
      <c r="U1452" s="26"/>
      <c r="V1452" s="26"/>
      <c r="W1452" s="26"/>
      <c r="X1452" s="26"/>
      <c r="Y1452" s="26"/>
      <c r="Z1452" s="26"/>
      <c r="AA1452" s="26"/>
      <c r="AB1452" s="1"/>
      <c r="AC1452" s="27"/>
    </row>
    <row r="1453" spans="1:29" ht="13.5" hidden="1" outlineLevel="3" thickBot="1" x14ac:dyDescent="0.25">
      <c r="A1453" s="28" t="s">
        <v>2934</v>
      </c>
      <c r="B1453" s="28" t="s">
        <v>2935</v>
      </c>
      <c r="C1453" s="24" t="s">
        <v>3004</v>
      </c>
      <c r="D1453" s="24" t="s">
        <v>3005</v>
      </c>
      <c r="E1453" s="25">
        <v>-510015.71</v>
      </c>
      <c r="F1453" s="25">
        <v>-78321.259999999995</v>
      </c>
      <c r="G1453" s="25">
        <v>-103866.11</v>
      </c>
      <c r="H1453" s="25">
        <v>-125179.87</v>
      </c>
      <c r="I1453" s="25">
        <v>-22916.93</v>
      </c>
      <c r="J1453" s="25">
        <v>-17229.509999999998</v>
      </c>
      <c r="K1453" s="25">
        <v>-54360.97</v>
      </c>
      <c r="L1453" s="25">
        <v>-285659</v>
      </c>
      <c r="M1453" s="25">
        <v>-514835.33</v>
      </c>
      <c r="N1453" s="25">
        <v>-1177041.1200000001</v>
      </c>
      <c r="O1453" s="25">
        <v>96609.52</v>
      </c>
      <c r="P1453" s="25">
        <v>2735.93</v>
      </c>
      <c r="Q1453" s="25">
        <v>-58833.55</v>
      </c>
      <c r="R1453" s="25">
        <f t="shared" si="202"/>
        <v>-213707.43999999997</v>
      </c>
      <c r="T1453" s="26"/>
      <c r="U1453" s="26"/>
      <c r="V1453" s="26"/>
      <c r="W1453" s="26"/>
      <c r="X1453" s="26"/>
      <c r="Y1453" s="26"/>
      <c r="Z1453" s="26"/>
      <c r="AA1453" s="26"/>
      <c r="AB1453" s="1"/>
      <c r="AC1453" s="27"/>
    </row>
    <row r="1454" spans="1:29" ht="13.5" hidden="1" outlineLevel="3" thickBot="1" x14ac:dyDescent="0.25">
      <c r="A1454" s="28" t="s">
        <v>2934</v>
      </c>
      <c r="B1454" s="28" t="s">
        <v>2935</v>
      </c>
      <c r="C1454" s="24" t="s">
        <v>3006</v>
      </c>
      <c r="D1454" s="24" t="s">
        <v>3007</v>
      </c>
      <c r="E1454" s="25">
        <v>-59339.83</v>
      </c>
      <c r="F1454" s="25">
        <v>-7803.24</v>
      </c>
      <c r="G1454" s="25">
        <v>-10411</v>
      </c>
      <c r="H1454" s="25">
        <v>-11841.67</v>
      </c>
      <c r="I1454" s="25">
        <v>-1438.67</v>
      </c>
      <c r="J1454" s="25">
        <v>-2796.38</v>
      </c>
      <c r="K1454" s="25">
        <v>-4686.28</v>
      </c>
      <c r="L1454" s="25">
        <v>-33253.32</v>
      </c>
      <c r="M1454" s="25">
        <v>-63131.78</v>
      </c>
      <c r="N1454" s="25">
        <v>-94916.15</v>
      </c>
      <c r="O1454" s="25">
        <v>4450.16</v>
      </c>
      <c r="P1454" s="25">
        <v>-5277.48</v>
      </c>
      <c r="Q1454" s="25">
        <v>-11221.55</v>
      </c>
      <c r="R1454" s="25">
        <f t="shared" si="202"/>
        <v>-22198.875</v>
      </c>
      <c r="T1454" s="26"/>
      <c r="U1454" s="26"/>
      <c r="V1454" s="26"/>
      <c r="W1454" s="26"/>
      <c r="X1454" s="26"/>
      <c r="Y1454" s="26"/>
      <c r="Z1454" s="26"/>
      <c r="AA1454" s="26"/>
      <c r="AB1454" s="1"/>
      <c r="AC1454" s="27"/>
    </row>
    <row r="1455" spans="1:29" ht="13.5" hidden="1" outlineLevel="3" thickBot="1" x14ac:dyDescent="0.25">
      <c r="A1455" s="28" t="s">
        <v>2934</v>
      </c>
      <c r="B1455" s="28" t="s">
        <v>2935</v>
      </c>
      <c r="C1455" s="24" t="s">
        <v>3008</v>
      </c>
      <c r="D1455" s="24" t="s">
        <v>3009</v>
      </c>
      <c r="E1455" s="25">
        <v>-48754.86</v>
      </c>
      <c r="F1455" s="25">
        <v>-64422.21</v>
      </c>
      <c r="G1455" s="25">
        <v>-69969.75</v>
      </c>
      <c r="H1455" s="25">
        <v>-75267.81</v>
      </c>
      <c r="I1455" s="25">
        <v>-97402.13</v>
      </c>
      <c r="J1455" s="25">
        <v>-100925.49</v>
      </c>
      <c r="K1455" s="25">
        <v>-14067.76</v>
      </c>
      <c r="L1455" s="25">
        <v>3571.45</v>
      </c>
      <c r="M1455" s="25">
        <v>-15011.3</v>
      </c>
      <c r="N1455" s="25">
        <v>-61524.24</v>
      </c>
      <c r="O1455" s="25">
        <v>-28459.37</v>
      </c>
      <c r="P1455" s="25">
        <v>-47460.92</v>
      </c>
      <c r="Q1455" s="25">
        <v>-61900.03</v>
      </c>
      <c r="R1455" s="25">
        <f t="shared" si="202"/>
        <v>-52188.914583333339</v>
      </c>
      <c r="T1455" s="26"/>
      <c r="U1455" s="26"/>
      <c r="V1455" s="26"/>
      <c r="W1455" s="26"/>
      <c r="X1455" s="26"/>
      <c r="Y1455" s="26"/>
      <c r="Z1455" s="26"/>
      <c r="AA1455" s="26"/>
      <c r="AB1455" s="1"/>
      <c r="AC1455" s="27"/>
    </row>
    <row r="1456" spans="1:29" ht="13.5" hidden="1" outlineLevel="3" thickBot="1" x14ac:dyDescent="0.25">
      <c r="A1456" s="28" t="s">
        <v>2934</v>
      </c>
      <c r="B1456" s="28" t="s">
        <v>2935</v>
      </c>
      <c r="C1456" s="24" t="s">
        <v>3010</v>
      </c>
      <c r="D1456" s="24" t="s">
        <v>3011</v>
      </c>
      <c r="E1456" s="25">
        <v>-94343.45</v>
      </c>
      <c r="F1456" s="25">
        <v>-4787.4799999999996</v>
      </c>
      <c r="G1456" s="25">
        <v>-6413.73</v>
      </c>
      <c r="H1456" s="25">
        <v>-7903.94</v>
      </c>
      <c r="I1456" s="25">
        <v>-1810.1799999999998</v>
      </c>
      <c r="J1456" s="25">
        <v>-2268.66</v>
      </c>
      <c r="K1456" s="25">
        <v>-3674.49</v>
      </c>
      <c r="L1456" s="25">
        <v>-119589.57</v>
      </c>
      <c r="M1456" s="25">
        <v>-204345.42000000004</v>
      </c>
      <c r="N1456" s="25">
        <v>-280684.35000000003</v>
      </c>
      <c r="O1456" s="25">
        <v>-60468.459999999992</v>
      </c>
      <c r="P1456" s="25">
        <v>-67747.070000000007</v>
      </c>
      <c r="Q1456" s="25">
        <v>-72673.41</v>
      </c>
      <c r="R1456" s="25">
        <f t="shared" si="202"/>
        <v>-70266.815000000002</v>
      </c>
      <c r="T1456" s="26"/>
      <c r="U1456" s="26"/>
      <c r="V1456" s="26"/>
      <c r="W1456" s="26"/>
      <c r="X1456" s="26"/>
      <c r="Y1456" s="26"/>
      <c r="Z1456" s="26"/>
      <c r="AA1456" s="26"/>
      <c r="AB1456" s="1"/>
      <c r="AC1456" s="27"/>
    </row>
    <row r="1457" spans="1:31" ht="13.5" hidden="1" outlineLevel="3" thickBot="1" x14ac:dyDescent="0.25">
      <c r="A1457" s="28" t="s">
        <v>2934</v>
      </c>
      <c r="B1457" s="28" t="s">
        <v>2935</v>
      </c>
      <c r="C1457" s="24" t="s">
        <v>3012</v>
      </c>
      <c r="D1457" s="24" t="s">
        <v>3013</v>
      </c>
      <c r="E1457" s="25">
        <v>-94.83</v>
      </c>
      <c r="F1457" s="25">
        <v>0</v>
      </c>
      <c r="G1457" s="25">
        <v>0</v>
      </c>
      <c r="H1457" s="25">
        <v>0</v>
      </c>
      <c r="I1457" s="25">
        <v>0</v>
      </c>
      <c r="J1457" s="25">
        <v>0</v>
      </c>
      <c r="K1457" s="25">
        <v>0</v>
      </c>
      <c r="L1457" s="25">
        <v>-94.28</v>
      </c>
      <c r="M1457" s="25">
        <v>-165.22</v>
      </c>
      <c r="N1457" s="25">
        <v>-245.47</v>
      </c>
      <c r="O1457" s="25">
        <v>14.39</v>
      </c>
      <c r="P1457" s="25">
        <v>132.86000000000001</v>
      </c>
      <c r="Q1457" s="25">
        <v>6.08</v>
      </c>
      <c r="R1457" s="25">
        <f t="shared" si="202"/>
        <v>-33.507916666666667</v>
      </c>
      <c r="T1457" s="26"/>
      <c r="U1457" s="26"/>
      <c r="V1457" s="26"/>
      <c r="W1457" s="26"/>
      <c r="X1457" s="26"/>
      <c r="Y1457" s="26"/>
      <c r="Z1457" s="26"/>
      <c r="AA1457" s="26"/>
      <c r="AB1457" s="1"/>
      <c r="AC1457" s="27"/>
    </row>
    <row r="1458" spans="1:31" ht="13.5" hidden="1" outlineLevel="3" thickBot="1" x14ac:dyDescent="0.25">
      <c r="A1458" s="28" t="s">
        <v>2934</v>
      </c>
      <c r="B1458" s="28" t="s">
        <v>2935</v>
      </c>
      <c r="C1458" s="24" t="s">
        <v>3014</v>
      </c>
      <c r="D1458" s="24" t="s">
        <v>3015</v>
      </c>
      <c r="E1458" s="25">
        <v>-59.66</v>
      </c>
      <c r="F1458" s="25">
        <v>-17.14</v>
      </c>
      <c r="G1458" s="25">
        <v>-17.14</v>
      </c>
      <c r="H1458" s="25">
        <v>-17.14</v>
      </c>
      <c r="I1458" s="25">
        <v>0</v>
      </c>
      <c r="J1458" s="25">
        <v>0</v>
      </c>
      <c r="K1458" s="25">
        <v>6.63</v>
      </c>
      <c r="L1458" s="25">
        <v>-117.91</v>
      </c>
      <c r="M1458" s="25">
        <v>-126.38</v>
      </c>
      <c r="N1458" s="25">
        <v>-126</v>
      </c>
      <c r="O1458" s="25">
        <v>-5.24</v>
      </c>
      <c r="P1458" s="25">
        <v>-6.3</v>
      </c>
      <c r="Q1458" s="25">
        <v>-6.3</v>
      </c>
      <c r="R1458" s="25">
        <f t="shared" si="202"/>
        <v>-38.299999999999997</v>
      </c>
      <c r="T1458" s="26"/>
      <c r="U1458" s="26"/>
      <c r="V1458" s="26"/>
      <c r="W1458" s="26"/>
      <c r="X1458" s="26"/>
      <c r="Y1458" s="26"/>
      <c r="Z1458" s="26"/>
      <c r="AA1458" s="26"/>
      <c r="AB1458" s="1"/>
      <c r="AC1458" s="27"/>
    </row>
    <row r="1459" spans="1:31" ht="13.5" hidden="1" outlineLevel="3" thickBot="1" x14ac:dyDescent="0.25">
      <c r="A1459" s="28" t="s">
        <v>2934</v>
      </c>
      <c r="B1459" s="28" t="s">
        <v>2935</v>
      </c>
      <c r="C1459" s="24" t="s">
        <v>3016</v>
      </c>
      <c r="D1459" s="24" t="s">
        <v>3017</v>
      </c>
      <c r="E1459" s="25">
        <v>0</v>
      </c>
      <c r="F1459" s="25">
        <v>0</v>
      </c>
      <c r="G1459" s="25">
        <v>0</v>
      </c>
      <c r="H1459" s="25">
        <v>0</v>
      </c>
      <c r="I1459" s="25">
        <v>0</v>
      </c>
      <c r="J1459" s="25">
        <v>0</v>
      </c>
      <c r="K1459" s="25">
        <v>0</v>
      </c>
      <c r="L1459" s="25">
        <v>-78.3</v>
      </c>
      <c r="M1459" s="25">
        <v>-77</v>
      </c>
      <c r="N1459" s="25">
        <v>-77</v>
      </c>
      <c r="O1459" s="25">
        <v>68.599999999999994</v>
      </c>
      <c r="P1459" s="25">
        <v>77</v>
      </c>
      <c r="Q1459" s="25">
        <v>87</v>
      </c>
      <c r="R1459" s="25">
        <f t="shared" si="202"/>
        <v>-3.6000000000000014</v>
      </c>
      <c r="T1459" s="26"/>
      <c r="U1459" s="26"/>
      <c r="V1459" s="26"/>
      <c r="W1459" s="26"/>
      <c r="X1459" s="26"/>
      <c r="Y1459" s="26"/>
      <c r="Z1459" s="26"/>
      <c r="AA1459" s="26"/>
      <c r="AB1459" s="1"/>
      <c r="AC1459" s="27"/>
    </row>
    <row r="1460" spans="1:31" ht="13.5" hidden="1" outlineLevel="3" thickBot="1" x14ac:dyDescent="0.25">
      <c r="A1460" s="28" t="s">
        <v>2934</v>
      </c>
      <c r="B1460" s="28" t="s">
        <v>2935</v>
      </c>
      <c r="C1460" s="24" t="s">
        <v>3018</v>
      </c>
      <c r="D1460" s="24" t="s">
        <v>3019</v>
      </c>
      <c r="E1460" s="25">
        <v>0</v>
      </c>
      <c r="F1460" s="25">
        <v>0</v>
      </c>
      <c r="G1460" s="25">
        <v>0</v>
      </c>
      <c r="H1460" s="25">
        <v>0</v>
      </c>
      <c r="I1460" s="25">
        <v>0</v>
      </c>
      <c r="J1460" s="25">
        <v>0</v>
      </c>
      <c r="K1460" s="25">
        <v>0</v>
      </c>
      <c r="L1460" s="25">
        <v>-158.13</v>
      </c>
      <c r="M1460" s="25">
        <v>-66.510000000000005</v>
      </c>
      <c r="N1460" s="25">
        <v>0</v>
      </c>
      <c r="O1460" s="25">
        <v>0</v>
      </c>
      <c r="P1460" s="25">
        <v>0</v>
      </c>
      <c r="Q1460" s="25">
        <v>141.41</v>
      </c>
      <c r="R1460" s="25">
        <f t="shared" si="202"/>
        <v>-12.827916666666667</v>
      </c>
      <c r="T1460" s="26"/>
      <c r="U1460" s="26"/>
      <c r="V1460" s="26"/>
      <c r="W1460" s="26"/>
      <c r="X1460" s="26"/>
      <c r="Y1460" s="26"/>
      <c r="Z1460" s="26"/>
      <c r="AA1460" s="26"/>
      <c r="AB1460" s="1"/>
      <c r="AC1460" s="27"/>
    </row>
    <row r="1461" spans="1:31" ht="13.5" hidden="1" outlineLevel="3" thickBot="1" x14ac:dyDescent="0.25">
      <c r="A1461" s="28" t="s">
        <v>2934</v>
      </c>
      <c r="B1461" s="28" t="s">
        <v>2935</v>
      </c>
      <c r="C1461" s="24" t="s">
        <v>3020</v>
      </c>
      <c r="D1461" s="24" t="s">
        <v>3021</v>
      </c>
      <c r="E1461" s="25">
        <v>0</v>
      </c>
      <c r="F1461" s="25">
        <v>0</v>
      </c>
      <c r="G1461" s="25">
        <v>0</v>
      </c>
      <c r="H1461" s="25">
        <v>0</v>
      </c>
      <c r="I1461" s="25">
        <v>0</v>
      </c>
      <c r="J1461" s="25">
        <v>0</v>
      </c>
      <c r="K1461" s="25">
        <v>0</v>
      </c>
      <c r="L1461" s="25">
        <v>-70.680000000000007</v>
      </c>
      <c r="M1461" s="25">
        <v>-79.180000000000007</v>
      </c>
      <c r="N1461" s="25">
        <v>-79.180000000000007</v>
      </c>
      <c r="O1461" s="25">
        <v>0</v>
      </c>
      <c r="P1461" s="25">
        <v>0</v>
      </c>
      <c r="Q1461" s="25">
        <v>0</v>
      </c>
      <c r="R1461" s="25">
        <f t="shared" si="202"/>
        <v>-19.08666666666667</v>
      </c>
      <c r="T1461" s="26"/>
      <c r="U1461" s="26"/>
      <c r="V1461" s="26"/>
      <c r="W1461" s="26"/>
      <c r="X1461" s="26"/>
      <c r="Y1461" s="26"/>
      <c r="Z1461" s="26"/>
      <c r="AA1461" s="26"/>
      <c r="AB1461" s="1"/>
      <c r="AC1461" s="27"/>
    </row>
    <row r="1462" spans="1:31" ht="13.5" hidden="1" outlineLevel="3" thickBot="1" x14ac:dyDescent="0.25">
      <c r="A1462" s="28" t="s">
        <v>2934</v>
      </c>
      <c r="B1462" s="28" t="s">
        <v>2935</v>
      </c>
      <c r="C1462" s="24" t="s">
        <v>3022</v>
      </c>
      <c r="D1462" s="24" t="s">
        <v>3023</v>
      </c>
      <c r="E1462" s="25">
        <v>-301028.82</v>
      </c>
      <c r="F1462" s="25">
        <v>-135348.45000000001</v>
      </c>
      <c r="G1462" s="25">
        <v>-213022.12</v>
      </c>
      <c r="H1462" s="25">
        <v>-295889.76</v>
      </c>
      <c r="I1462" s="25">
        <v>-131224.45000000001</v>
      </c>
      <c r="J1462" s="25">
        <v>-207984.11</v>
      </c>
      <c r="K1462" s="25">
        <v>-411626.21</v>
      </c>
      <c r="L1462" s="25">
        <v>295649.49</v>
      </c>
      <c r="M1462" s="25">
        <v>225731.5</v>
      </c>
      <c r="N1462" s="25">
        <v>136223.88</v>
      </c>
      <c r="O1462" s="25">
        <v>463551.94</v>
      </c>
      <c r="P1462" s="25">
        <v>389194.83</v>
      </c>
      <c r="Q1462" s="25">
        <v>310911.92</v>
      </c>
      <c r="R1462" s="25">
        <f t="shared" si="202"/>
        <v>10016.507499999992</v>
      </c>
      <c r="T1462" s="26"/>
      <c r="U1462" s="26"/>
      <c r="V1462" s="26"/>
      <c r="W1462" s="26"/>
      <c r="X1462" s="26"/>
      <c r="Y1462" s="26"/>
      <c r="Z1462" s="26"/>
      <c r="AA1462" s="26"/>
      <c r="AB1462" s="1"/>
      <c r="AC1462" s="27"/>
    </row>
    <row r="1463" spans="1:31" ht="13.5" hidden="1" outlineLevel="3" thickBot="1" x14ac:dyDescent="0.25">
      <c r="A1463" s="28" t="s">
        <v>2934</v>
      </c>
      <c r="B1463" s="28" t="s">
        <v>2935</v>
      </c>
      <c r="C1463" s="24" t="s">
        <v>3024</v>
      </c>
      <c r="D1463" s="24" t="s">
        <v>3025</v>
      </c>
      <c r="E1463" s="25">
        <v>-3000</v>
      </c>
      <c r="F1463" s="25">
        <v>-3000</v>
      </c>
      <c r="G1463" s="25">
        <v>-3000</v>
      </c>
      <c r="H1463" s="25">
        <v>-3000</v>
      </c>
      <c r="I1463" s="25">
        <v>-3000</v>
      </c>
      <c r="J1463" s="25">
        <v>-3000</v>
      </c>
      <c r="K1463" s="25">
        <v>-16861.21</v>
      </c>
      <c r="L1463" s="25">
        <v>-3000</v>
      </c>
      <c r="M1463" s="25">
        <v>-3000</v>
      </c>
      <c r="N1463" s="25">
        <v>-3000</v>
      </c>
      <c r="O1463" s="25">
        <v>-3000</v>
      </c>
      <c r="P1463" s="25">
        <v>-3000</v>
      </c>
      <c r="Q1463" s="25">
        <v>-3000</v>
      </c>
      <c r="R1463" s="25">
        <f t="shared" si="202"/>
        <v>-4155.100833333333</v>
      </c>
      <c r="T1463" s="26"/>
      <c r="U1463" s="26"/>
      <c r="V1463" s="26"/>
      <c r="W1463" s="26"/>
      <c r="X1463" s="26"/>
      <c r="Y1463" s="26"/>
      <c r="Z1463" s="26"/>
      <c r="AA1463" s="26"/>
      <c r="AB1463" s="1"/>
      <c r="AC1463" s="27"/>
    </row>
    <row r="1464" spans="1:31" ht="13.5" hidden="1" outlineLevel="3" thickBot="1" x14ac:dyDescent="0.25">
      <c r="A1464" s="28" t="s">
        <v>2934</v>
      </c>
      <c r="B1464" s="28" t="s">
        <v>2935</v>
      </c>
      <c r="C1464" s="24" t="s">
        <v>3026</v>
      </c>
      <c r="D1464" s="24" t="s">
        <v>3027</v>
      </c>
      <c r="E1464" s="25">
        <v>-1135385.44</v>
      </c>
      <c r="F1464" s="25">
        <v>-1276773.6000000001</v>
      </c>
      <c r="G1464" s="25">
        <v>-1200000</v>
      </c>
      <c r="H1464" s="25">
        <v>-1115000</v>
      </c>
      <c r="I1464" s="25">
        <v>-1300000</v>
      </c>
      <c r="J1464" s="25">
        <v>-1269757.78</v>
      </c>
      <c r="K1464" s="25">
        <v>-1440000</v>
      </c>
      <c r="L1464" s="25">
        <v>-1225000</v>
      </c>
      <c r="M1464" s="25">
        <v>-1345000</v>
      </c>
      <c r="N1464" s="25">
        <v>-1225000</v>
      </c>
      <c r="O1464" s="25">
        <v>-1225000</v>
      </c>
      <c r="P1464" s="25">
        <v>-1150000</v>
      </c>
      <c r="Q1464" s="25">
        <v>-1160000</v>
      </c>
      <c r="R1464" s="25">
        <f t="shared" si="202"/>
        <v>-1243268.675</v>
      </c>
      <c r="T1464" s="26"/>
      <c r="U1464" s="26"/>
      <c r="V1464" s="26"/>
      <c r="W1464" s="26"/>
      <c r="X1464" s="26"/>
      <c r="Y1464" s="26"/>
      <c r="Z1464" s="26"/>
      <c r="AA1464" s="26"/>
      <c r="AB1464" s="1"/>
      <c r="AC1464" s="27"/>
    </row>
    <row r="1465" spans="1:31" ht="13.5" hidden="1" outlineLevel="3" thickBot="1" x14ac:dyDescent="0.25">
      <c r="A1465" s="28" t="s">
        <v>2934</v>
      </c>
      <c r="B1465" s="28" t="s">
        <v>2935</v>
      </c>
      <c r="C1465" s="24" t="s">
        <v>3028</v>
      </c>
      <c r="D1465" s="24" t="s">
        <v>3029</v>
      </c>
      <c r="E1465" s="25">
        <v>-3700</v>
      </c>
      <c r="F1465" s="25">
        <v>-3500</v>
      </c>
      <c r="G1465" s="25">
        <v>-4000</v>
      </c>
      <c r="H1465" s="25">
        <v>-3000</v>
      </c>
      <c r="I1465" s="25">
        <v>-3400</v>
      </c>
      <c r="J1465" s="25">
        <v>-3100</v>
      </c>
      <c r="K1465" s="25">
        <v>-4000</v>
      </c>
      <c r="L1465" s="25">
        <v>-3300</v>
      </c>
      <c r="M1465" s="25">
        <v>-3400</v>
      </c>
      <c r="N1465" s="25">
        <v>-3100</v>
      </c>
      <c r="O1465" s="25">
        <v>-2800</v>
      </c>
      <c r="P1465" s="25">
        <v>-3000</v>
      </c>
      <c r="Q1465" s="25">
        <v>-3500</v>
      </c>
      <c r="R1465" s="25">
        <f t="shared" si="202"/>
        <v>-3350</v>
      </c>
      <c r="T1465" s="26"/>
      <c r="U1465" s="26"/>
      <c r="V1465" s="26"/>
      <c r="W1465" s="26"/>
      <c r="X1465" s="26"/>
      <c r="Y1465" s="26"/>
      <c r="Z1465" s="26"/>
      <c r="AA1465" s="26"/>
      <c r="AB1465" s="1"/>
      <c r="AC1465" s="27"/>
    </row>
    <row r="1466" spans="1:31" ht="13.5" hidden="1" outlineLevel="3" thickBot="1" x14ac:dyDescent="0.25">
      <c r="A1466" s="28" t="s">
        <v>2934</v>
      </c>
      <c r="B1466" s="28" t="s">
        <v>2935</v>
      </c>
      <c r="C1466" s="24" t="s">
        <v>3030</v>
      </c>
      <c r="D1466" s="24" t="s">
        <v>3031</v>
      </c>
      <c r="E1466" s="25">
        <v>-203035.73</v>
      </c>
      <c r="F1466" s="25">
        <v>-252306.74</v>
      </c>
      <c r="G1466" s="25">
        <v>-331525.06</v>
      </c>
      <c r="H1466" s="25">
        <v>-356306.77</v>
      </c>
      <c r="I1466" s="25">
        <v>-304134.53000000003</v>
      </c>
      <c r="J1466" s="25">
        <v>-233969.77</v>
      </c>
      <c r="K1466" s="25">
        <v>-482922.45</v>
      </c>
      <c r="L1466" s="25">
        <v>-421464.04</v>
      </c>
      <c r="M1466" s="25">
        <v>-252957.03</v>
      </c>
      <c r="N1466" s="25">
        <v>-138994.45000000001</v>
      </c>
      <c r="O1466" s="25">
        <v>-397002.48</v>
      </c>
      <c r="P1466" s="25">
        <v>-28435.06</v>
      </c>
      <c r="Q1466" s="25">
        <v>-52796.71</v>
      </c>
      <c r="R1466" s="25">
        <f t="shared" si="202"/>
        <v>-277327.88333333336</v>
      </c>
      <c r="T1466" s="26"/>
      <c r="U1466" s="26"/>
      <c r="V1466" s="26"/>
      <c r="W1466" s="26"/>
      <c r="X1466" s="26"/>
      <c r="Y1466" s="26"/>
      <c r="Z1466" s="26"/>
      <c r="AA1466" s="26"/>
      <c r="AB1466" s="1"/>
      <c r="AC1466" s="27"/>
    </row>
    <row r="1467" spans="1:31" ht="13.5" hidden="1" outlineLevel="3" thickBot="1" x14ac:dyDescent="0.25">
      <c r="A1467" s="28" t="s">
        <v>2934</v>
      </c>
      <c r="B1467" s="28" t="s">
        <v>2935</v>
      </c>
      <c r="C1467" s="24" t="s">
        <v>3032</v>
      </c>
      <c r="D1467" s="24" t="s">
        <v>3033</v>
      </c>
      <c r="E1467" s="25">
        <v>0</v>
      </c>
      <c r="F1467" s="25">
        <v>-130000</v>
      </c>
      <c r="G1467" s="25">
        <v>-260000</v>
      </c>
      <c r="H1467" s="25">
        <v>0</v>
      </c>
      <c r="I1467" s="25">
        <v>0</v>
      </c>
      <c r="J1467" s="25">
        <v>0</v>
      </c>
      <c r="K1467" s="25">
        <v>0</v>
      </c>
      <c r="L1467" s="25">
        <v>0</v>
      </c>
      <c r="M1467" s="25">
        <v>0</v>
      </c>
      <c r="N1467" s="25">
        <v>0</v>
      </c>
      <c r="O1467" s="25">
        <v>0</v>
      </c>
      <c r="P1467" s="25">
        <v>0</v>
      </c>
      <c r="Q1467" s="25">
        <v>0</v>
      </c>
      <c r="R1467" s="25">
        <f t="shared" si="202"/>
        <v>-32500</v>
      </c>
      <c r="T1467" s="26"/>
      <c r="U1467" s="26"/>
      <c r="V1467" s="26"/>
      <c r="W1467" s="26"/>
      <c r="X1467" s="26"/>
      <c r="Y1467" s="26"/>
      <c r="Z1467" s="26"/>
      <c r="AA1467" s="26"/>
      <c r="AB1467" s="1"/>
      <c r="AC1467" s="27"/>
    </row>
    <row r="1468" spans="1:31" ht="13.5" hidden="1" outlineLevel="3" thickBot="1" x14ac:dyDescent="0.25">
      <c r="A1468" s="28" t="s">
        <v>2934</v>
      </c>
      <c r="B1468" s="28" t="s">
        <v>2935</v>
      </c>
      <c r="C1468" s="24" t="s">
        <v>747</v>
      </c>
      <c r="D1468" s="24" t="s">
        <v>748</v>
      </c>
      <c r="E1468" s="25">
        <v>-3669080</v>
      </c>
      <c r="F1468" s="25">
        <v>-3669080</v>
      </c>
      <c r="G1468" s="25">
        <v>-3669080</v>
      </c>
      <c r="H1468" s="25">
        <v>0</v>
      </c>
      <c r="I1468" s="25">
        <v>0</v>
      </c>
      <c r="J1468" s="25">
        <v>0</v>
      </c>
      <c r="K1468" s="25">
        <v>0</v>
      </c>
      <c r="L1468" s="25">
        <v>0</v>
      </c>
      <c r="M1468" s="25">
        <v>0</v>
      </c>
      <c r="N1468" s="25">
        <v>0</v>
      </c>
      <c r="O1468" s="25">
        <v>0</v>
      </c>
      <c r="P1468" s="25">
        <v>0</v>
      </c>
      <c r="Q1468" s="25">
        <v>-3669082</v>
      </c>
      <c r="R1468" s="25">
        <f t="shared" si="202"/>
        <v>-917270.08333333337</v>
      </c>
      <c r="T1468" s="26"/>
      <c r="U1468" s="26"/>
      <c r="V1468" s="26"/>
      <c r="W1468" s="26"/>
      <c r="X1468" s="26"/>
      <c r="Y1468" s="26"/>
      <c r="Z1468" s="26"/>
      <c r="AA1468" s="26"/>
      <c r="AB1468" s="1"/>
      <c r="AC1468" s="27"/>
    </row>
    <row r="1469" spans="1:31" ht="13.5" hidden="1" outlineLevel="3" thickBot="1" x14ac:dyDescent="0.25">
      <c r="A1469" s="28" t="s">
        <v>2934</v>
      </c>
      <c r="B1469" s="28" t="s">
        <v>2935</v>
      </c>
      <c r="C1469" s="24" t="s">
        <v>751</v>
      </c>
      <c r="D1469" s="24" t="s">
        <v>752</v>
      </c>
      <c r="E1469" s="25">
        <v>3691844</v>
      </c>
      <c r="F1469" s="25">
        <v>3691707</v>
      </c>
      <c r="G1469" s="25">
        <v>3691570</v>
      </c>
      <c r="H1469" s="25">
        <v>0</v>
      </c>
      <c r="I1469" s="25">
        <v>-139</v>
      </c>
      <c r="J1469" s="25">
        <v>-278</v>
      </c>
      <c r="K1469" s="25">
        <v>0</v>
      </c>
      <c r="L1469" s="25">
        <v>0</v>
      </c>
      <c r="M1469" s="25">
        <v>0</v>
      </c>
      <c r="N1469" s="25">
        <v>0</v>
      </c>
      <c r="O1469" s="25">
        <v>0</v>
      </c>
      <c r="P1469" s="25">
        <v>0</v>
      </c>
      <c r="Q1469" s="25">
        <v>3690046</v>
      </c>
      <c r="R1469" s="25">
        <f t="shared" si="202"/>
        <v>922817.08333333337</v>
      </c>
      <c r="T1469" s="26"/>
      <c r="U1469" s="26"/>
      <c r="V1469" s="26"/>
      <c r="W1469" s="26"/>
      <c r="X1469" s="26"/>
      <c r="Y1469" s="26"/>
      <c r="Z1469" s="26"/>
      <c r="AA1469" s="26"/>
      <c r="AB1469" s="1"/>
      <c r="AC1469" s="27"/>
    </row>
    <row r="1470" spans="1:31" ht="13.5" hidden="1" outlineLevel="3" thickBot="1" x14ac:dyDescent="0.25">
      <c r="A1470" s="28" t="s">
        <v>2934</v>
      </c>
      <c r="B1470" s="28" t="s">
        <v>2935</v>
      </c>
      <c r="C1470" s="24" t="s">
        <v>753</v>
      </c>
      <c r="D1470" s="24" t="s">
        <v>752</v>
      </c>
      <c r="E1470" s="25">
        <v>-185877</v>
      </c>
      <c r="F1470" s="25">
        <v>-185870</v>
      </c>
      <c r="G1470" s="25">
        <v>-185863</v>
      </c>
      <c r="H1470" s="25">
        <v>0</v>
      </c>
      <c r="I1470" s="25">
        <v>6</v>
      </c>
      <c r="J1470" s="25">
        <v>12</v>
      </c>
      <c r="K1470" s="25">
        <v>0</v>
      </c>
      <c r="L1470" s="25">
        <v>0</v>
      </c>
      <c r="M1470" s="25">
        <v>0</v>
      </c>
      <c r="N1470" s="25">
        <v>0</v>
      </c>
      <c r="O1470" s="25">
        <v>0</v>
      </c>
      <c r="P1470" s="25">
        <v>0</v>
      </c>
      <c r="Q1470" s="25">
        <v>-185794</v>
      </c>
      <c r="R1470" s="25">
        <f t="shared" si="202"/>
        <v>-46462.541666666664</v>
      </c>
      <c r="T1470" s="26"/>
      <c r="U1470" s="26"/>
      <c r="V1470" s="26"/>
      <c r="W1470" s="26"/>
      <c r="X1470" s="26"/>
      <c r="Y1470" s="26"/>
      <c r="Z1470" s="26"/>
      <c r="AA1470" s="26"/>
      <c r="AB1470" s="1"/>
      <c r="AC1470" s="27"/>
    </row>
    <row r="1471" spans="1:31" ht="13.5" hidden="1" outlineLevel="3" thickBot="1" x14ac:dyDescent="0.25">
      <c r="A1471" s="28" t="s">
        <v>2934</v>
      </c>
      <c r="B1471" s="28" t="s">
        <v>2935</v>
      </c>
      <c r="C1471" s="24" t="s">
        <v>3034</v>
      </c>
      <c r="D1471" s="24" t="s">
        <v>3035</v>
      </c>
      <c r="E1471" s="25">
        <v>-12503925.77</v>
      </c>
      <c r="F1471" s="25">
        <v>-12503925.77</v>
      </c>
      <c r="G1471" s="25">
        <v>-12503925.77</v>
      </c>
      <c r="H1471" s="25">
        <v>-12503925.77</v>
      </c>
      <c r="I1471" s="25">
        <v>-12503925.77</v>
      </c>
      <c r="J1471" s="25">
        <v>-12503925.77</v>
      </c>
      <c r="K1471" s="25">
        <v>0</v>
      </c>
      <c r="L1471" s="25">
        <v>0</v>
      </c>
      <c r="M1471" s="25">
        <v>0</v>
      </c>
      <c r="N1471" s="25">
        <v>0</v>
      </c>
      <c r="O1471" s="25">
        <v>0</v>
      </c>
      <c r="P1471" s="25">
        <v>0</v>
      </c>
      <c r="Q1471" s="25">
        <v>0</v>
      </c>
      <c r="R1471" s="25">
        <f t="shared" si="202"/>
        <v>-5730965.9779166663</v>
      </c>
      <c r="T1471" s="26"/>
      <c r="U1471" s="26"/>
      <c r="V1471" s="26"/>
      <c r="W1471" s="26"/>
      <c r="X1471" s="26"/>
      <c r="Y1471" s="26"/>
      <c r="Z1471" s="26"/>
      <c r="AA1471" s="26"/>
      <c r="AB1471" s="1"/>
      <c r="AC1471" s="27"/>
    </row>
    <row r="1472" spans="1:31" ht="13.5" hidden="1" outlineLevel="2" collapsed="1" thickBot="1" x14ac:dyDescent="0.25">
      <c r="A1472" s="29" t="s">
        <v>3036</v>
      </c>
      <c r="B1472" s="29"/>
      <c r="C1472" s="29"/>
      <c r="D1472" s="29"/>
      <c r="E1472" s="30">
        <f t="shared" ref="E1472:R1472" si="203">SUBTOTAL(9,E1414:E1471)</f>
        <v>-124869005.05</v>
      </c>
      <c r="F1472" s="30">
        <f t="shared" si="203"/>
        <v>-121100181.76000001</v>
      </c>
      <c r="G1472" s="30">
        <f t="shared" si="203"/>
        <v>-134159153.46000002</v>
      </c>
      <c r="H1472" s="30">
        <f t="shared" si="203"/>
        <v>-146379379.39999998</v>
      </c>
      <c r="I1472" s="30">
        <f t="shared" si="203"/>
        <v>-162701821.72</v>
      </c>
      <c r="J1472" s="30">
        <f t="shared" si="203"/>
        <v>-65911029.349999994</v>
      </c>
      <c r="K1472" s="30">
        <f t="shared" si="203"/>
        <v>-56245949.98999998</v>
      </c>
      <c r="L1472" s="30">
        <f t="shared" si="203"/>
        <v>-66585357.659999967</v>
      </c>
      <c r="M1472" s="30">
        <f t="shared" si="203"/>
        <v>-78824059.449999988</v>
      </c>
      <c r="N1472" s="30">
        <f t="shared" si="203"/>
        <v>-92096548.01000002</v>
      </c>
      <c r="O1472" s="30">
        <f t="shared" si="203"/>
        <v>-95096136.620000005</v>
      </c>
      <c r="P1472" s="30">
        <f t="shared" si="203"/>
        <v>-85443488.570000008</v>
      </c>
      <c r="Q1472" s="30">
        <f t="shared" si="203"/>
        <v>-168699626.44999999</v>
      </c>
      <c r="R1472" s="30">
        <f t="shared" si="203"/>
        <v>-104277285.14500003</v>
      </c>
      <c r="S1472" s="4"/>
      <c r="T1472" s="30">
        <f>SUBTOTAL(9,T1414:T1471)</f>
        <v>0</v>
      </c>
      <c r="U1472" s="30">
        <f>R1472</f>
        <v>-104277285.14500003</v>
      </c>
      <c r="V1472" s="30">
        <f>SUBTOTAL(9,V1414:V1471)</f>
        <v>0</v>
      </c>
      <c r="W1472" s="30">
        <f>SUBTOTAL(9,W1414:W1471)</f>
        <v>0</v>
      </c>
      <c r="X1472" s="30"/>
      <c r="Y1472" s="30">
        <v>0</v>
      </c>
      <c r="Z1472" s="30">
        <v>0</v>
      </c>
      <c r="AA1472" s="30">
        <v>0</v>
      </c>
      <c r="AB1472" s="30"/>
      <c r="AC1472" s="31">
        <f>IF(V1472=0,0,Y1472/V1472)</f>
        <v>0</v>
      </c>
      <c r="AE1472" s="4"/>
    </row>
    <row r="1473" spans="1:29" ht="13.5" hidden="1" outlineLevel="3" thickBot="1" x14ac:dyDescent="0.25">
      <c r="A1473" s="24" t="s">
        <v>3037</v>
      </c>
      <c r="B1473" s="24" t="s">
        <v>3038</v>
      </c>
      <c r="C1473" s="24" t="s">
        <v>3039</v>
      </c>
      <c r="D1473" s="24" t="s">
        <v>1017</v>
      </c>
      <c r="E1473" s="25">
        <v>-426500</v>
      </c>
      <c r="F1473" s="25">
        <v>-533125</v>
      </c>
      <c r="G1473" s="25">
        <v>-639750</v>
      </c>
      <c r="H1473" s="25">
        <v>-106625</v>
      </c>
      <c r="I1473" s="25">
        <v>-213250</v>
      </c>
      <c r="J1473" s="25">
        <v>-319875</v>
      </c>
      <c r="K1473" s="25">
        <v>0</v>
      </c>
      <c r="L1473" s="25">
        <v>0</v>
      </c>
      <c r="M1473" s="25">
        <v>0</v>
      </c>
      <c r="N1473" s="25">
        <v>0</v>
      </c>
      <c r="O1473" s="25">
        <v>0</v>
      </c>
      <c r="P1473" s="25">
        <v>0</v>
      </c>
      <c r="Q1473" s="25">
        <v>0</v>
      </c>
      <c r="R1473" s="25">
        <f t="shared" ref="R1473:R1504" si="204">(E1473+2*SUM(F1473:P1473)+Q1473)/24</f>
        <v>-168822.91666666666</v>
      </c>
      <c r="T1473" s="26"/>
      <c r="U1473" s="26"/>
      <c r="V1473" s="26"/>
      <c r="W1473" s="26"/>
      <c r="X1473" s="26"/>
      <c r="Y1473" s="26"/>
      <c r="Z1473" s="26"/>
      <c r="AA1473" s="26"/>
      <c r="AB1473" s="1"/>
      <c r="AC1473" s="27"/>
    </row>
    <row r="1474" spans="1:29" ht="13.5" hidden="1" outlineLevel="3" thickBot="1" x14ac:dyDescent="0.25">
      <c r="A1474" s="28" t="s">
        <v>3037</v>
      </c>
      <c r="B1474" s="28" t="s">
        <v>3038</v>
      </c>
      <c r="C1474" s="24" t="s">
        <v>3040</v>
      </c>
      <c r="D1474" s="24" t="s">
        <v>1019</v>
      </c>
      <c r="E1474" s="25">
        <v>-139583.32999999999</v>
      </c>
      <c r="F1474" s="25">
        <v>-174479.16</v>
      </c>
      <c r="G1474" s="25">
        <v>-209375</v>
      </c>
      <c r="H1474" s="25">
        <v>-34895.83</v>
      </c>
      <c r="I1474" s="25">
        <v>-69791.66</v>
      </c>
      <c r="J1474" s="25">
        <v>-104687.5</v>
      </c>
      <c r="K1474" s="25">
        <v>0</v>
      </c>
      <c r="L1474" s="25">
        <v>0</v>
      </c>
      <c r="M1474" s="25">
        <v>0</v>
      </c>
      <c r="N1474" s="25">
        <v>0</v>
      </c>
      <c r="O1474" s="25">
        <v>0</v>
      </c>
      <c r="P1474" s="25">
        <v>0</v>
      </c>
      <c r="Q1474" s="25">
        <v>0</v>
      </c>
      <c r="R1474" s="25">
        <f t="shared" si="204"/>
        <v>-55251.734583333338</v>
      </c>
      <c r="T1474" s="26"/>
      <c r="U1474" s="26"/>
      <c r="V1474" s="26"/>
      <c r="W1474" s="26"/>
      <c r="X1474" s="26"/>
      <c r="Y1474" s="26"/>
      <c r="Z1474" s="26"/>
      <c r="AA1474" s="26"/>
      <c r="AB1474" s="1"/>
      <c r="AC1474" s="27"/>
    </row>
    <row r="1475" spans="1:29" ht="13.5" hidden="1" outlineLevel="3" thickBot="1" x14ac:dyDescent="0.25">
      <c r="A1475" s="28" t="s">
        <v>3037</v>
      </c>
      <c r="B1475" s="28" t="s">
        <v>3038</v>
      </c>
      <c r="C1475" s="24" t="s">
        <v>3041</v>
      </c>
      <c r="D1475" s="24" t="s">
        <v>1021</v>
      </c>
      <c r="E1475" s="25">
        <v>-137666.67000000001</v>
      </c>
      <c r="F1475" s="25">
        <v>-172083.34</v>
      </c>
      <c r="G1475" s="25">
        <v>-206500</v>
      </c>
      <c r="H1475" s="25">
        <v>-34416.67</v>
      </c>
      <c r="I1475" s="25">
        <v>-68833.34</v>
      </c>
      <c r="J1475" s="25">
        <v>-103250</v>
      </c>
      <c r="K1475" s="25">
        <v>-137666.67000000001</v>
      </c>
      <c r="L1475" s="25">
        <v>0</v>
      </c>
      <c r="M1475" s="25">
        <v>0</v>
      </c>
      <c r="N1475" s="25">
        <v>0</v>
      </c>
      <c r="O1475" s="25">
        <v>0</v>
      </c>
      <c r="P1475" s="25">
        <v>0</v>
      </c>
      <c r="Q1475" s="25">
        <v>0</v>
      </c>
      <c r="R1475" s="25">
        <f t="shared" si="204"/>
        <v>-65965.279583333337</v>
      </c>
      <c r="T1475" s="26"/>
      <c r="U1475" s="26"/>
      <c r="V1475" s="26"/>
      <c r="W1475" s="26"/>
      <c r="X1475" s="26"/>
      <c r="Y1475" s="26"/>
      <c r="Z1475" s="26"/>
      <c r="AA1475" s="26"/>
      <c r="AB1475" s="1"/>
      <c r="AC1475" s="27"/>
    </row>
    <row r="1476" spans="1:29" ht="13.5" hidden="1" outlineLevel="3" thickBot="1" x14ac:dyDescent="0.25">
      <c r="A1476" s="28" t="s">
        <v>3037</v>
      </c>
      <c r="B1476" s="28" t="s">
        <v>3038</v>
      </c>
      <c r="C1476" s="24" t="s">
        <v>3042</v>
      </c>
      <c r="D1476" s="24" t="s">
        <v>1023</v>
      </c>
      <c r="E1476" s="25">
        <v>-110266.67</v>
      </c>
      <c r="F1476" s="25">
        <v>-137833.34</v>
      </c>
      <c r="G1476" s="25">
        <v>-165400</v>
      </c>
      <c r="H1476" s="25">
        <v>-27566.67</v>
      </c>
      <c r="I1476" s="25">
        <v>-55133.34</v>
      </c>
      <c r="J1476" s="25">
        <v>-82700</v>
      </c>
      <c r="K1476" s="25">
        <v>-110266.67</v>
      </c>
      <c r="L1476" s="25">
        <v>0</v>
      </c>
      <c r="M1476" s="25">
        <v>0</v>
      </c>
      <c r="N1476" s="25">
        <v>0</v>
      </c>
      <c r="O1476" s="25">
        <v>0</v>
      </c>
      <c r="P1476" s="25">
        <v>0</v>
      </c>
      <c r="Q1476" s="25">
        <v>0</v>
      </c>
      <c r="R1476" s="25">
        <f t="shared" si="204"/>
        <v>-52836.112916666665</v>
      </c>
      <c r="T1476" s="26"/>
      <c r="U1476" s="26"/>
      <c r="V1476" s="26"/>
      <c r="W1476" s="26"/>
      <c r="X1476" s="26"/>
      <c r="Y1476" s="26"/>
      <c r="Z1476" s="26"/>
      <c r="AA1476" s="26"/>
      <c r="AB1476" s="1"/>
      <c r="AC1476" s="27"/>
    </row>
    <row r="1477" spans="1:29" ht="13.5" hidden="1" outlineLevel="3" thickBot="1" x14ac:dyDescent="0.25">
      <c r="A1477" s="28" t="s">
        <v>3037</v>
      </c>
      <c r="B1477" s="28" t="s">
        <v>3038</v>
      </c>
      <c r="C1477" s="24" t="s">
        <v>3043</v>
      </c>
      <c r="D1477" s="24" t="s">
        <v>1025</v>
      </c>
      <c r="E1477" s="25">
        <v>-215200</v>
      </c>
      <c r="F1477" s="25">
        <v>-269000</v>
      </c>
      <c r="G1477" s="25">
        <v>-322800</v>
      </c>
      <c r="H1477" s="25">
        <v>-53800</v>
      </c>
      <c r="I1477" s="25">
        <v>-107600</v>
      </c>
      <c r="J1477" s="25">
        <v>-161400</v>
      </c>
      <c r="K1477" s="25">
        <v>-215200</v>
      </c>
      <c r="L1477" s="25">
        <v>-269000</v>
      </c>
      <c r="M1477" s="25">
        <v>-322800</v>
      </c>
      <c r="N1477" s="25">
        <v>-53800</v>
      </c>
      <c r="O1477" s="25">
        <v>-107600</v>
      </c>
      <c r="P1477" s="25">
        <v>-161400</v>
      </c>
      <c r="Q1477" s="25">
        <v>-215200</v>
      </c>
      <c r="R1477" s="25">
        <f t="shared" si="204"/>
        <v>-188300</v>
      </c>
      <c r="T1477" s="26"/>
      <c r="U1477" s="26"/>
      <c r="V1477" s="26"/>
      <c r="W1477" s="26"/>
      <c r="X1477" s="26"/>
      <c r="Y1477" s="26"/>
      <c r="Z1477" s="26"/>
      <c r="AA1477" s="26"/>
      <c r="AB1477" s="1"/>
      <c r="AC1477" s="27"/>
    </row>
    <row r="1478" spans="1:29" ht="13.5" hidden="1" outlineLevel="3" thickBot="1" x14ac:dyDescent="0.25">
      <c r="A1478" s="28" t="s">
        <v>3037</v>
      </c>
      <c r="B1478" s="28" t="s">
        <v>3038</v>
      </c>
      <c r="C1478" s="24" t="s">
        <v>3044</v>
      </c>
      <c r="D1478" s="24" t="s">
        <v>1027</v>
      </c>
      <c r="E1478" s="25">
        <v>-1353333.33</v>
      </c>
      <c r="F1478" s="25">
        <v>-1691666.66</v>
      </c>
      <c r="G1478" s="25">
        <v>-2030000</v>
      </c>
      <c r="H1478" s="25">
        <v>-338333.33</v>
      </c>
      <c r="I1478" s="25">
        <v>-676666.66</v>
      </c>
      <c r="J1478" s="25">
        <v>-1015000</v>
      </c>
      <c r="K1478" s="25">
        <v>-1353333.33</v>
      </c>
      <c r="L1478" s="25">
        <v>-1691666.66</v>
      </c>
      <c r="M1478" s="25">
        <v>-2030000</v>
      </c>
      <c r="N1478" s="25">
        <v>-338333.33</v>
      </c>
      <c r="O1478" s="25">
        <v>-676666.66</v>
      </c>
      <c r="P1478" s="25">
        <v>-1014999.99</v>
      </c>
      <c r="Q1478" s="25">
        <v>-1353333.32</v>
      </c>
      <c r="R1478" s="25">
        <f t="shared" si="204"/>
        <v>-1184166.6620833334</v>
      </c>
      <c r="T1478" s="26"/>
      <c r="U1478" s="26"/>
      <c r="V1478" s="26"/>
      <c r="W1478" s="26"/>
      <c r="X1478" s="26"/>
      <c r="Y1478" s="26"/>
      <c r="Z1478" s="26"/>
      <c r="AA1478" s="26"/>
      <c r="AB1478" s="1"/>
      <c r="AC1478" s="27"/>
    </row>
    <row r="1479" spans="1:29" ht="13.5" hidden="1" outlineLevel="3" thickBot="1" x14ac:dyDescent="0.25">
      <c r="A1479" s="28" t="s">
        <v>3037</v>
      </c>
      <c r="B1479" s="28" t="s">
        <v>3038</v>
      </c>
      <c r="C1479" s="24" t="s">
        <v>3045</v>
      </c>
      <c r="D1479" s="24" t="s">
        <v>1029</v>
      </c>
      <c r="E1479" s="25">
        <v>-324400</v>
      </c>
      <c r="F1479" s="25">
        <v>-405500</v>
      </c>
      <c r="G1479" s="25">
        <v>-486600</v>
      </c>
      <c r="H1479" s="25">
        <v>-81100</v>
      </c>
      <c r="I1479" s="25">
        <v>-162200</v>
      </c>
      <c r="J1479" s="25">
        <v>-243300</v>
      </c>
      <c r="K1479" s="25">
        <v>-324400</v>
      </c>
      <c r="L1479" s="25">
        <v>-405500</v>
      </c>
      <c r="M1479" s="25">
        <v>-486600</v>
      </c>
      <c r="N1479" s="25">
        <v>-81100</v>
      </c>
      <c r="O1479" s="25">
        <v>-162200</v>
      </c>
      <c r="P1479" s="25">
        <v>-243300</v>
      </c>
      <c r="Q1479" s="25">
        <v>-324400</v>
      </c>
      <c r="R1479" s="25">
        <f t="shared" si="204"/>
        <v>-283850</v>
      </c>
      <c r="T1479" s="26"/>
      <c r="U1479" s="26"/>
      <c r="V1479" s="26"/>
      <c r="W1479" s="26"/>
      <c r="X1479" s="26"/>
      <c r="Y1479" s="26"/>
      <c r="Z1479" s="26"/>
      <c r="AA1479" s="26"/>
      <c r="AB1479" s="1"/>
      <c r="AC1479" s="27"/>
    </row>
    <row r="1480" spans="1:29" ht="13.5" hidden="1" outlineLevel="3" thickBot="1" x14ac:dyDescent="0.25">
      <c r="A1480" s="28" t="s">
        <v>3037</v>
      </c>
      <c r="B1480" s="28" t="s">
        <v>3038</v>
      </c>
      <c r="C1480" s="24" t="s">
        <v>3046</v>
      </c>
      <c r="D1480" s="24" t="s">
        <v>1031</v>
      </c>
      <c r="E1480" s="25">
        <v>-268333.33</v>
      </c>
      <c r="F1480" s="25">
        <v>-335416.65999999997</v>
      </c>
      <c r="G1480" s="25">
        <v>-402500</v>
      </c>
      <c r="H1480" s="25">
        <v>-67083.33</v>
      </c>
      <c r="I1480" s="25">
        <v>-134166.66</v>
      </c>
      <c r="J1480" s="25">
        <v>-201250</v>
      </c>
      <c r="K1480" s="25">
        <v>-268333.33</v>
      </c>
      <c r="L1480" s="25">
        <v>-335416.65999999997</v>
      </c>
      <c r="M1480" s="25">
        <v>-402500</v>
      </c>
      <c r="N1480" s="25">
        <v>-67083.33</v>
      </c>
      <c r="O1480" s="25">
        <v>-134166.66</v>
      </c>
      <c r="P1480" s="25">
        <v>-201249.99</v>
      </c>
      <c r="Q1480" s="25">
        <v>-268333.32</v>
      </c>
      <c r="R1480" s="25">
        <f t="shared" si="204"/>
        <v>-234791.66208333336</v>
      </c>
      <c r="T1480" s="26"/>
      <c r="U1480" s="26"/>
      <c r="V1480" s="26"/>
      <c r="W1480" s="26"/>
      <c r="X1480" s="26"/>
      <c r="Y1480" s="26"/>
      <c r="Z1480" s="26"/>
      <c r="AA1480" s="26"/>
      <c r="AB1480" s="1"/>
      <c r="AC1480" s="27"/>
    </row>
    <row r="1481" spans="1:29" ht="13.5" hidden="1" outlineLevel="3" thickBot="1" x14ac:dyDescent="0.25">
      <c r="A1481" s="28" t="s">
        <v>3037</v>
      </c>
      <c r="B1481" s="28" t="s">
        <v>3038</v>
      </c>
      <c r="C1481" s="24" t="s">
        <v>3047</v>
      </c>
      <c r="D1481" s="24" t="s">
        <v>1031</v>
      </c>
      <c r="E1481" s="25">
        <v>-402500</v>
      </c>
      <c r="F1481" s="25">
        <v>-503125</v>
      </c>
      <c r="G1481" s="25">
        <v>-603750</v>
      </c>
      <c r="H1481" s="25">
        <v>-100625</v>
      </c>
      <c r="I1481" s="25">
        <v>-201250</v>
      </c>
      <c r="J1481" s="25">
        <v>-301875</v>
      </c>
      <c r="K1481" s="25">
        <v>-402500</v>
      </c>
      <c r="L1481" s="25">
        <v>-503125</v>
      </c>
      <c r="M1481" s="25">
        <v>-603750</v>
      </c>
      <c r="N1481" s="25">
        <v>-100625</v>
      </c>
      <c r="O1481" s="25">
        <v>-201250</v>
      </c>
      <c r="P1481" s="25">
        <v>-301875</v>
      </c>
      <c r="Q1481" s="25">
        <v>-402500</v>
      </c>
      <c r="R1481" s="25">
        <f t="shared" si="204"/>
        <v>-352187.5</v>
      </c>
      <c r="T1481" s="26"/>
      <c r="U1481" s="26"/>
      <c r="V1481" s="26"/>
      <c r="W1481" s="26"/>
      <c r="X1481" s="26"/>
      <c r="Y1481" s="26"/>
      <c r="Z1481" s="26"/>
      <c r="AA1481" s="26"/>
      <c r="AB1481" s="1"/>
      <c r="AC1481" s="27"/>
    </row>
    <row r="1482" spans="1:29" ht="13.5" hidden="1" outlineLevel="3" thickBot="1" x14ac:dyDescent="0.25">
      <c r="A1482" s="28" t="s">
        <v>3037</v>
      </c>
      <c r="B1482" s="28" t="s">
        <v>3038</v>
      </c>
      <c r="C1482" s="24" t="s">
        <v>3048</v>
      </c>
      <c r="D1482" s="24" t="s">
        <v>1034</v>
      </c>
      <c r="E1482" s="25">
        <v>-700266.67</v>
      </c>
      <c r="F1482" s="25">
        <v>-875333.34</v>
      </c>
      <c r="G1482" s="25">
        <v>-1050400</v>
      </c>
      <c r="H1482" s="25">
        <v>-175066.67</v>
      </c>
      <c r="I1482" s="25">
        <v>-350133.34</v>
      </c>
      <c r="J1482" s="25">
        <v>-525200</v>
      </c>
      <c r="K1482" s="25">
        <v>-700266.67</v>
      </c>
      <c r="L1482" s="25">
        <v>-875333.34</v>
      </c>
      <c r="M1482" s="25">
        <v>-1050400</v>
      </c>
      <c r="N1482" s="25">
        <v>-175066.67</v>
      </c>
      <c r="O1482" s="25">
        <v>-350133.34</v>
      </c>
      <c r="P1482" s="25">
        <v>-525200.01</v>
      </c>
      <c r="Q1482" s="25">
        <v>-700266.68</v>
      </c>
      <c r="R1482" s="25">
        <f t="shared" si="204"/>
        <v>-612733.33791666653</v>
      </c>
      <c r="T1482" s="26"/>
      <c r="U1482" s="26"/>
      <c r="V1482" s="26"/>
      <c r="W1482" s="26"/>
      <c r="X1482" s="26"/>
      <c r="Y1482" s="26"/>
      <c r="Z1482" s="26"/>
      <c r="AA1482" s="26"/>
      <c r="AB1482" s="1"/>
      <c r="AC1482" s="27"/>
    </row>
    <row r="1483" spans="1:29" ht="13.5" hidden="1" outlineLevel="3" thickBot="1" x14ac:dyDescent="0.25">
      <c r="A1483" s="28" t="s">
        <v>3037</v>
      </c>
      <c r="B1483" s="28" t="s">
        <v>3038</v>
      </c>
      <c r="C1483" s="24" t="s">
        <v>3049</v>
      </c>
      <c r="D1483" s="24" t="s">
        <v>1034</v>
      </c>
      <c r="E1483" s="25">
        <v>-673333.33</v>
      </c>
      <c r="F1483" s="25">
        <v>-841666.66</v>
      </c>
      <c r="G1483" s="25">
        <v>-1010000</v>
      </c>
      <c r="H1483" s="25">
        <v>-168333.33</v>
      </c>
      <c r="I1483" s="25">
        <v>-336666.66</v>
      </c>
      <c r="J1483" s="25">
        <v>-505000</v>
      </c>
      <c r="K1483" s="25">
        <v>-673333.33</v>
      </c>
      <c r="L1483" s="25">
        <v>-841666.66</v>
      </c>
      <c r="M1483" s="25">
        <v>-1010000</v>
      </c>
      <c r="N1483" s="25">
        <v>-168333.33</v>
      </c>
      <c r="O1483" s="25">
        <v>-336666.66</v>
      </c>
      <c r="P1483" s="25">
        <v>-504999.99</v>
      </c>
      <c r="Q1483" s="25">
        <v>-673333.32</v>
      </c>
      <c r="R1483" s="25">
        <f t="shared" si="204"/>
        <v>-589166.66208333347</v>
      </c>
      <c r="T1483" s="26"/>
      <c r="U1483" s="26"/>
      <c r="V1483" s="26"/>
      <c r="W1483" s="26"/>
      <c r="X1483" s="26"/>
      <c r="Y1483" s="26"/>
      <c r="Z1483" s="26"/>
      <c r="AA1483" s="26"/>
      <c r="AB1483" s="1"/>
      <c r="AC1483" s="27"/>
    </row>
    <row r="1484" spans="1:29" ht="13.5" hidden="1" outlineLevel="3" thickBot="1" x14ac:dyDescent="0.25">
      <c r="A1484" s="28" t="s">
        <v>3037</v>
      </c>
      <c r="B1484" s="28" t="s">
        <v>3038</v>
      </c>
      <c r="C1484" s="24" t="s">
        <v>3050</v>
      </c>
      <c r="D1484" s="24" t="s">
        <v>1037</v>
      </c>
      <c r="E1484" s="25">
        <v>-137166.67000000001</v>
      </c>
      <c r="F1484" s="25">
        <v>-171458.34</v>
      </c>
      <c r="G1484" s="25">
        <v>-205750</v>
      </c>
      <c r="H1484" s="25">
        <v>-34291.67</v>
      </c>
      <c r="I1484" s="25">
        <v>-68583.34</v>
      </c>
      <c r="J1484" s="25">
        <v>-102875</v>
      </c>
      <c r="K1484" s="25">
        <v>-137166.67000000001</v>
      </c>
      <c r="L1484" s="25">
        <v>-171458.34</v>
      </c>
      <c r="M1484" s="25">
        <v>-205750</v>
      </c>
      <c r="N1484" s="25">
        <v>-34291.67</v>
      </c>
      <c r="O1484" s="25">
        <v>-68583.34</v>
      </c>
      <c r="P1484" s="25">
        <v>-102875.01</v>
      </c>
      <c r="Q1484" s="25">
        <v>-137166.68</v>
      </c>
      <c r="R1484" s="25">
        <f t="shared" si="204"/>
        <v>-120020.83791666666</v>
      </c>
      <c r="T1484" s="26"/>
      <c r="U1484" s="26"/>
      <c r="V1484" s="26"/>
      <c r="W1484" s="26"/>
      <c r="X1484" s="26"/>
      <c r="Y1484" s="26"/>
      <c r="Z1484" s="26"/>
      <c r="AA1484" s="26"/>
      <c r="AB1484" s="1"/>
      <c r="AC1484" s="27"/>
    </row>
    <row r="1485" spans="1:29" ht="13.5" hidden="1" outlineLevel="3" thickBot="1" x14ac:dyDescent="0.25">
      <c r="A1485" s="28" t="s">
        <v>3037</v>
      </c>
      <c r="B1485" s="28" t="s">
        <v>3038</v>
      </c>
      <c r="C1485" s="24" t="s">
        <v>3051</v>
      </c>
      <c r="D1485" s="24" t="s">
        <v>1037</v>
      </c>
      <c r="E1485" s="25">
        <v>-109733.33</v>
      </c>
      <c r="F1485" s="25">
        <v>-137166.66</v>
      </c>
      <c r="G1485" s="25">
        <v>-164600</v>
      </c>
      <c r="H1485" s="25">
        <v>-27433.33</v>
      </c>
      <c r="I1485" s="25">
        <v>-54866.66</v>
      </c>
      <c r="J1485" s="25">
        <v>-82300</v>
      </c>
      <c r="K1485" s="25">
        <v>-109733.33</v>
      </c>
      <c r="L1485" s="25">
        <v>-137166.66</v>
      </c>
      <c r="M1485" s="25">
        <v>-164600</v>
      </c>
      <c r="N1485" s="25">
        <v>-27433.33</v>
      </c>
      <c r="O1485" s="25">
        <v>-54866.66</v>
      </c>
      <c r="P1485" s="25">
        <v>-82299.990000000005</v>
      </c>
      <c r="Q1485" s="25">
        <v>-109733.32</v>
      </c>
      <c r="R1485" s="25">
        <f t="shared" si="204"/>
        <v>-96016.662083333315</v>
      </c>
      <c r="T1485" s="26"/>
      <c r="U1485" s="26"/>
      <c r="V1485" s="26"/>
      <c r="W1485" s="26"/>
      <c r="X1485" s="26"/>
      <c r="Y1485" s="26"/>
      <c r="Z1485" s="26"/>
      <c r="AA1485" s="26"/>
      <c r="AB1485" s="1"/>
      <c r="AC1485" s="27"/>
    </row>
    <row r="1486" spans="1:29" ht="13.5" hidden="1" outlineLevel="3" thickBot="1" x14ac:dyDescent="0.25">
      <c r="A1486" s="28" t="s">
        <v>3037</v>
      </c>
      <c r="B1486" s="28" t="s">
        <v>3038</v>
      </c>
      <c r="C1486" s="24" t="s">
        <v>3052</v>
      </c>
      <c r="D1486" s="24" t="s">
        <v>1040</v>
      </c>
      <c r="E1486" s="25">
        <v>-490050</v>
      </c>
      <c r="F1486" s="25">
        <v>-653400</v>
      </c>
      <c r="G1486" s="25">
        <v>-816750</v>
      </c>
      <c r="H1486" s="25">
        <v>-980100</v>
      </c>
      <c r="I1486" s="25">
        <v>-163350</v>
      </c>
      <c r="J1486" s="25">
        <v>-326700</v>
      </c>
      <c r="K1486" s="25">
        <v>-490050</v>
      </c>
      <c r="L1486" s="25">
        <v>-653400</v>
      </c>
      <c r="M1486" s="25">
        <v>-816750</v>
      </c>
      <c r="N1486" s="25">
        <v>-980100</v>
      </c>
      <c r="O1486" s="25">
        <v>-163350</v>
      </c>
      <c r="P1486" s="25">
        <v>-326700</v>
      </c>
      <c r="Q1486" s="25">
        <v>-490050</v>
      </c>
      <c r="R1486" s="25">
        <f t="shared" si="204"/>
        <v>-571725</v>
      </c>
      <c r="T1486" s="26"/>
      <c r="U1486" s="26"/>
      <c r="V1486" s="26"/>
      <c r="W1486" s="26"/>
      <c r="X1486" s="26"/>
      <c r="Y1486" s="26"/>
      <c r="Z1486" s="26"/>
      <c r="AA1486" s="26"/>
      <c r="AB1486" s="1"/>
      <c r="AC1486" s="27"/>
    </row>
    <row r="1487" spans="1:29" ht="13.5" hidden="1" outlineLevel="3" thickBot="1" x14ac:dyDescent="0.25">
      <c r="A1487" s="28" t="s">
        <v>3037</v>
      </c>
      <c r="B1487" s="28" t="s">
        <v>3038</v>
      </c>
      <c r="C1487" s="24" t="s">
        <v>3053</v>
      </c>
      <c r="D1487" s="24" t="s">
        <v>1040</v>
      </c>
      <c r="E1487" s="25">
        <v>-199650</v>
      </c>
      <c r="F1487" s="25">
        <v>-266200</v>
      </c>
      <c r="G1487" s="25">
        <v>-332750</v>
      </c>
      <c r="H1487" s="25">
        <v>-399300</v>
      </c>
      <c r="I1487" s="25">
        <v>-66550</v>
      </c>
      <c r="J1487" s="25">
        <v>-133100</v>
      </c>
      <c r="K1487" s="25">
        <v>-199650</v>
      </c>
      <c r="L1487" s="25">
        <v>-266200</v>
      </c>
      <c r="M1487" s="25">
        <v>-332750</v>
      </c>
      <c r="N1487" s="25">
        <v>-399300</v>
      </c>
      <c r="O1487" s="25">
        <v>-66550</v>
      </c>
      <c r="P1487" s="25">
        <v>-133100</v>
      </c>
      <c r="Q1487" s="25">
        <v>-199650</v>
      </c>
      <c r="R1487" s="25">
        <f t="shared" si="204"/>
        <v>-232925</v>
      </c>
      <c r="T1487" s="26"/>
      <c r="U1487" s="26"/>
      <c r="V1487" s="26"/>
      <c r="W1487" s="26"/>
      <c r="X1487" s="26"/>
      <c r="Y1487" s="26"/>
      <c r="Z1487" s="26"/>
      <c r="AA1487" s="26"/>
      <c r="AB1487" s="1"/>
      <c r="AC1487" s="27"/>
    </row>
    <row r="1488" spans="1:29" ht="13.5" hidden="1" outlineLevel="3" thickBot="1" x14ac:dyDescent="0.25">
      <c r="A1488" s="28" t="s">
        <v>3037</v>
      </c>
      <c r="B1488" s="28" t="s">
        <v>3038</v>
      </c>
      <c r="C1488" s="24" t="s">
        <v>3054</v>
      </c>
      <c r="D1488" s="24" t="s">
        <v>1043</v>
      </c>
      <c r="E1488" s="25">
        <v>-271125</v>
      </c>
      <c r="F1488" s="25">
        <v>-361500</v>
      </c>
      <c r="G1488" s="25">
        <v>-451875</v>
      </c>
      <c r="H1488" s="25">
        <v>-542250</v>
      </c>
      <c r="I1488" s="25">
        <v>-90375</v>
      </c>
      <c r="J1488" s="25">
        <v>-180750</v>
      </c>
      <c r="K1488" s="25">
        <v>-271125</v>
      </c>
      <c r="L1488" s="25">
        <v>-361500</v>
      </c>
      <c r="M1488" s="25">
        <v>-451875</v>
      </c>
      <c r="N1488" s="25">
        <v>-542250</v>
      </c>
      <c r="O1488" s="25">
        <v>-90375</v>
      </c>
      <c r="P1488" s="25">
        <v>-180750</v>
      </c>
      <c r="Q1488" s="25">
        <v>-271125</v>
      </c>
      <c r="R1488" s="25">
        <f t="shared" si="204"/>
        <v>-316312.5</v>
      </c>
      <c r="T1488" s="26"/>
      <c r="U1488" s="26"/>
      <c r="V1488" s="26"/>
      <c r="W1488" s="26"/>
      <c r="X1488" s="26"/>
      <c r="Y1488" s="26"/>
      <c r="Z1488" s="26"/>
      <c r="AA1488" s="26"/>
      <c r="AB1488" s="1"/>
      <c r="AC1488" s="27"/>
    </row>
    <row r="1489" spans="1:29" ht="13.5" hidden="1" outlineLevel="3" thickBot="1" x14ac:dyDescent="0.25">
      <c r="A1489" s="28" t="s">
        <v>3037</v>
      </c>
      <c r="B1489" s="28" t="s">
        <v>3038</v>
      </c>
      <c r="C1489" s="24" t="s">
        <v>3055</v>
      </c>
      <c r="D1489" s="24" t="s">
        <v>1045</v>
      </c>
      <c r="E1489" s="25">
        <v>-543000</v>
      </c>
      <c r="F1489" s="25">
        <v>-724000</v>
      </c>
      <c r="G1489" s="25">
        <v>-905000</v>
      </c>
      <c r="H1489" s="25">
        <v>-1086000</v>
      </c>
      <c r="I1489" s="25">
        <v>-181000</v>
      </c>
      <c r="J1489" s="25">
        <v>-362000</v>
      </c>
      <c r="K1489" s="25">
        <v>-543000</v>
      </c>
      <c r="L1489" s="25">
        <v>-724000</v>
      </c>
      <c r="M1489" s="25">
        <v>-905000</v>
      </c>
      <c r="N1489" s="25">
        <v>-1086000</v>
      </c>
      <c r="O1489" s="25">
        <v>-181000</v>
      </c>
      <c r="P1489" s="25">
        <v>-362000</v>
      </c>
      <c r="Q1489" s="25">
        <v>-543000</v>
      </c>
      <c r="R1489" s="25">
        <f t="shared" si="204"/>
        <v>-633500</v>
      </c>
      <c r="T1489" s="26"/>
      <c r="U1489" s="26"/>
      <c r="V1489" s="26"/>
      <c r="W1489" s="26"/>
      <c r="X1489" s="26"/>
      <c r="Y1489" s="26"/>
      <c r="Z1489" s="26"/>
      <c r="AA1489" s="26"/>
      <c r="AB1489" s="1"/>
      <c r="AC1489" s="27"/>
    </row>
    <row r="1490" spans="1:29" ht="13.5" hidden="1" outlineLevel="3" thickBot="1" x14ac:dyDescent="0.25">
      <c r="A1490" s="28" t="s">
        <v>3037</v>
      </c>
      <c r="B1490" s="28" t="s">
        <v>3038</v>
      </c>
      <c r="C1490" s="24" t="s">
        <v>3056</v>
      </c>
      <c r="D1490" s="24" t="s">
        <v>1047</v>
      </c>
      <c r="E1490" s="25">
        <v>-84375</v>
      </c>
      <c r="F1490" s="25">
        <v>-112500</v>
      </c>
      <c r="G1490" s="25">
        <v>-140625</v>
      </c>
      <c r="H1490" s="25">
        <v>-168750</v>
      </c>
      <c r="I1490" s="25">
        <v>-28125</v>
      </c>
      <c r="J1490" s="25">
        <v>-56250</v>
      </c>
      <c r="K1490" s="25">
        <v>-84375</v>
      </c>
      <c r="L1490" s="25">
        <v>-112500</v>
      </c>
      <c r="M1490" s="25">
        <v>-140625</v>
      </c>
      <c r="N1490" s="25">
        <v>-168750</v>
      </c>
      <c r="O1490" s="25">
        <v>-28125</v>
      </c>
      <c r="P1490" s="25">
        <v>-56250</v>
      </c>
      <c r="Q1490" s="25">
        <v>-84375</v>
      </c>
      <c r="R1490" s="25">
        <f t="shared" si="204"/>
        <v>-98437.5</v>
      </c>
      <c r="T1490" s="26"/>
      <c r="U1490" s="26"/>
      <c r="V1490" s="26"/>
      <c r="W1490" s="26"/>
      <c r="X1490" s="26"/>
      <c r="Y1490" s="26"/>
      <c r="Z1490" s="26"/>
      <c r="AA1490" s="26"/>
      <c r="AB1490" s="1"/>
      <c r="AC1490" s="27"/>
    </row>
    <row r="1491" spans="1:29" ht="13.5" hidden="1" outlineLevel="3" thickBot="1" x14ac:dyDescent="0.25">
      <c r="A1491" s="28" t="s">
        <v>3037</v>
      </c>
      <c r="B1491" s="28" t="s">
        <v>3038</v>
      </c>
      <c r="C1491" s="24" t="s">
        <v>3057</v>
      </c>
      <c r="D1491" s="24" t="s">
        <v>1047</v>
      </c>
      <c r="E1491" s="25">
        <v>-33750</v>
      </c>
      <c r="F1491" s="25">
        <v>-45000</v>
      </c>
      <c r="G1491" s="25">
        <v>-56250</v>
      </c>
      <c r="H1491" s="25">
        <v>-67500</v>
      </c>
      <c r="I1491" s="25">
        <v>-11250</v>
      </c>
      <c r="J1491" s="25">
        <v>-22500</v>
      </c>
      <c r="K1491" s="25">
        <v>-33750</v>
      </c>
      <c r="L1491" s="25">
        <v>-45000</v>
      </c>
      <c r="M1491" s="25">
        <v>-56250</v>
      </c>
      <c r="N1491" s="25">
        <v>-67500</v>
      </c>
      <c r="O1491" s="25">
        <v>-11250</v>
      </c>
      <c r="P1491" s="25">
        <v>-22500</v>
      </c>
      <c r="Q1491" s="25">
        <v>-33750</v>
      </c>
      <c r="R1491" s="25">
        <f t="shared" si="204"/>
        <v>-39375</v>
      </c>
      <c r="T1491" s="26"/>
      <c r="U1491" s="26"/>
      <c r="V1491" s="26"/>
      <c r="W1491" s="26"/>
      <c r="X1491" s="26"/>
      <c r="Y1491" s="26"/>
      <c r="Z1491" s="26"/>
      <c r="AA1491" s="26"/>
      <c r="AB1491" s="1"/>
      <c r="AC1491" s="27"/>
    </row>
    <row r="1492" spans="1:29" ht="13.5" hidden="1" outlineLevel="3" thickBot="1" x14ac:dyDescent="0.25">
      <c r="A1492" s="28" t="s">
        <v>3037</v>
      </c>
      <c r="B1492" s="28" t="s">
        <v>3038</v>
      </c>
      <c r="C1492" s="24" t="s">
        <v>3058</v>
      </c>
      <c r="D1492" s="24" t="s">
        <v>1050</v>
      </c>
      <c r="E1492" s="25">
        <v>-33600</v>
      </c>
      <c r="F1492" s="25">
        <v>-44800</v>
      </c>
      <c r="G1492" s="25">
        <v>-56000</v>
      </c>
      <c r="H1492" s="25">
        <v>-67200</v>
      </c>
      <c r="I1492" s="25">
        <v>-11200</v>
      </c>
      <c r="J1492" s="25">
        <v>-22400</v>
      </c>
      <c r="K1492" s="25">
        <v>-33600</v>
      </c>
      <c r="L1492" s="25">
        <v>-44800</v>
      </c>
      <c r="M1492" s="25">
        <v>-56000</v>
      </c>
      <c r="N1492" s="25">
        <v>-67200</v>
      </c>
      <c r="O1492" s="25">
        <v>-11200</v>
      </c>
      <c r="P1492" s="25">
        <v>-22400</v>
      </c>
      <c r="Q1492" s="25">
        <v>-33600</v>
      </c>
      <c r="R1492" s="25">
        <f t="shared" si="204"/>
        <v>-39200</v>
      </c>
      <c r="T1492" s="26"/>
      <c r="U1492" s="26"/>
      <c r="V1492" s="26"/>
      <c r="W1492" s="26"/>
      <c r="X1492" s="26"/>
      <c r="Y1492" s="26"/>
      <c r="Z1492" s="26"/>
      <c r="AA1492" s="26"/>
      <c r="AB1492" s="1"/>
      <c r="AC1492" s="27"/>
    </row>
    <row r="1493" spans="1:29" ht="13.5" hidden="1" outlineLevel="3" thickBot="1" x14ac:dyDescent="0.25">
      <c r="A1493" s="28" t="s">
        <v>3037</v>
      </c>
      <c r="B1493" s="28" t="s">
        <v>3038</v>
      </c>
      <c r="C1493" s="24" t="s">
        <v>3059</v>
      </c>
      <c r="D1493" s="24" t="s">
        <v>1047</v>
      </c>
      <c r="E1493" s="25">
        <v>-337500</v>
      </c>
      <c r="F1493" s="25">
        <v>-450000</v>
      </c>
      <c r="G1493" s="25">
        <v>-562500</v>
      </c>
      <c r="H1493" s="25">
        <v>-675000</v>
      </c>
      <c r="I1493" s="25">
        <v>-112500</v>
      </c>
      <c r="J1493" s="25">
        <v>-225000</v>
      </c>
      <c r="K1493" s="25">
        <v>-337500</v>
      </c>
      <c r="L1493" s="25">
        <v>-450000</v>
      </c>
      <c r="M1493" s="25">
        <v>-562500</v>
      </c>
      <c r="N1493" s="25">
        <v>-675000</v>
      </c>
      <c r="O1493" s="25">
        <v>-112500</v>
      </c>
      <c r="P1493" s="25">
        <v>-225000</v>
      </c>
      <c r="Q1493" s="25">
        <v>-337500</v>
      </c>
      <c r="R1493" s="25">
        <f t="shared" si="204"/>
        <v>-393750</v>
      </c>
      <c r="T1493" s="26"/>
      <c r="U1493" s="26"/>
      <c r="V1493" s="26"/>
      <c r="W1493" s="26"/>
      <c r="X1493" s="26"/>
      <c r="Y1493" s="26"/>
      <c r="Z1493" s="26"/>
      <c r="AA1493" s="26"/>
      <c r="AB1493" s="1"/>
      <c r="AC1493" s="27"/>
    </row>
    <row r="1494" spans="1:29" ht="13.5" hidden="1" outlineLevel="3" thickBot="1" x14ac:dyDescent="0.25">
      <c r="A1494" s="28" t="s">
        <v>3037</v>
      </c>
      <c r="B1494" s="28" t="s">
        <v>3038</v>
      </c>
      <c r="C1494" s="24" t="s">
        <v>3060</v>
      </c>
      <c r="D1494" s="24" t="s">
        <v>1047</v>
      </c>
      <c r="E1494" s="25">
        <v>-270000</v>
      </c>
      <c r="F1494" s="25">
        <v>-360000</v>
      </c>
      <c r="G1494" s="25">
        <v>-450000</v>
      </c>
      <c r="H1494" s="25">
        <v>-540000</v>
      </c>
      <c r="I1494" s="25">
        <v>-90000</v>
      </c>
      <c r="J1494" s="25">
        <v>-180000</v>
      </c>
      <c r="K1494" s="25">
        <v>-270000</v>
      </c>
      <c r="L1494" s="25">
        <v>-360000</v>
      </c>
      <c r="M1494" s="25">
        <v>-450000</v>
      </c>
      <c r="N1494" s="25">
        <v>-540000</v>
      </c>
      <c r="O1494" s="25">
        <v>-90000</v>
      </c>
      <c r="P1494" s="25">
        <v>-180000</v>
      </c>
      <c r="Q1494" s="25">
        <v>-270000</v>
      </c>
      <c r="R1494" s="25">
        <f t="shared" si="204"/>
        <v>-315000</v>
      </c>
      <c r="T1494" s="26"/>
      <c r="U1494" s="26"/>
      <c r="V1494" s="26"/>
      <c r="W1494" s="26"/>
      <c r="X1494" s="26"/>
      <c r="Y1494" s="26"/>
      <c r="Z1494" s="26"/>
      <c r="AA1494" s="26"/>
      <c r="AB1494" s="1"/>
      <c r="AC1494" s="27"/>
    </row>
    <row r="1495" spans="1:29" ht="13.5" hidden="1" outlineLevel="3" thickBot="1" x14ac:dyDescent="0.25">
      <c r="A1495" s="28" t="s">
        <v>3037</v>
      </c>
      <c r="B1495" s="28" t="s">
        <v>3038</v>
      </c>
      <c r="C1495" s="24" t="s">
        <v>3061</v>
      </c>
      <c r="D1495" s="24" t="s">
        <v>1047</v>
      </c>
      <c r="E1495" s="25">
        <v>-202500</v>
      </c>
      <c r="F1495" s="25">
        <v>-270000</v>
      </c>
      <c r="G1495" s="25">
        <v>-337500</v>
      </c>
      <c r="H1495" s="25">
        <v>-405000</v>
      </c>
      <c r="I1495" s="25">
        <v>-67500</v>
      </c>
      <c r="J1495" s="25">
        <v>-135000</v>
      </c>
      <c r="K1495" s="25">
        <v>-202500</v>
      </c>
      <c r="L1495" s="25">
        <v>-270000</v>
      </c>
      <c r="M1495" s="25">
        <v>-337500</v>
      </c>
      <c r="N1495" s="25">
        <v>-405000</v>
      </c>
      <c r="O1495" s="25">
        <v>-67500</v>
      </c>
      <c r="P1495" s="25">
        <v>-135000</v>
      </c>
      <c r="Q1495" s="25">
        <v>-202500</v>
      </c>
      <c r="R1495" s="25">
        <f t="shared" si="204"/>
        <v>-236250</v>
      </c>
      <c r="T1495" s="26"/>
      <c r="U1495" s="26"/>
      <c r="V1495" s="26"/>
      <c r="W1495" s="26"/>
      <c r="X1495" s="26"/>
      <c r="Y1495" s="26"/>
      <c r="Z1495" s="26"/>
      <c r="AA1495" s="26"/>
      <c r="AB1495" s="1"/>
      <c r="AC1495" s="27"/>
    </row>
    <row r="1496" spans="1:29" ht="13.5" hidden="1" outlineLevel="3" thickBot="1" x14ac:dyDescent="0.25">
      <c r="A1496" s="28" t="s">
        <v>3037</v>
      </c>
      <c r="B1496" s="28" t="s">
        <v>3038</v>
      </c>
      <c r="C1496" s="24" t="s">
        <v>3062</v>
      </c>
      <c r="D1496" s="24" t="s">
        <v>1055</v>
      </c>
      <c r="E1496" s="25">
        <v>-3094055.55</v>
      </c>
      <c r="F1496" s="25">
        <v>-298222.21999999997</v>
      </c>
      <c r="G1496" s="25">
        <v>-857388.88</v>
      </c>
      <c r="H1496" s="25">
        <v>-1416555.55</v>
      </c>
      <c r="I1496" s="25">
        <v>-1975722.22</v>
      </c>
      <c r="J1496" s="25">
        <v>-2534888.88</v>
      </c>
      <c r="K1496" s="25">
        <v>-3094055.55</v>
      </c>
      <c r="L1496" s="25">
        <v>-298222.21999999997</v>
      </c>
      <c r="M1496" s="25">
        <v>-857388.88</v>
      </c>
      <c r="N1496" s="25">
        <v>-1416555.55</v>
      </c>
      <c r="O1496" s="25">
        <v>-1975722.22</v>
      </c>
      <c r="P1496" s="25">
        <v>-2534888.89</v>
      </c>
      <c r="Q1496" s="25">
        <v>-3094055.56</v>
      </c>
      <c r="R1496" s="25">
        <f t="shared" si="204"/>
        <v>-1696138.8845833335</v>
      </c>
      <c r="T1496" s="26"/>
      <c r="U1496" s="26"/>
      <c r="V1496" s="26"/>
      <c r="W1496" s="26"/>
      <c r="X1496" s="26"/>
      <c r="Y1496" s="26"/>
      <c r="Z1496" s="26"/>
      <c r="AA1496" s="26"/>
      <c r="AB1496" s="1"/>
      <c r="AC1496" s="27"/>
    </row>
    <row r="1497" spans="1:29" ht="13.5" hidden="1" outlineLevel="3" thickBot="1" x14ac:dyDescent="0.25">
      <c r="A1497" s="28" t="s">
        <v>3037</v>
      </c>
      <c r="B1497" s="28" t="s">
        <v>3038</v>
      </c>
      <c r="C1497" s="24" t="s">
        <v>3063</v>
      </c>
      <c r="D1497" s="24" t="s">
        <v>1057</v>
      </c>
      <c r="E1497" s="25">
        <v>-2887500</v>
      </c>
      <c r="F1497" s="25">
        <v>-4812500</v>
      </c>
      <c r="G1497" s="25">
        <v>-6737500</v>
      </c>
      <c r="H1497" s="25">
        <v>-8662500</v>
      </c>
      <c r="I1497" s="25">
        <v>-10587500</v>
      </c>
      <c r="J1497" s="25">
        <v>-962500</v>
      </c>
      <c r="K1497" s="25">
        <v>-2887500</v>
      </c>
      <c r="L1497" s="25">
        <v>-4812500</v>
      </c>
      <c r="M1497" s="25">
        <v>-6737500</v>
      </c>
      <c r="N1497" s="25">
        <v>-8662500</v>
      </c>
      <c r="O1497" s="25">
        <v>-10587500</v>
      </c>
      <c r="P1497" s="25">
        <v>-962500</v>
      </c>
      <c r="Q1497" s="25">
        <v>-2887500</v>
      </c>
      <c r="R1497" s="25">
        <f t="shared" si="204"/>
        <v>-5775000</v>
      </c>
      <c r="T1497" s="26"/>
      <c r="U1497" s="26"/>
      <c r="V1497" s="26"/>
      <c r="W1497" s="26"/>
      <c r="X1497" s="26"/>
      <c r="Y1497" s="26"/>
      <c r="Z1497" s="26"/>
      <c r="AA1497" s="26"/>
      <c r="AB1497" s="1"/>
      <c r="AC1497" s="27"/>
    </row>
    <row r="1498" spans="1:29" ht="13.5" hidden="1" outlineLevel="3" thickBot="1" x14ac:dyDescent="0.25">
      <c r="A1498" s="28" t="s">
        <v>3037</v>
      </c>
      <c r="B1498" s="28" t="s">
        <v>3038</v>
      </c>
      <c r="C1498" s="24" t="s">
        <v>3064</v>
      </c>
      <c r="D1498" s="24" t="s">
        <v>1059</v>
      </c>
      <c r="E1498" s="25">
        <v>-4425000</v>
      </c>
      <c r="F1498" s="25">
        <v>-5408333.3399999999</v>
      </c>
      <c r="G1498" s="25">
        <v>-491666.67</v>
      </c>
      <c r="H1498" s="25">
        <v>-1475000</v>
      </c>
      <c r="I1498" s="25">
        <v>-2458333.34</v>
      </c>
      <c r="J1498" s="25">
        <v>-3441666.67</v>
      </c>
      <c r="K1498" s="25">
        <v>-4425000</v>
      </c>
      <c r="L1498" s="25">
        <v>-5408333.3399999999</v>
      </c>
      <c r="M1498" s="25">
        <v>-491666.67</v>
      </c>
      <c r="N1498" s="25">
        <v>-1475000</v>
      </c>
      <c r="O1498" s="25">
        <v>-2458333.33</v>
      </c>
      <c r="P1498" s="25">
        <v>-3441666.66</v>
      </c>
      <c r="Q1498" s="25">
        <v>-4424999.99</v>
      </c>
      <c r="R1498" s="25">
        <f t="shared" si="204"/>
        <v>-2950000.0012500002</v>
      </c>
      <c r="T1498" s="26"/>
      <c r="U1498" s="26"/>
      <c r="V1498" s="26"/>
      <c r="W1498" s="26"/>
      <c r="X1498" s="26"/>
      <c r="Y1498" s="26"/>
      <c r="Z1498" s="26"/>
      <c r="AA1498" s="26"/>
      <c r="AB1498" s="1"/>
      <c r="AC1498" s="27"/>
    </row>
    <row r="1499" spans="1:29" ht="13.5" hidden="1" outlineLevel="3" thickBot="1" x14ac:dyDescent="0.25">
      <c r="A1499" s="28" t="s">
        <v>3037</v>
      </c>
      <c r="B1499" s="28" t="s">
        <v>3038</v>
      </c>
      <c r="C1499" s="24" t="s">
        <v>3065</v>
      </c>
      <c r="D1499" s="24" t="s">
        <v>1061</v>
      </c>
      <c r="E1499" s="25">
        <v>-656250</v>
      </c>
      <c r="F1499" s="25">
        <v>-1968750</v>
      </c>
      <c r="G1499" s="25">
        <v>-3281250</v>
      </c>
      <c r="H1499" s="25">
        <v>-4593750</v>
      </c>
      <c r="I1499" s="25">
        <v>-5906250</v>
      </c>
      <c r="J1499" s="25">
        <v>-7218750</v>
      </c>
      <c r="K1499" s="25">
        <v>-656250</v>
      </c>
      <c r="L1499" s="25">
        <v>-1968750</v>
      </c>
      <c r="M1499" s="25">
        <v>-3281250</v>
      </c>
      <c r="N1499" s="25">
        <v>-4593750</v>
      </c>
      <c r="O1499" s="25">
        <v>-5906250</v>
      </c>
      <c r="P1499" s="25">
        <v>-7218750</v>
      </c>
      <c r="Q1499" s="25">
        <v>-656250</v>
      </c>
      <c r="R1499" s="25">
        <f t="shared" si="204"/>
        <v>-3937500</v>
      </c>
      <c r="T1499" s="26"/>
      <c r="U1499" s="26"/>
      <c r="V1499" s="26"/>
      <c r="W1499" s="26"/>
      <c r="X1499" s="26"/>
      <c r="Y1499" s="26"/>
      <c r="Z1499" s="26"/>
      <c r="AA1499" s="26"/>
      <c r="AB1499" s="1"/>
      <c r="AC1499" s="27"/>
    </row>
    <row r="1500" spans="1:29" ht="13.5" hidden="1" outlineLevel="3" thickBot="1" x14ac:dyDescent="0.25">
      <c r="A1500" s="28" t="s">
        <v>3037</v>
      </c>
      <c r="B1500" s="28" t="s">
        <v>3038</v>
      </c>
      <c r="C1500" s="24" t="s">
        <v>3066</v>
      </c>
      <c r="D1500" s="24" t="s">
        <v>1063</v>
      </c>
      <c r="E1500" s="25">
        <v>-8895833.3300000001</v>
      </c>
      <c r="F1500" s="25">
        <v>-10675000</v>
      </c>
      <c r="G1500" s="25">
        <v>-1779166.67</v>
      </c>
      <c r="H1500" s="25">
        <v>-3558333.33</v>
      </c>
      <c r="I1500" s="25">
        <v>-5337500</v>
      </c>
      <c r="J1500" s="25">
        <v>-7116666.6600000001</v>
      </c>
      <c r="K1500" s="25">
        <v>-8895833.3300000001</v>
      </c>
      <c r="L1500" s="25">
        <v>-10675000</v>
      </c>
      <c r="M1500" s="25">
        <v>-1779166.67</v>
      </c>
      <c r="N1500" s="25">
        <v>-3558333.32</v>
      </c>
      <c r="O1500" s="25">
        <v>-5337499.9800000004</v>
      </c>
      <c r="P1500" s="25">
        <v>-7116666.6399999997</v>
      </c>
      <c r="Q1500" s="25">
        <v>-8895833.3000000007</v>
      </c>
      <c r="R1500" s="25">
        <f t="shared" si="204"/>
        <v>-6227083.3262500018</v>
      </c>
      <c r="T1500" s="26"/>
      <c r="U1500" s="26"/>
      <c r="V1500" s="26"/>
      <c r="W1500" s="26"/>
      <c r="X1500" s="26"/>
      <c r="Y1500" s="26"/>
      <c r="Z1500" s="26"/>
      <c r="AA1500" s="26"/>
      <c r="AB1500" s="1"/>
      <c r="AC1500" s="27"/>
    </row>
    <row r="1501" spans="1:29" ht="13.5" hidden="1" outlineLevel="3" thickBot="1" x14ac:dyDescent="0.25">
      <c r="A1501" s="28" t="s">
        <v>3037</v>
      </c>
      <c r="B1501" s="28" t="s">
        <v>3038</v>
      </c>
      <c r="C1501" s="24" t="s">
        <v>3067</v>
      </c>
      <c r="D1501" s="24" t="s">
        <v>1065</v>
      </c>
      <c r="E1501" s="25">
        <v>-8625000</v>
      </c>
      <c r="F1501" s="25">
        <v>-11500000</v>
      </c>
      <c r="G1501" s="25">
        <v>-14375000</v>
      </c>
      <c r="H1501" s="25">
        <v>-17250000</v>
      </c>
      <c r="I1501" s="25">
        <v>-2875000</v>
      </c>
      <c r="J1501" s="25">
        <v>-5750000</v>
      </c>
      <c r="K1501" s="25">
        <v>-8625000</v>
      </c>
      <c r="L1501" s="25">
        <v>-11500000</v>
      </c>
      <c r="M1501" s="25">
        <v>-14375000</v>
      </c>
      <c r="N1501" s="25">
        <v>-17250000</v>
      </c>
      <c r="O1501" s="25">
        <v>-2875000</v>
      </c>
      <c r="P1501" s="25">
        <v>-5750000</v>
      </c>
      <c r="Q1501" s="25">
        <v>-8625000</v>
      </c>
      <c r="R1501" s="25">
        <f t="shared" si="204"/>
        <v>-10062500</v>
      </c>
      <c r="T1501" s="26"/>
      <c r="U1501" s="26"/>
      <c r="V1501" s="26"/>
      <c r="W1501" s="26"/>
      <c r="X1501" s="26"/>
      <c r="Y1501" s="26"/>
      <c r="Z1501" s="26"/>
      <c r="AA1501" s="26"/>
      <c r="AB1501" s="1"/>
      <c r="AC1501" s="27"/>
    </row>
    <row r="1502" spans="1:29" ht="13.5" hidden="1" outlineLevel="3" thickBot="1" x14ac:dyDescent="0.25">
      <c r="A1502" s="28" t="s">
        <v>3037</v>
      </c>
      <c r="B1502" s="28" t="s">
        <v>3038</v>
      </c>
      <c r="C1502" s="24" t="s">
        <v>3068</v>
      </c>
      <c r="D1502" s="24" t="s">
        <v>1067</v>
      </c>
      <c r="E1502" s="25">
        <v>-7812500</v>
      </c>
      <c r="F1502" s="25">
        <v>-10937500</v>
      </c>
      <c r="G1502" s="25">
        <v>-14062500</v>
      </c>
      <c r="H1502" s="25">
        <v>-17187500</v>
      </c>
      <c r="I1502" s="25">
        <v>-1562500</v>
      </c>
      <c r="J1502" s="25">
        <v>-4687500</v>
      </c>
      <c r="K1502" s="25">
        <v>-7812500</v>
      </c>
      <c r="L1502" s="25">
        <v>-10937500</v>
      </c>
      <c r="M1502" s="25">
        <v>-14062500</v>
      </c>
      <c r="N1502" s="25">
        <v>-17187500</v>
      </c>
      <c r="O1502" s="25">
        <v>-1562500</v>
      </c>
      <c r="P1502" s="25">
        <v>-4687500</v>
      </c>
      <c r="Q1502" s="25">
        <v>-7812500</v>
      </c>
      <c r="R1502" s="25">
        <f t="shared" si="204"/>
        <v>-9375000</v>
      </c>
      <c r="T1502" s="26"/>
      <c r="U1502" s="26"/>
      <c r="V1502" s="26"/>
      <c r="W1502" s="26"/>
      <c r="X1502" s="26"/>
      <c r="Y1502" s="26"/>
      <c r="Z1502" s="26"/>
      <c r="AA1502" s="26"/>
      <c r="AB1502" s="1"/>
      <c r="AC1502" s="27"/>
    </row>
    <row r="1503" spans="1:29" ht="13.5" hidden="1" outlineLevel="3" thickBot="1" x14ac:dyDescent="0.25">
      <c r="A1503" s="28" t="s">
        <v>3037</v>
      </c>
      <c r="B1503" s="28" t="s">
        <v>3038</v>
      </c>
      <c r="C1503" s="24" t="s">
        <v>3069</v>
      </c>
      <c r="D1503" s="24" t="s">
        <v>1069</v>
      </c>
      <c r="E1503" s="25">
        <v>-8731250</v>
      </c>
      <c r="F1503" s="25">
        <v>-793750</v>
      </c>
      <c r="G1503" s="25">
        <v>-2381250</v>
      </c>
      <c r="H1503" s="25">
        <v>-3968750</v>
      </c>
      <c r="I1503" s="25">
        <v>-5556250</v>
      </c>
      <c r="J1503" s="25">
        <v>-7143750</v>
      </c>
      <c r="K1503" s="25">
        <v>-8731250</v>
      </c>
      <c r="L1503" s="25">
        <v>-793750</v>
      </c>
      <c r="M1503" s="25">
        <v>-2381250</v>
      </c>
      <c r="N1503" s="25">
        <v>-3968750</v>
      </c>
      <c r="O1503" s="25">
        <v>-5556250</v>
      </c>
      <c r="P1503" s="25">
        <v>-7143750</v>
      </c>
      <c r="Q1503" s="25">
        <v>-8731250</v>
      </c>
      <c r="R1503" s="25">
        <f t="shared" si="204"/>
        <v>-4762500</v>
      </c>
      <c r="T1503" s="26"/>
      <c r="U1503" s="26"/>
      <c r="V1503" s="26"/>
      <c r="W1503" s="26"/>
      <c r="X1503" s="26"/>
      <c r="Y1503" s="26"/>
      <c r="Z1503" s="26"/>
      <c r="AA1503" s="26"/>
      <c r="AB1503" s="1"/>
      <c r="AC1503" s="27"/>
    </row>
    <row r="1504" spans="1:29" ht="13.5" hidden="1" outlineLevel="3" thickBot="1" x14ac:dyDescent="0.25">
      <c r="A1504" s="28" t="s">
        <v>3037</v>
      </c>
      <c r="B1504" s="28" t="s">
        <v>3038</v>
      </c>
      <c r="C1504" s="24" t="s">
        <v>3070</v>
      </c>
      <c r="D1504" s="24" t="s">
        <v>1071</v>
      </c>
      <c r="E1504" s="25">
        <v>-17875000</v>
      </c>
      <c r="F1504" s="25">
        <v>-1625000</v>
      </c>
      <c r="G1504" s="25">
        <v>-4875000</v>
      </c>
      <c r="H1504" s="25">
        <v>-8125000</v>
      </c>
      <c r="I1504" s="25">
        <v>-11375000</v>
      </c>
      <c r="J1504" s="25">
        <v>-14625000</v>
      </c>
      <c r="K1504" s="25">
        <v>-17875000</v>
      </c>
      <c r="L1504" s="25">
        <v>-1625000</v>
      </c>
      <c r="M1504" s="25">
        <v>-4875000</v>
      </c>
      <c r="N1504" s="25">
        <v>-8125000</v>
      </c>
      <c r="O1504" s="25">
        <v>-11375000</v>
      </c>
      <c r="P1504" s="25">
        <v>-14625000</v>
      </c>
      <c r="Q1504" s="25">
        <v>-17875000</v>
      </c>
      <c r="R1504" s="25">
        <f t="shared" si="204"/>
        <v>-9750000</v>
      </c>
      <c r="T1504" s="26"/>
      <c r="U1504" s="26"/>
      <c r="V1504" s="26"/>
      <c r="W1504" s="26"/>
      <c r="X1504" s="26"/>
      <c r="Y1504" s="26"/>
      <c r="Z1504" s="26"/>
      <c r="AA1504" s="26"/>
      <c r="AB1504" s="1"/>
      <c r="AC1504" s="27"/>
    </row>
    <row r="1505" spans="1:29" ht="13.5" hidden="1" outlineLevel="3" thickBot="1" x14ac:dyDescent="0.25">
      <c r="A1505" s="28" t="s">
        <v>3037</v>
      </c>
      <c r="B1505" s="28" t="s">
        <v>3038</v>
      </c>
      <c r="C1505" s="24" t="s">
        <v>3071</v>
      </c>
      <c r="D1505" s="24" t="s">
        <v>1073</v>
      </c>
      <c r="E1505" s="25">
        <v>-5531250</v>
      </c>
      <c r="F1505" s="25">
        <v>-6637500</v>
      </c>
      <c r="G1505" s="25">
        <v>-1106250</v>
      </c>
      <c r="H1505" s="25">
        <v>-2212500</v>
      </c>
      <c r="I1505" s="25">
        <v>-3318750</v>
      </c>
      <c r="J1505" s="25">
        <v>0</v>
      </c>
      <c r="K1505" s="25">
        <v>0</v>
      </c>
      <c r="L1505" s="25">
        <v>0</v>
      </c>
      <c r="M1505" s="25">
        <v>0</v>
      </c>
      <c r="N1505" s="25">
        <v>0</v>
      </c>
      <c r="O1505" s="25">
        <v>0</v>
      </c>
      <c r="P1505" s="25">
        <v>0</v>
      </c>
      <c r="Q1505" s="25">
        <v>0</v>
      </c>
      <c r="R1505" s="25">
        <f t="shared" ref="R1505:R1536" si="205">(E1505+2*SUM(F1505:P1505)+Q1505)/24</f>
        <v>-1336718.75</v>
      </c>
      <c r="T1505" s="26"/>
      <c r="U1505" s="26"/>
      <c r="V1505" s="26"/>
      <c r="W1505" s="26"/>
      <c r="X1505" s="26"/>
      <c r="Y1505" s="26"/>
      <c r="Z1505" s="26"/>
      <c r="AA1505" s="26"/>
      <c r="AB1505" s="1"/>
      <c r="AC1505" s="27"/>
    </row>
    <row r="1506" spans="1:29" ht="13.5" hidden="1" outlineLevel="3" thickBot="1" x14ac:dyDescent="0.25">
      <c r="A1506" s="28" t="s">
        <v>3037</v>
      </c>
      <c r="B1506" s="28" t="s">
        <v>3038</v>
      </c>
      <c r="C1506" s="24" t="s">
        <v>3072</v>
      </c>
      <c r="D1506" s="24" t="s">
        <v>1075</v>
      </c>
      <c r="E1506" s="25">
        <v>-5125000</v>
      </c>
      <c r="F1506" s="25">
        <v>-6150000</v>
      </c>
      <c r="G1506" s="25">
        <v>-1025000</v>
      </c>
      <c r="H1506" s="25">
        <v>-2050000</v>
      </c>
      <c r="I1506" s="25">
        <v>-3075000</v>
      </c>
      <c r="J1506" s="25">
        <v>-4100000</v>
      </c>
      <c r="K1506" s="25">
        <v>-5125000</v>
      </c>
      <c r="L1506" s="25">
        <v>-6150000</v>
      </c>
      <c r="M1506" s="25">
        <v>-1025000</v>
      </c>
      <c r="N1506" s="25">
        <v>-2050000</v>
      </c>
      <c r="O1506" s="25">
        <v>-3075000</v>
      </c>
      <c r="P1506" s="25">
        <v>-4100000</v>
      </c>
      <c r="Q1506" s="25">
        <v>-5125000</v>
      </c>
      <c r="R1506" s="25">
        <f t="shared" si="205"/>
        <v>-3587500</v>
      </c>
      <c r="T1506" s="26"/>
      <c r="U1506" s="26"/>
      <c r="V1506" s="26"/>
      <c r="W1506" s="26"/>
      <c r="X1506" s="26"/>
      <c r="Y1506" s="26"/>
      <c r="Z1506" s="26"/>
      <c r="AA1506" s="26"/>
      <c r="AB1506" s="1"/>
      <c r="AC1506" s="27"/>
    </row>
    <row r="1507" spans="1:29" ht="13.5" hidden="1" outlineLevel="3" thickBot="1" x14ac:dyDescent="0.25">
      <c r="A1507" s="28" t="s">
        <v>3037</v>
      </c>
      <c r="B1507" s="28" t="s">
        <v>3038</v>
      </c>
      <c r="C1507" s="24" t="s">
        <v>3073</v>
      </c>
      <c r="D1507" s="24" t="s">
        <v>1077</v>
      </c>
      <c r="E1507" s="25">
        <v>-737500</v>
      </c>
      <c r="F1507" s="25">
        <v>-1475000</v>
      </c>
      <c r="G1507" s="25">
        <v>-2212500</v>
      </c>
      <c r="H1507" s="25">
        <v>-2950000</v>
      </c>
      <c r="I1507" s="25">
        <v>-3687500</v>
      </c>
      <c r="J1507" s="25">
        <v>-4425000</v>
      </c>
      <c r="K1507" s="25">
        <v>-737500</v>
      </c>
      <c r="L1507" s="25">
        <v>-1475000</v>
      </c>
      <c r="M1507" s="25">
        <v>-2212500</v>
      </c>
      <c r="N1507" s="25">
        <v>-2950000</v>
      </c>
      <c r="O1507" s="25">
        <v>-3687500</v>
      </c>
      <c r="P1507" s="25">
        <v>-4425000</v>
      </c>
      <c r="Q1507" s="25">
        <v>-737500</v>
      </c>
      <c r="R1507" s="25">
        <f t="shared" si="205"/>
        <v>-2581250</v>
      </c>
      <c r="T1507" s="26"/>
      <c r="U1507" s="26"/>
      <c r="V1507" s="26"/>
      <c r="W1507" s="26"/>
      <c r="X1507" s="26"/>
      <c r="Y1507" s="26"/>
      <c r="Z1507" s="26"/>
      <c r="AA1507" s="26"/>
      <c r="AB1507" s="1"/>
      <c r="AC1507" s="27"/>
    </row>
    <row r="1508" spans="1:29" ht="13.5" hidden="1" outlineLevel="3" thickBot="1" x14ac:dyDescent="0.25">
      <c r="A1508" s="28" t="s">
        <v>3037</v>
      </c>
      <c r="B1508" s="28" t="s">
        <v>3038</v>
      </c>
      <c r="C1508" s="24" t="s">
        <v>3074</v>
      </c>
      <c r="D1508" s="24" t="s">
        <v>1079</v>
      </c>
      <c r="E1508" s="25">
        <v>-3825000</v>
      </c>
      <c r="F1508" s="25">
        <v>-5100000</v>
      </c>
      <c r="G1508" s="25">
        <v>-6375000</v>
      </c>
      <c r="H1508" s="25">
        <v>-7650000</v>
      </c>
      <c r="I1508" s="25">
        <v>-1275000</v>
      </c>
      <c r="J1508" s="25">
        <v>-2550000</v>
      </c>
      <c r="K1508" s="25">
        <v>-3825000</v>
      </c>
      <c r="L1508" s="25">
        <v>-5100000</v>
      </c>
      <c r="M1508" s="25">
        <v>-6375000</v>
      </c>
      <c r="N1508" s="25">
        <v>-7650000</v>
      </c>
      <c r="O1508" s="25">
        <v>-1275000</v>
      </c>
      <c r="P1508" s="25">
        <v>-2550000</v>
      </c>
      <c r="Q1508" s="25">
        <v>-3825000</v>
      </c>
      <c r="R1508" s="25">
        <f t="shared" si="205"/>
        <v>-4462500</v>
      </c>
      <c r="T1508" s="26"/>
      <c r="U1508" s="26"/>
      <c r="V1508" s="26"/>
      <c r="W1508" s="26"/>
      <c r="X1508" s="26"/>
      <c r="Y1508" s="26"/>
      <c r="Z1508" s="26"/>
      <c r="AA1508" s="26"/>
      <c r="AB1508" s="1"/>
      <c r="AC1508" s="27"/>
    </row>
    <row r="1509" spans="1:29" ht="13.5" hidden="1" outlineLevel="3" thickBot="1" x14ac:dyDescent="0.25">
      <c r="A1509" s="28" t="s">
        <v>3037</v>
      </c>
      <c r="B1509" s="28" t="s">
        <v>3038</v>
      </c>
      <c r="C1509" s="24" t="s">
        <v>3075</v>
      </c>
      <c r="D1509" s="24" t="s">
        <v>1081</v>
      </c>
      <c r="E1509" s="25">
        <v>-4187500</v>
      </c>
      <c r="F1509" s="25">
        <v>-697916.67</v>
      </c>
      <c r="G1509" s="25">
        <v>-1395833.33</v>
      </c>
      <c r="H1509" s="25">
        <v>-2093750</v>
      </c>
      <c r="I1509" s="25">
        <v>-2791666.67</v>
      </c>
      <c r="J1509" s="25">
        <v>-3489583.33</v>
      </c>
      <c r="K1509" s="25">
        <v>-4187500</v>
      </c>
      <c r="L1509" s="25">
        <v>-697916.67</v>
      </c>
      <c r="M1509" s="25">
        <v>-1395833.33</v>
      </c>
      <c r="N1509" s="25">
        <v>-2093750</v>
      </c>
      <c r="O1509" s="25">
        <v>-2791666.67</v>
      </c>
      <c r="P1509" s="25">
        <v>-3489583.34</v>
      </c>
      <c r="Q1509" s="25">
        <v>-4187500.01</v>
      </c>
      <c r="R1509" s="25">
        <f t="shared" si="205"/>
        <v>-2442708.3345833332</v>
      </c>
      <c r="T1509" s="26"/>
      <c r="U1509" s="26"/>
      <c r="V1509" s="26"/>
      <c r="W1509" s="26"/>
      <c r="X1509" s="26"/>
      <c r="Y1509" s="26"/>
      <c r="Z1509" s="26"/>
      <c r="AA1509" s="26"/>
      <c r="AB1509" s="1"/>
      <c r="AC1509" s="27"/>
    </row>
    <row r="1510" spans="1:29" ht="13.5" hidden="1" outlineLevel="3" thickBot="1" x14ac:dyDescent="0.25">
      <c r="A1510" s="28" t="s">
        <v>3037</v>
      </c>
      <c r="B1510" s="28" t="s">
        <v>3038</v>
      </c>
      <c r="C1510" s="24" t="s">
        <v>3076</v>
      </c>
      <c r="D1510" s="24" t="s">
        <v>1083</v>
      </c>
      <c r="E1510" s="25">
        <v>-11343750</v>
      </c>
      <c r="F1510" s="25">
        <v>-1031250</v>
      </c>
      <c r="G1510" s="25">
        <v>-3093750</v>
      </c>
      <c r="H1510" s="25">
        <v>-5156250</v>
      </c>
      <c r="I1510" s="25">
        <v>-7218750</v>
      </c>
      <c r="J1510" s="25">
        <v>-9281250</v>
      </c>
      <c r="K1510" s="25">
        <v>-11343750</v>
      </c>
      <c r="L1510" s="25">
        <v>-1031250</v>
      </c>
      <c r="M1510" s="25">
        <v>-3093750</v>
      </c>
      <c r="N1510" s="25">
        <v>-5156250</v>
      </c>
      <c r="O1510" s="25">
        <v>-7218750</v>
      </c>
      <c r="P1510" s="25">
        <v>-9281250</v>
      </c>
      <c r="Q1510" s="25">
        <v>-11343750</v>
      </c>
      <c r="R1510" s="25">
        <f t="shared" si="205"/>
        <v>-6187500</v>
      </c>
      <c r="T1510" s="26"/>
      <c r="U1510" s="26"/>
      <c r="V1510" s="26"/>
      <c r="W1510" s="26"/>
      <c r="X1510" s="26"/>
      <c r="Y1510" s="26"/>
      <c r="Z1510" s="26"/>
      <c r="AA1510" s="26"/>
      <c r="AB1510" s="1"/>
      <c r="AC1510" s="27"/>
    </row>
    <row r="1511" spans="1:29" ht="13.5" hidden="1" outlineLevel="3" thickBot="1" x14ac:dyDescent="0.25">
      <c r="A1511" s="28" t="s">
        <v>3037</v>
      </c>
      <c r="B1511" s="28" t="s">
        <v>3038</v>
      </c>
      <c r="C1511" s="24" t="s">
        <v>3077</v>
      </c>
      <c r="D1511" s="24" t="s">
        <v>1085</v>
      </c>
      <c r="E1511" s="25">
        <v>-583333.32999999996</v>
      </c>
      <c r="F1511" s="25">
        <v>-1750000</v>
      </c>
      <c r="G1511" s="25">
        <v>-2916666.67</v>
      </c>
      <c r="H1511" s="25">
        <v>-4083333.33</v>
      </c>
      <c r="I1511" s="25">
        <v>-5250000</v>
      </c>
      <c r="J1511" s="25">
        <v>-6416666.6699999999</v>
      </c>
      <c r="K1511" s="25">
        <v>-583333.32999999996</v>
      </c>
      <c r="L1511" s="25">
        <v>-1750000</v>
      </c>
      <c r="M1511" s="25">
        <v>-2916666.67</v>
      </c>
      <c r="N1511" s="25">
        <v>-4083333.34</v>
      </c>
      <c r="O1511" s="25">
        <v>-5250000.01</v>
      </c>
      <c r="P1511" s="25">
        <v>-6416666.6799999997</v>
      </c>
      <c r="Q1511" s="25">
        <v>-583333.35</v>
      </c>
      <c r="R1511" s="25">
        <f t="shared" si="205"/>
        <v>-3500000.0033333334</v>
      </c>
      <c r="T1511" s="26"/>
      <c r="U1511" s="26"/>
      <c r="V1511" s="26"/>
      <c r="W1511" s="26"/>
      <c r="X1511" s="26"/>
      <c r="Y1511" s="26"/>
      <c r="Z1511" s="26"/>
      <c r="AA1511" s="26"/>
      <c r="AB1511" s="1"/>
      <c r="AC1511" s="27"/>
    </row>
    <row r="1512" spans="1:29" ht="13.5" hidden="1" outlineLevel="3" thickBot="1" x14ac:dyDescent="0.25">
      <c r="A1512" s="28" t="s">
        <v>3037</v>
      </c>
      <c r="B1512" s="28" t="s">
        <v>3038</v>
      </c>
      <c r="C1512" s="24" t="s">
        <v>3078</v>
      </c>
      <c r="D1512" s="24" t="s">
        <v>1087</v>
      </c>
      <c r="E1512" s="25">
        <v>-9337500</v>
      </c>
      <c r="F1512" s="25">
        <v>-11412500</v>
      </c>
      <c r="G1512" s="25">
        <v>-1037500</v>
      </c>
      <c r="H1512" s="25">
        <v>-3112500</v>
      </c>
      <c r="I1512" s="25">
        <v>-5187500</v>
      </c>
      <c r="J1512" s="25">
        <v>-7262500</v>
      </c>
      <c r="K1512" s="25">
        <v>-9337500</v>
      </c>
      <c r="L1512" s="25">
        <v>-11412500</v>
      </c>
      <c r="M1512" s="25">
        <v>-1037500</v>
      </c>
      <c r="N1512" s="25">
        <v>-3112500</v>
      </c>
      <c r="O1512" s="25">
        <v>-5187500</v>
      </c>
      <c r="P1512" s="25">
        <v>-7262500</v>
      </c>
      <c r="Q1512" s="25">
        <v>-9337500</v>
      </c>
      <c r="R1512" s="25">
        <f t="shared" si="205"/>
        <v>-6225000</v>
      </c>
      <c r="T1512" s="26"/>
      <c r="U1512" s="26"/>
      <c r="V1512" s="26"/>
      <c r="W1512" s="26"/>
      <c r="X1512" s="26"/>
      <c r="Y1512" s="26"/>
      <c r="Z1512" s="26"/>
      <c r="AA1512" s="26"/>
      <c r="AB1512" s="1"/>
      <c r="AC1512" s="27"/>
    </row>
    <row r="1513" spans="1:29" ht="13.5" hidden="1" outlineLevel="3" thickBot="1" x14ac:dyDescent="0.25">
      <c r="A1513" s="28" t="s">
        <v>3037</v>
      </c>
      <c r="B1513" s="28" t="s">
        <v>3038</v>
      </c>
      <c r="C1513" s="24" t="s">
        <v>3079</v>
      </c>
      <c r="D1513" s="24" t="s">
        <v>1089</v>
      </c>
      <c r="E1513" s="25">
        <v>-3150000</v>
      </c>
      <c r="F1513" s="25">
        <v>-4050000</v>
      </c>
      <c r="G1513" s="25">
        <v>-4950000</v>
      </c>
      <c r="H1513" s="25">
        <v>-450000</v>
      </c>
      <c r="I1513" s="25">
        <v>-1350000</v>
      </c>
      <c r="J1513" s="25">
        <v>-2250000</v>
      </c>
      <c r="K1513" s="25">
        <v>-3150000</v>
      </c>
      <c r="L1513" s="25">
        <v>-4050000</v>
      </c>
      <c r="M1513" s="25">
        <v>-4950000</v>
      </c>
      <c r="N1513" s="25">
        <v>-450000</v>
      </c>
      <c r="O1513" s="25">
        <v>-1350000</v>
      </c>
      <c r="P1513" s="25">
        <v>-2250000</v>
      </c>
      <c r="Q1513" s="25">
        <v>-3150000</v>
      </c>
      <c r="R1513" s="25">
        <f t="shared" si="205"/>
        <v>-2700000</v>
      </c>
      <c r="T1513" s="26"/>
      <c r="U1513" s="26"/>
      <c r="V1513" s="26"/>
      <c r="W1513" s="26"/>
      <c r="X1513" s="26"/>
      <c r="Y1513" s="26"/>
      <c r="Z1513" s="26"/>
      <c r="AA1513" s="26"/>
      <c r="AB1513" s="1"/>
      <c r="AC1513" s="27"/>
    </row>
    <row r="1514" spans="1:29" ht="13.5" hidden="1" outlineLevel="3" thickBot="1" x14ac:dyDescent="0.25">
      <c r="A1514" s="28" t="s">
        <v>3037</v>
      </c>
      <c r="B1514" s="28" t="s">
        <v>3038</v>
      </c>
      <c r="C1514" s="24" t="s">
        <v>3080</v>
      </c>
      <c r="D1514" s="24" t="s">
        <v>1091</v>
      </c>
      <c r="E1514" s="25">
        <v>-5775000</v>
      </c>
      <c r="F1514" s="25">
        <v>-7425000</v>
      </c>
      <c r="G1514" s="25">
        <v>-9075000</v>
      </c>
      <c r="H1514" s="25">
        <v>-825000</v>
      </c>
      <c r="I1514" s="25">
        <v>-2475000</v>
      </c>
      <c r="J1514" s="25">
        <v>-4125000</v>
      </c>
      <c r="K1514" s="25">
        <v>-5775000</v>
      </c>
      <c r="L1514" s="25">
        <v>-7425000</v>
      </c>
      <c r="M1514" s="25">
        <v>-9075000</v>
      </c>
      <c r="N1514" s="25">
        <v>-825000</v>
      </c>
      <c r="O1514" s="25">
        <v>-2475000</v>
      </c>
      <c r="P1514" s="25">
        <v>-4125000</v>
      </c>
      <c r="Q1514" s="25">
        <v>-5775000</v>
      </c>
      <c r="R1514" s="25">
        <f t="shared" si="205"/>
        <v>-4950000</v>
      </c>
      <c r="T1514" s="26"/>
      <c r="U1514" s="26"/>
      <c r="V1514" s="26"/>
      <c r="W1514" s="26"/>
      <c r="X1514" s="26"/>
      <c r="Y1514" s="26"/>
      <c r="Z1514" s="26"/>
      <c r="AA1514" s="26"/>
      <c r="AB1514" s="1"/>
      <c r="AC1514" s="27"/>
    </row>
    <row r="1515" spans="1:29" ht="13.5" hidden="1" outlineLevel="3" thickBot="1" x14ac:dyDescent="0.25">
      <c r="A1515" s="28" t="s">
        <v>3037</v>
      </c>
      <c r="B1515" s="28" t="s">
        <v>3038</v>
      </c>
      <c r="C1515" s="24" t="s">
        <v>3081</v>
      </c>
      <c r="D1515" s="24" t="s">
        <v>1093</v>
      </c>
      <c r="E1515" s="25">
        <v>0</v>
      </c>
      <c r="F1515" s="25">
        <v>-1691666.67</v>
      </c>
      <c r="G1515" s="25">
        <v>-4108333.33</v>
      </c>
      <c r="H1515" s="25">
        <v>-6525000</v>
      </c>
      <c r="I1515" s="25">
        <v>-8941666.6600000001</v>
      </c>
      <c r="J1515" s="25">
        <v>-11358333.33</v>
      </c>
      <c r="K1515" s="25">
        <v>-1208333.33</v>
      </c>
      <c r="L1515" s="25">
        <v>-3625000</v>
      </c>
      <c r="M1515" s="25">
        <v>-6041666.6600000001</v>
      </c>
      <c r="N1515" s="25">
        <v>-8458333.3300000001</v>
      </c>
      <c r="O1515" s="25">
        <v>-10875000</v>
      </c>
      <c r="P1515" s="25">
        <v>-13291666.67</v>
      </c>
      <c r="Q1515" s="25">
        <v>-1208333.3400000001</v>
      </c>
      <c r="R1515" s="25">
        <f t="shared" si="205"/>
        <v>-6394097.2208333341</v>
      </c>
      <c r="T1515" s="26"/>
      <c r="U1515" s="26"/>
      <c r="V1515" s="26"/>
      <c r="W1515" s="26"/>
      <c r="X1515" s="26"/>
      <c r="Y1515" s="26"/>
      <c r="Z1515" s="26"/>
      <c r="AA1515" s="26"/>
      <c r="AB1515" s="1"/>
      <c r="AC1515" s="27"/>
    </row>
    <row r="1516" spans="1:29" ht="13.5" hidden="1" outlineLevel="3" thickBot="1" x14ac:dyDescent="0.25">
      <c r="A1516" s="28" t="s">
        <v>3037</v>
      </c>
      <c r="B1516" s="28" t="s">
        <v>3038</v>
      </c>
      <c r="C1516" s="24" t="s">
        <v>3082</v>
      </c>
      <c r="D1516" s="24" t="s">
        <v>3083</v>
      </c>
      <c r="E1516" s="25">
        <v>-1019.32</v>
      </c>
      <c r="F1516" s="25">
        <v>-838.75</v>
      </c>
      <c r="G1516" s="25">
        <v>-698.96</v>
      </c>
      <c r="H1516" s="25">
        <v>-733.91</v>
      </c>
      <c r="I1516" s="25">
        <v>-1432.86</v>
      </c>
      <c r="J1516" s="25">
        <v>-1380.44</v>
      </c>
      <c r="K1516" s="25">
        <v>-1881.37</v>
      </c>
      <c r="L1516" s="25">
        <v>-1392.09</v>
      </c>
      <c r="M1516" s="25">
        <v>-3337.52</v>
      </c>
      <c r="N1516" s="25">
        <v>-7152.68</v>
      </c>
      <c r="O1516" s="25">
        <v>-9430.11</v>
      </c>
      <c r="P1516" s="25">
        <v>-13192.84</v>
      </c>
      <c r="Q1516" s="25">
        <v>-14689.8</v>
      </c>
      <c r="R1516" s="25">
        <f t="shared" si="205"/>
        <v>-4110.5075000000006</v>
      </c>
      <c r="T1516" s="26"/>
      <c r="U1516" s="26"/>
      <c r="V1516" s="26"/>
      <c r="W1516" s="26"/>
      <c r="X1516" s="26"/>
      <c r="Y1516" s="26"/>
      <c r="Z1516" s="26"/>
      <c r="AA1516" s="26"/>
      <c r="AB1516" s="1"/>
      <c r="AC1516" s="27"/>
    </row>
    <row r="1517" spans="1:29" ht="13.5" hidden="1" outlineLevel="3" thickBot="1" x14ac:dyDescent="0.25">
      <c r="A1517" s="28" t="s">
        <v>3037</v>
      </c>
      <c r="B1517" s="28" t="s">
        <v>3038</v>
      </c>
      <c r="C1517" s="24" t="s">
        <v>3084</v>
      </c>
      <c r="D1517" s="24" t="s">
        <v>3085</v>
      </c>
      <c r="E1517" s="25">
        <v>-1416.44</v>
      </c>
      <c r="F1517" s="25">
        <v>-1217.53</v>
      </c>
      <c r="G1517" s="25">
        <v>-904.11</v>
      </c>
      <c r="H1517" s="25">
        <v>-940.28</v>
      </c>
      <c r="I1517" s="25">
        <v>-1868.5</v>
      </c>
      <c r="J1517" s="25">
        <v>-1790.15</v>
      </c>
      <c r="K1517" s="25">
        <v>-2115.61</v>
      </c>
      <c r="L1517" s="25">
        <v>-1603.29</v>
      </c>
      <c r="M1517" s="25">
        <v>-3622.46</v>
      </c>
      <c r="N1517" s="25">
        <v>-7588.48</v>
      </c>
      <c r="O1517" s="25">
        <v>-9939.19</v>
      </c>
      <c r="P1517" s="25">
        <v>-13953.42</v>
      </c>
      <c r="Q1517" s="25">
        <v>-15430.14</v>
      </c>
      <c r="R1517" s="25">
        <f t="shared" si="205"/>
        <v>-4497.1925000000001</v>
      </c>
      <c r="T1517" s="26"/>
      <c r="U1517" s="26"/>
      <c r="V1517" s="26"/>
      <c r="W1517" s="26"/>
      <c r="X1517" s="26"/>
      <c r="Y1517" s="26"/>
      <c r="Z1517" s="26"/>
      <c r="AA1517" s="26"/>
      <c r="AB1517" s="1"/>
      <c r="AC1517" s="27"/>
    </row>
    <row r="1518" spans="1:29" ht="13.5" hidden="1" outlineLevel="3" thickBot="1" x14ac:dyDescent="0.25">
      <c r="A1518" s="28" t="s">
        <v>3037</v>
      </c>
      <c r="B1518" s="28" t="s">
        <v>3038</v>
      </c>
      <c r="C1518" s="24" t="s">
        <v>3086</v>
      </c>
      <c r="D1518" s="24" t="s">
        <v>3083</v>
      </c>
      <c r="E1518" s="25">
        <v>-762.08</v>
      </c>
      <c r="F1518" s="25">
        <v>-494.68</v>
      </c>
      <c r="G1518" s="25">
        <v>-401.1</v>
      </c>
      <c r="H1518" s="25">
        <v>-615.02</v>
      </c>
      <c r="I1518" s="25">
        <v>-1009.38</v>
      </c>
      <c r="J1518" s="25">
        <v>-909.14</v>
      </c>
      <c r="K1518" s="25">
        <v>-1925.2</v>
      </c>
      <c r="L1518" s="25">
        <v>-748.68</v>
      </c>
      <c r="M1518" s="25">
        <v>-1397.13</v>
      </c>
      <c r="N1518" s="25">
        <v>-6257.13</v>
      </c>
      <c r="O1518" s="25">
        <v>-8779.98</v>
      </c>
      <c r="P1518" s="25">
        <v>-15204.22</v>
      </c>
      <c r="Q1518" s="25">
        <v>-16594.669999999998</v>
      </c>
      <c r="R1518" s="25">
        <f t="shared" si="205"/>
        <v>-3868.3362499999998</v>
      </c>
      <c r="T1518" s="26"/>
      <c r="U1518" s="26"/>
      <c r="V1518" s="26"/>
      <c r="W1518" s="26"/>
      <c r="X1518" s="26"/>
      <c r="Y1518" s="26"/>
      <c r="Z1518" s="26"/>
      <c r="AA1518" s="26"/>
      <c r="AB1518" s="1"/>
      <c r="AC1518" s="27"/>
    </row>
    <row r="1519" spans="1:29" ht="13.5" hidden="1" outlineLevel="3" thickBot="1" x14ac:dyDescent="0.25">
      <c r="A1519" s="28" t="s">
        <v>3037</v>
      </c>
      <c r="B1519" s="28" t="s">
        <v>3038</v>
      </c>
      <c r="C1519" s="24" t="s">
        <v>3087</v>
      </c>
      <c r="D1519" s="24" t="s">
        <v>3088</v>
      </c>
      <c r="E1519" s="25">
        <v>-392.67</v>
      </c>
      <c r="F1519" s="25">
        <v>-323.11</v>
      </c>
      <c r="G1519" s="25">
        <v>-269.26</v>
      </c>
      <c r="H1519" s="25">
        <v>-282.73</v>
      </c>
      <c r="I1519" s="25">
        <v>-551.98</v>
      </c>
      <c r="J1519" s="25">
        <v>-531.78</v>
      </c>
      <c r="K1519" s="25">
        <v>-724.76</v>
      </c>
      <c r="L1519" s="25">
        <v>-536.27</v>
      </c>
      <c r="M1519" s="25">
        <v>-1285.71</v>
      </c>
      <c r="N1519" s="25">
        <v>-2755.42</v>
      </c>
      <c r="O1519" s="25">
        <v>-3632.77</v>
      </c>
      <c r="P1519" s="25">
        <v>-5082.29</v>
      </c>
      <c r="Q1519" s="25">
        <v>-5658.95</v>
      </c>
      <c r="R1519" s="25">
        <f t="shared" si="205"/>
        <v>-1583.4908333333333</v>
      </c>
      <c r="T1519" s="26"/>
      <c r="U1519" s="26"/>
      <c r="V1519" s="26"/>
      <c r="W1519" s="26"/>
      <c r="X1519" s="26"/>
      <c r="Y1519" s="26"/>
      <c r="Z1519" s="26"/>
      <c r="AA1519" s="26"/>
      <c r="AB1519" s="1"/>
      <c r="AC1519" s="27"/>
    </row>
    <row r="1520" spans="1:29" ht="13.5" hidden="1" outlineLevel="3" thickBot="1" x14ac:dyDescent="0.25">
      <c r="A1520" s="28" t="s">
        <v>3037</v>
      </c>
      <c r="B1520" s="28" t="s">
        <v>3038</v>
      </c>
      <c r="C1520" s="24" t="s">
        <v>3089</v>
      </c>
      <c r="D1520" s="24" t="s">
        <v>3090</v>
      </c>
      <c r="E1520" s="25">
        <v>-7115.95</v>
      </c>
      <c r="F1520" s="25">
        <v>-5612.58</v>
      </c>
      <c r="G1520" s="25">
        <v>-4309.66</v>
      </c>
      <c r="H1520" s="25">
        <v>-4209.4399999999996</v>
      </c>
      <c r="I1520" s="25">
        <v>-8285.24</v>
      </c>
      <c r="J1520" s="25">
        <v>-8318.65</v>
      </c>
      <c r="K1520" s="25">
        <v>-11926.75</v>
      </c>
      <c r="L1520" s="25">
        <v>-7216.17</v>
      </c>
      <c r="M1520" s="25">
        <v>-18842.240000000002</v>
      </c>
      <c r="N1520" s="25">
        <v>-37617.660000000003</v>
      </c>
      <c r="O1520" s="25">
        <v>-52651.35</v>
      </c>
      <c r="P1520" s="25">
        <v>-73865.59</v>
      </c>
      <c r="Q1520" s="25">
        <v>-82585.119999999995</v>
      </c>
      <c r="R1520" s="25">
        <f t="shared" si="205"/>
        <v>-23142.155416666665</v>
      </c>
      <c r="T1520" s="26"/>
      <c r="U1520" s="26"/>
      <c r="V1520" s="26"/>
      <c r="W1520" s="26"/>
      <c r="X1520" s="26"/>
      <c r="Y1520" s="26"/>
      <c r="Z1520" s="26"/>
      <c r="AA1520" s="26"/>
      <c r="AB1520" s="1"/>
      <c r="AC1520" s="27"/>
    </row>
    <row r="1521" spans="1:29" ht="13.5" hidden="1" outlineLevel="3" thickBot="1" x14ac:dyDescent="0.25">
      <c r="A1521" s="28" t="s">
        <v>3037</v>
      </c>
      <c r="B1521" s="28" t="s">
        <v>3038</v>
      </c>
      <c r="C1521" s="24" t="s">
        <v>3091</v>
      </c>
      <c r="D1521" s="24" t="s">
        <v>3092</v>
      </c>
      <c r="E1521" s="25">
        <v>-722.05</v>
      </c>
      <c r="F1521" s="25">
        <v>-594.15</v>
      </c>
      <c r="G1521" s="25">
        <v>-495.12</v>
      </c>
      <c r="H1521" s="25">
        <v>-519.88</v>
      </c>
      <c r="I1521" s="25">
        <v>-1015.01</v>
      </c>
      <c r="J1521" s="25">
        <v>-977.88</v>
      </c>
      <c r="K1521" s="25">
        <v>-1332.71</v>
      </c>
      <c r="L1521" s="25">
        <v>-986.13</v>
      </c>
      <c r="M1521" s="25">
        <v>-2364.21</v>
      </c>
      <c r="N1521" s="25">
        <v>-5066.76</v>
      </c>
      <c r="O1521" s="25">
        <v>-6680.05</v>
      </c>
      <c r="P1521" s="25">
        <v>-9345.4599999999991</v>
      </c>
      <c r="Q1521" s="25">
        <v>-10405.84</v>
      </c>
      <c r="R1521" s="25">
        <f t="shared" si="205"/>
        <v>-2911.7754166666668</v>
      </c>
      <c r="T1521" s="26"/>
      <c r="U1521" s="26"/>
      <c r="V1521" s="26"/>
      <c r="W1521" s="26"/>
      <c r="X1521" s="26"/>
      <c r="Y1521" s="26"/>
      <c r="Z1521" s="26"/>
      <c r="AA1521" s="26"/>
      <c r="AB1521" s="1"/>
      <c r="AC1521" s="27"/>
    </row>
    <row r="1522" spans="1:29" ht="13.5" hidden="1" outlineLevel="3" thickBot="1" x14ac:dyDescent="0.25">
      <c r="A1522" s="28" t="s">
        <v>3037</v>
      </c>
      <c r="B1522" s="28" t="s">
        <v>3038</v>
      </c>
      <c r="C1522" s="24" t="s">
        <v>3093</v>
      </c>
      <c r="D1522" s="24" t="s">
        <v>3088</v>
      </c>
      <c r="E1522" s="25">
        <v>-361.56</v>
      </c>
      <c r="F1522" s="25">
        <v>-360.11</v>
      </c>
      <c r="G1522" s="25">
        <v>-338.33</v>
      </c>
      <c r="H1522" s="25">
        <v>-273</v>
      </c>
      <c r="I1522" s="25">
        <v>-477.72</v>
      </c>
      <c r="J1522" s="25">
        <v>-397.87</v>
      </c>
      <c r="K1522" s="25">
        <v>-575.02</v>
      </c>
      <c r="L1522" s="25">
        <v>-408.03</v>
      </c>
      <c r="M1522" s="25">
        <v>-845.1</v>
      </c>
      <c r="N1522" s="25">
        <v>-1759.89</v>
      </c>
      <c r="O1522" s="25">
        <v>-2369.75</v>
      </c>
      <c r="P1522" s="25">
        <v>-3768.07</v>
      </c>
      <c r="Q1522" s="25">
        <v>-4080.27</v>
      </c>
      <c r="R1522" s="25">
        <f t="shared" si="205"/>
        <v>-1149.4837500000001</v>
      </c>
      <c r="T1522" s="26"/>
      <c r="U1522" s="26"/>
      <c r="V1522" s="26"/>
      <c r="W1522" s="26"/>
      <c r="X1522" s="26"/>
      <c r="Y1522" s="26"/>
      <c r="Z1522" s="26"/>
      <c r="AA1522" s="26"/>
      <c r="AB1522" s="1"/>
      <c r="AC1522" s="27"/>
    </row>
    <row r="1523" spans="1:29" ht="13.5" hidden="1" outlineLevel="3" thickBot="1" x14ac:dyDescent="0.25">
      <c r="A1523" s="28" t="s">
        <v>3037</v>
      </c>
      <c r="B1523" s="28" t="s">
        <v>3038</v>
      </c>
      <c r="C1523" s="24" t="s">
        <v>3094</v>
      </c>
      <c r="D1523" s="24" t="s">
        <v>3095</v>
      </c>
      <c r="E1523" s="25">
        <v>-3580.83</v>
      </c>
      <c r="F1523" s="25">
        <v>0</v>
      </c>
      <c r="G1523" s="25">
        <v>0</v>
      </c>
      <c r="H1523" s="25">
        <v>0</v>
      </c>
      <c r="I1523" s="25">
        <v>0</v>
      </c>
      <c r="J1523" s="25">
        <v>0</v>
      </c>
      <c r="K1523" s="25">
        <v>0</v>
      </c>
      <c r="L1523" s="25">
        <v>0</v>
      </c>
      <c r="M1523" s="25">
        <v>0</v>
      </c>
      <c r="N1523" s="25">
        <v>0</v>
      </c>
      <c r="O1523" s="25">
        <v>0</v>
      </c>
      <c r="P1523" s="25">
        <v>0</v>
      </c>
      <c r="Q1523" s="25">
        <v>0</v>
      </c>
      <c r="R1523" s="25">
        <f t="shared" si="205"/>
        <v>-149.20124999999999</v>
      </c>
      <c r="T1523" s="26"/>
      <c r="U1523" s="26"/>
      <c r="V1523" s="26"/>
      <c r="W1523" s="26"/>
      <c r="X1523" s="26"/>
      <c r="Y1523" s="26"/>
      <c r="Z1523" s="26"/>
      <c r="AA1523" s="26"/>
      <c r="AB1523" s="1"/>
      <c r="AC1523" s="27"/>
    </row>
    <row r="1524" spans="1:29" ht="13.5" hidden="1" outlineLevel="3" thickBot="1" x14ac:dyDescent="0.25">
      <c r="A1524" s="28" t="s">
        <v>3037</v>
      </c>
      <c r="B1524" s="28" t="s">
        <v>3038</v>
      </c>
      <c r="C1524" s="24" t="s">
        <v>3096</v>
      </c>
      <c r="D1524" s="24" t="s">
        <v>3097</v>
      </c>
      <c r="E1524" s="25">
        <v>-51558.71</v>
      </c>
      <c r="F1524" s="25">
        <v>-62496.83</v>
      </c>
      <c r="G1524" s="25">
        <v>-69449.740000000005</v>
      </c>
      <c r="H1524" s="25">
        <v>-63399.199999999997</v>
      </c>
      <c r="I1524" s="25">
        <v>-69502.679999999993</v>
      </c>
      <c r="J1524" s="25">
        <v>-75189.37</v>
      </c>
      <c r="K1524" s="25">
        <v>-72882.5</v>
      </c>
      <c r="L1524" s="25">
        <v>-72027.3</v>
      </c>
      <c r="M1524" s="25">
        <v>-76313.259999999995</v>
      </c>
      <c r="N1524" s="25">
        <v>-80537.009999999995</v>
      </c>
      <c r="O1524" s="25">
        <v>-63583.89</v>
      </c>
      <c r="P1524" s="25">
        <v>-66661.88</v>
      </c>
      <c r="Q1524" s="25">
        <v>-70813.009999999995</v>
      </c>
      <c r="R1524" s="25">
        <f t="shared" si="205"/>
        <v>-69435.793333333335</v>
      </c>
      <c r="T1524" s="26"/>
      <c r="U1524" s="26"/>
      <c r="V1524" s="26"/>
      <c r="W1524" s="26"/>
      <c r="X1524" s="26"/>
      <c r="Y1524" s="26"/>
      <c r="Z1524" s="26"/>
      <c r="AA1524" s="26"/>
      <c r="AB1524" s="1"/>
      <c r="AC1524" s="27"/>
    </row>
    <row r="1525" spans="1:29" ht="13.5" hidden="1" outlineLevel="3" thickBot="1" x14ac:dyDescent="0.25">
      <c r="A1525" s="28" t="s">
        <v>3037</v>
      </c>
      <c r="B1525" s="28" t="s">
        <v>3038</v>
      </c>
      <c r="C1525" s="24" t="s">
        <v>3098</v>
      </c>
      <c r="D1525" s="24" t="s">
        <v>3099</v>
      </c>
      <c r="E1525" s="25">
        <v>-45268.56</v>
      </c>
      <c r="F1525" s="25">
        <v>-74131.37</v>
      </c>
      <c r="G1525" s="25">
        <v>-101296.98</v>
      </c>
      <c r="H1525" s="25">
        <v>-127586.28</v>
      </c>
      <c r="I1525" s="25">
        <v>-154974.16</v>
      </c>
      <c r="J1525" s="25">
        <v>-181478.56</v>
      </c>
      <c r="K1525" s="25">
        <v>-208866.44</v>
      </c>
      <c r="L1525" s="25">
        <v>-236479.07</v>
      </c>
      <c r="M1525" s="25">
        <v>-261419.51</v>
      </c>
      <c r="N1525" s="25">
        <v>-289032.14</v>
      </c>
      <c r="O1525" s="25">
        <v>-316080.40000000002</v>
      </c>
      <c r="P1525" s="25">
        <v>-343647.91</v>
      </c>
      <c r="Q1525" s="25">
        <v>-456527.9</v>
      </c>
      <c r="R1525" s="25">
        <f t="shared" si="205"/>
        <v>-212157.58750000002</v>
      </c>
      <c r="T1525" s="26"/>
      <c r="U1525" s="26"/>
      <c r="V1525" s="26"/>
      <c r="W1525" s="26"/>
      <c r="X1525" s="26"/>
      <c r="Y1525" s="26"/>
      <c r="Z1525" s="26"/>
      <c r="AA1525" s="26"/>
      <c r="AB1525" s="1"/>
      <c r="AC1525" s="27"/>
    </row>
    <row r="1526" spans="1:29" ht="13.5" hidden="1" outlineLevel="3" thickBot="1" x14ac:dyDescent="0.25">
      <c r="A1526" s="28" t="s">
        <v>3037</v>
      </c>
      <c r="B1526" s="28" t="s">
        <v>3038</v>
      </c>
      <c r="C1526" s="24" t="s">
        <v>3100</v>
      </c>
      <c r="D1526" s="24" t="s">
        <v>3101</v>
      </c>
      <c r="E1526" s="25">
        <v>-47.73</v>
      </c>
      <c r="F1526" s="25">
        <v>-47.73</v>
      </c>
      <c r="G1526" s="25">
        <v>-1151450.96</v>
      </c>
      <c r="H1526" s="25">
        <v>-1190069.18</v>
      </c>
      <c r="I1526" s="25">
        <v>-1231776.82</v>
      </c>
      <c r="J1526" s="25">
        <v>-1272142.1200000001</v>
      </c>
      <c r="K1526" s="25">
        <v>-1313924.1499999999</v>
      </c>
      <c r="L1526" s="25">
        <v>-1378327.72</v>
      </c>
      <c r="M1526" s="25">
        <v>-1437996.51</v>
      </c>
      <c r="N1526" s="25">
        <v>-1509230.97</v>
      </c>
      <c r="O1526" s="25">
        <v>-1579181.07</v>
      </c>
      <c r="P1526" s="25">
        <v>-1554855.78</v>
      </c>
      <c r="Q1526" s="25">
        <v>-1627532.16</v>
      </c>
      <c r="R1526" s="25">
        <f t="shared" si="205"/>
        <v>-1202732.7462500001</v>
      </c>
      <c r="T1526" s="26"/>
      <c r="U1526" s="26"/>
      <c r="V1526" s="26"/>
      <c r="W1526" s="26"/>
      <c r="X1526" s="26"/>
      <c r="Y1526" s="26"/>
      <c r="Z1526" s="26"/>
      <c r="AA1526" s="26"/>
      <c r="AB1526" s="1"/>
      <c r="AC1526" s="27"/>
    </row>
    <row r="1527" spans="1:29" ht="13.5" hidden="1" outlineLevel="3" thickBot="1" x14ac:dyDescent="0.25">
      <c r="A1527" s="28" t="s">
        <v>3037</v>
      </c>
      <c r="B1527" s="28" t="s">
        <v>3038</v>
      </c>
      <c r="C1527" s="24" t="s">
        <v>3102</v>
      </c>
      <c r="D1527" s="24" t="s">
        <v>3103</v>
      </c>
      <c r="E1527" s="25">
        <v>0</v>
      </c>
      <c r="F1527" s="25">
        <v>0</v>
      </c>
      <c r="G1527" s="25">
        <v>-217209.05</v>
      </c>
      <c r="H1527" s="25">
        <v>-300412.11</v>
      </c>
      <c r="I1527" s="25">
        <v>-315105.34000000003</v>
      </c>
      <c r="J1527" s="25">
        <v>-314462.77</v>
      </c>
      <c r="K1527" s="25">
        <v>-323560.96999999997</v>
      </c>
      <c r="L1527" s="25">
        <v>-338694.05</v>
      </c>
      <c r="M1527" s="25">
        <v>-352798.82</v>
      </c>
      <c r="N1527" s="25">
        <v>-356661.14</v>
      </c>
      <c r="O1527" s="25">
        <v>-320456.43</v>
      </c>
      <c r="P1527" s="25">
        <v>-327733.06</v>
      </c>
      <c r="Q1527" s="25">
        <v>-302343.52</v>
      </c>
      <c r="R1527" s="25">
        <f t="shared" si="205"/>
        <v>-276522.125</v>
      </c>
      <c r="T1527" s="26"/>
      <c r="U1527" s="26"/>
      <c r="V1527" s="26"/>
      <c r="W1527" s="26"/>
      <c r="X1527" s="26"/>
      <c r="Y1527" s="26"/>
      <c r="Z1527" s="26"/>
      <c r="AA1527" s="26"/>
      <c r="AB1527" s="1"/>
      <c r="AC1527" s="27"/>
    </row>
    <row r="1528" spans="1:29" ht="13.5" hidden="1" outlineLevel="3" thickBot="1" x14ac:dyDescent="0.25">
      <c r="A1528" s="28" t="s">
        <v>3037</v>
      </c>
      <c r="B1528" s="28" t="s">
        <v>3038</v>
      </c>
      <c r="C1528" s="24" t="s">
        <v>3104</v>
      </c>
      <c r="D1528" s="24" t="s">
        <v>3105</v>
      </c>
      <c r="E1528" s="25">
        <v>-200116.03</v>
      </c>
      <c r="F1528" s="25">
        <v>-321513.58</v>
      </c>
      <c r="G1528" s="25">
        <v>-442911.13</v>
      </c>
      <c r="H1528" s="25">
        <v>-560392.63</v>
      </c>
      <c r="I1528" s="25">
        <v>-686100.11</v>
      </c>
      <c r="J1528" s="25">
        <v>-806150.51</v>
      </c>
      <c r="K1528" s="25">
        <v>-930202.59</v>
      </c>
      <c r="L1528" s="25">
        <v>-1055269.3</v>
      </c>
      <c r="M1528" s="25">
        <v>-1168232.78</v>
      </c>
      <c r="N1528" s="25">
        <v>-1293299.49</v>
      </c>
      <c r="O1528" s="25">
        <v>-1399492.12</v>
      </c>
      <c r="P1528" s="25">
        <v>-1583032.6</v>
      </c>
      <c r="Q1528" s="25">
        <v>-1944447.35</v>
      </c>
      <c r="R1528" s="25">
        <f t="shared" si="205"/>
        <v>-943239.87750000006</v>
      </c>
      <c r="T1528" s="26"/>
      <c r="U1528" s="26"/>
      <c r="V1528" s="26"/>
      <c r="W1528" s="26"/>
      <c r="X1528" s="26"/>
      <c r="Y1528" s="26"/>
      <c r="Z1528" s="26"/>
      <c r="AA1528" s="26"/>
      <c r="AB1528" s="1"/>
      <c r="AC1528" s="27"/>
    </row>
    <row r="1529" spans="1:29" ht="13.5" hidden="1" outlineLevel="3" thickBot="1" x14ac:dyDescent="0.25">
      <c r="A1529" s="28" t="s">
        <v>3037</v>
      </c>
      <c r="B1529" s="28" t="s">
        <v>3038</v>
      </c>
      <c r="C1529" s="24" t="s">
        <v>3106</v>
      </c>
      <c r="D1529" s="24" t="s">
        <v>3107</v>
      </c>
      <c r="E1529" s="25">
        <v>36529.1</v>
      </c>
      <c r="F1529" s="25">
        <v>-102719.05</v>
      </c>
      <c r="G1529" s="25">
        <v>-825807.22</v>
      </c>
      <c r="H1529" s="25">
        <v>-757193.8</v>
      </c>
      <c r="I1529" s="25">
        <v>-731334.21</v>
      </c>
      <c r="J1529" s="25">
        <v>-744380.86</v>
      </c>
      <c r="K1529" s="25">
        <v>-758590.2</v>
      </c>
      <c r="L1529" s="25">
        <v>-787348.58</v>
      </c>
      <c r="M1529" s="25">
        <v>-759693.16</v>
      </c>
      <c r="N1529" s="25">
        <v>-816405.32</v>
      </c>
      <c r="O1529" s="25">
        <v>-839705.66</v>
      </c>
      <c r="P1529" s="25">
        <v>-819084.23</v>
      </c>
      <c r="Q1529" s="25">
        <v>-859273.55</v>
      </c>
      <c r="R1529" s="25">
        <f t="shared" si="205"/>
        <v>-696136.20958333346</v>
      </c>
      <c r="T1529" s="26"/>
      <c r="U1529" s="26"/>
      <c r="V1529" s="26"/>
      <c r="W1529" s="26"/>
      <c r="X1529" s="26"/>
      <c r="Y1529" s="26"/>
      <c r="Z1529" s="26"/>
      <c r="AA1529" s="26"/>
      <c r="AB1529" s="1"/>
      <c r="AC1529" s="27"/>
    </row>
    <row r="1530" spans="1:29" ht="13.5" hidden="1" outlineLevel="3" thickBot="1" x14ac:dyDescent="0.25">
      <c r="A1530" s="28" t="s">
        <v>3037</v>
      </c>
      <c r="B1530" s="28" t="s">
        <v>3038</v>
      </c>
      <c r="C1530" s="24" t="s">
        <v>3108</v>
      </c>
      <c r="D1530" s="24" t="s">
        <v>3109</v>
      </c>
      <c r="E1530" s="25">
        <v>-4214433.8</v>
      </c>
      <c r="F1530" s="25">
        <v>-4154166.68</v>
      </c>
      <c r="G1530" s="25">
        <v>-1356582.95</v>
      </c>
      <c r="H1530" s="25">
        <v>-2214362.7799999998</v>
      </c>
      <c r="I1530" s="25">
        <v>-1874790.13</v>
      </c>
      <c r="J1530" s="25">
        <v>-1695575.54</v>
      </c>
      <c r="K1530" s="25">
        <v>-1595593.32</v>
      </c>
      <c r="L1530" s="25">
        <v>-1287793.24</v>
      </c>
      <c r="M1530" s="25">
        <v>-926332.37</v>
      </c>
      <c r="N1530" s="25">
        <v>-926408.37</v>
      </c>
      <c r="O1530" s="25">
        <v>-878824.57</v>
      </c>
      <c r="P1530" s="25">
        <v>-842801.85</v>
      </c>
      <c r="Q1530" s="25">
        <v>-899279.16</v>
      </c>
      <c r="R1530" s="25">
        <f t="shared" si="205"/>
        <v>-1692507.3566666662</v>
      </c>
      <c r="T1530" s="26"/>
      <c r="U1530" s="26"/>
      <c r="V1530" s="26"/>
      <c r="W1530" s="26"/>
      <c r="X1530" s="26"/>
      <c r="Y1530" s="26"/>
      <c r="Z1530" s="26"/>
      <c r="AA1530" s="26"/>
      <c r="AB1530" s="1"/>
      <c r="AC1530" s="27"/>
    </row>
    <row r="1531" spans="1:29" ht="13.5" hidden="1" outlineLevel="3" thickBot="1" x14ac:dyDescent="0.25">
      <c r="A1531" s="28" t="s">
        <v>3037</v>
      </c>
      <c r="B1531" s="28" t="s">
        <v>3038</v>
      </c>
      <c r="C1531" s="24" t="s">
        <v>3110</v>
      </c>
      <c r="D1531" s="24" t="s">
        <v>3111</v>
      </c>
      <c r="E1531" s="25">
        <v>-243500</v>
      </c>
      <c r="F1531" s="25">
        <v>-243500</v>
      </c>
      <c r="G1531" s="25">
        <v>-243500</v>
      </c>
      <c r="H1531" s="25">
        <v>-242600</v>
      </c>
      <c r="I1531" s="25">
        <v>-242600</v>
      </c>
      <c r="J1531" s="25">
        <v>-242600</v>
      </c>
      <c r="K1531" s="25">
        <v>-248100</v>
      </c>
      <c r="L1531" s="25">
        <v>-248100</v>
      </c>
      <c r="M1531" s="25">
        <v>-248100</v>
      </c>
      <c r="N1531" s="25">
        <v>-248100</v>
      </c>
      <c r="O1531" s="25">
        <v>-248100</v>
      </c>
      <c r="P1531" s="25">
        <v>-248100</v>
      </c>
      <c r="Q1531" s="25">
        <v>-248100</v>
      </c>
      <c r="R1531" s="25">
        <f t="shared" si="205"/>
        <v>-245766.66666666666</v>
      </c>
      <c r="T1531" s="26"/>
      <c r="U1531" s="26"/>
      <c r="V1531" s="26"/>
      <c r="W1531" s="26"/>
      <c r="X1531" s="26"/>
      <c r="Y1531" s="26"/>
      <c r="Z1531" s="26"/>
      <c r="AA1531" s="26"/>
      <c r="AB1531" s="1"/>
      <c r="AC1531" s="27"/>
    </row>
    <row r="1532" spans="1:29" ht="13.5" hidden="1" outlineLevel="3" thickBot="1" x14ac:dyDescent="0.25">
      <c r="A1532" s="28" t="s">
        <v>3037</v>
      </c>
      <c r="B1532" s="28" t="s">
        <v>3038</v>
      </c>
      <c r="C1532" s="24" t="s">
        <v>3112</v>
      </c>
      <c r="D1532" s="24" t="s">
        <v>3113</v>
      </c>
      <c r="E1532" s="25">
        <v>-9237.6</v>
      </c>
      <c r="F1532" s="25">
        <v>-2672.2</v>
      </c>
      <c r="G1532" s="25">
        <v>-2676.35</v>
      </c>
      <c r="H1532" s="25">
        <v>-2697.53</v>
      </c>
      <c r="I1532" s="25">
        <v>-2594.46</v>
      </c>
      <c r="J1532" s="25">
        <v>-1127.1099999999999</v>
      </c>
      <c r="K1532" s="25">
        <v>-1172.6400000000001</v>
      </c>
      <c r="L1532" s="25">
        <v>-1172.6400000000001</v>
      </c>
      <c r="M1532" s="25">
        <v>-1172.6400000000001</v>
      </c>
      <c r="N1532" s="25">
        <v>-1365.22</v>
      </c>
      <c r="O1532" s="25">
        <v>-1365.22</v>
      </c>
      <c r="P1532" s="25">
        <v>-1365.22</v>
      </c>
      <c r="Q1532" s="25">
        <v>-7237.41</v>
      </c>
      <c r="R1532" s="25">
        <f t="shared" si="205"/>
        <v>-2301.5612500000002</v>
      </c>
      <c r="T1532" s="26"/>
      <c r="U1532" s="26"/>
      <c r="V1532" s="26"/>
      <c r="W1532" s="26"/>
      <c r="X1532" s="26"/>
      <c r="Y1532" s="26"/>
      <c r="Z1532" s="26"/>
      <c r="AA1532" s="26"/>
      <c r="AB1532" s="1"/>
      <c r="AC1532" s="27"/>
    </row>
    <row r="1533" spans="1:29" ht="13.5" hidden="1" outlineLevel="3" thickBot="1" x14ac:dyDescent="0.25">
      <c r="A1533" s="28" t="s">
        <v>3037</v>
      </c>
      <c r="B1533" s="28" t="s">
        <v>3038</v>
      </c>
      <c r="C1533" s="24" t="s">
        <v>3114</v>
      </c>
      <c r="D1533" s="24" t="s">
        <v>3115</v>
      </c>
      <c r="E1533" s="25">
        <v>0</v>
      </c>
      <c r="F1533" s="25">
        <v>0</v>
      </c>
      <c r="G1533" s="25">
        <v>0</v>
      </c>
      <c r="H1533" s="25">
        <v>0</v>
      </c>
      <c r="I1533" s="25">
        <v>0</v>
      </c>
      <c r="J1533" s="25">
        <v>0</v>
      </c>
      <c r="K1533" s="25">
        <v>31.29</v>
      </c>
      <c r="L1533" s="25">
        <v>2426.12</v>
      </c>
      <c r="M1533" s="25">
        <v>5427.45</v>
      </c>
      <c r="N1533" s="25">
        <v>879.25</v>
      </c>
      <c r="O1533" s="25">
        <v>1007.79</v>
      </c>
      <c r="P1533" s="25">
        <v>0</v>
      </c>
      <c r="Q1533" s="25">
        <v>0</v>
      </c>
      <c r="R1533" s="25">
        <f t="shared" si="205"/>
        <v>814.32500000000016</v>
      </c>
      <c r="T1533" s="26"/>
      <c r="U1533" s="26"/>
      <c r="V1533" s="26"/>
      <c r="W1533" s="26"/>
      <c r="X1533" s="26"/>
      <c r="Y1533" s="26"/>
      <c r="Z1533" s="26"/>
      <c r="AA1533" s="26"/>
      <c r="AB1533" s="1"/>
      <c r="AC1533" s="27"/>
    </row>
    <row r="1534" spans="1:29" ht="13.5" hidden="1" outlineLevel="3" thickBot="1" x14ac:dyDescent="0.25">
      <c r="A1534" s="28" t="s">
        <v>3037</v>
      </c>
      <c r="B1534" s="28" t="s">
        <v>3038</v>
      </c>
      <c r="C1534" s="24" t="s">
        <v>3116</v>
      </c>
      <c r="D1534" s="24" t="s">
        <v>3117</v>
      </c>
      <c r="E1534" s="25">
        <v>-372246.3</v>
      </c>
      <c r="F1534" s="25">
        <v>-372279.03999999998</v>
      </c>
      <c r="G1534" s="25">
        <v>-372311.78</v>
      </c>
      <c r="H1534" s="25">
        <v>-372337.97</v>
      </c>
      <c r="I1534" s="25">
        <v>-372370.71</v>
      </c>
      <c r="J1534" s="25">
        <v>-372403.45</v>
      </c>
      <c r="K1534" s="25">
        <v>-372442.74</v>
      </c>
      <c r="L1534" s="25">
        <v>-372442.74</v>
      </c>
      <c r="M1534" s="25">
        <v>-372442.74</v>
      </c>
      <c r="N1534" s="25">
        <v>-373038.82</v>
      </c>
      <c r="O1534" s="25">
        <v>-373038.82</v>
      </c>
      <c r="P1534" s="25">
        <v>-373038.82</v>
      </c>
      <c r="Q1534" s="25">
        <v>-375196.91</v>
      </c>
      <c r="R1534" s="25">
        <f t="shared" si="205"/>
        <v>-372655.76958333328</v>
      </c>
      <c r="T1534" s="26"/>
      <c r="U1534" s="26"/>
      <c r="V1534" s="26"/>
      <c r="W1534" s="26"/>
      <c r="X1534" s="26"/>
      <c r="Y1534" s="26"/>
      <c r="Z1534" s="26"/>
      <c r="AA1534" s="26"/>
      <c r="AB1534" s="1"/>
      <c r="AC1534" s="27"/>
    </row>
    <row r="1535" spans="1:29" ht="13.5" hidden="1" outlineLevel="3" thickBot="1" x14ac:dyDescent="0.25">
      <c r="A1535" s="24" t="s">
        <v>3118</v>
      </c>
      <c r="B1535" s="24" t="s">
        <v>3119</v>
      </c>
      <c r="C1535" s="24" t="s">
        <v>3120</v>
      </c>
      <c r="D1535" s="24" t="s">
        <v>3121</v>
      </c>
      <c r="E1535" s="25">
        <v>44869</v>
      </c>
      <c r="F1535" s="25">
        <v>45393</v>
      </c>
      <c r="G1535" s="25">
        <v>45917</v>
      </c>
      <c r="H1535" s="25">
        <v>46468</v>
      </c>
      <c r="I1535" s="25">
        <v>47001</v>
      </c>
      <c r="J1535" s="25">
        <v>47534</v>
      </c>
      <c r="K1535" s="25">
        <v>48079</v>
      </c>
      <c r="L1535" s="25">
        <v>48079</v>
      </c>
      <c r="M1535" s="25">
        <v>48079</v>
      </c>
      <c r="N1535" s="25">
        <v>49664</v>
      </c>
      <c r="O1535" s="25">
        <v>49664</v>
      </c>
      <c r="P1535" s="25">
        <v>49664</v>
      </c>
      <c r="Q1535" s="25">
        <v>51865</v>
      </c>
      <c r="R1535" s="25">
        <f t="shared" si="205"/>
        <v>47825.75</v>
      </c>
      <c r="T1535" s="26"/>
      <c r="U1535" s="26"/>
      <c r="V1535" s="26"/>
      <c r="W1535" s="26"/>
      <c r="X1535" s="26"/>
      <c r="Y1535" s="26"/>
      <c r="Z1535" s="26"/>
      <c r="AA1535" s="26"/>
      <c r="AB1535" s="1"/>
      <c r="AC1535" s="27"/>
    </row>
    <row r="1536" spans="1:29" ht="13.5" hidden="1" outlineLevel="3" thickBot="1" x14ac:dyDescent="0.25">
      <c r="A1536" s="28" t="s">
        <v>3118</v>
      </c>
      <c r="B1536" s="28" t="s">
        <v>3119</v>
      </c>
      <c r="C1536" s="24" t="s">
        <v>3122</v>
      </c>
      <c r="D1536" s="24" t="s">
        <v>3123</v>
      </c>
      <c r="E1536" s="25">
        <v>8051</v>
      </c>
      <c r="F1536" s="25">
        <v>8193</v>
      </c>
      <c r="G1536" s="25">
        <v>8335</v>
      </c>
      <c r="H1536" s="25">
        <v>8487</v>
      </c>
      <c r="I1536" s="25">
        <v>8632</v>
      </c>
      <c r="J1536" s="25">
        <v>8777</v>
      </c>
      <c r="K1536" s="25">
        <v>8929</v>
      </c>
      <c r="L1536" s="25">
        <v>8929</v>
      </c>
      <c r="M1536" s="25">
        <v>8929</v>
      </c>
      <c r="N1536" s="25">
        <v>9367</v>
      </c>
      <c r="O1536" s="25">
        <v>9367</v>
      </c>
      <c r="P1536" s="25">
        <v>9367</v>
      </c>
      <c r="Q1536" s="25">
        <v>9816</v>
      </c>
      <c r="R1536" s="25">
        <f t="shared" si="205"/>
        <v>8853.7916666666661</v>
      </c>
      <c r="T1536" s="26"/>
      <c r="U1536" s="26"/>
      <c r="V1536" s="26"/>
      <c r="W1536" s="26"/>
      <c r="X1536" s="26"/>
      <c r="Y1536" s="26"/>
      <c r="Z1536" s="26"/>
      <c r="AA1536" s="26"/>
      <c r="AB1536" s="1"/>
      <c r="AC1536" s="27"/>
    </row>
    <row r="1537" spans="1:31" ht="13.5" hidden="1" outlineLevel="3" thickBot="1" x14ac:dyDescent="0.25">
      <c r="A1537" s="28" t="s">
        <v>3118</v>
      </c>
      <c r="B1537" s="28" t="s">
        <v>3119</v>
      </c>
      <c r="C1537" s="24" t="s">
        <v>3124</v>
      </c>
      <c r="D1537" s="24" t="s">
        <v>3125</v>
      </c>
      <c r="E1537" s="25">
        <v>-1239272</v>
      </c>
      <c r="F1537" s="25">
        <v>-1250383</v>
      </c>
      <c r="G1537" s="25">
        <v>-1261494</v>
      </c>
      <c r="H1537" s="25">
        <v>-1273201</v>
      </c>
      <c r="I1537" s="25">
        <v>-1284511</v>
      </c>
      <c r="J1537" s="25">
        <v>-1295821</v>
      </c>
      <c r="K1537" s="25">
        <v>-1307366</v>
      </c>
      <c r="L1537" s="25">
        <v>-1307366</v>
      </c>
      <c r="M1537" s="25">
        <v>-1307366</v>
      </c>
      <c r="N1537" s="25">
        <v>-1341018</v>
      </c>
      <c r="O1537" s="25">
        <v>-1341018</v>
      </c>
      <c r="P1537" s="25">
        <v>-1341018</v>
      </c>
      <c r="Q1537" s="25">
        <v>-1387731</v>
      </c>
      <c r="R1537" s="25">
        <f t="shared" ref="R1537:R1538" si="206">(E1537+2*SUM(F1537:P1537)+Q1537)/24</f>
        <v>-1302005.2916666667</v>
      </c>
      <c r="T1537" s="26"/>
      <c r="U1537" s="26"/>
      <c r="V1537" s="26"/>
      <c r="W1537" s="26"/>
      <c r="X1537" s="26"/>
      <c r="Y1537" s="26"/>
      <c r="Z1537" s="26"/>
      <c r="AA1537" s="26"/>
      <c r="AB1537" s="1"/>
      <c r="AC1537" s="27"/>
    </row>
    <row r="1538" spans="1:31" ht="13.5" hidden="1" outlineLevel="3" thickBot="1" x14ac:dyDescent="0.25">
      <c r="A1538" s="28" t="s">
        <v>3118</v>
      </c>
      <c r="B1538" s="28" t="s">
        <v>3119</v>
      </c>
      <c r="C1538" s="24" t="s">
        <v>3126</v>
      </c>
      <c r="D1538" s="24" t="s">
        <v>3127</v>
      </c>
      <c r="E1538" s="25">
        <v>-254520</v>
      </c>
      <c r="F1538" s="25">
        <v>-257759</v>
      </c>
      <c r="G1538" s="25">
        <v>-260998</v>
      </c>
      <c r="H1538" s="25">
        <v>-264476</v>
      </c>
      <c r="I1538" s="25">
        <v>-267794</v>
      </c>
      <c r="J1538" s="25">
        <v>-271112</v>
      </c>
      <c r="K1538" s="25">
        <v>-274565</v>
      </c>
      <c r="L1538" s="25">
        <v>-274565</v>
      </c>
      <c r="M1538" s="25">
        <v>-274565</v>
      </c>
      <c r="N1538" s="25">
        <v>-284569</v>
      </c>
      <c r="O1538" s="25">
        <v>-284569</v>
      </c>
      <c r="P1538" s="25">
        <v>-284569</v>
      </c>
      <c r="Q1538" s="25">
        <v>-294818</v>
      </c>
      <c r="R1538" s="25">
        <f t="shared" si="206"/>
        <v>-272850.83333333331</v>
      </c>
      <c r="T1538" s="26"/>
      <c r="U1538" s="26"/>
      <c r="V1538" s="26"/>
      <c r="W1538" s="26"/>
      <c r="X1538" s="26"/>
      <c r="Y1538" s="26"/>
      <c r="Z1538" s="26"/>
      <c r="AA1538" s="26"/>
      <c r="AB1538" s="1"/>
      <c r="AC1538" s="27"/>
    </row>
    <row r="1539" spans="1:31" ht="13.5" hidden="1" outlineLevel="2" collapsed="1" thickBot="1" x14ac:dyDescent="0.25">
      <c r="A1539" s="29" t="s">
        <v>3128</v>
      </c>
      <c r="B1539" s="29"/>
      <c r="C1539" s="29"/>
      <c r="D1539" s="29"/>
      <c r="E1539" s="30">
        <f t="shared" ref="E1539:R1539" si="207">SUBTOTAL(9,E1473:E1538)</f>
        <v>-126618178.06999999</v>
      </c>
      <c r="F1539" s="30">
        <f t="shared" si="207"/>
        <v>-111772666.45000003</v>
      </c>
      <c r="G1539" s="30">
        <f t="shared" si="207"/>
        <v>-104002083.24999997</v>
      </c>
      <c r="H1539" s="30">
        <f t="shared" si="207"/>
        <v>-116847740.78</v>
      </c>
      <c r="I1539" s="30">
        <f t="shared" si="207"/>
        <v>-102718341.85999997</v>
      </c>
      <c r="J1539" s="30">
        <f t="shared" si="207"/>
        <v>-121361906.24000002</v>
      </c>
      <c r="K1539" s="30">
        <f t="shared" si="207"/>
        <v>-122543764.21999998</v>
      </c>
      <c r="L1539" s="30">
        <f t="shared" si="207"/>
        <v>-106566497.72999997</v>
      </c>
      <c r="M1539" s="30">
        <f t="shared" si="207"/>
        <v>-104504980.58999996</v>
      </c>
      <c r="N1539" s="30">
        <f t="shared" si="207"/>
        <v>-116571675.45</v>
      </c>
      <c r="O1539" s="30">
        <f t="shared" si="207"/>
        <v>-101412315.11999997</v>
      </c>
      <c r="P1539" s="30">
        <f t="shared" si="207"/>
        <v>-123315578.09999998</v>
      </c>
      <c r="Q1539" s="30">
        <f t="shared" si="207"/>
        <v>-123486185.95</v>
      </c>
      <c r="R1539" s="30">
        <f t="shared" si="207"/>
        <v>-113055810.98333332</v>
      </c>
      <c r="S1539" s="4"/>
      <c r="T1539" s="30">
        <f>SUBTOTAL(9,T1473:T1538)</f>
        <v>0</v>
      </c>
      <c r="U1539" s="30">
        <f>R1539</f>
        <v>-113055810.98333332</v>
      </c>
      <c r="V1539" s="30">
        <f>SUBTOTAL(9,V1473:V1538)</f>
        <v>0</v>
      </c>
      <c r="W1539" s="30">
        <f>SUBTOTAL(9,W1473:W1538)</f>
        <v>0</v>
      </c>
      <c r="X1539" s="30"/>
      <c r="Y1539" s="30">
        <v>0</v>
      </c>
      <c r="Z1539" s="30">
        <v>0</v>
      </c>
      <c r="AA1539" s="30">
        <v>0</v>
      </c>
      <c r="AB1539" s="30"/>
      <c r="AC1539" s="31">
        <f>IF(V1539=0,0,Y1539/V1539)</f>
        <v>0</v>
      </c>
      <c r="AE1539" s="4"/>
    </row>
    <row r="1540" spans="1:31" ht="13.5" hidden="1" outlineLevel="3" thickBot="1" x14ac:dyDescent="0.25">
      <c r="A1540" s="24" t="s">
        <v>3129</v>
      </c>
      <c r="B1540" s="24" t="s">
        <v>3130</v>
      </c>
      <c r="C1540" s="24" t="s">
        <v>3131</v>
      </c>
      <c r="D1540" s="24" t="s">
        <v>3132</v>
      </c>
      <c r="E1540" s="25">
        <v>0</v>
      </c>
      <c r="F1540" s="25">
        <v>0</v>
      </c>
      <c r="G1540" s="25">
        <v>0</v>
      </c>
      <c r="H1540" s="25">
        <v>0</v>
      </c>
      <c r="I1540" s="25">
        <v>-150000000</v>
      </c>
      <c r="J1540" s="25">
        <v>0</v>
      </c>
      <c r="K1540" s="25">
        <v>0</v>
      </c>
      <c r="L1540" s="25">
        <v>0</v>
      </c>
      <c r="M1540" s="25">
        <v>0</v>
      </c>
      <c r="N1540" s="25">
        <v>0</v>
      </c>
      <c r="O1540" s="25">
        <v>0</v>
      </c>
      <c r="P1540" s="25">
        <v>-100000000</v>
      </c>
      <c r="Q1540" s="25">
        <v>0</v>
      </c>
      <c r="R1540" s="25">
        <f>(E1540+2*SUM(F1540:P1540)+Q1540)/24</f>
        <v>-20833333.333333332</v>
      </c>
      <c r="T1540" s="26"/>
      <c r="U1540" s="26">
        <f>R1540</f>
        <v>-20833333.333333332</v>
      </c>
      <c r="V1540" s="26"/>
      <c r="W1540" s="26"/>
      <c r="X1540" s="26"/>
      <c r="Y1540" s="26"/>
      <c r="Z1540" s="26"/>
      <c r="AA1540" s="26"/>
      <c r="AB1540" s="1"/>
      <c r="AC1540" s="27"/>
    </row>
    <row r="1541" spans="1:31" ht="13.5" hidden="1" outlineLevel="3" thickBot="1" x14ac:dyDescent="0.25">
      <c r="A1541" s="24" t="s">
        <v>3129</v>
      </c>
      <c r="B1541" s="24" t="s">
        <v>3130</v>
      </c>
      <c r="C1541" s="24" t="s">
        <v>3133</v>
      </c>
      <c r="D1541" s="24" t="s">
        <v>3134</v>
      </c>
      <c r="E1541" s="25">
        <v>-40475.49</v>
      </c>
      <c r="F1541" s="25">
        <v>-40475.49</v>
      </c>
      <c r="G1541" s="25">
        <v>0</v>
      </c>
      <c r="H1541" s="25">
        <v>-40475.49</v>
      </c>
      <c r="I1541" s="25">
        <v>-40475.49</v>
      </c>
      <c r="J1541" s="25">
        <v>0</v>
      </c>
      <c r="K1541" s="25">
        <v>-40475.49</v>
      </c>
      <c r="L1541" s="25">
        <v>-40475.49</v>
      </c>
      <c r="M1541" s="25">
        <v>0</v>
      </c>
      <c r="N1541" s="25">
        <v>-40475.49</v>
      </c>
      <c r="O1541" s="25">
        <v>-40475.49</v>
      </c>
      <c r="P1541" s="25">
        <v>0</v>
      </c>
      <c r="Q1541" s="25">
        <v>-40475.49</v>
      </c>
      <c r="R1541" s="25">
        <f>(E1541+2*SUM(F1541:P1541)+Q1541)/24</f>
        <v>-26983.66</v>
      </c>
      <c r="T1541" s="26"/>
      <c r="U1541" s="26">
        <f>R1541</f>
        <v>-26983.66</v>
      </c>
      <c r="V1541" s="26"/>
      <c r="W1541" s="26"/>
      <c r="X1541" s="26"/>
      <c r="Y1541" s="26"/>
      <c r="Z1541" s="26"/>
      <c r="AA1541" s="26"/>
      <c r="AB1541" s="1"/>
      <c r="AC1541" s="27"/>
    </row>
    <row r="1542" spans="1:31" ht="13.5" hidden="1" outlineLevel="2" collapsed="1" thickBot="1" x14ac:dyDescent="0.25">
      <c r="A1542" s="29" t="s">
        <v>3135</v>
      </c>
      <c r="B1542" s="29"/>
      <c r="C1542" s="29"/>
      <c r="D1542" s="29"/>
      <c r="E1542" s="30">
        <f t="shared" ref="E1542:R1542" si="208">SUBTOTAL(9,E1540:E1541)</f>
        <v>-40475.49</v>
      </c>
      <c r="F1542" s="30">
        <f t="shared" si="208"/>
        <v>-40475.49</v>
      </c>
      <c r="G1542" s="30">
        <f t="shared" si="208"/>
        <v>0</v>
      </c>
      <c r="H1542" s="30">
        <f t="shared" si="208"/>
        <v>-40475.49</v>
      </c>
      <c r="I1542" s="30">
        <f t="shared" si="208"/>
        <v>-150040475.49000001</v>
      </c>
      <c r="J1542" s="30">
        <f t="shared" si="208"/>
        <v>0</v>
      </c>
      <c r="K1542" s="30">
        <f t="shared" si="208"/>
        <v>-40475.49</v>
      </c>
      <c r="L1542" s="30">
        <f t="shared" si="208"/>
        <v>-40475.49</v>
      </c>
      <c r="M1542" s="30">
        <f t="shared" si="208"/>
        <v>0</v>
      </c>
      <c r="N1542" s="30">
        <f t="shared" si="208"/>
        <v>-40475.49</v>
      </c>
      <c r="O1542" s="30">
        <f t="shared" si="208"/>
        <v>-40475.49</v>
      </c>
      <c r="P1542" s="30">
        <f t="shared" si="208"/>
        <v>-100000000</v>
      </c>
      <c r="Q1542" s="30">
        <f t="shared" si="208"/>
        <v>-40475.49</v>
      </c>
      <c r="R1542" s="30">
        <f t="shared" si="208"/>
        <v>-20860316.993333332</v>
      </c>
      <c r="S1542" s="4"/>
      <c r="T1542" s="30">
        <f>SUBTOTAL(9,T1540:T1541)</f>
        <v>0</v>
      </c>
      <c r="U1542" s="30">
        <f>SUBTOTAL(9,U1540:U1541)</f>
        <v>-20860316.993333332</v>
      </c>
      <c r="V1542" s="30">
        <f>SUBTOTAL(9,V1540:V1541)</f>
        <v>0</v>
      </c>
      <c r="W1542" s="30">
        <f>SUBTOTAL(9,W1540:W1541)</f>
        <v>0</v>
      </c>
      <c r="X1542" s="30"/>
      <c r="Y1542" s="30">
        <v>0</v>
      </c>
      <c r="Z1542" s="30">
        <v>0</v>
      </c>
      <c r="AA1542" s="30">
        <v>0</v>
      </c>
      <c r="AB1542" s="30"/>
      <c r="AC1542" s="31">
        <f>IF(V1542=0,0,Y1542/V1542)</f>
        <v>0</v>
      </c>
      <c r="AE1542" s="4"/>
    </row>
    <row r="1543" spans="1:31" ht="13.5" hidden="1" outlineLevel="3" thickBot="1" x14ac:dyDescent="0.25">
      <c r="A1543" s="24" t="s">
        <v>3136</v>
      </c>
      <c r="B1543" s="24" t="s">
        <v>3137</v>
      </c>
      <c r="C1543" s="24" t="s">
        <v>3138</v>
      </c>
      <c r="D1543" s="24" t="s">
        <v>3139</v>
      </c>
      <c r="E1543" s="25">
        <v>-780661.1</v>
      </c>
      <c r="F1543" s="25">
        <v>-748574.42</v>
      </c>
      <c r="G1543" s="25">
        <v>-784396.03999999992</v>
      </c>
      <c r="H1543" s="25">
        <v>-802256</v>
      </c>
      <c r="I1543" s="25">
        <v>-724423.05</v>
      </c>
      <c r="J1543" s="25">
        <v>-794786.84</v>
      </c>
      <c r="K1543" s="25">
        <v>-1660180.41</v>
      </c>
      <c r="L1543" s="25">
        <v>-547978.32000000007</v>
      </c>
      <c r="M1543" s="25">
        <v>-742703.29</v>
      </c>
      <c r="N1543" s="25">
        <v>-746414.86</v>
      </c>
      <c r="O1543" s="25">
        <v>-775767.76</v>
      </c>
      <c r="P1543" s="25">
        <v>-789341.36</v>
      </c>
      <c r="Q1543" s="25">
        <v>-810604.48</v>
      </c>
      <c r="R1543" s="25">
        <f t="shared" ref="R1543:R1557" si="209">(E1543+2*SUM(F1543:P1543)+Q1543)/24</f>
        <v>-826037.92833333334</v>
      </c>
      <c r="T1543" s="26"/>
      <c r="U1543" s="26"/>
      <c r="V1543" s="26"/>
      <c r="W1543" s="26"/>
      <c r="X1543" s="26"/>
      <c r="Y1543" s="26"/>
      <c r="Z1543" s="26"/>
      <c r="AA1543" s="26"/>
      <c r="AB1543" s="1"/>
      <c r="AC1543" s="27"/>
    </row>
    <row r="1544" spans="1:31" ht="13.5" hidden="1" outlineLevel="3" thickBot="1" x14ac:dyDescent="0.25">
      <c r="A1544" s="28" t="s">
        <v>3136</v>
      </c>
      <c r="B1544" s="28" t="s">
        <v>3137</v>
      </c>
      <c r="C1544" s="24" t="s">
        <v>3140</v>
      </c>
      <c r="D1544" s="24" t="s">
        <v>3141</v>
      </c>
      <c r="E1544" s="25">
        <v>-40370.44</v>
      </c>
      <c r="F1544" s="25">
        <v>-13769.41</v>
      </c>
      <c r="G1544" s="25">
        <v>-27219.98</v>
      </c>
      <c r="H1544" s="25">
        <v>-40829.25</v>
      </c>
      <c r="I1544" s="25">
        <v>-13141.24</v>
      </c>
      <c r="J1544" s="25">
        <v>-27174.61</v>
      </c>
      <c r="K1544" s="25">
        <v>-61812.65</v>
      </c>
      <c r="L1544" s="25">
        <v>50209.19</v>
      </c>
      <c r="M1544" s="25">
        <v>37293.94</v>
      </c>
      <c r="N1544" s="25">
        <v>25073.72</v>
      </c>
      <c r="O1544" s="25">
        <v>84839.86</v>
      </c>
      <c r="P1544" s="25">
        <v>71682.87</v>
      </c>
      <c r="Q1544" s="25">
        <v>58013.59</v>
      </c>
      <c r="R1544" s="25">
        <f t="shared" si="209"/>
        <v>7831.1679166666654</v>
      </c>
      <c r="T1544" s="26"/>
      <c r="U1544" s="26"/>
      <c r="V1544" s="26"/>
      <c r="W1544" s="26"/>
      <c r="X1544" s="26"/>
      <c r="Y1544" s="26"/>
      <c r="Z1544" s="26"/>
      <c r="AA1544" s="26"/>
      <c r="AB1544" s="1"/>
      <c r="AC1544" s="27"/>
    </row>
    <row r="1545" spans="1:31" ht="13.5" hidden="1" outlineLevel="3" thickBot="1" x14ac:dyDescent="0.25">
      <c r="A1545" s="28" t="s">
        <v>3136</v>
      </c>
      <c r="B1545" s="28" t="s">
        <v>3137</v>
      </c>
      <c r="C1545" s="24" t="s">
        <v>3142</v>
      </c>
      <c r="D1545" s="24" t="s">
        <v>3143</v>
      </c>
      <c r="E1545" s="25">
        <v>-13922.45</v>
      </c>
      <c r="F1545" s="25">
        <v>16909.25</v>
      </c>
      <c r="G1545" s="25">
        <v>11985.98</v>
      </c>
      <c r="H1545" s="25">
        <v>7125.5</v>
      </c>
      <c r="I1545" s="25">
        <v>41817.730000000003</v>
      </c>
      <c r="J1545" s="25">
        <v>37632.15</v>
      </c>
      <c r="K1545" s="25">
        <v>-15613.97</v>
      </c>
      <c r="L1545" s="25">
        <v>21363.25</v>
      </c>
      <c r="M1545" s="25">
        <v>16131.2</v>
      </c>
      <c r="N1545" s="25">
        <v>11008</v>
      </c>
      <c r="O1545" s="25">
        <v>26282.880000000001</v>
      </c>
      <c r="P1545" s="25">
        <v>15148.47</v>
      </c>
      <c r="Q1545" s="25">
        <v>3282.29</v>
      </c>
      <c r="R1545" s="25">
        <f t="shared" si="209"/>
        <v>15372.529999999999</v>
      </c>
      <c r="T1545" s="26"/>
      <c r="U1545" s="26"/>
      <c r="V1545" s="26"/>
      <c r="W1545" s="26"/>
      <c r="X1545" s="26"/>
      <c r="Y1545" s="26"/>
      <c r="Z1545" s="26"/>
      <c r="AA1545" s="26"/>
      <c r="AB1545" s="1"/>
      <c r="AC1545" s="27"/>
    </row>
    <row r="1546" spans="1:31" ht="13.5" hidden="1" outlineLevel="3" thickBot="1" x14ac:dyDescent="0.25">
      <c r="A1546" s="28" t="s">
        <v>3136</v>
      </c>
      <c r="B1546" s="28" t="s">
        <v>3137</v>
      </c>
      <c r="C1546" s="24" t="s">
        <v>3144</v>
      </c>
      <c r="D1546" s="24" t="s">
        <v>3145</v>
      </c>
      <c r="E1546" s="25">
        <v>769.13</v>
      </c>
      <c r="F1546" s="25">
        <v>1277.3699999999999</v>
      </c>
      <c r="G1546" s="25">
        <v>9017.15</v>
      </c>
      <c r="H1546" s="25">
        <v>11349.48</v>
      </c>
      <c r="I1546" s="25">
        <v>856.48</v>
      </c>
      <c r="J1546" s="25">
        <v>4452.6000000000004</v>
      </c>
      <c r="K1546" s="25">
        <v>2143.8000000000002</v>
      </c>
      <c r="L1546" s="25">
        <v>1692.28</v>
      </c>
      <c r="M1546" s="25">
        <v>-3257.58</v>
      </c>
      <c r="N1546" s="25">
        <v>8869.2900000000009</v>
      </c>
      <c r="O1546" s="25">
        <v>7048.46</v>
      </c>
      <c r="P1546" s="25">
        <v>472.8</v>
      </c>
      <c r="Q1546" s="25">
        <v>682.27</v>
      </c>
      <c r="R1546" s="25">
        <f t="shared" si="209"/>
        <v>3720.6525000000006</v>
      </c>
      <c r="T1546" s="26"/>
      <c r="U1546" s="26"/>
      <c r="V1546" s="26"/>
      <c r="W1546" s="26"/>
      <c r="X1546" s="26"/>
      <c r="Y1546" s="26"/>
      <c r="Z1546" s="26"/>
      <c r="AA1546" s="26"/>
      <c r="AB1546" s="1"/>
      <c r="AC1546" s="27"/>
    </row>
    <row r="1547" spans="1:31" ht="13.5" hidden="1" outlineLevel="3" thickBot="1" x14ac:dyDescent="0.25">
      <c r="A1547" s="28" t="s">
        <v>3136</v>
      </c>
      <c r="B1547" s="28" t="s">
        <v>3137</v>
      </c>
      <c r="C1547" s="24" t="s">
        <v>3146</v>
      </c>
      <c r="D1547" s="24" t="s">
        <v>3147</v>
      </c>
      <c r="E1547" s="25">
        <v>0</v>
      </c>
      <c r="F1547" s="25">
        <v>0</v>
      </c>
      <c r="G1547" s="25">
        <v>0</v>
      </c>
      <c r="H1547" s="25">
        <v>0</v>
      </c>
      <c r="I1547" s="25">
        <v>-282708.02</v>
      </c>
      <c r="J1547" s="25">
        <v>0</v>
      </c>
      <c r="K1547" s="25">
        <v>0</v>
      </c>
      <c r="L1547" s="25">
        <v>-4.17</v>
      </c>
      <c r="M1547" s="25">
        <v>0</v>
      </c>
      <c r="N1547" s="25">
        <v>0</v>
      </c>
      <c r="O1547" s="25">
        <v>0</v>
      </c>
      <c r="P1547" s="25">
        <v>0</v>
      </c>
      <c r="Q1547" s="25">
        <v>0</v>
      </c>
      <c r="R1547" s="25">
        <f t="shared" si="209"/>
        <v>-23559.349166666667</v>
      </c>
      <c r="T1547" s="26"/>
      <c r="U1547" s="26"/>
      <c r="V1547" s="26"/>
      <c r="W1547" s="26"/>
      <c r="X1547" s="26"/>
      <c r="Y1547" s="26"/>
      <c r="Z1547" s="26"/>
      <c r="AA1547" s="26"/>
      <c r="AB1547" s="1"/>
      <c r="AC1547" s="27"/>
    </row>
    <row r="1548" spans="1:31" ht="13.5" hidden="1" outlineLevel="3" thickBot="1" x14ac:dyDescent="0.25">
      <c r="A1548" s="28" t="s">
        <v>3136</v>
      </c>
      <c r="B1548" s="28" t="s">
        <v>3137</v>
      </c>
      <c r="C1548" s="24" t="s">
        <v>3148</v>
      </c>
      <c r="D1548" s="24" t="s">
        <v>3149</v>
      </c>
      <c r="E1548" s="25">
        <v>1995.4</v>
      </c>
      <c r="F1548" s="25">
        <v>159.38</v>
      </c>
      <c r="G1548" s="25">
        <v>25391.72</v>
      </c>
      <c r="H1548" s="25">
        <v>-260.31</v>
      </c>
      <c r="I1548" s="25">
        <v>532.29</v>
      </c>
      <c r="J1548" s="25">
        <v>3858.02</v>
      </c>
      <c r="K1548" s="25">
        <v>1496.87</v>
      </c>
      <c r="L1548" s="25">
        <v>640.38</v>
      </c>
      <c r="M1548" s="25">
        <v>4125.67</v>
      </c>
      <c r="N1548" s="25">
        <v>37382.230000000003</v>
      </c>
      <c r="O1548" s="25">
        <v>1076.5999999999999</v>
      </c>
      <c r="P1548" s="25">
        <v>88.11</v>
      </c>
      <c r="Q1548" s="25">
        <v>3958.6</v>
      </c>
      <c r="R1548" s="25">
        <f t="shared" si="209"/>
        <v>6455.6633333333339</v>
      </c>
      <c r="T1548" s="26"/>
      <c r="U1548" s="26"/>
      <c r="V1548" s="26"/>
      <c r="W1548" s="26"/>
      <c r="X1548" s="26"/>
      <c r="Y1548" s="26"/>
      <c r="Z1548" s="26"/>
      <c r="AA1548" s="26"/>
      <c r="AB1548" s="1"/>
      <c r="AC1548" s="27"/>
    </row>
    <row r="1549" spans="1:31" ht="13.5" hidden="1" outlineLevel="3" thickBot="1" x14ac:dyDescent="0.25">
      <c r="A1549" s="28" t="s">
        <v>3136</v>
      </c>
      <c r="B1549" s="28" t="s">
        <v>3137</v>
      </c>
      <c r="C1549" s="24" t="s">
        <v>3150</v>
      </c>
      <c r="D1549" s="24" t="s">
        <v>3151</v>
      </c>
      <c r="E1549" s="25">
        <v>-12391784.25</v>
      </c>
      <c r="F1549" s="25">
        <v>-15474769.960000001</v>
      </c>
      <c r="G1549" s="25">
        <v>-15389406.130000001</v>
      </c>
      <c r="H1549" s="25">
        <v>-13801205.9</v>
      </c>
      <c r="I1549" s="25">
        <v>-11115043.189999999</v>
      </c>
      <c r="J1549" s="25">
        <v>-10235844.51</v>
      </c>
      <c r="K1549" s="25">
        <v>-12081233.199999999</v>
      </c>
      <c r="L1549" s="25">
        <v>-12403539.26</v>
      </c>
      <c r="M1549" s="25">
        <v>-11479447.539999999</v>
      </c>
      <c r="N1549" s="25">
        <v>-11550807.369999999</v>
      </c>
      <c r="O1549" s="25">
        <v>-10411117.76</v>
      </c>
      <c r="P1549" s="25">
        <v>-10212824.57</v>
      </c>
      <c r="Q1549" s="25">
        <v>-12087928.380000001</v>
      </c>
      <c r="R1549" s="25">
        <f t="shared" si="209"/>
        <v>-12199591.308750002</v>
      </c>
      <c r="T1549" s="26"/>
      <c r="U1549" s="26"/>
      <c r="V1549" s="26"/>
      <c r="W1549" s="26"/>
      <c r="X1549" s="26"/>
      <c r="Y1549" s="26"/>
      <c r="Z1549" s="26"/>
      <c r="AA1549" s="26"/>
      <c r="AB1549" s="1"/>
      <c r="AC1549" s="27"/>
    </row>
    <row r="1550" spans="1:31" ht="13.5" hidden="1" outlineLevel="3" thickBot="1" x14ac:dyDescent="0.25">
      <c r="A1550" s="28" t="s">
        <v>3136</v>
      </c>
      <c r="B1550" s="28" t="s">
        <v>3137</v>
      </c>
      <c r="C1550" s="24" t="s">
        <v>3152</v>
      </c>
      <c r="D1550" s="24" t="s">
        <v>3153</v>
      </c>
      <c r="E1550" s="25">
        <v>-3.1</v>
      </c>
      <c r="F1550" s="25">
        <v>-3.1</v>
      </c>
      <c r="G1550" s="25">
        <v>0</v>
      </c>
      <c r="H1550" s="25">
        <v>0</v>
      </c>
      <c r="I1550" s="25">
        <v>0</v>
      </c>
      <c r="J1550" s="25">
        <v>0</v>
      </c>
      <c r="K1550" s="25">
        <v>-5.88</v>
      </c>
      <c r="L1550" s="25">
        <v>-8.73</v>
      </c>
      <c r="M1550" s="25">
        <v>-8.51</v>
      </c>
      <c r="N1550" s="25">
        <v>-9.73</v>
      </c>
      <c r="O1550" s="25">
        <v>-9.73</v>
      </c>
      <c r="P1550" s="25">
        <v>0</v>
      </c>
      <c r="Q1550" s="25">
        <v>0</v>
      </c>
      <c r="R1550" s="25">
        <f t="shared" si="209"/>
        <v>-3.9358333333333335</v>
      </c>
      <c r="T1550" s="26"/>
      <c r="U1550" s="26"/>
      <c r="V1550" s="26"/>
      <c r="W1550" s="26"/>
      <c r="X1550" s="26"/>
      <c r="Y1550" s="26"/>
      <c r="Z1550" s="26"/>
      <c r="AA1550" s="26"/>
      <c r="AB1550" s="1"/>
      <c r="AC1550" s="27"/>
    </row>
    <row r="1551" spans="1:31" ht="13.5" hidden="1" outlineLevel="3" thickBot="1" x14ac:dyDescent="0.25">
      <c r="A1551" s="28" t="s">
        <v>3136</v>
      </c>
      <c r="B1551" s="28" t="s">
        <v>3137</v>
      </c>
      <c r="C1551" s="24" t="s">
        <v>3154</v>
      </c>
      <c r="D1551" s="24" t="s">
        <v>3155</v>
      </c>
      <c r="E1551" s="25">
        <v>-8284675.3499999996</v>
      </c>
      <c r="F1551" s="25">
        <v>-10722989.02</v>
      </c>
      <c r="G1551" s="25">
        <v>-10508673.300000001</v>
      </c>
      <c r="H1551" s="25">
        <v>-8351032.7400000002</v>
      </c>
      <c r="I1551" s="25">
        <v>-7172121.5499999998</v>
      </c>
      <c r="J1551" s="25">
        <v>-6670836.5</v>
      </c>
      <c r="K1551" s="25">
        <v>-7015170.21</v>
      </c>
      <c r="L1551" s="25">
        <v>-8225762.2999999998</v>
      </c>
      <c r="M1551" s="25">
        <v>-7498336.1200000001</v>
      </c>
      <c r="N1551" s="25">
        <v>-7085531.4800000004</v>
      </c>
      <c r="O1551" s="25">
        <v>-6586574.9299999997</v>
      </c>
      <c r="P1551" s="25">
        <v>-6641963.1699999999</v>
      </c>
      <c r="Q1551" s="25">
        <v>-7887234.4699999997</v>
      </c>
      <c r="R1551" s="25">
        <f t="shared" si="209"/>
        <v>-7880412.185833334</v>
      </c>
      <c r="T1551" s="26"/>
      <c r="U1551" s="26"/>
      <c r="V1551" s="26"/>
      <c r="W1551" s="26"/>
      <c r="X1551" s="26"/>
      <c r="Y1551" s="26"/>
      <c r="Z1551" s="26"/>
      <c r="AA1551" s="26"/>
      <c r="AB1551" s="1"/>
      <c r="AC1551" s="27"/>
    </row>
    <row r="1552" spans="1:31" ht="13.5" hidden="1" outlineLevel="3" thickBot="1" x14ac:dyDescent="0.25">
      <c r="A1552" s="28" t="s">
        <v>3136</v>
      </c>
      <c r="B1552" s="28" t="s">
        <v>3137</v>
      </c>
      <c r="C1552" s="24" t="s">
        <v>3156</v>
      </c>
      <c r="D1552" s="24" t="s">
        <v>3157</v>
      </c>
      <c r="E1552" s="25">
        <v>210553.56</v>
      </c>
      <c r="F1552" s="25">
        <v>175886.42</v>
      </c>
      <c r="G1552" s="25">
        <v>140626.06</v>
      </c>
      <c r="H1552" s="25">
        <v>117108.18</v>
      </c>
      <c r="I1552" s="25">
        <v>86843.86</v>
      </c>
      <c r="J1552" s="25">
        <v>40162.51</v>
      </c>
      <c r="K1552" s="25">
        <v>-43455.08</v>
      </c>
      <c r="L1552" s="25">
        <v>-83568.94</v>
      </c>
      <c r="M1552" s="25">
        <v>-120125.56</v>
      </c>
      <c r="N1552" s="25">
        <v>-153323.85999999999</v>
      </c>
      <c r="O1552" s="25">
        <v>-162114.71</v>
      </c>
      <c r="P1552" s="25">
        <v>-193098.69</v>
      </c>
      <c r="Q1552" s="25">
        <v>-169519.88</v>
      </c>
      <c r="R1552" s="25">
        <f t="shared" si="209"/>
        <v>-14545.247500000007</v>
      </c>
      <c r="T1552" s="26"/>
      <c r="U1552" s="26"/>
      <c r="V1552" s="26"/>
      <c r="W1552" s="26"/>
      <c r="X1552" s="26"/>
      <c r="Y1552" s="26"/>
      <c r="Z1552" s="26"/>
      <c r="AA1552" s="26"/>
      <c r="AB1552" s="1"/>
      <c r="AC1552" s="27"/>
    </row>
    <row r="1553" spans="1:31" ht="13.5" hidden="1" outlineLevel="3" thickBot="1" x14ac:dyDescent="0.25">
      <c r="A1553" s="28" t="s">
        <v>3136</v>
      </c>
      <c r="B1553" s="28" t="s">
        <v>3137</v>
      </c>
      <c r="C1553" s="24" t="s">
        <v>3158</v>
      </c>
      <c r="D1553" s="24" t="s">
        <v>3159</v>
      </c>
      <c r="E1553" s="25">
        <v>755.97</v>
      </c>
      <c r="F1553" s="25">
        <v>885.71</v>
      </c>
      <c r="G1553" s="25">
        <v>885.54</v>
      </c>
      <c r="H1553" s="25">
        <v>674.74</v>
      </c>
      <c r="I1553" s="25">
        <v>615.79</v>
      </c>
      <c r="J1553" s="25">
        <v>794.1</v>
      </c>
      <c r="K1553" s="25">
        <v>1071.27</v>
      </c>
      <c r="L1553" s="25">
        <v>1295.1300000000001</v>
      </c>
      <c r="M1553" s="25">
        <v>1090.83</v>
      </c>
      <c r="N1553" s="25">
        <v>862.16</v>
      </c>
      <c r="O1553" s="25">
        <v>732.78</v>
      </c>
      <c r="P1553" s="25">
        <v>717.12</v>
      </c>
      <c r="Q1553" s="25">
        <v>626.96</v>
      </c>
      <c r="R1553" s="25">
        <f t="shared" si="209"/>
        <v>859.71958333333339</v>
      </c>
      <c r="T1553" s="26"/>
      <c r="U1553" s="26"/>
      <c r="V1553" s="26"/>
      <c r="W1553" s="26"/>
      <c r="X1553" s="26"/>
      <c r="Y1553" s="26"/>
      <c r="Z1553" s="26"/>
      <c r="AA1553" s="26"/>
      <c r="AB1553" s="1"/>
      <c r="AC1553" s="27"/>
    </row>
    <row r="1554" spans="1:31" ht="13.5" hidden="1" outlineLevel="3" thickBot="1" x14ac:dyDescent="0.25">
      <c r="A1554" s="28" t="s">
        <v>3136</v>
      </c>
      <c r="B1554" s="28" t="s">
        <v>3137</v>
      </c>
      <c r="C1554" s="24" t="s">
        <v>3160</v>
      </c>
      <c r="D1554" s="24" t="s">
        <v>3161</v>
      </c>
      <c r="E1554" s="25">
        <v>-58311.53</v>
      </c>
      <c r="F1554" s="25">
        <v>-23417.91</v>
      </c>
      <c r="G1554" s="25">
        <v>-47237.36</v>
      </c>
      <c r="H1554" s="25">
        <v>-66802.720000000001</v>
      </c>
      <c r="I1554" s="25">
        <v>-15878.2</v>
      </c>
      <c r="J1554" s="25">
        <v>-32198.22</v>
      </c>
      <c r="K1554" s="25">
        <v>-52142.43</v>
      </c>
      <c r="L1554" s="25">
        <v>-22745.33</v>
      </c>
      <c r="M1554" s="25">
        <v>-42599.519999999997</v>
      </c>
      <c r="N1554" s="25">
        <v>-62031.76</v>
      </c>
      <c r="O1554" s="25">
        <v>-18213.77</v>
      </c>
      <c r="P1554" s="25">
        <v>-37394.11</v>
      </c>
      <c r="Q1554" s="25">
        <v>-57071.46</v>
      </c>
      <c r="R1554" s="25">
        <f t="shared" si="209"/>
        <v>-39862.73541666667</v>
      </c>
      <c r="T1554" s="26"/>
      <c r="U1554" s="26"/>
      <c r="V1554" s="26"/>
      <c r="W1554" s="26"/>
      <c r="X1554" s="26"/>
      <c r="Y1554" s="26"/>
      <c r="Z1554" s="26"/>
      <c r="AA1554" s="26"/>
      <c r="AB1554" s="1"/>
      <c r="AC1554" s="27"/>
    </row>
    <row r="1555" spans="1:31" ht="13.5" hidden="1" outlineLevel="3" thickBot="1" x14ac:dyDescent="0.25">
      <c r="A1555" s="28" t="s">
        <v>3136</v>
      </c>
      <c r="B1555" s="28" t="s">
        <v>3137</v>
      </c>
      <c r="C1555" s="24" t="s">
        <v>3162</v>
      </c>
      <c r="D1555" s="24" t="s">
        <v>3163</v>
      </c>
      <c r="E1555" s="25">
        <v>0</v>
      </c>
      <c r="F1555" s="25">
        <v>0</v>
      </c>
      <c r="G1555" s="25">
        <v>0</v>
      </c>
      <c r="H1555" s="25">
        <v>0</v>
      </c>
      <c r="I1555" s="25">
        <v>0</v>
      </c>
      <c r="J1555" s="25">
        <v>0</v>
      </c>
      <c r="K1555" s="25">
        <v>0</v>
      </c>
      <c r="L1555" s="25">
        <v>-500</v>
      </c>
      <c r="M1555" s="25">
        <v>-500</v>
      </c>
      <c r="N1555" s="25">
        <v>-500</v>
      </c>
      <c r="O1555" s="25">
        <v>0</v>
      </c>
      <c r="P1555" s="25">
        <v>0</v>
      </c>
      <c r="Q1555" s="25">
        <v>0</v>
      </c>
      <c r="R1555" s="25">
        <f t="shared" si="209"/>
        <v>-125</v>
      </c>
      <c r="T1555" s="26"/>
      <c r="U1555" s="26"/>
      <c r="V1555" s="26"/>
      <c r="W1555" s="26"/>
      <c r="X1555" s="26"/>
      <c r="Y1555" s="26"/>
      <c r="Z1555" s="26"/>
      <c r="AA1555" s="26"/>
      <c r="AB1555" s="1"/>
      <c r="AC1555" s="27"/>
    </row>
    <row r="1556" spans="1:31" ht="13.5" hidden="1" outlineLevel="3" thickBot="1" x14ac:dyDescent="0.25">
      <c r="A1556" s="28" t="s">
        <v>3136</v>
      </c>
      <c r="B1556" s="28" t="s">
        <v>3137</v>
      </c>
      <c r="C1556" s="24" t="s">
        <v>3164</v>
      </c>
      <c r="D1556" s="24" t="s">
        <v>3165</v>
      </c>
      <c r="E1556" s="25">
        <v>-763.08</v>
      </c>
      <c r="F1556" s="25">
        <v>-500.44</v>
      </c>
      <c r="G1556" s="25">
        <v>-607.34</v>
      </c>
      <c r="H1556" s="25">
        <v>-714.2</v>
      </c>
      <c r="I1556" s="25">
        <v>-567.99</v>
      </c>
      <c r="J1556" s="25">
        <v>-675.76</v>
      </c>
      <c r="K1556" s="25">
        <v>-784.69</v>
      </c>
      <c r="L1556" s="25">
        <v>-517.51</v>
      </c>
      <c r="M1556" s="25">
        <v>-625.72</v>
      </c>
      <c r="N1556" s="25">
        <v>-735.93</v>
      </c>
      <c r="O1556" s="25">
        <v>-588.25</v>
      </c>
      <c r="P1556" s="25">
        <v>-698.79</v>
      </c>
      <c r="Q1556" s="25">
        <v>-809.05</v>
      </c>
      <c r="R1556" s="25">
        <f t="shared" si="209"/>
        <v>-650.22375</v>
      </c>
      <c r="T1556" s="26"/>
      <c r="U1556" s="26"/>
      <c r="V1556" s="26"/>
      <c r="W1556" s="26"/>
      <c r="X1556" s="26"/>
      <c r="Y1556" s="26"/>
      <c r="Z1556" s="26"/>
      <c r="AA1556" s="26"/>
      <c r="AB1556" s="1"/>
      <c r="AC1556" s="27"/>
    </row>
    <row r="1557" spans="1:31" ht="13.5" hidden="1" outlineLevel="3" thickBot="1" x14ac:dyDescent="0.25">
      <c r="A1557" s="28" t="s">
        <v>3136</v>
      </c>
      <c r="B1557" s="28" t="s">
        <v>3137</v>
      </c>
      <c r="C1557" s="24" t="s">
        <v>3166</v>
      </c>
      <c r="D1557" s="24" t="s">
        <v>3167</v>
      </c>
      <c r="E1557" s="25">
        <v>-321651.44</v>
      </c>
      <c r="F1557" s="25">
        <v>-170102.43</v>
      </c>
      <c r="G1557" s="25">
        <v>-273654.09000000003</v>
      </c>
      <c r="H1557" s="25">
        <v>-358599.48</v>
      </c>
      <c r="I1557" s="25">
        <v>-137396.19</v>
      </c>
      <c r="J1557" s="25">
        <v>-208293.76000000001</v>
      </c>
      <c r="K1557" s="25">
        <v>-294970.71999999997</v>
      </c>
      <c r="L1557" s="25">
        <v>-167116.66</v>
      </c>
      <c r="M1557" s="25">
        <v>-253253.63</v>
      </c>
      <c r="N1557" s="25">
        <v>-337669.59</v>
      </c>
      <c r="O1557" s="25">
        <v>-147398.48000000001</v>
      </c>
      <c r="P1557" s="25">
        <v>-230699</v>
      </c>
      <c r="Q1557" s="25">
        <v>-316588.53999999998</v>
      </c>
      <c r="R1557" s="25">
        <f t="shared" si="209"/>
        <v>-241522.83499999999</v>
      </c>
      <c r="T1557" s="26"/>
      <c r="U1557" s="26"/>
      <c r="V1557" s="26"/>
      <c r="W1557" s="26"/>
      <c r="X1557" s="26"/>
      <c r="Y1557" s="26"/>
      <c r="Z1557" s="26"/>
      <c r="AA1557" s="26"/>
      <c r="AB1557" s="1"/>
      <c r="AC1557" s="27"/>
    </row>
    <row r="1558" spans="1:31" ht="13.5" hidden="1" outlineLevel="2" collapsed="1" thickBot="1" x14ac:dyDescent="0.25">
      <c r="A1558" s="29" t="s">
        <v>3168</v>
      </c>
      <c r="B1558" s="29"/>
      <c r="C1558" s="29"/>
      <c r="D1558" s="29"/>
      <c r="E1558" s="30">
        <f t="shared" ref="E1558:R1558" si="210">SUBTOTAL(9,E1543:E1557)</f>
        <v>-21678068.680000003</v>
      </c>
      <c r="F1558" s="30">
        <f t="shared" si="210"/>
        <v>-26959008.559999999</v>
      </c>
      <c r="G1558" s="30">
        <f t="shared" si="210"/>
        <v>-26843287.790000003</v>
      </c>
      <c r="H1558" s="30">
        <f t="shared" si="210"/>
        <v>-23285442.699999999</v>
      </c>
      <c r="I1558" s="30">
        <f t="shared" si="210"/>
        <v>-19330613.280000001</v>
      </c>
      <c r="J1558" s="30">
        <f t="shared" si="210"/>
        <v>-17882910.819999997</v>
      </c>
      <c r="K1558" s="30">
        <f t="shared" si="210"/>
        <v>-21220657.299999997</v>
      </c>
      <c r="L1558" s="30">
        <f t="shared" si="210"/>
        <v>-21376540.990000002</v>
      </c>
      <c r="M1558" s="30">
        <f t="shared" si="210"/>
        <v>-20082215.829999998</v>
      </c>
      <c r="N1558" s="30">
        <f t="shared" si="210"/>
        <v>-19853829.18</v>
      </c>
      <c r="O1558" s="30">
        <f t="shared" si="210"/>
        <v>-17981804.810000002</v>
      </c>
      <c r="P1558" s="30">
        <f t="shared" si="210"/>
        <v>-18017910.32</v>
      </c>
      <c r="Q1558" s="30">
        <f t="shared" si="210"/>
        <v>-21263192.550000001</v>
      </c>
      <c r="R1558" s="30">
        <f t="shared" si="210"/>
        <v>-21192071.016249999</v>
      </c>
      <c r="S1558" s="4"/>
      <c r="T1558" s="30">
        <f>SUBTOTAL(9,T1543:T1557)</f>
        <v>0</v>
      </c>
      <c r="U1558" s="30">
        <f t="shared" ref="U1558:U1584" si="211">R1558</f>
        <v>-21192071.016249999</v>
      </c>
      <c r="V1558" s="30">
        <f>SUBTOTAL(9,V1543:V1557)</f>
        <v>0</v>
      </c>
      <c r="W1558" s="30">
        <f>SUBTOTAL(9,W1543:W1557)</f>
        <v>0</v>
      </c>
      <c r="X1558" s="30"/>
      <c r="Y1558" s="30">
        <v>0</v>
      </c>
      <c r="Z1558" s="30">
        <v>0</v>
      </c>
      <c r="AA1558" s="30">
        <v>0</v>
      </c>
      <c r="AB1558" s="30"/>
      <c r="AC1558" s="31">
        <f>IF(V1558=0,0,Y1558/V1558)</f>
        <v>0</v>
      </c>
      <c r="AE1558" s="4"/>
    </row>
    <row r="1559" spans="1:31" ht="13.5" hidden="1" outlineLevel="3" thickBot="1" x14ac:dyDescent="0.25">
      <c r="A1559" s="24" t="s">
        <v>3169</v>
      </c>
      <c r="B1559" s="24" t="s">
        <v>3170</v>
      </c>
      <c r="C1559" s="24" t="s">
        <v>3171</v>
      </c>
      <c r="D1559" s="24" t="s">
        <v>3172</v>
      </c>
      <c r="E1559" s="25">
        <v>-1173557.54</v>
      </c>
      <c r="F1559" s="25">
        <v>-860042.09</v>
      </c>
      <c r="G1559" s="25">
        <v>-677739.35</v>
      </c>
      <c r="H1559" s="25">
        <v>-723810.84</v>
      </c>
      <c r="I1559" s="25">
        <v>-863920.82</v>
      </c>
      <c r="J1559" s="25">
        <v>-731374.03</v>
      </c>
      <c r="K1559" s="25">
        <v>-650370.27</v>
      </c>
      <c r="L1559" s="25">
        <v>-399440.12</v>
      </c>
      <c r="M1559" s="25">
        <v>-437925.79</v>
      </c>
      <c r="N1559" s="25">
        <v>-558827.97</v>
      </c>
      <c r="O1559" s="25">
        <v>-314961.02</v>
      </c>
      <c r="P1559" s="25">
        <v>-699759.28</v>
      </c>
      <c r="Q1559" s="25">
        <v>-1132657.75</v>
      </c>
      <c r="R1559" s="25">
        <f t="shared" ref="R1559:R1620" si="212">(E1559+2*SUM(F1559:P1559)+Q1559)/24</f>
        <v>-672606.60208333342</v>
      </c>
      <c r="T1559" s="26"/>
      <c r="U1559" s="26">
        <f t="shared" si="211"/>
        <v>-672606.60208333342</v>
      </c>
      <c r="V1559" s="26"/>
      <c r="W1559" s="26"/>
      <c r="X1559" s="26"/>
      <c r="Y1559" s="26"/>
      <c r="Z1559" s="26"/>
      <c r="AA1559" s="26"/>
      <c r="AB1559" s="1"/>
      <c r="AC1559" s="27"/>
    </row>
    <row r="1560" spans="1:31" ht="13.5" hidden="1" outlineLevel="3" thickBot="1" x14ac:dyDescent="0.25">
      <c r="A1560" s="28" t="s">
        <v>3169</v>
      </c>
      <c r="B1560" s="28" t="s">
        <v>3170</v>
      </c>
      <c r="C1560" s="24" t="s">
        <v>3173</v>
      </c>
      <c r="D1560" s="24" t="s">
        <v>3174</v>
      </c>
      <c r="E1560" s="25">
        <v>-4775168.59</v>
      </c>
      <c r="F1560" s="25">
        <v>-4749117.4400000004</v>
      </c>
      <c r="G1560" s="25">
        <v>-4568523.0599999996</v>
      </c>
      <c r="H1560" s="25">
        <v>-4385688.7</v>
      </c>
      <c r="I1560" s="25">
        <v>-4099078.26</v>
      </c>
      <c r="J1560" s="25">
        <v>-3737663.53</v>
      </c>
      <c r="K1560" s="25">
        <v>-3354956.41</v>
      </c>
      <c r="L1560" s="25">
        <v>-1540793.67</v>
      </c>
      <c r="M1560" s="25">
        <v>-1705992.94</v>
      </c>
      <c r="N1560" s="25">
        <v>-1931637.19</v>
      </c>
      <c r="O1560" s="25">
        <v>-1985641.02</v>
      </c>
      <c r="P1560" s="25">
        <v>-2007633.04</v>
      </c>
      <c r="Q1560" s="25">
        <v>-1977147.31</v>
      </c>
      <c r="R1560" s="25">
        <f t="shared" si="212"/>
        <v>-3120240.2675000005</v>
      </c>
      <c r="T1560" s="26"/>
      <c r="U1560" s="26">
        <f t="shared" si="211"/>
        <v>-3120240.2675000005</v>
      </c>
      <c r="V1560" s="26"/>
      <c r="W1560" s="26"/>
      <c r="X1560" s="26"/>
      <c r="Y1560" s="26"/>
      <c r="Z1560" s="26"/>
      <c r="AA1560" s="26"/>
      <c r="AB1560" s="1"/>
      <c r="AC1560" s="27"/>
    </row>
    <row r="1561" spans="1:31" ht="13.5" hidden="1" outlineLevel="3" thickBot="1" x14ac:dyDescent="0.25">
      <c r="A1561" s="28" t="s">
        <v>3169</v>
      </c>
      <c r="B1561" s="28" t="s">
        <v>3170</v>
      </c>
      <c r="C1561" s="24" t="s">
        <v>3175</v>
      </c>
      <c r="D1561" s="24" t="s">
        <v>3176</v>
      </c>
      <c r="E1561" s="25">
        <v>-2766044</v>
      </c>
      <c r="F1561" s="25">
        <v>-2766044</v>
      </c>
      <c r="G1561" s="25">
        <v>-2766044</v>
      </c>
      <c r="H1561" s="25">
        <v>-2991044</v>
      </c>
      <c r="I1561" s="25">
        <v>-2991044</v>
      </c>
      <c r="J1561" s="25">
        <v>-3266044</v>
      </c>
      <c r="K1561" s="25">
        <v>-3266044</v>
      </c>
      <c r="L1561" s="25">
        <v>-3266044</v>
      </c>
      <c r="M1561" s="25">
        <v>-3266044</v>
      </c>
      <c r="N1561" s="25">
        <v>-1266044</v>
      </c>
      <c r="O1561" s="25">
        <v>-1266044</v>
      </c>
      <c r="P1561" s="25">
        <v>-1266044</v>
      </c>
      <c r="Q1561" s="25">
        <v>-1266044</v>
      </c>
      <c r="R1561" s="25">
        <f t="shared" si="212"/>
        <v>-2532710.6666666665</v>
      </c>
      <c r="T1561" s="26"/>
      <c r="U1561" s="26">
        <f t="shared" si="211"/>
        <v>-2532710.6666666665</v>
      </c>
      <c r="V1561" s="26"/>
      <c r="W1561" s="26"/>
      <c r="X1561" s="26"/>
      <c r="Y1561" s="26"/>
      <c r="Z1561" s="26"/>
      <c r="AA1561" s="26"/>
      <c r="AB1561" s="1"/>
      <c r="AC1561" s="27"/>
    </row>
    <row r="1562" spans="1:31" ht="13.5" hidden="1" outlineLevel="3" thickBot="1" x14ac:dyDescent="0.25">
      <c r="A1562" s="28" t="s">
        <v>3169</v>
      </c>
      <c r="B1562" s="28" t="s">
        <v>3170</v>
      </c>
      <c r="C1562" s="24" t="s">
        <v>3177</v>
      </c>
      <c r="D1562" s="24" t="s">
        <v>3178</v>
      </c>
      <c r="E1562" s="25">
        <v>-20768225.469999999</v>
      </c>
      <c r="F1562" s="25">
        <v>-23484870.41</v>
      </c>
      <c r="G1562" s="25">
        <v>-24051419.879999999</v>
      </c>
      <c r="H1562" s="25">
        <v>-25401034.940000001</v>
      </c>
      <c r="I1562" s="25">
        <v>-25756695.149999999</v>
      </c>
      <c r="J1562" s="25">
        <v>-7275201.4800000004</v>
      </c>
      <c r="K1562" s="25">
        <v>-11130011.16</v>
      </c>
      <c r="L1562" s="25">
        <v>-12404127.58</v>
      </c>
      <c r="M1562" s="25">
        <v>-13112122.140000001</v>
      </c>
      <c r="N1562" s="25">
        <v>-15848698.5</v>
      </c>
      <c r="O1562" s="25">
        <v>-16819874.460000001</v>
      </c>
      <c r="P1562" s="25">
        <v>-18228093.190000001</v>
      </c>
      <c r="Q1562" s="25">
        <v>-19456724.5</v>
      </c>
      <c r="R1562" s="25">
        <f t="shared" si="212"/>
        <v>-17802051.989583332</v>
      </c>
      <c r="T1562" s="26"/>
      <c r="U1562" s="26">
        <f t="shared" si="211"/>
        <v>-17802051.989583332</v>
      </c>
      <c r="V1562" s="26"/>
      <c r="W1562" s="26"/>
      <c r="X1562" s="26"/>
      <c r="Y1562" s="26"/>
      <c r="Z1562" s="26"/>
      <c r="AA1562" s="26"/>
      <c r="AB1562" s="1"/>
      <c r="AC1562" s="27"/>
    </row>
    <row r="1563" spans="1:31" ht="13.5" hidden="1" outlineLevel="3" thickBot="1" x14ac:dyDescent="0.25">
      <c r="A1563" s="28" t="s">
        <v>3169</v>
      </c>
      <c r="B1563" s="28" t="s">
        <v>3170</v>
      </c>
      <c r="C1563" s="24" t="s">
        <v>3179</v>
      </c>
      <c r="D1563" s="24" t="s">
        <v>3180</v>
      </c>
      <c r="E1563" s="25">
        <v>-232081.39</v>
      </c>
      <c r="F1563" s="25">
        <v>-232081.39</v>
      </c>
      <c r="G1563" s="25">
        <v>-232081.39</v>
      </c>
      <c r="H1563" s="25">
        <v>-232081.39</v>
      </c>
      <c r="I1563" s="25">
        <v>-232081.39</v>
      </c>
      <c r="J1563" s="25">
        <v>-232081.39</v>
      </c>
      <c r="K1563" s="25">
        <v>-232081.39</v>
      </c>
      <c r="L1563" s="25">
        <v>-232081.39</v>
      </c>
      <c r="M1563" s="25">
        <v>-232081.39</v>
      </c>
      <c r="N1563" s="25">
        <v>-232081.39</v>
      </c>
      <c r="O1563" s="25">
        <v>-232081.39</v>
      </c>
      <c r="P1563" s="25">
        <v>-232081.39</v>
      </c>
      <c r="Q1563" s="25">
        <v>-232081.39</v>
      </c>
      <c r="R1563" s="25">
        <f t="shared" si="212"/>
        <v>-232081.39000000004</v>
      </c>
      <c r="T1563" s="26"/>
      <c r="U1563" s="26">
        <f t="shared" si="211"/>
        <v>-232081.39000000004</v>
      </c>
      <c r="V1563" s="26"/>
      <c r="W1563" s="26"/>
      <c r="X1563" s="26"/>
      <c r="Y1563" s="26"/>
      <c r="Z1563" s="26"/>
      <c r="AA1563" s="26"/>
      <c r="AB1563" s="1"/>
      <c r="AC1563" s="27"/>
    </row>
    <row r="1564" spans="1:31" ht="13.5" hidden="1" outlineLevel="3" thickBot="1" x14ac:dyDescent="0.25">
      <c r="A1564" s="28" t="s">
        <v>3169</v>
      </c>
      <c r="B1564" s="28" t="s">
        <v>3170</v>
      </c>
      <c r="C1564" s="24" t="s">
        <v>3181</v>
      </c>
      <c r="D1564" s="24" t="s">
        <v>3182</v>
      </c>
      <c r="E1564" s="25">
        <v>-8613970.1500000004</v>
      </c>
      <c r="F1564" s="25">
        <v>-8945810.1500000004</v>
      </c>
      <c r="G1564" s="25">
        <v>-9821440.1500000004</v>
      </c>
      <c r="H1564" s="25">
        <v>-10689428.15</v>
      </c>
      <c r="I1564" s="25">
        <v>-11563568.15</v>
      </c>
      <c r="J1564" s="25">
        <v>-4357785.51</v>
      </c>
      <c r="K1564" s="25">
        <v>-5555138.5099999998</v>
      </c>
      <c r="L1564" s="25">
        <v>-6148208.5099999998</v>
      </c>
      <c r="M1564" s="25">
        <v>-6479469.5099999998</v>
      </c>
      <c r="N1564" s="25">
        <v>-6649433.5099999998</v>
      </c>
      <c r="O1564" s="25">
        <v>-6798626.5099999998</v>
      </c>
      <c r="P1564" s="25">
        <v>-7064356.5099999998</v>
      </c>
      <c r="Q1564" s="25">
        <v>-7350392.5099999998</v>
      </c>
      <c r="R1564" s="25">
        <f t="shared" si="212"/>
        <v>-7671287.208333333</v>
      </c>
      <c r="T1564" s="26"/>
      <c r="U1564" s="26">
        <f t="shared" si="211"/>
        <v>-7671287.208333333</v>
      </c>
      <c r="V1564" s="26"/>
      <c r="W1564" s="26"/>
      <c r="X1564" s="26"/>
      <c r="Y1564" s="26"/>
      <c r="Z1564" s="26"/>
      <c r="AA1564" s="26"/>
      <c r="AB1564" s="1"/>
      <c r="AC1564" s="27"/>
    </row>
    <row r="1565" spans="1:31" ht="13.5" hidden="1" outlineLevel="3" thickBot="1" x14ac:dyDescent="0.25">
      <c r="A1565" s="28" t="s">
        <v>3169</v>
      </c>
      <c r="B1565" s="28" t="s">
        <v>3170</v>
      </c>
      <c r="C1565" s="24" t="s">
        <v>3183</v>
      </c>
      <c r="D1565" s="24" t="s">
        <v>3184</v>
      </c>
      <c r="E1565" s="25">
        <v>-468374.24</v>
      </c>
      <c r="F1565" s="25">
        <v>-480295.98</v>
      </c>
      <c r="G1565" s="25">
        <v>-560919.81000000006</v>
      </c>
      <c r="H1565" s="25">
        <v>-573642.77</v>
      </c>
      <c r="I1565" s="25">
        <v>-253667.56</v>
      </c>
      <c r="J1565" s="25">
        <v>-266371.74</v>
      </c>
      <c r="K1565" s="25">
        <v>-279437.71000000002</v>
      </c>
      <c r="L1565" s="25">
        <v>-305769.88</v>
      </c>
      <c r="M1565" s="25">
        <v>-353127.93</v>
      </c>
      <c r="N1565" s="25">
        <v>-377742.68</v>
      </c>
      <c r="O1565" s="25">
        <v>-410579.76</v>
      </c>
      <c r="P1565" s="25">
        <v>-469424.58</v>
      </c>
      <c r="Q1565" s="25">
        <v>-473969.38</v>
      </c>
      <c r="R1565" s="25">
        <f t="shared" si="212"/>
        <v>-400179.35083333339</v>
      </c>
      <c r="T1565" s="26"/>
      <c r="U1565" s="26">
        <f t="shared" si="211"/>
        <v>-400179.35083333339</v>
      </c>
      <c r="V1565" s="26"/>
      <c r="W1565" s="26"/>
      <c r="X1565" s="26"/>
      <c r="Y1565" s="26"/>
      <c r="Z1565" s="26"/>
      <c r="AA1565" s="26"/>
      <c r="AB1565" s="1"/>
      <c r="AC1565" s="27"/>
    </row>
    <row r="1566" spans="1:31" ht="13.5" hidden="1" outlineLevel="3" thickBot="1" x14ac:dyDescent="0.25">
      <c r="A1566" s="28" t="s">
        <v>3169</v>
      </c>
      <c r="B1566" s="28" t="s">
        <v>3170</v>
      </c>
      <c r="C1566" s="24" t="s">
        <v>3185</v>
      </c>
      <c r="D1566" s="24" t="s">
        <v>3186</v>
      </c>
      <c r="E1566" s="25">
        <v>-2050000</v>
      </c>
      <c r="F1566" s="25">
        <v>-2050000</v>
      </c>
      <c r="G1566" s="25">
        <v>-2050000</v>
      </c>
      <c r="H1566" s="25">
        <v>-2050000</v>
      </c>
      <c r="I1566" s="25">
        <v>-2050000</v>
      </c>
      <c r="J1566" s="25">
        <v>-2050000</v>
      </c>
      <c r="K1566" s="25">
        <v>-2050000</v>
      </c>
      <c r="L1566" s="25">
        <v>-2050000</v>
      </c>
      <c r="M1566" s="25">
        <v>-2150000</v>
      </c>
      <c r="N1566" s="25">
        <v>-2150000</v>
      </c>
      <c r="O1566" s="25">
        <v>-2150000</v>
      </c>
      <c r="P1566" s="25">
        <v>-2150000</v>
      </c>
      <c r="Q1566" s="25">
        <v>-2150000</v>
      </c>
      <c r="R1566" s="25">
        <f t="shared" si="212"/>
        <v>-2087500</v>
      </c>
      <c r="T1566" s="26"/>
      <c r="U1566" s="26">
        <f t="shared" si="211"/>
        <v>-2087500</v>
      </c>
      <c r="V1566" s="26"/>
      <c r="W1566" s="26"/>
      <c r="X1566" s="26"/>
      <c r="Y1566" s="26"/>
      <c r="Z1566" s="26"/>
      <c r="AA1566" s="26"/>
      <c r="AB1566" s="1"/>
      <c r="AC1566" s="27"/>
    </row>
    <row r="1567" spans="1:31" ht="13.5" hidden="1" outlineLevel="3" thickBot="1" x14ac:dyDescent="0.25">
      <c r="A1567" s="28" t="s">
        <v>3169</v>
      </c>
      <c r="B1567" s="28" t="s">
        <v>3170</v>
      </c>
      <c r="C1567" s="24" t="s">
        <v>3187</v>
      </c>
      <c r="D1567" s="24" t="s">
        <v>3188</v>
      </c>
      <c r="E1567" s="25">
        <v>0</v>
      </c>
      <c r="F1567" s="25">
        <v>-114000</v>
      </c>
      <c r="G1567" s="25">
        <v>-332763.62</v>
      </c>
      <c r="H1567" s="25">
        <v>0</v>
      </c>
      <c r="I1567" s="25">
        <v>0</v>
      </c>
      <c r="J1567" s="25">
        <v>0</v>
      </c>
      <c r="K1567" s="25">
        <v>0</v>
      </c>
      <c r="L1567" s="25">
        <v>-166381.81</v>
      </c>
      <c r="M1567" s="25">
        <v>-332763.62</v>
      </c>
      <c r="N1567" s="25">
        <v>0</v>
      </c>
      <c r="O1567" s="25">
        <v>0</v>
      </c>
      <c r="P1567" s="25">
        <v>0</v>
      </c>
      <c r="Q1567" s="25">
        <v>0</v>
      </c>
      <c r="R1567" s="25">
        <f t="shared" si="212"/>
        <v>-78825.754166666666</v>
      </c>
      <c r="T1567" s="26"/>
      <c r="U1567" s="26">
        <f t="shared" si="211"/>
        <v>-78825.754166666666</v>
      </c>
      <c r="V1567" s="26"/>
      <c r="W1567" s="26"/>
      <c r="X1567" s="26"/>
      <c r="Y1567" s="26"/>
      <c r="Z1567" s="26"/>
      <c r="AA1567" s="26"/>
      <c r="AB1567" s="1"/>
      <c r="AC1567" s="27"/>
    </row>
    <row r="1568" spans="1:31" ht="13.5" hidden="1" outlineLevel="3" thickBot="1" x14ac:dyDescent="0.25">
      <c r="A1568" s="28" t="s">
        <v>3169</v>
      </c>
      <c r="B1568" s="28" t="s">
        <v>3170</v>
      </c>
      <c r="C1568" s="24" t="s">
        <v>3189</v>
      </c>
      <c r="D1568" s="24" t="s">
        <v>3190</v>
      </c>
      <c r="E1568" s="25">
        <v>0</v>
      </c>
      <c r="F1568" s="25">
        <v>-60000</v>
      </c>
      <c r="G1568" s="25">
        <v>-124000</v>
      </c>
      <c r="H1568" s="25">
        <v>-186000</v>
      </c>
      <c r="I1568" s="25">
        <v>-248000</v>
      </c>
      <c r="J1568" s="25">
        <v>-310000</v>
      </c>
      <c r="K1568" s="25">
        <v>-372000</v>
      </c>
      <c r="L1568" s="25">
        <v>-434000</v>
      </c>
      <c r="M1568" s="25">
        <v>-496000</v>
      </c>
      <c r="N1568" s="25">
        <v>-558000</v>
      </c>
      <c r="O1568" s="25">
        <v>118383.56</v>
      </c>
      <c r="P1568" s="25">
        <v>59191.78</v>
      </c>
      <c r="Q1568" s="25">
        <v>0</v>
      </c>
      <c r="R1568" s="25">
        <f t="shared" si="212"/>
        <v>-217535.38833333334</v>
      </c>
      <c r="T1568" s="26"/>
      <c r="U1568" s="26">
        <f t="shared" si="211"/>
        <v>-217535.38833333334</v>
      </c>
      <c r="V1568" s="26"/>
      <c r="W1568" s="26"/>
      <c r="X1568" s="26"/>
      <c r="Y1568" s="26"/>
      <c r="Z1568" s="26"/>
      <c r="AA1568" s="26"/>
      <c r="AB1568" s="1"/>
      <c r="AC1568" s="27"/>
    </row>
    <row r="1569" spans="1:29" ht="13.5" hidden="1" outlineLevel="3" thickBot="1" x14ac:dyDescent="0.25">
      <c r="A1569" s="28" t="s">
        <v>3169</v>
      </c>
      <c r="B1569" s="28" t="s">
        <v>3170</v>
      </c>
      <c r="C1569" s="24" t="s">
        <v>3191</v>
      </c>
      <c r="D1569" s="24" t="s">
        <v>3192</v>
      </c>
      <c r="E1569" s="25">
        <v>0</v>
      </c>
      <c r="F1569" s="25">
        <v>-111201.88</v>
      </c>
      <c r="G1569" s="25">
        <v>-222403.76</v>
      </c>
      <c r="H1569" s="25">
        <v>-333605.78000000003</v>
      </c>
      <c r="I1569" s="25">
        <v>0</v>
      </c>
      <c r="J1569" s="25">
        <v>0</v>
      </c>
      <c r="K1569" s="25">
        <v>0</v>
      </c>
      <c r="L1569" s="25">
        <v>0</v>
      </c>
      <c r="M1569" s="25">
        <v>0</v>
      </c>
      <c r="N1569" s="25">
        <v>0</v>
      </c>
      <c r="O1569" s="25">
        <v>0</v>
      </c>
      <c r="P1569" s="25">
        <v>0</v>
      </c>
      <c r="Q1569" s="25">
        <v>0</v>
      </c>
      <c r="R1569" s="25">
        <f t="shared" si="212"/>
        <v>-55600.951666666668</v>
      </c>
      <c r="T1569" s="26"/>
      <c r="U1569" s="26">
        <f t="shared" si="211"/>
        <v>-55600.951666666668</v>
      </c>
      <c r="V1569" s="26"/>
      <c r="W1569" s="26"/>
      <c r="X1569" s="26"/>
      <c r="Y1569" s="26"/>
      <c r="Z1569" s="26"/>
      <c r="AA1569" s="26"/>
      <c r="AB1569" s="1"/>
      <c r="AC1569" s="27"/>
    </row>
    <row r="1570" spans="1:29" ht="13.5" hidden="1" outlineLevel="3" thickBot="1" x14ac:dyDescent="0.25">
      <c r="A1570" s="28" t="s">
        <v>3169</v>
      </c>
      <c r="B1570" s="28" t="s">
        <v>3170</v>
      </c>
      <c r="C1570" s="24" t="s">
        <v>3193</v>
      </c>
      <c r="D1570" s="24" t="s">
        <v>3194</v>
      </c>
      <c r="E1570" s="25">
        <v>-592854</v>
      </c>
      <c r="F1570" s="25">
        <v>-689045</v>
      </c>
      <c r="G1570" s="25">
        <v>-785236</v>
      </c>
      <c r="H1570" s="25">
        <v>-881427</v>
      </c>
      <c r="I1570" s="25">
        <v>-977618</v>
      </c>
      <c r="J1570" s="25">
        <v>-1073809</v>
      </c>
      <c r="K1570" s="25">
        <v>-1170000</v>
      </c>
      <c r="L1570" s="25">
        <v>-1266191</v>
      </c>
      <c r="M1570" s="25">
        <v>-1362382</v>
      </c>
      <c r="N1570" s="25">
        <v>-1255214.79</v>
      </c>
      <c r="O1570" s="25">
        <v>-381843</v>
      </c>
      <c r="P1570" s="25">
        <v>-475113</v>
      </c>
      <c r="Q1570" s="25">
        <v>-568383</v>
      </c>
      <c r="R1570" s="25">
        <f t="shared" si="212"/>
        <v>-908208.10749999993</v>
      </c>
      <c r="T1570" s="26"/>
      <c r="U1570" s="26">
        <f t="shared" si="211"/>
        <v>-908208.10749999993</v>
      </c>
      <c r="V1570" s="26"/>
      <c r="W1570" s="26"/>
      <c r="X1570" s="26"/>
      <c r="Y1570" s="26"/>
      <c r="Z1570" s="26"/>
      <c r="AA1570" s="26"/>
      <c r="AB1570" s="1"/>
      <c r="AC1570" s="27"/>
    </row>
    <row r="1571" spans="1:29" ht="13.5" hidden="1" outlineLevel="3" thickBot="1" x14ac:dyDescent="0.25">
      <c r="A1571" s="28" t="s">
        <v>3169</v>
      </c>
      <c r="B1571" s="28" t="s">
        <v>3170</v>
      </c>
      <c r="C1571" s="24" t="s">
        <v>3195</v>
      </c>
      <c r="D1571" s="24" t="s">
        <v>3196</v>
      </c>
      <c r="E1571" s="25">
        <v>-1701903.49</v>
      </c>
      <c r="F1571" s="25">
        <v>-1891003.88</v>
      </c>
      <c r="G1571" s="25">
        <v>1024368.91</v>
      </c>
      <c r="H1571" s="25">
        <v>0</v>
      </c>
      <c r="I1571" s="25">
        <v>-265033.89</v>
      </c>
      <c r="J1571" s="25">
        <v>-530067.78</v>
      </c>
      <c r="K1571" s="25">
        <v>-795101.67</v>
      </c>
      <c r="L1571" s="25">
        <v>-1060135.56</v>
      </c>
      <c r="M1571" s="25">
        <v>-1325169.45</v>
      </c>
      <c r="N1571" s="25">
        <v>-1590203.34</v>
      </c>
      <c r="O1571" s="25">
        <v>-1855237.23</v>
      </c>
      <c r="P1571" s="25">
        <v>-2120271.12</v>
      </c>
      <c r="Q1571" s="25">
        <v>-2385305.0099999998</v>
      </c>
      <c r="R1571" s="25">
        <f t="shared" si="212"/>
        <v>-1037621.6050000001</v>
      </c>
      <c r="T1571" s="26"/>
      <c r="U1571" s="26">
        <f t="shared" si="211"/>
        <v>-1037621.6050000001</v>
      </c>
      <c r="V1571" s="26"/>
      <c r="W1571" s="26"/>
      <c r="X1571" s="26"/>
      <c r="Y1571" s="26"/>
      <c r="Z1571" s="26"/>
      <c r="AA1571" s="26"/>
      <c r="AB1571" s="1"/>
      <c r="AC1571" s="27"/>
    </row>
    <row r="1572" spans="1:29" ht="13.5" hidden="1" outlineLevel="3" thickBot="1" x14ac:dyDescent="0.25">
      <c r="A1572" s="28" t="s">
        <v>3169</v>
      </c>
      <c r="B1572" s="28" t="s">
        <v>3170</v>
      </c>
      <c r="C1572" s="24" t="s">
        <v>3197</v>
      </c>
      <c r="D1572" s="24" t="s">
        <v>3198</v>
      </c>
      <c r="E1572" s="25">
        <v>-918000</v>
      </c>
      <c r="F1572" s="25">
        <v>0</v>
      </c>
      <c r="G1572" s="25">
        <v>0</v>
      </c>
      <c r="H1572" s="25">
        <v>0</v>
      </c>
      <c r="I1572" s="25">
        <v>-102000</v>
      </c>
      <c r="J1572" s="25">
        <v>-204000</v>
      </c>
      <c r="K1572" s="25">
        <v>-306000</v>
      </c>
      <c r="L1572" s="25">
        <v>-408000</v>
      </c>
      <c r="M1572" s="25">
        <v>-510000</v>
      </c>
      <c r="N1572" s="25">
        <v>-612000</v>
      </c>
      <c r="O1572" s="25">
        <v>-714000</v>
      </c>
      <c r="P1572" s="25">
        <v>-816000</v>
      </c>
      <c r="Q1572" s="25">
        <v>-918000</v>
      </c>
      <c r="R1572" s="25">
        <f t="shared" si="212"/>
        <v>-382500</v>
      </c>
      <c r="T1572" s="26"/>
      <c r="U1572" s="26">
        <f t="shared" si="211"/>
        <v>-382500</v>
      </c>
      <c r="V1572" s="26"/>
      <c r="W1572" s="26"/>
      <c r="X1572" s="26"/>
      <c r="Y1572" s="26"/>
      <c r="Z1572" s="26"/>
      <c r="AA1572" s="26"/>
      <c r="AB1572" s="1"/>
      <c r="AC1572" s="27"/>
    </row>
    <row r="1573" spans="1:29" ht="13.5" hidden="1" outlineLevel="3" thickBot="1" x14ac:dyDescent="0.25">
      <c r="A1573" s="28" t="s">
        <v>3169</v>
      </c>
      <c r="B1573" s="28" t="s">
        <v>3170</v>
      </c>
      <c r="C1573" s="24" t="s">
        <v>3199</v>
      </c>
      <c r="D1573" s="24" t="s">
        <v>3200</v>
      </c>
      <c r="E1573" s="25">
        <v>5051.68</v>
      </c>
      <c r="F1573" s="25">
        <v>5051.68</v>
      </c>
      <c r="G1573" s="25">
        <v>4151.68</v>
      </c>
      <c r="H1573" s="25">
        <v>4151.68</v>
      </c>
      <c r="I1573" s="25">
        <v>5051.68</v>
      </c>
      <c r="J1573" s="25">
        <v>5051.68</v>
      </c>
      <c r="K1573" s="25">
        <v>5051.68</v>
      </c>
      <c r="L1573" s="25">
        <v>5051.68</v>
      </c>
      <c r="M1573" s="25">
        <v>5051.68</v>
      </c>
      <c r="N1573" s="25">
        <v>5051.68</v>
      </c>
      <c r="O1573" s="25">
        <v>5051.68</v>
      </c>
      <c r="P1573" s="25">
        <v>5051.68</v>
      </c>
      <c r="Q1573" s="25">
        <v>-448.32</v>
      </c>
      <c r="R1573" s="25">
        <f t="shared" si="212"/>
        <v>4672.5133333333333</v>
      </c>
      <c r="T1573" s="26"/>
      <c r="U1573" s="26">
        <f t="shared" si="211"/>
        <v>4672.5133333333333</v>
      </c>
      <c r="V1573" s="26"/>
      <c r="W1573" s="26"/>
      <c r="X1573" s="26"/>
      <c r="Y1573" s="26"/>
      <c r="Z1573" s="26"/>
      <c r="AA1573" s="26"/>
      <c r="AB1573" s="1"/>
      <c r="AC1573" s="27"/>
    </row>
    <row r="1574" spans="1:29" ht="13.5" hidden="1" outlineLevel="3" thickBot="1" x14ac:dyDescent="0.25">
      <c r="A1574" s="28" t="s">
        <v>3169</v>
      </c>
      <c r="B1574" s="28" t="s">
        <v>3170</v>
      </c>
      <c r="C1574" s="24" t="s">
        <v>3201</v>
      </c>
      <c r="D1574" s="24" t="s">
        <v>3202</v>
      </c>
      <c r="E1574" s="25">
        <v>-212776.72</v>
      </c>
      <c r="F1574" s="25">
        <v>-104512.12</v>
      </c>
      <c r="G1574" s="25">
        <v>-124545.1</v>
      </c>
      <c r="H1574" s="25">
        <v>-142378.01</v>
      </c>
      <c r="I1574" s="25">
        <v>-218712.35</v>
      </c>
      <c r="J1574" s="25">
        <v>-188063.64</v>
      </c>
      <c r="K1574" s="25">
        <v>-199566.99</v>
      </c>
      <c r="L1574" s="25">
        <v>-20916.46</v>
      </c>
      <c r="M1574" s="25">
        <v>-20916.46</v>
      </c>
      <c r="N1574" s="25">
        <v>-150323.35999999999</v>
      </c>
      <c r="O1574" s="25">
        <v>-150323.35999999999</v>
      </c>
      <c r="P1574" s="25">
        <v>-150323.35999999999</v>
      </c>
      <c r="Q1574" s="25">
        <v>-213733.23</v>
      </c>
      <c r="R1574" s="25">
        <f t="shared" si="212"/>
        <v>-140319.68208333329</v>
      </c>
      <c r="T1574" s="26"/>
      <c r="U1574" s="26">
        <f t="shared" si="211"/>
        <v>-140319.68208333329</v>
      </c>
      <c r="V1574" s="26"/>
      <c r="W1574" s="26"/>
      <c r="X1574" s="26"/>
      <c r="Y1574" s="26"/>
      <c r="Z1574" s="26"/>
      <c r="AA1574" s="26"/>
      <c r="AB1574" s="1"/>
      <c r="AC1574" s="27"/>
    </row>
    <row r="1575" spans="1:29" ht="13.5" hidden="1" outlineLevel="3" thickBot="1" x14ac:dyDescent="0.25">
      <c r="A1575" s="28" t="s">
        <v>3169</v>
      </c>
      <c r="B1575" s="28" t="s">
        <v>3170</v>
      </c>
      <c r="C1575" s="24" t="s">
        <v>3203</v>
      </c>
      <c r="D1575" s="24" t="s">
        <v>3204</v>
      </c>
      <c r="E1575" s="25">
        <v>-484425.85</v>
      </c>
      <c r="F1575" s="25">
        <v>-475686.49</v>
      </c>
      <c r="G1575" s="25">
        <v>-419308.69</v>
      </c>
      <c r="H1575" s="25">
        <v>-392009.53</v>
      </c>
      <c r="I1575" s="25">
        <v>-267137.62</v>
      </c>
      <c r="J1575" s="25">
        <v>-204093.09</v>
      </c>
      <c r="K1575" s="25">
        <v>-99681.15</v>
      </c>
      <c r="L1575" s="25">
        <v>5579.53</v>
      </c>
      <c r="M1575" s="25">
        <v>0</v>
      </c>
      <c r="N1575" s="25">
        <v>0</v>
      </c>
      <c r="O1575" s="25">
        <v>32516.25</v>
      </c>
      <c r="P1575" s="25">
        <v>32516.25</v>
      </c>
      <c r="Q1575" s="25">
        <v>75808.25</v>
      </c>
      <c r="R1575" s="25">
        <f t="shared" si="212"/>
        <v>-165967.77833333335</v>
      </c>
      <c r="T1575" s="26"/>
      <c r="U1575" s="26">
        <f t="shared" si="211"/>
        <v>-165967.77833333335</v>
      </c>
      <c r="V1575" s="26"/>
      <c r="W1575" s="26"/>
      <c r="X1575" s="26"/>
      <c r="Y1575" s="26"/>
      <c r="Z1575" s="26"/>
      <c r="AA1575" s="26"/>
      <c r="AB1575" s="1"/>
      <c r="AC1575" s="27"/>
    </row>
    <row r="1576" spans="1:29" ht="13.5" hidden="1" outlineLevel="3" thickBot="1" x14ac:dyDescent="0.25">
      <c r="A1576" s="28" t="s">
        <v>3169</v>
      </c>
      <c r="B1576" s="28" t="s">
        <v>3170</v>
      </c>
      <c r="C1576" s="24" t="s">
        <v>3205</v>
      </c>
      <c r="D1576" s="24" t="s">
        <v>3206</v>
      </c>
      <c r="E1576" s="25">
        <v>-4663820.3</v>
      </c>
      <c r="F1576" s="25">
        <v>-4379781.0599999996</v>
      </c>
      <c r="G1576" s="25">
        <v>-4265937.7699999996</v>
      </c>
      <c r="H1576" s="25">
        <v>-4155287.05</v>
      </c>
      <c r="I1576" s="25">
        <v>-3959930.32</v>
      </c>
      <c r="J1576" s="25">
        <v>-3685866.11</v>
      </c>
      <c r="K1576" s="25">
        <v>-2836848.77</v>
      </c>
      <c r="L1576" s="25">
        <v>-3241725.84</v>
      </c>
      <c r="M1576" s="25">
        <v>-3736968.06</v>
      </c>
      <c r="N1576" s="25">
        <v>-4030571</v>
      </c>
      <c r="O1576" s="25">
        <v>-4185312.66</v>
      </c>
      <c r="P1576" s="25">
        <v>-4356723.26</v>
      </c>
      <c r="Q1576" s="25">
        <v>-4261640.46</v>
      </c>
      <c r="R1576" s="25">
        <f t="shared" si="212"/>
        <v>-3941473.523333333</v>
      </c>
      <c r="T1576" s="26"/>
      <c r="U1576" s="26">
        <f t="shared" si="211"/>
        <v>-3941473.523333333</v>
      </c>
      <c r="V1576" s="26"/>
      <c r="W1576" s="26"/>
      <c r="X1576" s="26"/>
      <c r="Y1576" s="26"/>
      <c r="Z1576" s="26"/>
      <c r="AA1576" s="26"/>
      <c r="AB1576" s="1"/>
      <c r="AC1576" s="27"/>
    </row>
    <row r="1577" spans="1:29" ht="13.5" hidden="1" outlineLevel="3" thickBot="1" x14ac:dyDescent="0.25">
      <c r="A1577" s="28" t="s">
        <v>3169</v>
      </c>
      <c r="B1577" s="28" t="s">
        <v>3170</v>
      </c>
      <c r="C1577" s="24" t="s">
        <v>3207</v>
      </c>
      <c r="D1577" s="24" t="s">
        <v>3208</v>
      </c>
      <c r="E1577" s="25">
        <v>-2529193.8199999998</v>
      </c>
      <c r="F1577" s="25">
        <v>-2471436.23</v>
      </c>
      <c r="G1577" s="25">
        <v>-2403582.37</v>
      </c>
      <c r="H1577" s="25">
        <v>-2320056.58</v>
      </c>
      <c r="I1577" s="25">
        <v>-2328125.37</v>
      </c>
      <c r="J1577" s="25">
        <v>-2273084.09</v>
      </c>
      <c r="K1577" s="25">
        <v>-2154786</v>
      </c>
      <c r="L1577" s="25">
        <v>-2277692.34</v>
      </c>
      <c r="M1577" s="25">
        <v>-2378914.92</v>
      </c>
      <c r="N1577" s="25">
        <v>-2580830.98</v>
      </c>
      <c r="O1577" s="25">
        <v>-2604260.4</v>
      </c>
      <c r="P1577" s="25">
        <v>-2603049.0299999998</v>
      </c>
      <c r="Q1577" s="25">
        <v>-2598050.0699999998</v>
      </c>
      <c r="R1577" s="25">
        <f t="shared" si="212"/>
        <v>-2413286.6879166667</v>
      </c>
      <c r="T1577" s="26"/>
      <c r="U1577" s="26">
        <f t="shared" si="211"/>
        <v>-2413286.6879166667</v>
      </c>
      <c r="V1577" s="26"/>
      <c r="W1577" s="26"/>
      <c r="X1577" s="26"/>
      <c r="Y1577" s="26"/>
      <c r="Z1577" s="26"/>
      <c r="AA1577" s="26"/>
      <c r="AB1577" s="1"/>
      <c r="AC1577" s="27"/>
    </row>
    <row r="1578" spans="1:29" ht="13.5" hidden="1" outlineLevel="3" thickBot="1" x14ac:dyDescent="0.25">
      <c r="A1578" s="28" t="s">
        <v>3169</v>
      </c>
      <c r="B1578" s="28" t="s">
        <v>3170</v>
      </c>
      <c r="C1578" s="24" t="s">
        <v>3209</v>
      </c>
      <c r="D1578" s="24" t="s">
        <v>3210</v>
      </c>
      <c r="E1578" s="25">
        <v>-2652303.9700000002</v>
      </c>
      <c r="F1578" s="25">
        <v>-2696846.77</v>
      </c>
      <c r="G1578" s="25">
        <v>-2648414.09</v>
      </c>
      <c r="H1578" s="25">
        <v>-2654766.2599999998</v>
      </c>
      <c r="I1578" s="25">
        <v>-2643102.81</v>
      </c>
      <c r="J1578" s="25">
        <v>-2536498.23</v>
      </c>
      <c r="K1578" s="25">
        <v>-2424297.84</v>
      </c>
      <c r="L1578" s="25">
        <v>-2541607.2999999998</v>
      </c>
      <c r="M1578" s="25">
        <v>-2656632.9900000002</v>
      </c>
      <c r="N1578" s="25">
        <v>-2674949.7999999998</v>
      </c>
      <c r="O1578" s="25">
        <v>-2723002.46</v>
      </c>
      <c r="P1578" s="25">
        <v>-2804576.82</v>
      </c>
      <c r="Q1578" s="25">
        <v>-2717475.16</v>
      </c>
      <c r="R1578" s="25">
        <f t="shared" si="212"/>
        <v>-2640798.7445833334</v>
      </c>
      <c r="T1578" s="26"/>
      <c r="U1578" s="26">
        <f t="shared" si="211"/>
        <v>-2640798.7445833334</v>
      </c>
      <c r="V1578" s="26"/>
      <c r="W1578" s="26"/>
      <c r="X1578" s="26"/>
      <c r="Y1578" s="26"/>
      <c r="Z1578" s="26"/>
      <c r="AA1578" s="26"/>
      <c r="AB1578" s="1"/>
      <c r="AC1578" s="27"/>
    </row>
    <row r="1579" spans="1:29" ht="13.5" hidden="1" outlineLevel="3" thickBot="1" x14ac:dyDescent="0.25">
      <c r="A1579" s="28" t="s">
        <v>3169</v>
      </c>
      <c r="B1579" s="28" t="s">
        <v>3170</v>
      </c>
      <c r="C1579" s="24" t="s">
        <v>3211</v>
      </c>
      <c r="D1579" s="24" t="s">
        <v>3212</v>
      </c>
      <c r="E1579" s="25">
        <v>-132374.85999999999</v>
      </c>
      <c r="F1579" s="25">
        <v>-134358.34</v>
      </c>
      <c r="G1579" s="25">
        <v>-134930.79999999999</v>
      </c>
      <c r="H1579" s="25">
        <v>-133368.04999999999</v>
      </c>
      <c r="I1579" s="25">
        <v>-128905.35</v>
      </c>
      <c r="J1579" s="25">
        <v>-121932.32</v>
      </c>
      <c r="K1579" s="25">
        <v>-119980.49</v>
      </c>
      <c r="L1579" s="25">
        <v>-124159.1</v>
      </c>
      <c r="M1579" s="25">
        <v>-119554.03</v>
      </c>
      <c r="N1579" s="25">
        <v>-110739.42</v>
      </c>
      <c r="O1579" s="25">
        <v>-115651.98</v>
      </c>
      <c r="P1579" s="25">
        <v>-120558.81</v>
      </c>
      <c r="Q1579" s="25">
        <v>-121575.53</v>
      </c>
      <c r="R1579" s="25">
        <f t="shared" si="212"/>
        <v>-124259.49041666667</v>
      </c>
      <c r="T1579" s="26"/>
      <c r="U1579" s="26">
        <f t="shared" si="211"/>
        <v>-124259.49041666667</v>
      </c>
      <c r="V1579" s="26"/>
      <c r="W1579" s="26"/>
      <c r="X1579" s="26"/>
      <c r="Y1579" s="26"/>
      <c r="Z1579" s="26"/>
      <c r="AA1579" s="26"/>
      <c r="AB1579" s="1"/>
      <c r="AC1579" s="27"/>
    </row>
    <row r="1580" spans="1:29" ht="13.5" hidden="1" outlineLevel="3" thickBot="1" x14ac:dyDescent="0.25">
      <c r="A1580" s="28" t="s">
        <v>3169</v>
      </c>
      <c r="B1580" s="28" t="s">
        <v>3170</v>
      </c>
      <c r="C1580" s="24" t="s">
        <v>3213</v>
      </c>
      <c r="D1580" s="24" t="s">
        <v>3214</v>
      </c>
      <c r="E1580" s="25">
        <v>-44489.45</v>
      </c>
      <c r="F1580" s="25">
        <v>-42871.73</v>
      </c>
      <c r="G1580" s="25">
        <v>-41689.86</v>
      </c>
      <c r="H1580" s="25">
        <v>-43640.06</v>
      </c>
      <c r="I1580" s="25">
        <v>-37627.03</v>
      </c>
      <c r="J1580" s="25">
        <v>-38527.25</v>
      </c>
      <c r="K1580" s="25">
        <v>-49107.99</v>
      </c>
      <c r="L1580" s="25">
        <v>-54125.440000000002</v>
      </c>
      <c r="M1580" s="25">
        <v>-57394.62</v>
      </c>
      <c r="N1580" s="25">
        <v>-59729.66</v>
      </c>
      <c r="O1580" s="25">
        <v>-65200.87</v>
      </c>
      <c r="P1580" s="25">
        <v>-68562.960000000006</v>
      </c>
      <c r="Q1580" s="25">
        <v>-72050.63</v>
      </c>
      <c r="R1580" s="25">
        <f t="shared" si="212"/>
        <v>-51395.625833333332</v>
      </c>
      <c r="T1580" s="26"/>
      <c r="U1580" s="26">
        <f t="shared" si="211"/>
        <v>-51395.625833333332</v>
      </c>
      <c r="V1580" s="26"/>
      <c r="W1580" s="26"/>
      <c r="X1580" s="26"/>
      <c r="Y1580" s="26"/>
      <c r="Z1580" s="26"/>
      <c r="AA1580" s="26"/>
      <c r="AB1580" s="1"/>
      <c r="AC1580" s="27"/>
    </row>
    <row r="1581" spans="1:29" ht="13.5" hidden="1" outlineLevel="3" thickBot="1" x14ac:dyDescent="0.25">
      <c r="A1581" s="28" t="s">
        <v>3169</v>
      </c>
      <c r="B1581" s="28" t="s">
        <v>3170</v>
      </c>
      <c r="C1581" s="24" t="s">
        <v>3215</v>
      </c>
      <c r="D1581" s="24" t="s">
        <v>3216</v>
      </c>
      <c r="E1581" s="25">
        <v>-4199483.51</v>
      </c>
      <c r="F1581" s="25">
        <v>-3991252.68</v>
      </c>
      <c r="G1581" s="25">
        <v>-3831403.93</v>
      </c>
      <c r="H1581" s="25">
        <v>-3757222.71</v>
      </c>
      <c r="I1581" s="25">
        <v>-3650886.17</v>
      </c>
      <c r="J1581" s="25">
        <v>-3621312.75</v>
      </c>
      <c r="K1581" s="25">
        <v>-3443310.13</v>
      </c>
      <c r="L1581" s="25">
        <v>-3576252.12</v>
      </c>
      <c r="M1581" s="25">
        <v>-3663362.89</v>
      </c>
      <c r="N1581" s="25">
        <v>-3729390.27</v>
      </c>
      <c r="O1581" s="25">
        <v>-3829066.24</v>
      </c>
      <c r="P1581" s="25">
        <v>-3905051.3</v>
      </c>
      <c r="Q1581" s="25">
        <v>-3756245.56</v>
      </c>
      <c r="R1581" s="25">
        <f t="shared" si="212"/>
        <v>-3748031.3104166668</v>
      </c>
      <c r="T1581" s="26"/>
      <c r="U1581" s="26">
        <f t="shared" si="211"/>
        <v>-3748031.3104166668</v>
      </c>
      <c r="V1581" s="26"/>
      <c r="W1581" s="26"/>
      <c r="X1581" s="26"/>
      <c r="Y1581" s="26"/>
      <c r="Z1581" s="26"/>
      <c r="AA1581" s="26"/>
      <c r="AB1581" s="1"/>
      <c r="AC1581" s="27"/>
    </row>
    <row r="1582" spans="1:29" ht="13.5" hidden="1" outlineLevel="3" thickBot="1" x14ac:dyDescent="0.25">
      <c r="A1582" s="28" t="s">
        <v>3169</v>
      </c>
      <c r="B1582" s="28" t="s">
        <v>3170</v>
      </c>
      <c r="C1582" s="24" t="s">
        <v>3217</v>
      </c>
      <c r="D1582" s="24" t="s">
        <v>3218</v>
      </c>
      <c r="E1582" s="25">
        <v>-236114.24</v>
      </c>
      <c r="F1582" s="25">
        <v>-232688.1</v>
      </c>
      <c r="G1582" s="25">
        <v>-233877.06</v>
      </c>
      <c r="H1582" s="25">
        <v>-226563.6</v>
      </c>
      <c r="I1582" s="25">
        <v>-214090.03</v>
      </c>
      <c r="J1582" s="25">
        <v>-207771.22</v>
      </c>
      <c r="K1582" s="25">
        <v>-200400.25</v>
      </c>
      <c r="L1582" s="25">
        <v>-203306.41</v>
      </c>
      <c r="M1582" s="25">
        <v>-218142.8</v>
      </c>
      <c r="N1582" s="25">
        <v>-227284.4</v>
      </c>
      <c r="O1582" s="25">
        <v>-237609.74</v>
      </c>
      <c r="P1582" s="25">
        <v>-243101.93</v>
      </c>
      <c r="Q1582" s="25">
        <v>-248494.42</v>
      </c>
      <c r="R1582" s="25">
        <f t="shared" si="212"/>
        <v>-223928.32250000001</v>
      </c>
      <c r="T1582" s="26"/>
      <c r="U1582" s="26">
        <f t="shared" si="211"/>
        <v>-223928.32250000001</v>
      </c>
      <c r="V1582" s="26"/>
      <c r="W1582" s="26"/>
      <c r="X1582" s="26"/>
      <c r="Y1582" s="26"/>
      <c r="Z1582" s="26"/>
      <c r="AA1582" s="26"/>
      <c r="AB1582" s="1"/>
      <c r="AC1582" s="27"/>
    </row>
    <row r="1583" spans="1:29" ht="13.5" hidden="1" outlineLevel="3" thickBot="1" x14ac:dyDescent="0.25">
      <c r="A1583" s="28" t="s">
        <v>3169</v>
      </c>
      <c r="B1583" s="28" t="s">
        <v>3170</v>
      </c>
      <c r="C1583" s="24" t="s">
        <v>3219</v>
      </c>
      <c r="D1583" s="24" t="s">
        <v>3220</v>
      </c>
      <c r="E1583" s="25">
        <v>-17720163.82</v>
      </c>
      <c r="F1583" s="25">
        <v>-17449323.879999999</v>
      </c>
      <c r="G1583" s="25">
        <v>-17183792.329999998</v>
      </c>
      <c r="H1583" s="25">
        <v>-17107325.52</v>
      </c>
      <c r="I1583" s="25">
        <v>-17078983.399999999</v>
      </c>
      <c r="J1583" s="25">
        <v>-16949148.539999999</v>
      </c>
      <c r="K1583" s="25">
        <v>-17149513.309999999</v>
      </c>
      <c r="L1583" s="25">
        <v>-17244762.850000001</v>
      </c>
      <c r="M1583" s="25">
        <v>-17259455.07</v>
      </c>
      <c r="N1583" s="25">
        <v>-17158658.16</v>
      </c>
      <c r="O1583" s="25">
        <v>-17251023.649999999</v>
      </c>
      <c r="P1583" s="25">
        <v>-17243349.890000001</v>
      </c>
      <c r="Q1583" s="25">
        <v>-17551003.579999998</v>
      </c>
      <c r="R1583" s="25">
        <f t="shared" si="212"/>
        <v>-17225910.024999995</v>
      </c>
      <c r="T1583" s="26"/>
      <c r="U1583" s="26">
        <f t="shared" si="211"/>
        <v>-17225910.024999995</v>
      </c>
      <c r="V1583" s="26"/>
      <c r="W1583" s="26"/>
      <c r="X1583" s="26"/>
      <c r="Y1583" s="26"/>
      <c r="Z1583" s="26"/>
      <c r="AA1583" s="26"/>
      <c r="AB1583" s="1"/>
      <c r="AC1583" s="27"/>
    </row>
    <row r="1584" spans="1:29" ht="13.5" hidden="1" outlineLevel="3" thickBot="1" x14ac:dyDescent="0.25">
      <c r="A1584" s="28" t="s">
        <v>3169</v>
      </c>
      <c r="B1584" s="28" t="s">
        <v>3170</v>
      </c>
      <c r="C1584" s="24" t="s">
        <v>3221</v>
      </c>
      <c r="D1584" s="24" t="s">
        <v>3222</v>
      </c>
      <c r="E1584" s="25">
        <v>-6740282.9699999997</v>
      </c>
      <c r="F1584" s="25">
        <v>-5799234.3600000003</v>
      </c>
      <c r="G1584" s="25">
        <v>-5753919.4699999997</v>
      </c>
      <c r="H1584" s="25">
        <v>-5654843.9800000004</v>
      </c>
      <c r="I1584" s="25">
        <v>-5596509.8200000003</v>
      </c>
      <c r="J1584" s="25">
        <v>-5565087.3300000001</v>
      </c>
      <c r="K1584" s="25">
        <v>-6173356.04</v>
      </c>
      <c r="L1584" s="25">
        <v>-6135966.0300000003</v>
      </c>
      <c r="M1584" s="25">
        <v>-6228443.6399999997</v>
      </c>
      <c r="N1584" s="25">
        <v>-6294915.0899999999</v>
      </c>
      <c r="O1584" s="25">
        <v>-6304135.54</v>
      </c>
      <c r="P1584" s="25">
        <v>-6296627.8399999999</v>
      </c>
      <c r="Q1584" s="25">
        <v>-6257328.79</v>
      </c>
      <c r="R1584" s="25">
        <f t="shared" si="212"/>
        <v>-6025153.751666666</v>
      </c>
      <c r="T1584" s="26"/>
      <c r="U1584" s="26">
        <f t="shared" si="211"/>
        <v>-6025153.751666666</v>
      </c>
      <c r="V1584" s="26"/>
      <c r="W1584" s="26"/>
      <c r="X1584" s="26"/>
      <c r="Y1584" s="26"/>
      <c r="Z1584" s="26"/>
      <c r="AA1584" s="26"/>
      <c r="AB1584" s="1"/>
      <c r="AC1584" s="27"/>
    </row>
    <row r="1585" spans="1:29" ht="13.5" hidden="1" outlineLevel="3" thickBot="1" x14ac:dyDescent="0.25">
      <c r="A1585" s="28" t="s">
        <v>3169</v>
      </c>
      <c r="B1585" s="28" t="s">
        <v>3170</v>
      </c>
      <c r="C1585" s="24" t="s">
        <v>3223</v>
      </c>
      <c r="D1585" s="24" t="s">
        <v>3224</v>
      </c>
      <c r="E1585" s="25">
        <v>-17541480</v>
      </c>
      <c r="F1585" s="25">
        <v>-17650685</v>
      </c>
      <c r="G1585" s="25">
        <v>-17794680</v>
      </c>
      <c r="H1585" s="25">
        <v>-17923118</v>
      </c>
      <c r="I1585" s="25">
        <v>-18014752</v>
      </c>
      <c r="J1585" s="25">
        <v>-18099921</v>
      </c>
      <c r="K1585" s="25">
        <v>-18133410</v>
      </c>
      <c r="L1585" s="25">
        <v>-18184922</v>
      </c>
      <c r="M1585" s="25">
        <v>-18226532</v>
      </c>
      <c r="N1585" s="25">
        <v>-18244294</v>
      </c>
      <c r="O1585" s="25">
        <v>-18273107</v>
      </c>
      <c r="P1585" s="25">
        <v>-18345047</v>
      </c>
      <c r="Q1585" s="25">
        <v>-18392510</v>
      </c>
      <c r="R1585" s="25">
        <f t="shared" si="212"/>
        <v>-18071455.25</v>
      </c>
      <c r="T1585" s="26"/>
      <c r="U1585" s="26"/>
      <c r="V1585" s="26">
        <f>R1585</f>
        <v>-18071455.25</v>
      </c>
      <c r="W1585" s="26"/>
      <c r="X1585" s="26"/>
      <c r="Y1585" s="26"/>
      <c r="Z1585" s="26"/>
      <c r="AA1585" s="26">
        <f>V1585</f>
        <v>-18071455.25</v>
      </c>
      <c r="AB1585" s="1"/>
      <c r="AC1585" s="27">
        <f>IF(V1585=0,0,Y1585/V1585)</f>
        <v>0</v>
      </c>
    </row>
    <row r="1586" spans="1:29" ht="13.5" hidden="1" outlineLevel="3" thickBot="1" x14ac:dyDescent="0.25">
      <c r="A1586" s="28" t="s">
        <v>3169</v>
      </c>
      <c r="B1586" s="28" t="s">
        <v>3170</v>
      </c>
      <c r="C1586" s="24" t="s">
        <v>3225</v>
      </c>
      <c r="D1586" s="24" t="s">
        <v>3226</v>
      </c>
      <c r="E1586" s="25">
        <v>-4352000</v>
      </c>
      <c r="F1586" s="25">
        <v>-4352000</v>
      </c>
      <c r="G1586" s="25">
        <v>-4352000</v>
      </c>
      <c r="H1586" s="25">
        <v>-4352000</v>
      </c>
      <c r="I1586" s="25">
        <v>-4352000</v>
      </c>
      <c r="J1586" s="25">
        <v>-4352000</v>
      </c>
      <c r="K1586" s="25">
        <v>-4323000</v>
      </c>
      <c r="L1586" s="25">
        <v>-4322000</v>
      </c>
      <c r="M1586" s="25">
        <v>-4322000</v>
      </c>
      <c r="N1586" s="25">
        <v>-4323000</v>
      </c>
      <c r="O1586" s="25">
        <v>-4323000</v>
      </c>
      <c r="P1586" s="25">
        <v>-4323000</v>
      </c>
      <c r="Q1586" s="25">
        <v>-4323000</v>
      </c>
      <c r="R1586" s="25">
        <f t="shared" si="212"/>
        <v>-4336125</v>
      </c>
      <c r="T1586" s="26"/>
      <c r="U1586" s="26">
        <f t="shared" ref="U1586:U1621" si="213">R1586</f>
        <v>-4336125</v>
      </c>
      <c r="V1586" s="26"/>
      <c r="W1586" s="26"/>
      <c r="X1586" s="26"/>
      <c r="Y1586" s="26"/>
      <c r="Z1586" s="26"/>
      <c r="AA1586" s="26"/>
      <c r="AB1586" s="1"/>
      <c r="AC1586" s="27"/>
    </row>
    <row r="1587" spans="1:29" ht="13.5" hidden="1" outlineLevel="3" thickBot="1" x14ac:dyDescent="0.25">
      <c r="A1587" s="28" t="s">
        <v>3169</v>
      </c>
      <c r="B1587" s="28" t="s">
        <v>3170</v>
      </c>
      <c r="C1587" s="24" t="s">
        <v>3227</v>
      </c>
      <c r="D1587" s="24" t="s">
        <v>3228</v>
      </c>
      <c r="E1587" s="25">
        <v>-6200000</v>
      </c>
      <c r="F1587" s="25">
        <v>-6200000</v>
      </c>
      <c r="G1587" s="25">
        <v>-6200000</v>
      </c>
      <c r="H1587" s="25">
        <v>-6200000</v>
      </c>
      <c r="I1587" s="25">
        <v>-6200000</v>
      </c>
      <c r="J1587" s="25">
        <v>-6200000</v>
      </c>
      <c r="K1587" s="25">
        <v>-6200000</v>
      </c>
      <c r="L1587" s="25">
        <v>-6200000</v>
      </c>
      <c r="M1587" s="25">
        <v>-6200000</v>
      </c>
      <c r="N1587" s="25">
        <v>-5500000</v>
      </c>
      <c r="O1587" s="25">
        <v>-5500000</v>
      </c>
      <c r="P1587" s="25">
        <v>-5500000</v>
      </c>
      <c r="Q1587" s="25">
        <v>-5500000</v>
      </c>
      <c r="R1587" s="25">
        <f t="shared" si="212"/>
        <v>-5995833.333333333</v>
      </c>
      <c r="T1587" s="26"/>
      <c r="U1587" s="26">
        <f t="shared" si="213"/>
        <v>-5995833.333333333</v>
      </c>
      <c r="V1587" s="26"/>
      <c r="W1587" s="26"/>
      <c r="X1587" s="26"/>
      <c r="Y1587" s="26"/>
      <c r="Z1587" s="26"/>
      <c r="AA1587" s="26"/>
      <c r="AB1587" s="1"/>
      <c r="AC1587" s="27"/>
    </row>
    <row r="1588" spans="1:29" ht="13.5" hidden="1" outlineLevel="3" thickBot="1" x14ac:dyDescent="0.25">
      <c r="A1588" s="28" t="s">
        <v>3169</v>
      </c>
      <c r="B1588" s="28" t="s">
        <v>3170</v>
      </c>
      <c r="C1588" s="24" t="s">
        <v>3229</v>
      </c>
      <c r="D1588" s="24" t="s">
        <v>3230</v>
      </c>
      <c r="E1588" s="25">
        <v>0</v>
      </c>
      <c r="F1588" s="25">
        <v>0</v>
      </c>
      <c r="G1588" s="25">
        <v>0</v>
      </c>
      <c r="H1588" s="25">
        <v>-275018.77</v>
      </c>
      <c r="I1588" s="25">
        <v>0</v>
      </c>
      <c r="J1588" s="25">
        <v>0</v>
      </c>
      <c r="K1588" s="25">
        <v>0</v>
      </c>
      <c r="L1588" s="25">
        <v>0</v>
      </c>
      <c r="M1588" s="25">
        <v>0</v>
      </c>
      <c r="N1588" s="25">
        <v>-142118.19</v>
      </c>
      <c r="O1588" s="25">
        <v>-142118.19</v>
      </c>
      <c r="P1588" s="25">
        <v>-142118.19</v>
      </c>
      <c r="Q1588" s="25">
        <v>0</v>
      </c>
      <c r="R1588" s="25">
        <f t="shared" si="212"/>
        <v>-58447.778333333343</v>
      </c>
      <c r="T1588" s="26"/>
      <c r="U1588" s="26">
        <f t="shared" si="213"/>
        <v>-58447.778333333343</v>
      </c>
      <c r="V1588" s="26"/>
      <c r="W1588" s="26"/>
      <c r="X1588" s="26"/>
      <c r="Y1588" s="26"/>
      <c r="Z1588" s="26"/>
      <c r="AA1588" s="26"/>
      <c r="AB1588" s="1"/>
      <c r="AC1588" s="27"/>
    </row>
    <row r="1589" spans="1:29" ht="13.5" hidden="1" outlineLevel="3" thickBot="1" x14ac:dyDescent="0.25">
      <c r="A1589" s="28" t="s">
        <v>3169</v>
      </c>
      <c r="B1589" s="28" t="s">
        <v>3170</v>
      </c>
      <c r="C1589" s="24" t="s">
        <v>3231</v>
      </c>
      <c r="D1589" s="24" t="s">
        <v>3232</v>
      </c>
      <c r="E1589" s="25">
        <v>-515000</v>
      </c>
      <c r="F1589" s="25">
        <v>-511000</v>
      </c>
      <c r="G1589" s="25">
        <v>-508000</v>
      </c>
      <c r="H1589" s="25">
        <v>-505000</v>
      </c>
      <c r="I1589" s="25">
        <v>-501000</v>
      </c>
      <c r="J1589" s="25">
        <v>-501000</v>
      </c>
      <c r="K1589" s="25">
        <v>-488000</v>
      </c>
      <c r="L1589" s="25">
        <v>-488000</v>
      </c>
      <c r="M1589" s="25">
        <v>-488000</v>
      </c>
      <c r="N1589" s="25">
        <v>-480000</v>
      </c>
      <c r="O1589" s="25">
        <v>-480000</v>
      </c>
      <c r="P1589" s="25">
        <v>-480000</v>
      </c>
      <c r="Q1589" s="25">
        <v>-475000</v>
      </c>
      <c r="R1589" s="25">
        <f t="shared" si="212"/>
        <v>-493750</v>
      </c>
      <c r="T1589" s="26"/>
      <c r="U1589" s="26">
        <f t="shared" si="213"/>
        <v>-493750</v>
      </c>
      <c r="V1589" s="26"/>
      <c r="W1589" s="26"/>
      <c r="X1589" s="26"/>
      <c r="Y1589" s="26"/>
      <c r="Z1589" s="26"/>
      <c r="AA1589" s="26"/>
      <c r="AB1589" s="1"/>
      <c r="AC1589" s="27"/>
    </row>
    <row r="1590" spans="1:29" ht="13.5" hidden="1" outlineLevel="3" thickBot="1" x14ac:dyDescent="0.25">
      <c r="A1590" s="28" t="s">
        <v>3169</v>
      </c>
      <c r="B1590" s="28" t="s">
        <v>3170</v>
      </c>
      <c r="C1590" s="24" t="s">
        <v>3233</v>
      </c>
      <c r="D1590" s="24" t="s">
        <v>3234</v>
      </c>
      <c r="E1590" s="25">
        <v>-4778285.0999999996</v>
      </c>
      <c r="F1590" s="25">
        <v>-4376285.0999999996</v>
      </c>
      <c r="G1590" s="25">
        <v>-4368785.0999999996</v>
      </c>
      <c r="H1590" s="25">
        <v>-4016285.1</v>
      </c>
      <c r="I1590" s="25">
        <v>-3806285.1</v>
      </c>
      <c r="J1590" s="25">
        <v>-3806285.1</v>
      </c>
      <c r="K1590" s="25">
        <v>-3846285.1</v>
      </c>
      <c r="L1590" s="25">
        <v>-3846285.1</v>
      </c>
      <c r="M1590" s="25">
        <v>-3846285.1</v>
      </c>
      <c r="N1590" s="25">
        <v>-4134285.1</v>
      </c>
      <c r="O1590" s="25">
        <v>-4134285.1</v>
      </c>
      <c r="P1590" s="25">
        <v>-4134285.1</v>
      </c>
      <c r="Q1590" s="25">
        <v>-4082585.1</v>
      </c>
      <c r="R1590" s="25">
        <f t="shared" si="212"/>
        <v>-4062172.6</v>
      </c>
      <c r="T1590" s="26"/>
      <c r="U1590" s="26">
        <f t="shared" si="213"/>
        <v>-4062172.6</v>
      </c>
      <c r="V1590" s="26"/>
      <c r="W1590" s="26"/>
      <c r="X1590" s="26"/>
      <c r="Y1590" s="26"/>
      <c r="Z1590" s="26"/>
      <c r="AA1590" s="26"/>
      <c r="AB1590" s="1"/>
      <c r="AC1590" s="27"/>
    </row>
    <row r="1591" spans="1:29" ht="13.5" hidden="1" outlineLevel="3" thickBot="1" x14ac:dyDescent="0.25">
      <c r="A1591" s="28" t="s">
        <v>3169</v>
      </c>
      <c r="B1591" s="28" t="s">
        <v>3170</v>
      </c>
      <c r="C1591" s="24" t="s">
        <v>3235</v>
      </c>
      <c r="D1591" s="24" t="s">
        <v>3236</v>
      </c>
      <c r="E1591" s="25">
        <v>-3239918</v>
      </c>
      <c r="F1591" s="25">
        <v>-3239918</v>
      </c>
      <c r="G1591" s="25">
        <v>-3239918</v>
      </c>
      <c r="H1591" s="25">
        <v>-3239918</v>
      </c>
      <c r="I1591" s="25">
        <v>-3239918</v>
      </c>
      <c r="J1591" s="25">
        <v>-3239918</v>
      </c>
      <c r="K1591" s="25">
        <v>-8549918</v>
      </c>
      <c r="L1591" s="25">
        <v>-8549918</v>
      </c>
      <c r="M1591" s="25">
        <v>-8549918</v>
      </c>
      <c r="N1591" s="25">
        <v>-8549918</v>
      </c>
      <c r="O1591" s="25">
        <v>-8549918</v>
      </c>
      <c r="P1591" s="25">
        <v>-8549918</v>
      </c>
      <c r="Q1591" s="25">
        <v>0</v>
      </c>
      <c r="R1591" s="25">
        <f t="shared" si="212"/>
        <v>-5759921.416666667</v>
      </c>
      <c r="T1591" s="26"/>
      <c r="U1591" s="26">
        <f t="shared" si="213"/>
        <v>-5759921.416666667</v>
      </c>
      <c r="V1591" s="26"/>
      <c r="W1591" s="26"/>
      <c r="X1591" s="26"/>
      <c r="Y1591" s="26"/>
      <c r="Z1591" s="26"/>
      <c r="AA1591" s="26"/>
      <c r="AB1591" s="1"/>
      <c r="AC1591" s="27"/>
    </row>
    <row r="1592" spans="1:29" ht="13.5" hidden="1" outlineLevel="3" thickBot="1" x14ac:dyDescent="0.25">
      <c r="A1592" s="28" t="s">
        <v>3169</v>
      </c>
      <c r="B1592" s="28" t="s">
        <v>3170</v>
      </c>
      <c r="C1592" s="24" t="s">
        <v>3237</v>
      </c>
      <c r="D1592" s="24" t="s">
        <v>3238</v>
      </c>
      <c r="E1592" s="25">
        <v>-474430.96</v>
      </c>
      <c r="F1592" s="25">
        <v>-625425.62</v>
      </c>
      <c r="G1592" s="25">
        <v>-587504.17000000004</v>
      </c>
      <c r="H1592" s="25">
        <v>-571988.41</v>
      </c>
      <c r="I1592" s="25">
        <v>-430856.44</v>
      </c>
      <c r="J1592" s="25">
        <v>-430856.44</v>
      </c>
      <c r="K1592" s="25">
        <v>-429644.19</v>
      </c>
      <c r="L1592" s="25">
        <v>-429644.19</v>
      </c>
      <c r="M1592" s="25">
        <v>-429644.19</v>
      </c>
      <c r="N1592" s="25">
        <v>-710620.31</v>
      </c>
      <c r="O1592" s="25">
        <v>-710620.31</v>
      </c>
      <c r="P1592" s="25">
        <v>-710620.31</v>
      </c>
      <c r="Q1592" s="25">
        <v>-569896.81000000006</v>
      </c>
      <c r="R1592" s="25">
        <f t="shared" si="212"/>
        <v>-549132.37208333344</v>
      </c>
      <c r="T1592" s="26"/>
      <c r="U1592" s="26">
        <f t="shared" si="213"/>
        <v>-549132.37208333344</v>
      </c>
      <c r="V1592" s="26"/>
      <c r="W1592" s="26"/>
      <c r="X1592" s="26"/>
      <c r="Y1592" s="26"/>
      <c r="Z1592" s="26"/>
      <c r="AA1592" s="26"/>
      <c r="AB1592" s="1"/>
      <c r="AC1592" s="27"/>
    </row>
    <row r="1593" spans="1:29" ht="13.5" hidden="1" outlineLevel="3" thickBot="1" x14ac:dyDescent="0.25">
      <c r="A1593" s="28" t="s">
        <v>3169</v>
      </c>
      <c r="B1593" s="28" t="s">
        <v>3170</v>
      </c>
      <c r="C1593" s="24" t="s">
        <v>3239</v>
      </c>
      <c r="D1593" s="24" t="s">
        <v>3240</v>
      </c>
      <c r="E1593" s="25">
        <v>-58485073.810000002</v>
      </c>
      <c r="F1593" s="25">
        <v>-58120884.329999998</v>
      </c>
      <c r="G1593" s="25">
        <v>-59444623.210000001</v>
      </c>
      <c r="H1593" s="25">
        <v>-59456383.079999998</v>
      </c>
      <c r="I1593" s="25">
        <v>-64786071.200000003</v>
      </c>
      <c r="J1593" s="25">
        <v>-64786071.200000003</v>
      </c>
      <c r="K1593" s="25">
        <v>-63361893.710000001</v>
      </c>
      <c r="L1593" s="25">
        <v>-63361893.710000001</v>
      </c>
      <c r="M1593" s="25">
        <v>-63361893.710000001</v>
      </c>
      <c r="N1593" s="25">
        <v>-62730367.93</v>
      </c>
      <c r="O1593" s="25">
        <v>-62730367.93</v>
      </c>
      <c r="P1593" s="25">
        <v>-62730367.93</v>
      </c>
      <c r="Q1593" s="25">
        <v>-29538141.649999999</v>
      </c>
      <c r="R1593" s="25">
        <f t="shared" si="212"/>
        <v>-60740202.139166653</v>
      </c>
      <c r="T1593" s="26"/>
      <c r="U1593" s="26">
        <f t="shared" si="213"/>
        <v>-60740202.139166653</v>
      </c>
      <c r="V1593" s="26"/>
      <c r="W1593" s="26"/>
      <c r="X1593" s="26"/>
      <c r="Y1593" s="26"/>
      <c r="Z1593" s="26"/>
      <c r="AA1593" s="26"/>
      <c r="AB1593" s="1"/>
      <c r="AC1593" s="27"/>
    </row>
    <row r="1594" spans="1:29" ht="13.5" hidden="1" outlineLevel="3" thickBot="1" x14ac:dyDescent="0.25">
      <c r="A1594" s="28" t="s">
        <v>3169</v>
      </c>
      <c r="B1594" s="28" t="s">
        <v>3170</v>
      </c>
      <c r="C1594" s="24" t="s">
        <v>3241</v>
      </c>
      <c r="D1594" s="24" t="s">
        <v>3242</v>
      </c>
      <c r="E1594" s="25">
        <v>-7986642.7599999998</v>
      </c>
      <c r="F1594" s="25">
        <v>-7920403.2800000003</v>
      </c>
      <c r="G1594" s="25">
        <v>-7906015.6600000001</v>
      </c>
      <c r="H1594" s="25">
        <v>-7858914.6699999999</v>
      </c>
      <c r="I1594" s="25">
        <v>-7855944.5599999996</v>
      </c>
      <c r="J1594" s="25">
        <v>-7855944.5599999996</v>
      </c>
      <c r="K1594" s="25">
        <v>-8002111.21</v>
      </c>
      <c r="L1594" s="25">
        <v>-8002111.21</v>
      </c>
      <c r="M1594" s="25">
        <v>-8002111.21</v>
      </c>
      <c r="N1594" s="25">
        <v>-11415363.25</v>
      </c>
      <c r="O1594" s="25">
        <v>-11415363.25</v>
      </c>
      <c r="P1594" s="25">
        <v>-11415363.25</v>
      </c>
      <c r="Q1594" s="25">
        <v>-11319639.720000001</v>
      </c>
      <c r="R1594" s="25">
        <f t="shared" si="212"/>
        <v>-8941898.9458333328</v>
      </c>
      <c r="T1594" s="26"/>
      <c r="U1594" s="26">
        <f t="shared" si="213"/>
        <v>-8941898.9458333328</v>
      </c>
      <c r="V1594" s="26"/>
      <c r="W1594" s="26"/>
      <c r="X1594" s="26"/>
      <c r="Y1594" s="26"/>
      <c r="Z1594" s="26"/>
      <c r="AA1594" s="26"/>
      <c r="AB1594" s="1"/>
      <c r="AC1594" s="27"/>
    </row>
    <row r="1595" spans="1:29" ht="13.5" hidden="1" outlineLevel="3" thickBot="1" x14ac:dyDescent="0.25">
      <c r="A1595" s="28" t="s">
        <v>3169</v>
      </c>
      <c r="B1595" s="28" t="s">
        <v>3170</v>
      </c>
      <c r="C1595" s="24" t="s">
        <v>3243</v>
      </c>
      <c r="D1595" s="24" t="s">
        <v>3244</v>
      </c>
      <c r="E1595" s="25">
        <v>0</v>
      </c>
      <c r="F1595" s="25">
        <v>0</v>
      </c>
      <c r="G1595" s="25">
        <v>-234289.94</v>
      </c>
      <c r="H1595" s="25">
        <v>-667682.99</v>
      </c>
      <c r="I1595" s="25">
        <v>-629843.64</v>
      </c>
      <c r="J1595" s="25">
        <v>-629843.64</v>
      </c>
      <c r="K1595" s="25">
        <v>-569558.15</v>
      </c>
      <c r="L1595" s="25">
        <v>-569558.15</v>
      </c>
      <c r="M1595" s="25">
        <v>-569558.15</v>
      </c>
      <c r="N1595" s="25">
        <v>-561814.75</v>
      </c>
      <c r="O1595" s="25">
        <v>-561814.75</v>
      </c>
      <c r="P1595" s="25">
        <v>-561814.75</v>
      </c>
      <c r="Q1595" s="25">
        <v>-514859.12</v>
      </c>
      <c r="R1595" s="25">
        <f t="shared" si="212"/>
        <v>-484434.03916666663</v>
      </c>
      <c r="T1595" s="26"/>
      <c r="U1595" s="26">
        <f t="shared" si="213"/>
        <v>-484434.03916666663</v>
      </c>
      <c r="V1595" s="26"/>
      <c r="W1595" s="26"/>
      <c r="X1595" s="26"/>
      <c r="Y1595" s="26"/>
      <c r="Z1595" s="26"/>
      <c r="AA1595" s="26"/>
      <c r="AB1595" s="1"/>
      <c r="AC1595" s="27"/>
    </row>
    <row r="1596" spans="1:29" ht="13.5" hidden="1" outlineLevel="3" thickBot="1" x14ac:dyDescent="0.25">
      <c r="A1596" s="28" t="s">
        <v>3169</v>
      </c>
      <c r="B1596" s="28" t="s">
        <v>3170</v>
      </c>
      <c r="C1596" s="24" t="s">
        <v>3245</v>
      </c>
      <c r="D1596" s="24" t="s">
        <v>3246</v>
      </c>
      <c r="E1596" s="25">
        <v>-23661039.460000001</v>
      </c>
      <c r="F1596" s="25">
        <v>-23538605.09</v>
      </c>
      <c r="G1596" s="25">
        <v>-22951636.620000001</v>
      </c>
      <c r="H1596" s="25">
        <v>-21797228.969999999</v>
      </c>
      <c r="I1596" s="25">
        <v>-20292467.59</v>
      </c>
      <c r="J1596" s="25">
        <v>-20292467.59</v>
      </c>
      <c r="K1596" s="25">
        <v>-15307829</v>
      </c>
      <c r="L1596" s="25">
        <v>-15307829</v>
      </c>
      <c r="M1596" s="25">
        <v>-15307829</v>
      </c>
      <c r="N1596" s="25">
        <v>-14282072.92</v>
      </c>
      <c r="O1596" s="25">
        <v>-14282072.92</v>
      </c>
      <c r="P1596" s="25">
        <v>-14282072.92</v>
      </c>
      <c r="Q1596" s="25">
        <v>-14671386.4</v>
      </c>
      <c r="R1596" s="25">
        <f t="shared" si="212"/>
        <v>-18067360.379166663</v>
      </c>
      <c r="T1596" s="26"/>
      <c r="U1596" s="26">
        <f t="shared" si="213"/>
        <v>-18067360.379166663</v>
      </c>
      <c r="V1596" s="26"/>
      <c r="W1596" s="26"/>
      <c r="X1596" s="26"/>
      <c r="Y1596" s="26"/>
      <c r="Z1596" s="26"/>
      <c r="AA1596" s="26"/>
      <c r="AB1596" s="1"/>
      <c r="AC1596" s="27"/>
    </row>
    <row r="1597" spans="1:29" ht="13.5" hidden="1" outlineLevel="3" thickBot="1" x14ac:dyDescent="0.25">
      <c r="A1597" s="28" t="s">
        <v>3169</v>
      </c>
      <c r="B1597" s="28" t="s">
        <v>3170</v>
      </c>
      <c r="C1597" s="24" t="s">
        <v>3247</v>
      </c>
      <c r="D1597" s="24" t="s">
        <v>3248</v>
      </c>
      <c r="E1597" s="25">
        <v>-992000</v>
      </c>
      <c r="F1597" s="25">
        <v>-992000</v>
      </c>
      <c r="G1597" s="25">
        <v>-992000</v>
      </c>
      <c r="H1597" s="25">
        <v>-992000</v>
      </c>
      <c r="I1597" s="25">
        <v>-992000</v>
      </c>
      <c r="J1597" s="25">
        <v>-992000</v>
      </c>
      <c r="K1597" s="25">
        <v>-992000</v>
      </c>
      <c r="L1597" s="25">
        <v>-992000</v>
      </c>
      <c r="M1597" s="25">
        <v>-992000</v>
      </c>
      <c r="N1597" s="25">
        <v>-1800000</v>
      </c>
      <c r="O1597" s="25">
        <v>-1800000</v>
      </c>
      <c r="P1597" s="25">
        <v>-1800000</v>
      </c>
      <c r="Q1597" s="25">
        <v>-1800000</v>
      </c>
      <c r="R1597" s="25">
        <f t="shared" si="212"/>
        <v>-1227666.6666666667</v>
      </c>
      <c r="T1597" s="26"/>
      <c r="U1597" s="26">
        <f t="shared" si="213"/>
        <v>-1227666.6666666667</v>
      </c>
      <c r="V1597" s="26"/>
      <c r="W1597" s="26"/>
      <c r="X1597" s="26"/>
      <c r="Y1597" s="26"/>
      <c r="Z1597" s="26"/>
      <c r="AA1597" s="26"/>
      <c r="AB1597" s="1"/>
      <c r="AC1597" s="27"/>
    </row>
    <row r="1598" spans="1:29" ht="13.5" hidden="1" outlineLevel="3" thickBot="1" x14ac:dyDescent="0.25">
      <c r="A1598" s="28" t="s">
        <v>3169</v>
      </c>
      <c r="B1598" s="28" t="s">
        <v>3170</v>
      </c>
      <c r="C1598" s="24" t="s">
        <v>3249</v>
      </c>
      <c r="D1598" s="24" t="s">
        <v>3250</v>
      </c>
      <c r="E1598" s="25">
        <v>-4981060.3099999996</v>
      </c>
      <c r="F1598" s="25">
        <v>-2462613.48</v>
      </c>
      <c r="G1598" s="25">
        <v>-2237396.35</v>
      </c>
      <c r="H1598" s="25">
        <v>-2112995.7599999998</v>
      </c>
      <c r="I1598" s="25">
        <v>-1751588.71</v>
      </c>
      <c r="J1598" s="25">
        <v>-1751588.71</v>
      </c>
      <c r="K1598" s="25">
        <v>-1170518.93</v>
      </c>
      <c r="L1598" s="25">
        <v>-1170518.93</v>
      </c>
      <c r="M1598" s="25">
        <v>-1170518.93</v>
      </c>
      <c r="N1598" s="25">
        <v>-615531.12</v>
      </c>
      <c r="O1598" s="25">
        <v>-615531.12</v>
      </c>
      <c r="P1598" s="25">
        <v>-615531.12</v>
      </c>
      <c r="Q1598" s="25">
        <v>-2780281.26</v>
      </c>
      <c r="R1598" s="25">
        <f t="shared" si="212"/>
        <v>-1629583.6620833331</v>
      </c>
      <c r="T1598" s="26"/>
      <c r="U1598" s="26">
        <f t="shared" si="213"/>
        <v>-1629583.6620833331</v>
      </c>
      <c r="V1598" s="26"/>
      <c r="W1598" s="26"/>
      <c r="X1598" s="26"/>
      <c r="Y1598" s="26"/>
      <c r="Z1598" s="26"/>
      <c r="AA1598" s="26"/>
      <c r="AB1598" s="1"/>
      <c r="AC1598" s="27"/>
    </row>
    <row r="1599" spans="1:29" ht="13.5" hidden="1" outlineLevel="3" thickBot="1" x14ac:dyDescent="0.25">
      <c r="A1599" s="28" t="s">
        <v>3169</v>
      </c>
      <c r="B1599" s="28" t="s">
        <v>3170</v>
      </c>
      <c r="C1599" s="24" t="s">
        <v>3251</v>
      </c>
      <c r="D1599" s="24" t="s">
        <v>3252</v>
      </c>
      <c r="E1599" s="25">
        <v>-726321.43</v>
      </c>
      <c r="F1599" s="25">
        <v>-847477.76000000001</v>
      </c>
      <c r="G1599" s="25">
        <v>-245884.09</v>
      </c>
      <c r="H1599" s="25">
        <v>-367040.42</v>
      </c>
      <c r="I1599" s="25">
        <v>-126821.75</v>
      </c>
      <c r="J1599" s="25">
        <v>-247978.08</v>
      </c>
      <c r="K1599" s="25">
        <v>-369134.41</v>
      </c>
      <c r="L1599" s="25">
        <v>-304025.12</v>
      </c>
      <c r="M1599" s="25">
        <v>-415739.18</v>
      </c>
      <c r="N1599" s="25">
        <v>-538004.39</v>
      </c>
      <c r="O1599" s="25">
        <v>-660269.6</v>
      </c>
      <c r="P1599" s="25">
        <v>-782534.81</v>
      </c>
      <c r="Q1599" s="25">
        <v>-904800.02</v>
      </c>
      <c r="R1599" s="25">
        <f t="shared" si="212"/>
        <v>-476705.86125000007</v>
      </c>
      <c r="T1599" s="26"/>
      <c r="U1599" s="26">
        <f t="shared" si="213"/>
        <v>-476705.86125000007</v>
      </c>
      <c r="V1599" s="26"/>
      <c r="W1599" s="26"/>
      <c r="X1599" s="26"/>
      <c r="Y1599" s="26"/>
      <c r="Z1599" s="26"/>
      <c r="AA1599" s="26"/>
      <c r="AB1599" s="1"/>
      <c r="AC1599" s="27"/>
    </row>
    <row r="1600" spans="1:29" ht="13.5" hidden="1" outlineLevel="3" thickBot="1" x14ac:dyDescent="0.25">
      <c r="A1600" s="28" t="s">
        <v>3169</v>
      </c>
      <c r="B1600" s="28" t="s">
        <v>3170</v>
      </c>
      <c r="C1600" s="24" t="s">
        <v>3253</v>
      </c>
      <c r="D1600" s="24" t="s">
        <v>3254</v>
      </c>
      <c r="E1600" s="25">
        <v>-408738</v>
      </c>
      <c r="F1600" s="25">
        <v>-408738</v>
      </c>
      <c r="G1600" s="25">
        <v>-408738</v>
      </c>
      <c r="H1600" s="25">
        <v>-337537</v>
      </c>
      <c r="I1600" s="25">
        <v>-337537</v>
      </c>
      <c r="J1600" s="25">
        <v>-337537</v>
      </c>
      <c r="K1600" s="25">
        <v>-284748</v>
      </c>
      <c r="L1600" s="25">
        <v>-284748</v>
      </c>
      <c r="M1600" s="25">
        <v>-284748</v>
      </c>
      <c r="N1600" s="25">
        <v>-283191</v>
      </c>
      <c r="O1600" s="25">
        <v>-283191</v>
      </c>
      <c r="P1600" s="25">
        <v>-283191</v>
      </c>
      <c r="Q1600" s="25">
        <v>-281634</v>
      </c>
      <c r="R1600" s="25">
        <f t="shared" si="212"/>
        <v>-323257.5</v>
      </c>
      <c r="T1600" s="26"/>
      <c r="U1600" s="26">
        <f t="shared" si="213"/>
        <v>-323257.5</v>
      </c>
      <c r="V1600" s="26"/>
      <c r="W1600" s="26"/>
      <c r="X1600" s="26"/>
      <c r="Y1600" s="26"/>
      <c r="Z1600" s="26"/>
      <c r="AA1600" s="26"/>
      <c r="AB1600" s="1"/>
      <c r="AC1600" s="27"/>
    </row>
    <row r="1601" spans="1:29" ht="13.5" hidden="1" outlineLevel="3" thickBot="1" x14ac:dyDescent="0.25">
      <c r="A1601" s="28" t="s">
        <v>3169</v>
      </c>
      <c r="B1601" s="28" t="s">
        <v>3170</v>
      </c>
      <c r="C1601" s="24" t="s">
        <v>3255</v>
      </c>
      <c r="D1601" s="24" t="s">
        <v>3256</v>
      </c>
      <c r="E1601" s="25">
        <v>-172072</v>
      </c>
      <c r="F1601" s="25">
        <v>-172072</v>
      </c>
      <c r="G1601" s="25">
        <v>-172072</v>
      </c>
      <c r="H1601" s="25">
        <v>-173120</v>
      </c>
      <c r="I1601" s="25">
        <v>-173120</v>
      </c>
      <c r="J1601" s="25">
        <v>-173120</v>
      </c>
      <c r="K1601" s="25">
        <v>-181656</v>
      </c>
      <c r="L1601" s="25">
        <v>-181656</v>
      </c>
      <c r="M1601" s="25">
        <v>-181656</v>
      </c>
      <c r="N1601" s="25">
        <v>-182797</v>
      </c>
      <c r="O1601" s="25">
        <v>-182797</v>
      </c>
      <c r="P1601" s="25">
        <v>-182797</v>
      </c>
      <c r="Q1601" s="25">
        <v>-183938</v>
      </c>
      <c r="R1601" s="25">
        <f t="shared" si="212"/>
        <v>-177905.66666666666</v>
      </c>
      <c r="T1601" s="26"/>
      <c r="U1601" s="26">
        <f t="shared" si="213"/>
        <v>-177905.66666666666</v>
      </c>
      <c r="V1601" s="26"/>
      <c r="W1601" s="26"/>
      <c r="X1601" s="26"/>
      <c r="Y1601" s="26"/>
      <c r="Z1601" s="26"/>
      <c r="AA1601" s="26"/>
      <c r="AB1601" s="1"/>
      <c r="AC1601" s="27"/>
    </row>
    <row r="1602" spans="1:29" ht="13.5" hidden="1" outlineLevel="3" thickBot="1" x14ac:dyDescent="0.25">
      <c r="A1602" s="28" t="s">
        <v>3169</v>
      </c>
      <c r="B1602" s="28" t="s">
        <v>3170</v>
      </c>
      <c r="C1602" s="24" t="s">
        <v>3257</v>
      </c>
      <c r="D1602" s="24" t="s">
        <v>3258</v>
      </c>
      <c r="E1602" s="25">
        <v>-6899774</v>
      </c>
      <c r="F1602" s="25">
        <v>-6899774</v>
      </c>
      <c r="G1602" s="25">
        <v>-6899774</v>
      </c>
      <c r="H1602" s="25">
        <v>-5760797</v>
      </c>
      <c r="I1602" s="25">
        <v>-5760797</v>
      </c>
      <c r="J1602" s="25">
        <v>-5760797</v>
      </c>
      <c r="K1602" s="25">
        <v>-4816420</v>
      </c>
      <c r="L1602" s="25">
        <v>-4816420</v>
      </c>
      <c r="M1602" s="25">
        <v>-4816420</v>
      </c>
      <c r="N1602" s="25">
        <v>-5695576</v>
      </c>
      <c r="O1602" s="25">
        <v>-5695576</v>
      </c>
      <c r="P1602" s="25">
        <v>-5695576</v>
      </c>
      <c r="Q1602" s="25">
        <v>-7854770</v>
      </c>
      <c r="R1602" s="25">
        <f t="shared" si="212"/>
        <v>-5832933.25</v>
      </c>
      <c r="T1602" s="26"/>
      <c r="U1602" s="26">
        <f t="shared" si="213"/>
        <v>-5832933.25</v>
      </c>
      <c r="V1602" s="26"/>
      <c r="W1602" s="26"/>
      <c r="X1602" s="26"/>
      <c r="Y1602" s="26"/>
      <c r="Z1602" s="26"/>
      <c r="AA1602" s="26"/>
      <c r="AB1602" s="1"/>
      <c r="AC1602" s="27"/>
    </row>
    <row r="1603" spans="1:29" ht="13.5" hidden="1" outlineLevel="3" thickBot="1" x14ac:dyDescent="0.25">
      <c r="A1603" s="28" t="s">
        <v>3169</v>
      </c>
      <c r="B1603" s="28" t="s">
        <v>3170</v>
      </c>
      <c r="C1603" s="24" t="s">
        <v>3259</v>
      </c>
      <c r="D1603" s="24" t="s">
        <v>3260</v>
      </c>
      <c r="E1603" s="25">
        <v>-859364.59</v>
      </c>
      <c r="F1603" s="25">
        <v>-6336662</v>
      </c>
      <c r="G1603" s="25">
        <v>-5628671.1500000004</v>
      </c>
      <c r="H1603" s="25">
        <v>-4993180.4400000004</v>
      </c>
      <c r="I1603" s="25">
        <v>-4859096.93</v>
      </c>
      <c r="J1603" s="25">
        <v>-4859096.93</v>
      </c>
      <c r="K1603" s="25">
        <v>-3585633.34</v>
      </c>
      <c r="L1603" s="25">
        <v>-3585633.34</v>
      </c>
      <c r="M1603" s="25">
        <v>-3585633.34</v>
      </c>
      <c r="N1603" s="25">
        <v>-2255319.14</v>
      </c>
      <c r="O1603" s="25">
        <v>-2255319.14</v>
      </c>
      <c r="P1603" s="25">
        <v>-2255319.14</v>
      </c>
      <c r="Q1603" s="25">
        <v>-872720.59</v>
      </c>
      <c r="R1603" s="25">
        <f t="shared" si="212"/>
        <v>-3755467.2900000005</v>
      </c>
      <c r="T1603" s="26"/>
      <c r="U1603" s="26">
        <f t="shared" si="213"/>
        <v>-3755467.2900000005</v>
      </c>
      <c r="V1603" s="26"/>
      <c r="W1603" s="26"/>
      <c r="X1603" s="26"/>
      <c r="Y1603" s="26"/>
      <c r="Z1603" s="26"/>
      <c r="AA1603" s="26"/>
      <c r="AB1603" s="1"/>
      <c r="AC1603" s="27"/>
    </row>
    <row r="1604" spans="1:29" ht="13.5" hidden="1" outlineLevel="3" thickBot="1" x14ac:dyDescent="0.25">
      <c r="A1604" s="28" t="s">
        <v>3169</v>
      </c>
      <c r="B1604" s="28" t="s">
        <v>3170</v>
      </c>
      <c r="C1604" s="24" t="s">
        <v>3261</v>
      </c>
      <c r="D1604" s="24" t="s">
        <v>3262</v>
      </c>
      <c r="E1604" s="25">
        <v>-106187.5</v>
      </c>
      <c r="F1604" s="25">
        <v>-106233.33</v>
      </c>
      <c r="G1604" s="25">
        <v>-106279.17</v>
      </c>
      <c r="H1604" s="25">
        <v>-106325</v>
      </c>
      <c r="I1604" s="25">
        <v>-106370.83</v>
      </c>
      <c r="J1604" s="25">
        <v>-106370.83</v>
      </c>
      <c r="K1604" s="25">
        <v>-424472.24</v>
      </c>
      <c r="L1604" s="25">
        <v>-424472.24</v>
      </c>
      <c r="M1604" s="25">
        <v>-424472.24</v>
      </c>
      <c r="N1604" s="25">
        <v>-439618.52</v>
      </c>
      <c r="O1604" s="25">
        <v>-439618.52</v>
      </c>
      <c r="P1604" s="25">
        <v>-439618.52</v>
      </c>
      <c r="Q1604" s="25">
        <v>-597686.35</v>
      </c>
      <c r="R1604" s="25">
        <f t="shared" si="212"/>
        <v>-289649.0304166667</v>
      </c>
      <c r="T1604" s="26"/>
      <c r="U1604" s="26">
        <f t="shared" si="213"/>
        <v>-289649.0304166667</v>
      </c>
      <c r="V1604" s="26"/>
      <c r="W1604" s="26"/>
      <c r="X1604" s="26"/>
      <c r="Y1604" s="26"/>
      <c r="Z1604" s="26"/>
      <c r="AA1604" s="26"/>
      <c r="AB1604" s="1"/>
      <c r="AC1604" s="27"/>
    </row>
    <row r="1605" spans="1:29" ht="13.5" hidden="1" outlineLevel="3" thickBot="1" x14ac:dyDescent="0.25">
      <c r="A1605" s="28" t="s">
        <v>3169</v>
      </c>
      <c r="B1605" s="28" t="s">
        <v>3170</v>
      </c>
      <c r="C1605" s="24" t="s">
        <v>3263</v>
      </c>
      <c r="D1605" s="24" t="s">
        <v>3264</v>
      </c>
      <c r="E1605" s="25">
        <v>-10898848.76</v>
      </c>
      <c r="F1605" s="25">
        <v>-10960259.58</v>
      </c>
      <c r="G1605" s="25">
        <v>-11062129.130000001</v>
      </c>
      <c r="H1605" s="25">
        <v>-10868004.52</v>
      </c>
      <c r="I1605" s="25">
        <v>-11093945.27</v>
      </c>
      <c r="J1605" s="25">
        <v>-11093945.27</v>
      </c>
      <c r="K1605" s="25">
        <v>-17172053.379999999</v>
      </c>
      <c r="L1605" s="25">
        <v>-17172053.379999999</v>
      </c>
      <c r="M1605" s="25">
        <v>-17172053.379999999</v>
      </c>
      <c r="N1605" s="25">
        <v>-12255589.720000001</v>
      </c>
      <c r="O1605" s="25">
        <v>-12255589.720000001</v>
      </c>
      <c r="P1605" s="25">
        <v>-12255589.720000001</v>
      </c>
      <c r="Q1605" s="25">
        <v>-11335193.52</v>
      </c>
      <c r="R1605" s="25">
        <f t="shared" si="212"/>
        <v>-12873186.184166664</v>
      </c>
      <c r="T1605" s="26"/>
      <c r="U1605" s="26">
        <f t="shared" si="213"/>
        <v>-12873186.184166664</v>
      </c>
      <c r="V1605" s="26"/>
      <c r="W1605" s="26"/>
      <c r="X1605" s="26"/>
      <c r="Y1605" s="26"/>
      <c r="Z1605" s="26"/>
      <c r="AA1605" s="26"/>
      <c r="AB1605" s="1"/>
      <c r="AC1605" s="27"/>
    </row>
    <row r="1606" spans="1:29" ht="13.5" hidden="1" outlineLevel="3" thickBot="1" x14ac:dyDescent="0.25">
      <c r="A1606" s="28" t="s">
        <v>3169</v>
      </c>
      <c r="B1606" s="28" t="s">
        <v>3170</v>
      </c>
      <c r="C1606" s="24" t="s">
        <v>3265</v>
      </c>
      <c r="D1606" s="24" t="s">
        <v>3266</v>
      </c>
      <c r="E1606" s="25">
        <v>4778285.0999999996</v>
      </c>
      <c r="F1606" s="25">
        <v>4376285.0999999996</v>
      </c>
      <c r="G1606" s="25">
        <v>4368785.0999999996</v>
      </c>
      <c r="H1606" s="25">
        <v>4016285.1</v>
      </c>
      <c r="I1606" s="25">
        <v>3806285.1</v>
      </c>
      <c r="J1606" s="25">
        <v>3806285.1</v>
      </c>
      <c r="K1606" s="25">
        <v>3846285.1</v>
      </c>
      <c r="L1606" s="25">
        <v>3846285.1</v>
      </c>
      <c r="M1606" s="25">
        <v>3846285.1</v>
      </c>
      <c r="N1606" s="25">
        <v>4134285.1</v>
      </c>
      <c r="O1606" s="25">
        <v>4134285.1</v>
      </c>
      <c r="P1606" s="25">
        <v>4134285.1</v>
      </c>
      <c r="Q1606" s="25">
        <v>4082585.1</v>
      </c>
      <c r="R1606" s="25">
        <f t="shared" si="212"/>
        <v>4062172.6</v>
      </c>
      <c r="T1606" s="26"/>
      <c r="U1606" s="26">
        <f t="shared" si="213"/>
        <v>4062172.6</v>
      </c>
      <c r="V1606" s="26"/>
      <c r="W1606" s="26"/>
      <c r="X1606" s="26"/>
      <c r="Y1606" s="26"/>
      <c r="Z1606" s="26"/>
      <c r="AA1606" s="26"/>
      <c r="AB1606" s="1"/>
      <c r="AC1606" s="27"/>
    </row>
    <row r="1607" spans="1:29" ht="13.5" hidden="1" outlineLevel="3" thickBot="1" x14ac:dyDescent="0.25">
      <c r="A1607" s="28" t="s">
        <v>3169</v>
      </c>
      <c r="B1607" s="28" t="s">
        <v>3170</v>
      </c>
      <c r="C1607" s="24" t="s">
        <v>3267</v>
      </c>
      <c r="D1607" s="24" t="s">
        <v>3268</v>
      </c>
      <c r="E1607" s="25">
        <v>6200000</v>
      </c>
      <c r="F1607" s="25">
        <v>6200000</v>
      </c>
      <c r="G1607" s="25">
        <v>6200000</v>
      </c>
      <c r="H1607" s="25">
        <v>6200000</v>
      </c>
      <c r="I1607" s="25">
        <v>6200000</v>
      </c>
      <c r="J1607" s="25">
        <v>6200000</v>
      </c>
      <c r="K1607" s="25">
        <v>6200000</v>
      </c>
      <c r="L1607" s="25">
        <v>6200000</v>
      </c>
      <c r="M1607" s="25">
        <v>6200000</v>
      </c>
      <c r="N1607" s="25">
        <v>5500000</v>
      </c>
      <c r="O1607" s="25">
        <v>5500000</v>
      </c>
      <c r="P1607" s="25">
        <v>5500000</v>
      </c>
      <c r="Q1607" s="25">
        <v>5500000</v>
      </c>
      <c r="R1607" s="25">
        <f t="shared" si="212"/>
        <v>5995833.333333333</v>
      </c>
      <c r="T1607" s="26"/>
      <c r="U1607" s="26">
        <f t="shared" si="213"/>
        <v>5995833.333333333</v>
      </c>
      <c r="V1607" s="26"/>
      <c r="W1607" s="26"/>
      <c r="X1607" s="26"/>
      <c r="Y1607" s="26"/>
      <c r="Z1607" s="26"/>
      <c r="AA1607" s="26"/>
      <c r="AB1607" s="1"/>
      <c r="AC1607" s="27"/>
    </row>
    <row r="1608" spans="1:29" ht="13.5" hidden="1" outlineLevel="3" thickBot="1" x14ac:dyDescent="0.25">
      <c r="A1608" s="28" t="s">
        <v>3169</v>
      </c>
      <c r="B1608" s="28" t="s">
        <v>3170</v>
      </c>
      <c r="C1608" s="24" t="s">
        <v>3269</v>
      </c>
      <c r="D1608" s="24" t="s">
        <v>3270</v>
      </c>
      <c r="E1608" s="25">
        <v>3239918</v>
      </c>
      <c r="F1608" s="25">
        <v>3239918</v>
      </c>
      <c r="G1608" s="25">
        <v>3239918</v>
      </c>
      <c r="H1608" s="25">
        <v>3239918</v>
      </c>
      <c r="I1608" s="25">
        <v>3239918</v>
      </c>
      <c r="J1608" s="25">
        <v>3239918</v>
      </c>
      <c r="K1608" s="25">
        <v>8549918</v>
      </c>
      <c r="L1608" s="25">
        <v>8549918</v>
      </c>
      <c r="M1608" s="25">
        <v>8549918</v>
      </c>
      <c r="N1608" s="25">
        <v>8549918</v>
      </c>
      <c r="O1608" s="25">
        <v>8549918</v>
      </c>
      <c r="P1608" s="25">
        <v>8549918</v>
      </c>
      <c r="Q1608" s="25">
        <v>0</v>
      </c>
      <c r="R1608" s="25">
        <f t="shared" si="212"/>
        <v>5759921.416666667</v>
      </c>
      <c r="T1608" s="26"/>
      <c r="U1608" s="26">
        <f t="shared" si="213"/>
        <v>5759921.416666667</v>
      </c>
      <c r="V1608" s="26"/>
      <c r="W1608" s="26"/>
      <c r="X1608" s="26"/>
      <c r="Y1608" s="26"/>
      <c r="Z1608" s="26"/>
      <c r="AA1608" s="26"/>
      <c r="AB1608" s="1"/>
      <c r="AC1608" s="27"/>
    </row>
    <row r="1609" spans="1:29" ht="13.5" hidden="1" outlineLevel="3" thickBot="1" x14ac:dyDescent="0.25">
      <c r="A1609" s="28" t="s">
        <v>3169</v>
      </c>
      <c r="B1609" s="28" t="s">
        <v>3170</v>
      </c>
      <c r="C1609" s="24" t="s">
        <v>3271</v>
      </c>
      <c r="D1609" s="24" t="s">
        <v>3272</v>
      </c>
      <c r="E1609" s="25">
        <v>408738</v>
      </c>
      <c r="F1609" s="25">
        <v>408738</v>
      </c>
      <c r="G1609" s="25">
        <v>408738</v>
      </c>
      <c r="H1609" s="25">
        <v>337537</v>
      </c>
      <c r="I1609" s="25">
        <v>337537</v>
      </c>
      <c r="J1609" s="25">
        <v>337537</v>
      </c>
      <c r="K1609" s="25">
        <v>284748</v>
      </c>
      <c r="L1609" s="25">
        <v>284748</v>
      </c>
      <c r="M1609" s="25">
        <v>284748</v>
      </c>
      <c r="N1609" s="25">
        <v>283191</v>
      </c>
      <c r="O1609" s="25">
        <v>283191</v>
      </c>
      <c r="P1609" s="25">
        <v>283191</v>
      </c>
      <c r="Q1609" s="25">
        <v>281634</v>
      </c>
      <c r="R1609" s="25">
        <f t="shared" si="212"/>
        <v>323257.5</v>
      </c>
      <c r="T1609" s="26"/>
      <c r="U1609" s="26">
        <f t="shared" si="213"/>
        <v>323257.5</v>
      </c>
      <c r="V1609" s="26"/>
      <c r="W1609" s="26"/>
      <c r="X1609" s="26"/>
      <c r="Y1609" s="26"/>
      <c r="Z1609" s="26"/>
      <c r="AA1609" s="26"/>
      <c r="AB1609" s="1"/>
      <c r="AC1609" s="27"/>
    </row>
    <row r="1610" spans="1:29" ht="13.5" hidden="1" outlineLevel="3" thickBot="1" x14ac:dyDescent="0.25">
      <c r="A1610" s="28" t="s">
        <v>3169</v>
      </c>
      <c r="B1610" s="28" t="s">
        <v>3170</v>
      </c>
      <c r="C1610" s="24" t="s">
        <v>3273</v>
      </c>
      <c r="D1610" s="24" t="s">
        <v>3274</v>
      </c>
      <c r="E1610" s="25">
        <v>172072</v>
      </c>
      <c r="F1610" s="25">
        <v>172072</v>
      </c>
      <c r="G1610" s="25">
        <v>172072</v>
      </c>
      <c r="H1610" s="25">
        <v>173120</v>
      </c>
      <c r="I1610" s="25">
        <v>173120</v>
      </c>
      <c r="J1610" s="25">
        <v>173120</v>
      </c>
      <c r="K1610" s="25">
        <v>181656</v>
      </c>
      <c r="L1610" s="25">
        <v>181656</v>
      </c>
      <c r="M1610" s="25">
        <v>181656</v>
      </c>
      <c r="N1610" s="25">
        <v>182797</v>
      </c>
      <c r="O1610" s="25">
        <v>182797</v>
      </c>
      <c r="P1610" s="25">
        <v>182797</v>
      </c>
      <c r="Q1610" s="25">
        <v>183938</v>
      </c>
      <c r="R1610" s="25">
        <f t="shared" si="212"/>
        <v>177905.66666666666</v>
      </c>
      <c r="T1610" s="26"/>
      <c r="U1610" s="26">
        <f t="shared" si="213"/>
        <v>177905.66666666666</v>
      </c>
      <c r="V1610" s="26"/>
      <c r="W1610" s="26"/>
      <c r="X1610" s="26"/>
      <c r="Y1610" s="26"/>
      <c r="Z1610" s="26"/>
      <c r="AA1610" s="26"/>
      <c r="AB1610" s="1"/>
      <c r="AC1610" s="27"/>
    </row>
    <row r="1611" spans="1:29" ht="13.5" hidden="1" outlineLevel="3" thickBot="1" x14ac:dyDescent="0.25">
      <c r="A1611" s="28" t="s">
        <v>3169</v>
      </c>
      <c r="B1611" s="28" t="s">
        <v>3170</v>
      </c>
      <c r="C1611" s="24" t="s">
        <v>3275</v>
      </c>
      <c r="D1611" s="24" t="s">
        <v>3276</v>
      </c>
      <c r="E1611" s="25">
        <v>6899774</v>
      </c>
      <c r="F1611" s="25">
        <v>6899774</v>
      </c>
      <c r="G1611" s="25">
        <v>6899774</v>
      </c>
      <c r="H1611" s="25">
        <v>5760797</v>
      </c>
      <c r="I1611" s="25">
        <v>5760797</v>
      </c>
      <c r="J1611" s="25">
        <v>5760797</v>
      </c>
      <c r="K1611" s="25">
        <v>4816420</v>
      </c>
      <c r="L1611" s="25">
        <v>4816420</v>
      </c>
      <c r="M1611" s="25">
        <v>4816420</v>
      </c>
      <c r="N1611" s="25">
        <v>5695576</v>
      </c>
      <c r="O1611" s="25">
        <v>5695576</v>
      </c>
      <c r="P1611" s="25">
        <v>5695576</v>
      </c>
      <c r="Q1611" s="25">
        <v>7854770</v>
      </c>
      <c r="R1611" s="25">
        <f t="shared" si="212"/>
        <v>5832933.25</v>
      </c>
      <c r="T1611" s="26"/>
      <c r="U1611" s="26">
        <f t="shared" si="213"/>
        <v>5832933.25</v>
      </c>
      <c r="V1611" s="26"/>
      <c r="W1611" s="26"/>
      <c r="X1611" s="26"/>
      <c r="Y1611" s="26"/>
      <c r="Z1611" s="26"/>
      <c r="AA1611" s="26"/>
      <c r="AB1611" s="1"/>
      <c r="AC1611" s="27"/>
    </row>
    <row r="1612" spans="1:29" ht="13.5" hidden="1" outlineLevel="3" thickBot="1" x14ac:dyDescent="0.25">
      <c r="A1612" s="28" t="s">
        <v>3169</v>
      </c>
      <c r="B1612" s="28" t="s">
        <v>3170</v>
      </c>
      <c r="C1612" s="24" t="s">
        <v>3277</v>
      </c>
      <c r="D1612" s="24" t="s">
        <v>3278</v>
      </c>
      <c r="E1612" s="25">
        <v>474430.96</v>
      </c>
      <c r="F1612" s="25">
        <v>625425.62</v>
      </c>
      <c r="G1612" s="25">
        <v>587504.17000000004</v>
      </c>
      <c r="H1612" s="25">
        <v>571988.41</v>
      </c>
      <c r="I1612" s="25">
        <v>430856.44</v>
      </c>
      <c r="J1612" s="25">
        <v>430856.44</v>
      </c>
      <c r="K1612" s="25">
        <v>429644.19</v>
      </c>
      <c r="L1612" s="25">
        <v>429644.19</v>
      </c>
      <c r="M1612" s="25">
        <v>429644.19</v>
      </c>
      <c r="N1612" s="25">
        <v>710620.31</v>
      </c>
      <c r="O1612" s="25">
        <v>710620.31</v>
      </c>
      <c r="P1612" s="25">
        <v>710620.31</v>
      </c>
      <c r="Q1612" s="25">
        <v>569896.81000000006</v>
      </c>
      <c r="R1612" s="25">
        <f t="shared" si="212"/>
        <v>549132.37208333344</v>
      </c>
      <c r="T1612" s="26"/>
      <c r="U1612" s="26">
        <f t="shared" si="213"/>
        <v>549132.37208333344</v>
      </c>
      <c r="V1612" s="26"/>
      <c r="W1612" s="26"/>
      <c r="X1612" s="26"/>
      <c r="Y1612" s="26"/>
      <c r="Z1612" s="26"/>
      <c r="AA1612" s="26"/>
      <c r="AB1612" s="1"/>
      <c r="AC1612" s="27"/>
    </row>
    <row r="1613" spans="1:29" ht="13.5" hidden="1" outlineLevel="3" thickBot="1" x14ac:dyDescent="0.25">
      <c r="A1613" s="28" t="s">
        <v>3169</v>
      </c>
      <c r="B1613" s="28" t="s">
        <v>3170</v>
      </c>
      <c r="C1613" s="24" t="s">
        <v>3279</v>
      </c>
      <c r="D1613" s="24" t="s">
        <v>3280</v>
      </c>
      <c r="E1613" s="25">
        <v>23661039.460000001</v>
      </c>
      <c r="F1613" s="25">
        <v>23538605.09</v>
      </c>
      <c r="G1613" s="25">
        <v>22951636.620000001</v>
      </c>
      <c r="H1613" s="25">
        <v>21797228.969999999</v>
      </c>
      <c r="I1613" s="25">
        <v>20292467.59</v>
      </c>
      <c r="J1613" s="25">
        <v>20292467.59</v>
      </c>
      <c r="K1613" s="25">
        <v>15307829</v>
      </c>
      <c r="L1613" s="25">
        <v>15307829</v>
      </c>
      <c r="M1613" s="25">
        <v>15307829</v>
      </c>
      <c r="N1613" s="25">
        <v>14282072.92</v>
      </c>
      <c r="O1613" s="25">
        <v>14282072.92</v>
      </c>
      <c r="P1613" s="25">
        <v>14282072.92</v>
      </c>
      <c r="Q1613" s="25">
        <v>14671386.4</v>
      </c>
      <c r="R1613" s="25">
        <f t="shared" si="212"/>
        <v>18067360.379166663</v>
      </c>
      <c r="T1613" s="26"/>
      <c r="U1613" s="26">
        <f t="shared" si="213"/>
        <v>18067360.379166663</v>
      </c>
      <c r="V1613" s="26"/>
      <c r="W1613" s="26"/>
      <c r="X1613" s="26"/>
      <c r="Y1613" s="26"/>
      <c r="Z1613" s="26"/>
      <c r="AA1613" s="26"/>
      <c r="AB1613" s="1"/>
      <c r="AC1613" s="27"/>
    </row>
    <row r="1614" spans="1:29" ht="13.5" hidden="1" outlineLevel="3" thickBot="1" x14ac:dyDescent="0.25">
      <c r="A1614" s="28" t="s">
        <v>3169</v>
      </c>
      <c r="B1614" s="28" t="s">
        <v>3170</v>
      </c>
      <c r="C1614" s="24" t="s">
        <v>3281</v>
      </c>
      <c r="D1614" s="24" t="s">
        <v>3282</v>
      </c>
      <c r="E1614" s="25">
        <v>859364.59</v>
      </c>
      <c r="F1614" s="25">
        <v>6336662</v>
      </c>
      <c r="G1614" s="25">
        <v>5628671.1500000004</v>
      </c>
      <c r="H1614" s="25">
        <v>4993180.4400000004</v>
      </c>
      <c r="I1614" s="25">
        <v>4859096.93</v>
      </c>
      <c r="J1614" s="25">
        <v>4859096.93</v>
      </c>
      <c r="K1614" s="25">
        <v>3585633.34</v>
      </c>
      <c r="L1614" s="25">
        <v>3585633.34</v>
      </c>
      <c r="M1614" s="25">
        <v>3585633.34</v>
      </c>
      <c r="N1614" s="25">
        <v>2255319.14</v>
      </c>
      <c r="O1614" s="25">
        <v>2255319.14</v>
      </c>
      <c r="P1614" s="25">
        <v>2255319.14</v>
      </c>
      <c r="Q1614" s="25">
        <v>872720.59</v>
      </c>
      <c r="R1614" s="25">
        <f t="shared" si="212"/>
        <v>3755467.2900000005</v>
      </c>
      <c r="T1614" s="26"/>
      <c r="U1614" s="26">
        <f t="shared" si="213"/>
        <v>3755467.2900000005</v>
      </c>
      <c r="V1614" s="26"/>
      <c r="W1614" s="26"/>
      <c r="X1614" s="26"/>
      <c r="Y1614" s="26"/>
      <c r="Z1614" s="26"/>
      <c r="AA1614" s="26"/>
      <c r="AB1614" s="1"/>
      <c r="AC1614" s="27"/>
    </row>
    <row r="1615" spans="1:29" ht="13.5" hidden="1" outlineLevel="3" thickBot="1" x14ac:dyDescent="0.25">
      <c r="A1615" s="28" t="s">
        <v>3169</v>
      </c>
      <c r="B1615" s="28" t="s">
        <v>3170</v>
      </c>
      <c r="C1615" s="24" t="s">
        <v>3283</v>
      </c>
      <c r="D1615" s="24" t="s">
        <v>3284</v>
      </c>
      <c r="E1615" s="25">
        <v>7986642.7599999998</v>
      </c>
      <c r="F1615" s="25">
        <v>7920403.2800000003</v>
      </c>
      <c r="G1615" s="25">
        <v>7906015.6600000001</v>
      </c>
      <c r="H1615" s="25">
        <v>7858914.6699999999</v>
      </c>
      <c r="I1615" s="25">
        <v>7855944.5599999996</v>
      </c>
      <c r="J1615" s="25">
        <v>7855944.5599999996</v>
      </c>
      <c r="K1615" s="25">
        <v>8002111.21</v>
      </c>
      <c r="L1615" s="25">
        <v>8002111.21</v>
      </c>
      <c r="M1615" s="25">
        <v>8002111.21</v>
      </c>
      <c r="N1615" s="25">
        <v>11415363.25</v>
      </c>
      <c r="O1615" s="25">
        <v>11415363.25</v>
      </c>
      <c r="P1615" s="25">
        <v>11415363.25</v>
      </c>
      <c r="Q1615" s="25">
        <v>11319639.720000001</v>
      </c>
      <c r="R1615" s="25">
        <f t="shared" si="212"/>
        <v>8941898.9458333328</v>
      </c>
      <c r="T1615" s="26"/>
      <c r="U1615" s="26">
        <f t="shared" si="213"/>
        <v>8941898.9458333328</v>
      </c>
      <c r="V1615" s="26"/>
      <c r="W1615" s="26"/>
      <c r="X1615" s="26"/>
      <c r="Y1615" s="26"/>
      <c r="Z1615" s="26"/>
      <c r="AA1615" s="26"/>
      <c r="AB1615" s="1"/>
      <c r="AC1615" s="27"/>
    </row>
    <row r="1616" spans="1:29" ht="13.5" hidden="1" outlineLevel="3" thickBot="1" x14ac:dyDescent="0.25">
      <c r="A1616" s="28" t="s">
        <v>3169</v>
      </c>
      <c r="B1616" s="28" t="s">
        <v>3170</v>
      </c>
      <c r="C1616" s="24" t="s">
        <v>3285</v>
      </c>
      <c r="D1616" s="24" t="s">
        <v>3286</v>
      </c>
      <c r="E1616" s="25">
        <v>106187.5</v>
      </c>
      <c r="F1616" s="25">
        <v>106233.33</v>
      </c>
      <c r="G1616" s="25">
        <v>106279.17</v>
      </c>
      <c r="H1616" s="25">
        <v>106325</v>
      </c>
      <c r="I1616" s="25">
        <v>106370.83</v>
      </c>
      <c r="J1616" s="25">
        <v>106370.83</v>
      </c>
      <c r="K1616" s="25">
        <v>424472.24</v>
      </c>
      <c r="L1616" s="25">
        <v>424472.24</v>
      </c>
      <c r="M1616" s="25">
        <v>424472.24</v>
      </c>
      <c r="N1616" s="25">
        <v>439618.52</v>
      </c>
      <c r="O1616" s="25">
        <v>439618.52</v>
      </c>
      <c r="P1616" s="25">
        <v>439618.52</v>
      </c>
      <c r="Q1616" s="25">
        <v>597686.35</v>
      </c>
      <c r="R1616" s="25">
        <f t="shared" si="212"/>
        <v>289649.0304166667</v>
      </c>
      <c r="T1616" s="26"/>
      <c r="U1616" s="26">
        <f t="shared" si="213"/>
        <v>289649.0304166667</v>
      </c>
      <c r="V1616" s="26"/>
      <c r="W1616" s="26"/>
      <c r="X1616" s="26"/>
      <c r="Y1616" s="26"/>
      <c r="Z1616" s="26"/>
      <c r="AA1616" s="26"/>
      <c r="AB1616" s="1"/>
      <c r="AC1616" s="27"/>
    </row>
    <row r="1617" spans="1:31" ht="13.5" hidden="1" outlineLevel="3" thickBot="1" x14ac:dyDescent="0.25">
      <c r="A1617" s="28" t="s">
        <v>3169</v>
      </c>
      <c r="B1617" s="28" t="s">
        <v>3170</v>
      </c>
      <c r="C1617" s="24" t="s">
        <v>3287</v>
      </c>
      <c r="D1617" s="24" t="s">
        <v>3288</v>
      </c>
      <c r="E1617" s="25">
        <v>0</v>
      </c>
      <c r="F1617" s="25">
        <v>0</v>
      </c>
      <c r="G1617" s="25">
        <v>234289.94</v>
      </c>
      <c r="H1617" s="25">
        <v>667682.99</v>
      </c>
      <c r="I1617" s="25">
        <v>629843.64</v>
      </c>
      <c r="J1617" s="25">
        <v>629843.64</v>
      </c>
      <c r="K1617" s="25">
        <v>569558.15</v>
      </c>
      <c r="L1617" s="25">
        <v>569558.15</v>
      </c>
      <c r="M1617" s="25">
        <v>569558.15</v>
      </c>
      <c r="N1617" s="25">
        <v>561814.75</v>
      </c>
      <c r="O1617" s="25">
        <v>561814.75</v>
      </c>
      <c r="P1617" s="25">
        <v>561814.75</v>
      </c>
      <c r="Q1617" s="25">
        <v>514859.12</v>
      </c>
      <c r="R1617" s="25">
        <f t="shared" si="212"/>
        <v>484434.03916666663</v>
      </c>
      <c r="T1617" s="26"/>
      <c r="U1617" s="26">
        <f t="shared" si="213"/>
        <v>484434.03916666663</v>
      </c>
      <c r="V1617" s="26"/>
      <c r="W1617" s="26"/>
      <c r="X1617" s="26"/>
      <c r="Y1617" s="26"/>
      <c r="Z1617" s="26"/>
      <c r="AA1617" s="26"/>
      <c r="AB1617" s="1"/>
      <c r="AC1617" s="27"/>
    </row>
    <row r="1618" spans="1:31" ht="13.5" hidden="1" outlineLevel="3" thickBot="1" x14ac:dyDescent="0.25">
      <c r="A1618" s="28" t="s">
        <v>3169</v>
      </c>
      <c r="B1618" s="28" t="s">
        <v>3170</v>
      </c>
      <c r="C1618" s="24" t="s">
        <v>3289</v>
      </c>
      <c r="D1618" s="24" t="s">
        <v>3290</v>
      </c>
      <c r="E1618" s="25">
        <v>10898848.76</v>
      </c>
      <c r="F1618" s="25">
        <v>10960259.58</v>
      </c>
      <c r="G1618" s="25">
        <v>11062129.130000001</v>
      </c>
      <c r="H1618" s="25">
        <v>10868004.52</v>
      </c>
      <c r="I1618" s="25">
        <v>11093945.27</v>
      </c>
      <c r="J1618" s="25">
        <v>11093945.27</v>
      </c>
      <c r="K1618" s="25">
        <v>17172053.379999999</v>
      </c>
      <c r="L1618" s="25">
        <v>17172053.379999999</v>
      </c>
      <c r="M1618" s="25">
        <v>17172053.379999999</v>
      </c>
      <c r="N1618" s="25">
        <v>12255589.720000001</v>
      </c>
      <c r="O1618" s="25">
        <v>12255589.720000001</v>
      </c>
      <c r="P1618" s="25">
        <v>12255589.720000001</v>
      </c>
      <c r="Q1618" s="25">
        <v>11335193.52</v>
      </c>
      <c r="R1618" s="25">
        <f t="shared" si="212"/>
        <v>12873186.184166664</v>
      </c>
      <c r="T1618" s="26"/>
      <c r="U1618" s="26">
        <f t="shared" si="213"/>
        <v>12873186.184166664</v>
      </c>
      <c r="V1618" s="26"/>
      <c r="W1618" s="26"/>
      <c r="X1618" s="26"/>
      <c r="Y1618" s="26"/>
      <c r="Z1618" s="26"/>
      <c r="AA1618" s="26"/>
      <c r="AB1618" s="1"/>
      <c r="AC1618" s="27"/>
    </row>
    <row r="1619" spans="1:31" ht="13.5" hidden="1" outlineLevel="3" thickBot="1" x14ac:dyDescent="0.25">
      <c r="A1619" s="28" t="s">
        <v>3169</v>
      </c>
      <c r="B1619" s="28" t="s">
        <v>3170</v>
      </c>
      <c r="C1619" s="24" t="s">
        <v>3291</v>
      </c>
      <c r="D1619" s="24" t="s">
        <v>3292</v>
      </c>
      <c r="E1619" s="25">
        <v>992000</v>
      </c>
      <c r="F1619" s="25">
        <v>992000</v>
      </c>
      <c r="G1619" s="25">
        <v>992000</v>
      </c>
      <c r="H1619" s="25">
        <v>992000</v>
      </c>
      <c r="I1619" s="25">
        <v>992000</v>
      </c>
      <c r="J1619" s="25">
        <v>992000</v>
      </c>
      <c r="K1619" s="25">
        <v>992000</v>
      </c>
      <c r="L1619" s="25">
        <v>992000</v>
      </c>
      <c r="M1619" s="25">
        <v>992000</v>
      </c>
      <c r="N1619" s="25">
        <v>1800000</v>
      </c>
      <c r="O1619" s="25">
        <v>1800000</v>
      </c>
      <c r="P1619" s="25">
        <v>1800000</v>
      </c>
      <c r="Q1619" s="25">
        <v>1800000</v>
      </c>
      <c r="R1619" s="25">
        <f t="shared" si="212"/>
        <v>1227666.6666666667</v>
      </c>
      <c r="T1619" s="26"/>
      <c r="U1619" s="26">
        <f t="shared" si="213"/>
        <v>1227666.6666666667</v>
      </c>
      <c r="V1619" s="26"/>
      <c r="W1619" s="26"/>
      <c r="X1619" s="26"/>
      <c r="Y1619" s="26"/>
      <c r="Z1619" s="26"/>
      <c r="AA1619" s="26"/>
      <c r="AB1619" s="1"/>
      <c r="AC1619" s="27"/>
    </row>
    <row r="1620" spans="1:31" ht="13.5" hidden="1" outlineLevel="3" thickBot="1" x14ac:dyDescent="0.25">
      <c r="A1620" s="28" t="s">
        <v>3169</v>
      </c>
      <c r="B1620" s="28" t="s">
        <v>3170</v>
      </c>
      <c r="C1620" s="24" t="s">
        <v>3293</v>
      </c>
      <c r="D1620" s="24" t="s">
        <v>3294</v>
      </c>
      <c r="E1620" s="25">
        <v>4981060.3099999996</v>
      </c>
      <c r="F1620" s="25">
        <v>2462613.48</v>
      </c>
      <c r="G1620" s="25">
        <v>2237396.35</v>
      </c>
      <c r="H1620" s="25">
        <v>2112995.7599999998</v>
      </c>
      <c r="I1620" s="25">
        <v>1751588.71</v>
      </c>
      <c r="J1620" s="25">
        <v>1751588.71</v>
      </c>
      <c r="K1620" s="25">
        <v>1170518.93</v>
      </c>
      <c r="L1620" s="25">
        <v>1170518.93</v>
      </c>
      <c r="M1620" s="25">
        <v>1170518.93</v>
      </c>
      <c r="N1620" s="25">
        <v>615531.12</v>
      </c>
      <c r="O1620" s="25">
        <v>615531.12</v>
      </c>
      <c r="P1620" s="25">
        <v>615531.12</v>
      </c>
      <c r="Q1620" s="25">
        <v>2780281.26</v>
      </c>
      <c r="R1620" s="25">
        <f t="shared" si="212"/>
        <v>1629583.6620833331</v>
      </c>
      <c r="T1620" s="26"/>
      <c r="U1620" s="26">
        <f t="shared" si="213"/>
        <v>1629583.6620833331</v>
      </c>
      <c r="V1620" s="26"/>
      <c r="W1620" s="26"/>
      <c r="X1620" s="26"/>
      <c r="Y1620" s="26"/>
      <c r="Z1620" s="26"/>
      <c r="AA1620" s="26"/>
      <c r="AB1620" s="1"/>
      <c r="AC1620" s="27"/>
    </row>
    <row r="1621" spans="1:31" ht="13.5" hidden="1" outlineLevel="3" thickBot="1" x14ac:dyDescent="0.25">
      <c r="A1621" s="28" t="s">
        <v>3169</v>
      </c>
      <c r="B1621" s="28" t="s">
        <v>3170</v>
      </c>
      <c r="C1621" s="24" t="s">
        <v>3295</v>
      </c>
      <c r="D1621" s="24" t="s">
        <v>3296</v>
      </c>
      <c r="E1621" s="25">
        <v>58485073.810000002</v>
      </c>
      <c r="F1621" s="25">
        <v>58120884.329999998</v>
      </c>
      <c r="G1621" s="25">
        <v>59444623.210000001</v>
      </c>
      <c r="H1621" s="25">
        <v>59456383.079999998</v>
      </c>
      <c r="I1621" s="25">
        <v>64786071.200000003</v>
      </c>
      <c r="J1621" s="25">
        <v>64786071.200000003</v>
      </c>
      <c r="K1621" s="25">
        <v>63361893.710000001</v>
      </c>
      <c r="L1621" s="25">
        <v>63361893.710000001</v>
      </c>
      <c r="M1621" s="25">
        <v>63361893.710000001</v>
      </c>
      <c r="N1621" s="25">
        <v>62730367.93</v>
      </c>
      <c r="O1621" s="25">
        <v>62730367.93</v>
      </c>
      <c r="P1621" s="25">
        <v>62730367.93</v>
      </c>
      <c r="Q1621" s="25">
        <v>29538141.649999999</v>
      </c>
      <c r="R1621" s="25">
        <f t="shared" ref="R1621" si="214">(E1621+2*SUM(F1621:P1621)+Q1621)/24</f>
        <v>60740202.139166653</v>
      </c>
      <c r="T1621" s="26"/>
      <c r="U1621" s="26">
        <f t="shared" si="213"/>
        <v>60740202.139166653</v>
      </c>
      <c r="V1621" s="26"/>
      <c r="W1621" s="26"/>
      <c r="X1621" s="26"/>
      <c r="Y1621" s="26"/>
      <c r="Z1621" s="26"/>
      <c r="AA1621" s="26"/>
      <c r="AB1621" s="1"/>
      <c r="AC1621" s="27"/>
    </row>
    <row r="1622" spans="1:31" ht="13.5" hidden="1" outlineLevel="2" collapsed="1" thickBot="1" x14ac:dyDescent="0.25">
      <c r="A1622" s="29" t="s">
        <v>3297</v>
      </c>
      <c r="B1622" s="29"/>
      <c r="C1622" s="29"/>
      <c r="D1622" s="29"/>
      <c r="E1622" s="30">
        <f t="shared" ref="E1622:R1622" si="215">SUBTOTAL(9,E1559:E1621)</f>
        <v>-106805358.13</v>
      </c>
      <c r="F1622" s="30">
        <f t="shared" si="215"/>
        <v>-107567615.06000002</v>
      </c>
      <c r="G1622" s="30">
        <f t="shared" si="215"/>
        <v>-105106015.98999998</v>
      </c>
      <c r="H1622" s="30">
        <f t="shared" si="215"/>
        <v>-108453250.42999996</v>
      </c>
      <c r="I1622" s="30">
        <f t="shared" si="215"/>
        <v>-108516239.56000002</v>
      </c>
      <c r="J1622" s="30">
        <f t="shared" si="215"/>
        <v>-82621630.429999992</v>
      </c>
      <c r="K1622" s="30">
        <f t="shared" si="215"/>
        <v>-87320482.810000002</v>
      </c>
      <c r="L1622" s="30">
        <f t="shared" si="215"/>
        <v>-88390003.319999993</v>
      </c>
      <c r="M1622" s="30">
        <f t="shared" si="215"/>
        <v>-91550083.75</v>
      </c>
      <c r="N1622" s="30">
        <f t="shared" si="215"/>
        <v>-93769640.409999967</v>
      </c>
      <c r="O1622" s="30">
        <f t="shared" si="215"/>
        <v>-94117018.589999974</v>
      </c>
      <c r="P1622" s="30">
        <f t="shared" si="215"/>
        <v>-97296641.599999994</v>
      </c>
      <c r="Q1622" s="30">
        <f t="shared" si="215"/>
        <v>-99728252.370000005</v>
      </c>
      <c r="R1622" s="30">
        <f t="shared" si="215"/>
        <v>-97331285.599999994</v>
      </c>
      <c r="S1622" s="4"/>
      <c r="T1622" s="30">
        <f>SUBTOTAL(9,T1559:T1621)</f>
        <v>0</v>
      </c>
      <c r="U1622" s="30">
        <f>SUBTOTAL(9,U1559:U1621)</f>
        <v>-79259830.349999994</v>
      </c>
      <c r="V1622" s="30">
        <f>SUBTOTAL(9,V1559:V1621)</f>
        <v>-18071455.25</v>
      </c>
      <c r="W1622" s="30">
        <f>SUBTOTAL(9,W1559:W1621)</f>
        <v>0</v>
      </c>
      <c r="X1622" s="30"/>
      <c r="Y1622" s="30">
        <f>SUBTOTAL(9,Y1559:Y1621)</f>
        <v>0</v>
      </c>
      <c r="Z1622" s="30">
        <f>SUBTOTAL(9,Z1559:Z1621)</f>
        <v>0</v>
      </c>
      <c r="AA1622" s="30">
        <f>SUBTOTAL(9,AA1559:AA1621)</f>
        <v>-18071455.25</v>
      </c>
      <c r="AB1622" s="30"/>
      <c r="AC1622" s="31">
        <f>IF(V1622=0,0,Y1622/V1622)</f>
        <v>0</v>
      </c>
      <c r="AE1622" s="4"/>
    </row>
    <row r="1623" spans="1:31" ht="13.5" hidden="1" outlineLevel="3" thickBot="1" x14ac:dyDescent="0.25">
      <c r="A1623" s="24" t="s">
        <v>3298</v>
      </c>
      <c r="B1623" s="24" t="s">
        <v>3299</v>
      </c>
      <c r="C1623" s="24" t="s">
        <v>3300</v>
      </c>
      <c r="D1623" s="24" t="s">
        <v>3301</v>
      </c>
      <c r="E1623" s="25">
        <v>-458591.9</v>
      </c>
      <c r="F1623" s="25">
        <v>-460197.74</v>
      </c>
      <c r="G1623" s="25">
        <v>-461803.58</v>
      </c>
      <c r="H1623" s="25">
        <v>-463409.42</v>
      </c>
      <c r="I1623" s="25">
        <v>-465032.13</v>
      </c>
      <c r="J1623" s="25">
        <v>-466654.84</v>
      </c>
      <c r="K1623" s="25">
        <v>-468277.55</v>
      </c>
      <c r="L1623" s="25">
        <v>-469917.3</v>
      </c>
      <c r="M1623" s="25">
        <v>-471557.05</v>
      </c>
      <c r="N1623" s="25">
        <v>-473196.79999999999</v>
      </c>
      <c r="O1623" s="25">
        <v>-474853.78</v>
      </c>
      <c r="P1623" s="25">
        <v>-476510.76</v>
      </c>
      <c r="Q1623" s="25">
        <v>-478167.74</v>
      </c>
      <c r="R1623" s="25">
        <f t="shared" ref="R1623:R1631" si="216">(E1623+2*SUM(F1623:P1623)+Q1623)/24</f>
        <v>-468315.89749999996</v>
      </c>
      <c r="T1623" s="26"/>
      <c r="U1623" s="26"/>
      <c r="V1623" s="26"/>
      <c r="W1623" s="26"/>
      <c r="X1623" s="26"/>
      <c r="Y1623" s="26"/>
      <c r="Z1623" s="26"/>
      <c r="AA1623" s="26"/>
      <c r="AB1623" s="1"/>
      <c r="AC1623" s="27"/>
    </row>
    <row r="1624" spans="1:31" ht="13.5" hidden="1" outlineLevel="3" thickBot="1" x14ac:dyDescent="0.25">
      <c r="A1624" s="28" t="s">
        <v>3298</v>
      </c>
      <c r="B1624" s="28" t="s">
        <v>3299</v>
      </c>
      <c r="C1624" s="24" t="s">
        <v>3302</v>
      </c>
      <c r="D1624" s="24" t="s">
        <v>3303</v>
      </c>
      <c r="E1624" s="25">
        <v>-533523.78</v>
      </c>
      <c r="F1624" s="25">
        <v>-539310.82999999996</v>
      </c>
      <c r="G1624" s="25">
        <v>-545161.68000000005</v>
      </c>
      <c r="H1624" s="25">
        <v>-551077.05000000005</v>
      </c>
      <c r="I1624" s="25">
        <v>-557057.66</v>
      </c>
      <c r="J1624" s="25">
        <v>-563104.25</v>
      </c>
      <c r="K1624" s="25">
        <v>-569217.56000000006</v>
      </c>
      <c r="L1624" s="25">
        <v>-575398.32999999996</v>
      </c>
      <c r="M1624" s="25">
        <v>-581647.31000000006</v>
      </c>
      <c r="N1624" s="25">
        <v>-587965.27</v>
      </c>
      <c r="O1624" s="25">
        <v>-594353</v>
      </c>
      <c r="P1624" s="25">
        <v>-600811.26</v>
      </c>
      <c r="Q1624" s="25">
        <v>-607340.85</v>
      </c>
      <c r="R1624" s="25">
        <f t="shared" si="216"/>
        <v>-569628.0429166666</v>
      </c>
      <c r="T1624" s="26"/>
      <c r="U1624" s="26"/>
      <c r="V1624" s="26"/>
      <c r="W1624" s="26"/>
      <c r="X1624" s="26"/>
      <c r="Y1624" s="26"/>
      <c r="Z1624" s="26"/>
      <c r="AA1624" s="26"/>
      <c r="AB1624" s="1"/>
      <c r="AC1624" s="27"/>
    </row>
    <row r="1625" spans="1:31" ht="13.5" hidden="1" outlineLevel="3" thickBot="1" x14ac:dyDescent="0.25">
      <c r="A1625" s="28" t="s">
        <v>3298</v>
      </c>
      <c r="B1625" s="28" t="s">
        <v>3299</v>
      </c>
      <c r="C1625" s="24" t="s">
        <v>3304</v>
      </c>
      <c r="D1625" s="24" t="s">
        <v>3305</v>
      </c>
      <c r="E1625" s="25">
        <v>-2555803.23</v>
      </c>
      <c r="F1625" s="25">
        <v>-2197581.64</v>
      </c>
      <c r="G1625" s="25">
        <v>-1836748.01</v>
      </c>
      <c r="H1625" s="25">
        <v>-1473283.31</v>
      </c>
      <c r="I1625" s="25">
        <v>-1107168.3400000001</v>
      </c>
      <c r="J1625" s="25">
        <v>-738383.78</v>
      </c>
      <c r="K1625" s="25">
        <v>-366910.17</v>
      </c>
      <c r="L1625" s="25">
        <v>0</v>
      </c>
      <c r="M1625" s="25">
        <v>0</v>
      </c>
      <c r="N1625" s="25">
        <v>0</v>
      </c>
      <c r="O1625" s="25">
        <v>0</v>
      </c>
      <c r="P1625" s="25">
        <v>0</v>
      </c>
      <c r="Q1625" s="25">
        <v>0</v>
      </c>
      <c r="R1625" s="25">
        <f t="shared" si="216"/>
        <v>-749831.40541666665</v>
      </c>
      <c r="T1625" s="26"/>
      <c r="U1625" s="26"/>
      <c r="V1625" s="26"/>
      <c r="W1625" s="26"/>
      <c r="X1625" s="26"/>
      <c r="Y1625" s="26"/>
      <c r="Z1625" s="26"/>
      <c r="AA1625" s="26"/>
      <c r="AB1625" s="1"/>
      <c r="AC1625" s="27"/>
    </row>
    <row r="1626" spans="1:31" ht="13.5" hidden="1" outlineLevel="3" thickBot="1" x14ac:dyDescent="0.25">
      <c r="A1626" s="24" t="s">
        <v>3306</v>
      </c>
      <c r="B1626" s="24" t="s">
        <v>2421</v>
      </c>
      <c r="C1626" s="24" t="s">
        <v>3307</v>
      </c>
      <c r="D1626" s="24" t="s">
        <v>3308</v>
      </c>
      <c r="E1626" s="25">
        <v>-150602.31</v>
      </c>
      <c r="F1626" s="25">
        <v>-150493.01</v>
      </c>
      <c r="G1626" s="25">
        <v>-150382.92000000001</v>
      </c>
      <c r="H1626" s="25">
        <v>-150265.75</v>
      </c>
      <c r="I1626" s="25">
        <v>-156063.9</v>
      </c>
      <c r="J1626" s="25">
        <v>-156563.19</v>
      </c>
      <c r="K1626" s="25">
        <v>-157020.45000000001</v>
      </c>
      <c r="L1626" s="25">
        <v>-157533.75</v>
      </c>
      <c r="M1626" s="25">
        <v>-157973.95000000001</v>
      </c>
      <c r="N1626" s="25">
        <v>-158433.93</v>
      </c>
      <c r="O1626" s="25">
        <v>-158888.31</v>
      </c>
      <c r="P1626" s="25">
        <v>-159349.79999999999</v>
      </c>
      <c r="Q1626" s="25">
        <v>-159805.71</v>
      </c>
      <c r="R1626" s="25">
        <f t="shared" si="216"/>
        <v>-155681.08083333334</v>
      </c>
      <c r="T1626" s="26"/>
      <c r="U1626" s="26"/>
      <c r="V1626" s="26"/>
      <c r="W1626" s="26"/>
      <c r="X1626" s="26"/>
      <c r="Y1626" s="26"/>
      <c r="Z1626" s="26"/>
      <c r="AA1626" s="26"/>
      <c r="AB1626" s="1"/>
      <c r="AC1626" s="27"/>
    </row>
    <row r="1627" spans="1:31" ht="13.5" hidden="1" outlineLevel="3" thickBot="1" x14ac:dyDescent="0.25">
      <c r="A1627" s="28" t="s">
        <v>3306</v>
      </c>
      <c r="B1627" s="28" t="s">
        <v>2421</v>
      </c>
      <c r="C1627" s="24" t="s">
        <v>3309</v>
      </c>
      <c r="D1627" s="24" t="s">
        <v>3310</v>
      </c>
      <c r="E1627" s="25">
        <v>-1478249.68</v>
      </c>
      <c r="F1627" s="25">
        <v>-1490168.46</v>
      </c>
      <c r="G1627" s="25">
        <v>-1496687.35</v>
      </c>
      <c r="H1627" s="25">
        <v>-1497791.05</v>
      </c>
      <c r="I1627" s="25">
        <v>-1513245.03</v>
      </c>
      <c r="J1627" s="25">
        <v>-1509207.86</v>
      </c>
      <c r="K1627" s="25">
        <v>-1499554.98</v>
      </c>
      <c r="L1627" s="25">
        <v>-1494363.3</v>
      </c>
      <c r="M1627" s="25">
        <v>-1487159.32</v>
      </c>
      <c r="N1627" s="25">
        <v>-1735141.71</v>
      </c>
      <c r="O1627" s="25">
        <v>-1741383.92</v>
      </c>
      <c r="P1627" s="25">
        <v>-1747641.84</v>
      </c>
      <c r="Q1627" s="25">
        <v>-1754323.52</v>
      </c>
      <c r="R1627" s="25">
        <f t="shared" si="216"/>
        <v>-1569052.6183333339</v>
      </c>
      <c r="T1627" s="26"/>
      <c r="U1627" s="26"/>
      <c r="V1627" s="26"/>
      <c r="W1627" s="26"/>
      <c r="X1627" s="26"/>
      <c r="Y1627" s="26"/>
      <c r="Z1627" s="26"/>
      <c r="AA1627" s="26"/>
      <c r="AB1627" s="1"/>
      <c r="AC1627" s="27"/>
    </row>
    <row r="1628" spans="1:31" ht="13.5" hidden="1" outlineLevel="3" thickBot="1" x14ac:dyDescent="0.25">
      <c r="A1628" s="28" t="s">
        <v>3306</v>
      </c>
      <c r="B1628" s="28" t="s">
        <v>2421</v>
      </c>
      <c r="C1628" s="24" t="s">
        <v>3311</v>
      </c>
      <c r="D1628" s="24" t="s">
        <v>3312</v>
      </c>
      <c r="E1628" s="25">
        <v>-363163.43</v>
      </c>
      <c r="F1628" s="25">
        <v>-364186.95</v>
      </c>
      <c r="G1628" s="25">
        <v>-365213.35</v>
      </c>
      <c r="H1628" s="25">
        <v>-347744.79</v>
      </c>
      <c r="I1628" s="25">
        <v>-317694.78000000003</v>
      </c>
      <c r="J1628" s="25">
        <v>-287560.07</v>
      </c>
      <c r="K1628" s="25">
        <v>-257340.44</v>
      </c>
      <c r="L1628" s="25">
        <v>-227035.63</v>
      </c>
      <c r="M1628" s="25">
        <v>-196645.42</v>
      </c>
      <c r="N1628" s="25">
        <v>-166169.54999999999</v>
      </c>
      <c r="O1628" s="25">
        <v>-135607.79999999999</v>
      </c>
      <c r="P1628" s="25">
        <v>-104959.9</v>
      </c>
      <c r="Q1628" s="25">
        <v>-74225.64</v>
      </c>
      <c r="R1628" s="25">
        <f t="shared" si="216"/>
        <v>-249071.10124999995</v>
      </c>
      <c r="T1628" s="26"/>
      <c r="U1628" s="26"/>
      <c r="V1628" s="26"/>
      <c r="W1628" s="26"/>
      <c r="X1628" s="26"/>
      <c r="Y1628" s="26"/>
      <c r="Z1628" s="26"/>
      <c r="AA1628" s="26"/>
      <c r="AB1628" s="1"/>
      <c r="AC1628" s="27"/>
    </row>
    <row r="1629" spans="1:31" ht="13.5" hidden="1" outlineLevel="3" thickBot="1" x14ac:dyDescent="0.25">
      <c r="A1629" s="28" t="s">
        <v>3306</v>
      </c>
      <c r="B1629" s="28" t="s">
        <v>2421</v>
      </c>
      <c r="C1629" s="24" t="s">
        <v>3313</v>
      </c>
      <c r="D1629" s="24" t="s">
        <v>3314</v>
      </c>
      <c r="E1629" s="25">
        <v>-260901.55</v>
      </c>
      <c r="F1629" s="25">
        <v>-261725.99</v>
      </c>
      <c r="G1629" s="25">
        <v>-262553.05</v>
      </c>
      <c r="H1629" s="25">
        <v>-263382.71000000002</v>
      </c>
      <c r="I1629" s="25">
        <v>-264215</v>
      </c>
      <c r="J1629" s="25">
        <v>-265049.92</v>
      </c>
      <c r="K1629" s="25">
        <v>-265887.46999999997</v>
      </c>
      <c r="L1629" s="25">
        <v>-266727.67</v>
      </c>
      <c r="M1629" s="25">
        <v>-267570.53000000003</v>
      </c>
      <c r="N1629" s="25">
        <v>-268416.06</v>
      </c>
      <c r="O1629" s="25">
        <v>-269264.25</v>
      </c>
      <c r="P1629" s="25">
        <v>-270115.12</v>
      </c>
      <c r="Q1629" s="25">
        <v>-270968.69</v>
      </c>
      <c r="R1629" s="25">
        <f t="shared" si="216"/>
        <v>-265903.57416666666</v>
      </c>
      <c r="T1629" s="26"/>
      <c r="U1629" s="26"/>
      <c r="V1629" s="26"/>
      <c r="W1629" s="26"/>
      <c r="X1629" s="26"/>
      <c r="Y1629" s="26"/>
      <c r="Z1629" s="26"/>
      <c r="AA1629" s="26"/>
      <c r="AB1629" s="1"/>
      <c r="AC1629" s="27"/>
    </row>
    <row r="1630" spans="1:31" ht="13.5" hidden="1" outlineLevel="3" thickBot="1" x14ac:dyDescent="0.25">
      <c r="A1630" s="28" t="s">
        <v>3306</v>
      </c>
      <c r="B1630" s="28" t="s">
        <v>2421</v>
      </c>
      <c r="C1630" s="24" t="s">
        <v>3315</v>
      </c>
      <c r="D1630" s="24" t="s">
        <v>3316</v>
      </c>
      <c r="E1630" s="25">
        <v>-36934.949999999997</v>
      </c>
      <c r="F1630" s="25">
        <v>-34897.54</v>
      </c>
      <c r="G1630" s="25">
        <v>-32854.239999999998</v>
      </c>
      <c r="H1630" s="25">
        <v>-53196.88</v>
      </c>
      <c r="I1630" s="25">
        <v>-53448.49</v>
      </c>
      <c r="J1630" s="25">
        <v>-53685.03</v>
      </c>
      <c r="K1630" s="25">
        <v>-53925.33</v>
      </c>
      <c r="L1630" s="25">
        <v>-54166</v>
      </c>
      <c r="M1630" s="25">
        <v>-54396.92</v>
      </c>
      <c r="N1630" s="25">
        <v>-59303.51</v>
      </c>
      <c r="O1630" s="25">
        <v>-59549.97</v>
      </c>
      <c r="P1630" s="25">
        <v>-59800.47</v>
      </c>
      <c r="Q1630" s="25">
        <v>-60047.68</v>
      </c>
      <c r="R1630" s="25">
        <f t="shared" si="216"/>
        <v>-51476.307916666665</v>
      </c>
      <c r="T1630" s="26"/>
      <c r="U1630" s="26"/>
      <c r="V1630" s="26"/>
      <c r="W1630" s="26"/>
      <c r="X1630" s="26"/>
      <c r="Y1630" s="26"/>
      <c r="Z1630" s="26"/>
      <c r="AA1630" s="26"/>
      <c r="AB1630" s="1"/>
      <c r="AC1630" s="27"/>
    </row>
    <row r="1631" spans="1:31" ht="13.5" hidden="1" outlineLevel="3" thickBot="1" x14ac:dyDescent="0.25">
      <c r="A1631" s="28" t="s">
        <v>3306</v>
      </c>
      <c r="B1631" s="28" t="s">
        <v>2421</v>
      </c>
      <c r="C1631" s="24" t="s">
        <v>3317</v>
      </c>
      <c r="D1631" s="24" t="s">
        <v>3318</v>
      </c>
      <c r="E1631" s="25">
        <v>6616.05</v>
      </c>
      <c r="F1631" s="25">
        <v>0</v>
      </c>
      <c r="G1631" s="25">
        <v>0</v>
      </c>
      <c r="H1631" s="25">
        <v>0</v>
      </c>
      <c r="I1631" s="25">
        <v>0</v>
      </c>
      <c r="J1631" s="25">
        <v>0</v>
      </c>
      <c r="K1631" s="25">
        <v>0</v>
      </c>
      <c r="L1631" s="25">
        <v>1025</v>
      </c>
      <c r="M1631" s="25">
        <v>16236.39</v>
      </c>
      <c r="N1631" s="25">
        <v>0</v>
      </c>
      <c r="O1631" s="25">
        <v>0</v>
      </c>
      <c r="P1631" s="25">
        <v>0</v>
      </c>
      <c r="Q1631" s="25">
        <v>0</v>
      </c>
      <c r="R1631" s="25">
        <f t="shared" si="216"/>
        <v>1714.1179166666668</v>
      </c>
      <c r="T1631" s="26"/>
      <c r="U1631" s="26"/>
      <c r="V1631" s="26"/>
      <c r="W1631" s="26"/>
      <c r="X1631" s="26"/>
      <c r="Y1631" s="26"/>
      <c r="Z1631" s="26"/>
      <c r="AA1631" s="26"/>
      <c r="AB1631" s="1"/>
      <c r="AC1631" s="27"/>
    </row>
    <row r="1632" spans="1:31" ht="13.5" hidden="1" outlineLevel="2" collapsed="1" thickBot="1" x14ac:dyDescent="0.25">
      <c r="A1632" s="29" t="s">
        <v>3319</v>
      </c>
      <c r="B1632" s="29"/>
      <c r="C1632" s="29"/>
      <c r="D1632" s="29"/>
      <c r="E1632" s="30">
        <f t="shared" ref="E1632:R1632" si="217">SUBTOTAL(9,E1623:E1631)</f>
        <v>-5831154.7800000003</v>
      </c>
      <c r="F1632" s="30">
        <f t="shared" si="217"/>
        <v>-5498562.1600000001</v>
      </c>
      <c r="G1632" s="30">
        <f t="shared" si="217"/>
        <v>-5151404.18</v>
      </c>
      <c r="H1632" s="30">
        <f t="shared" si="217"/>
        <v>-4800150.96</v>
      </c>
      <c r="I1632" s="30">
        <f t="shared" si="217"/>
        <v>-4433925.33</v>
      </c>
      <c r="J1632" s="30">
        <f t="shared" si="217"/>
        <v>-4040208.9399999995</v>
      </c>
      <c r="K1632" s="30">
        <f t="shared" si="217"/>
        <v>-3638133.95</v>
      </c>
      <c r="L1632" s="30">
        <f t="shared" si="217"/>
        <v>-3244116.9799999995</v>
      </c>
      <c r="M1632" s="30">
        <f t="shared" si="217"/>
        <v>-3200714.11</v>
      </c>
      <c r="N1632" s="30">
        <f t="shared" si="217"/>
        <v>-3448626.8299999996</v>
      </c>
      <c r="O1632" s="30">
        <f t="shared" si="217"/>
        <v>-3433901.03</v>
      </c>
      <c r="P1632" s="30">
        <f t="shared" si="217"/>
        <v>-3419189.1500000004</v>
      </c>
      <c r="Q1632" s="30">
        <f t="shared" si="217"/>
        <v>-3404879.83</v>
      </c>
      <c r="R1632" s="30">
        <f t="shared" si="217"/>
        <v>-4077245.9104166673</v>
      </c>
      <c r="S1632" s="4"/>
      <c r="T1632" s="30">
        <f>SUBTOTAL(9,T1623:T1631)</f>
        <v>0</v>
      </c>
      <c r="U1632" s="30">
        <f>SUBTOTAL(9,U1623:U1631)</f>
        <v>0</v>
      </c>
      <c r="V1632" s="30">
        <f>SUBTOTAL(9,V1623:V1631)</f>
        <v>0</v>
      </c>
      <c r="W1632" s="30">
        <f>R1632</f>
        <v>-4077245.9104166673</v>
      </c>
      <c r="X1632" s="30"/>
      <c r="Y1632" s="30">
        <f t="shared" ref="Y1632:AA1632" si="218">SUBTOTAL(9,Y1623:Y1631)</f>
        <v>0</v>
      </c>
      <c r="Z1632" s="30">
        <f t="shared" si="218"/>
        <v>0</v>
      </c>
      <c r="AA1632" s="30">
        <f t="shared" si="218"/>
        <v>0</v>
      </c>
      <c r="AB1632" s="30"/>
      <c r="AC1632" s="31">
        <f t="shared" ref="AC1632:AC1637" si="219">IF(V1632=0,0,Y1632/V1632)</f>
        <v>0</v>
      </c>
      <c r="AE1632" s="4"/>
    </row>
    <row r="1633" spans="1:31" ht="13.5" hidden="1" outlineLevel="3" thickBot="1" x14ac:dyDescent="0.25">
      <c r="A1633" s="24" t="s">
        <v>3320</v>
      </c>
      <c r="B1633" s="24" t="s">
        <v>3321</v>
      </c>
      <c r="C1633" s="24" t="s">
        <v>3322</v>
      </c>
      <c r="D1633" s="24" t="s">
        <v>3323</v>
      </c>
      <c r="E1633" s="25">
        <v>-17917342</v>
      </c>
      <c r="F1633" s="25">
        <v>-24384325</v>
      </c>
      <c r="G1633" s="25">
        <v>-28320086</v>
      </c>
      <c r="H1633" s="25">
        <v>-42490785</v>
      </c>
      <c r="I1633" s="25">
        <v>-33727656</v>
      </c>
      <c r="J1633" s="25">
        <v>-27816209</v>
      </c>
      <c r="K1633" s="25">
        <v>-35609966</v>
      </c>
      <c r="L1633" s="25">
        <v>-14348125</v>
      </c>
      <c r="M1633" s="25">
        <v>-7543902</v>
      </c>
      <c r="N1633" s="25">
        <v>-2689858</v>
      </c>
      <c r="O1633" s="25">
        <v>-3821633</v>
      </c>
      <c r="P1633" s="25">
        <v>-4053600</v>
      </c>
      <c r="Q1633" s="25">
        <v>-34827233</v>
      </c>
      <c r="R1633" s="25">
        <f>(E1633+2*SUM(F1633:P1633)+Q1633)/24</f>
        <v>-20931536.041666668</v>
      </c>
      <c r="T1633" s="26"/>
      <c r="U1633" s="26"/>
      <c r="V1633" s="26">
        <f>R1633</f>
        <v>-20931536.041666668</v>
      </c>
      <c r="W1633" s="26"/>
      <c r="X1633" s="26"/>
      <c r="Y1633" s="26"/>
      <c r="Z1633" s="26"/>
      <c r="AA1633" s="26">
        <f>V1633</f>
        <v>-20931536.041666668</v>
      </c>
      <c r="AB1633" s="1"/>
      <c r="AC1633" s="27">
        <f t="shared" si="219"/>
        <v>0</v>
      </c>
    </row>
    <row r="1634" spans="1:31" ht="13.5" hidden="1" outlineLevel="3" thickBot="1" x14ac:dyDescent="0.25">
      <c r="A1634" s="28" t="s">
        <v>3320</v>
      </c>
      <c r="B1634" s="28" t="s">
        <v>3321</v>
      </c>
      <c r="C1634" s="24" t="s">
        <v>3324</v>
      </c>
      <c r="D1634" s="24" t="s">
        <v>3325</v>
      </c>
      <c r="E1634" s="25">
        <v>4600000</v>
      </c>
      <c r="F1634" s="25">
        <v>1400000</v>
      </c>
      <c r="G1634" s="25">
        <v>0</v>
      </c>
      <c r="H1634" s="25">
        <v>11000000</v>
      </c>
      <c r="I1634" s="25">
        <v>5000000</v>
      </c>
      <c r="J1634" s="25">
        <v>5000000</v>
      </c>
      <c r="K1634" s="25">
        <v>5000000</v>
      </c>
      <c r="L1634" s="25">
        <v>5000000</v>
      </c>
      <c r="M1634" s="25">
        <v>0</v>
      </c>
      <c r="N1634" s="25">
        <v>0</v>
      </c>
      <c r="O1634" s="25">
        <v>0</v>
      </c>
      <c r="P1634" s="25">
        <v>0</v>
      </c>
      <c r="Q1634" s="25">
        <v>0</v>
      </c>
      <c r="R1634" s="25">
        <f>(E1634+2*SUM(F1634:P1634)+Q1634)/24</f>
        <v>2891666.6666666665</v>
      </c>
      <c r="T1634" s="26"/>
      <c r="U1634" s="26"/>
      <c r="V1634" s="26">
        <f>R1634</f>
        <v>2891666.6666666665</v>
      </c>
      <c r="W1634" s="26"/>
      <c r="X1634" s="26"/>
      <c r="Y1634" s="26"/>
      <c r="Z1634" s="26"/>
      <c r="AA1634" s="26">
        <f>V1634</f>
        <v>2891666.6666666665</v>
      </c>
      <c r="AB1634" s="1"/>
      <c r="AC1634" s="27">
        <f t="shared" si="219"/>
        <v>0</v>
      </c>
    </row>
    <row r="1635" spans="1:31" ht="13.5" hidden="1" outlineLevel="3" thickBot="1" x14ac:dyDescent="0.25">
      <c r="A1635" s="28" t="s">
        <v>3320</v>
      </c>
      <c r="B1635" s="28" t="s">
        <v>3321</v>
      </c>
      <c r="C1635" s="24" t="s">
        <v>3326</v>
      </c>
      <c r="D1635" s="24" t="s">
        <v>3327</v>
      </c>
      <c r="E1635" s="25">
        <v>-275375.73</v>
      </c>
      <c r="F1635" s="25">
        <v>-212040.95</v>
      </c>
      <c r="G1635" s="25">
        <v>-143499.87</v>
      </c>
      <c r="H1635" s="25">
        <v>-115621.67</v>
      </c>
      <c r="I1635" s="25">
        <v>-100132.55</v>
      </c>
      <c r="J1635" s="25">
        <v>-83333.39</v>
      </c>
      <c r="K1635" s="25">
        <v>-61105.68</v>
      </c>
      <c r="L1635" s="25">
        <v>-41526.480000000003</v>
      </c>
      <c r="M1635" s="25">
        <v>-20546.55</v>
      </c>
      <c r="N1635" s="25">
        <v>0</v>
      </c>
      <c r="O1635" s="25">
        <v>0</v>
      </c>
      <c r="P1635" s="25">
        <v>0</v>
      </c>
      <c r="Q1635" s="25">
        <v>0</v>
      </c>
      <c r="R1635" s="25">
        <f>(E1635+2*SUM(F1635:P1635)+Q1635)/24</f>
        <v>-76291.250416666677</v>
      </c>
      <c r="T1635" s="26"/>
      <c r="U1635" s="26"/>
      <c r="V1635" s="26">
        <f>R1635</f>
        <v>-76291.250416666677</v>
      </c>
      <c r="W1635" s="26"/>
      <c r="X1635" s="26"/>
      <c r="Y1635" s="26"/>
      <c r="Z1635" s="26"/>
      <c r="AA1635" s="26">
        <f>V1635</f>
        <v>-76291.250416666677</v>
      </c>
      <c r="AB1635" s="1"/>
      <c r="AC1635" s="27">
        <f t="shared" si="219"/>
        <v>0</v>
      </c>
    </row>
    <row r="1636" spans="1:31" ht="13.5" hidden="1" outlineLevel="3" thickBot="1" x14ac:dyDescent="0.25">
      <c r="A1636" s="24" t="s">
        <v>3328</v>
      </c>
      <c r="B1636" s="24" t="s">
        <v>3329</v>
      </c>
      <c r="C1636" s="24" t="s">
        <v>3330</v>
      </c>
      <c r="D1636" s="24" t="s">
        <v>3331</v>
      </c>
      <c r="E1636" s="25">
        <v>-16020272</v>
      </c>
      <c r="F1636" s="25">
        <v>-13273836</v>
      </c>
      <c r="G1636" s="25">
        <v>-11924471</v>
      </c>
      <c r="H1636" s="25">
        <v>-7662220</v>
      </c>
      <c r="I1636" s="25">
        <v>-6378845</v>
      </c>
      <c r="J1636" s="25">
        <v>-6535163</v>
      </c>
      <c r="K1636" s="25">
        <v>-7091366</v>
      </c>
      <c r="L1636" s="25">
        <v>-5979317</v>
      </c>
      <c r="M1636" s="25">
        <v>-5607972</v>
      </c>
      <c r="N1636" s="25">
        <v>-604753</v>
      </c>
      <c r="O1636" s="25">
        <v>0</v>
      </c>
      <c r="P1636" s="25">
        <v>0</v>
      </c>
      <c r="Q1636" s="25">
        <v>-3632647</v>
      </c>
      <c r="R1636" s="25">
        <f>(E1636+2*SUM(F1636:P1636)+Q1636)/24</f>
        <v>-6240366.875</v>
      </c>
      <c r="T1636" s="26"/>
      <c r="U1636" s="26"/>
      <c r="V1636" s="26">
        <f>R1636</f>
        <v>-6240366.875</v>
      </c>
      <c r="W1636" s="26"/>
      <c r="X1636" s="26"/>
      <c r="Y1636" s="26"/>
      <c r="Z1636" s="26"/>
      <c r="AA1636" s="26">
        <f>V1636</f>
        <v>-6240366.875</v>
      </c>
      <c r="AB1636" s="1"/>
      <c r="AC1636" s="27">
        <f t="shared" si="219"/>
        <v>0</v>
      </c>
    </row>
    <row r="1637" spans="1:31" ht="13.5" hidden="1" outlineLevel="2" collapsed="1" thickBot="1" x14ac:dyDescent="0.25">
      <c r="A1637" s="29" t="s">
        <v>3332</v>
      </c>
      <c r="B1637" s="29"/>
      <c r="C1637" s="29"/>
      <c r="D1637" s="29"/>
      <c r="E1637" s="30">
        <f t="shared" ref="E1637:R1637" si="220">SUBTOTAL(9,E1633:E1636)</f>
        <v>-29612989.73</v>
      </c>
      <c r="F1637" s="30">
        <f t="shared" si="220"/>
        <v>-36470201.950000003</v>
      </c>
      <c r="G1637" s="30">
        <f t="shared" si="220"/>
        <v>-40388056.870000005</v>
      </c>
      <c r="H1637" s="30">
        <f t="shared" si="220"/>
        <v>-39268626.670000002</v>
      </c>
      <c r="I1637" s="30">
        <f t="shared" si="220"/>
        <v>-35206633.549999997</v>
      </c>
      <c r="J1637" s="30">
        <f t="shared" si="220"/>
        <v>-29434705.390000001</v>
      </c>
      <c r="K1637" s="30">
        <f t="shared" si="220"/>
        <v>-37762437.68</v>
      </c>
      <c r="L1637" s="30">
        <f t="shared" si="220"/>
        <v>-15368968.48</v>
      </c>
      <c r="M1637" s="30">
        <f t="shared" si="220"/>
        <v>-13172420.550000001</v>
      </c>
      <c r="N1637" s="30">
        <f t="shared" si="220"/>
        <v>-3294611</v>
      </c>
      <c r="O1637" s="30">
        <f t="shared" si="220"/>
        <v>-3821633</v>
      </c>
      <c r="P1637" s="30">
        <f t="shared" si="220"/>
        <v>-4053600</v>
      </c>
      <c r="Q1637" s="30">
        <f t="shared" si="220"/>
        <v>-38459880</v>
      </c>
      <c r="R1637" s="30">
        <f t="shared" si="220"/>
        <v>-24356527.500416666</v>
      </c>
      <c r="S1637" s="4"/>
      <c r="T1637" s="30">
        <f>SUBTOTAL(9,T1633:T1636)</f>
        <v>0</v>
      </c>
      <c r="U1637" s="30">
        <f>SUBTOTAL(9,U1633:U1636)</f>
        <v>0</v>
      </c>
      <c r="V1637" s="30">
        <f>SUBTOTAL(9,V1633:V1636)</f>
        <v>-24356527.500416666</v>
      </c>
      <c r="W1637" s="30">
        <f>SUBTOTAL(9,W1633:W1636)</f>
        <v>0</v>
      </c>
      <c r="X1637" s="30"/>
      <c r="Y1637" s="30">
        <f t="shared" ref="Y1637:AA1637" si="221">SUBTOTAL(9,Y1633:Y1636)</f>
        <v>0</v>
      </c>
      <c r="Z1637" s="30">
        <f t="shared" si="221"/>
        <v>0</v>
      </c>
      <c r="AA1637" s="30">
        <f t="shared" si="221"/>
        <v>-24356527.500416666</v>
      </c>
      <c r="AB1637" s="30"/>
      <c r="AC1637" s="31">
        <f t="shared" si="219"/>
        <v>0</v>
      </c>
      <c r="AE1637" s="4"/>
    </row>
    <row r="1638" spans="1:31" ht="13.5" hidden="1" outlineLevel="2" thickBot="1" x14ac:dyDescent="0.25">
      <c r="A1638" s="32" t="s">
        <v>2554</v>
      </c>
      <c r="B1638" s="32"/>
      <c r="C1638" s="32"/>
      <c r="D1638" s="32"/>
      <c r="E1638" s="33">
        <f t="shared" ref="E1638:R1638" si="222">-SUBTOTAL(9,E1636:E1636)</f>
        <v>16020272</v>
      </c>
      <c r="F1638" s="33">
        <f t="shared" si="222"/>
        <v>13273836</v>
      </c>
      <c r="G1638" s="33">
        <f t="shared" si="222"/>
        <v>11924471</v>
      </c>
      <c r="H1638" s="33">
        <f t="shared" si="222"/>
        <v>7662220</v>
      </c>
      <c r="I1638" s="33">
        <f t="shared" si="222"/>
        <v>6378845</v>
      </c>
      <c r="J1638" s="33">
        <f t="shared" si="222"/>
        <v>6535163</v>
      </c>
      <c r="K1638" s="33">
        <f t="shared" si="222"/>
        <v>7091366</v>
      </c>
      <c r="L1638" s="33">
        <f t="shared" si="222"/>
        <v>5979317</v>
      </c>
      <c r="M1638" s="33">
        <f t="shared" si="222"/>
        <v>5607972</v>
      </c>
      <c r="N1638" s="33">
        <f t="shared" si="222"/>
        <v>604753</v>
      </c>
      <c r="O1638" s="33">
        <f t="shared" si="222"/>
        <v>0</v>
      </c>
      <c r="P1638" s="33">
        <f t="shared" si="222"/>
        <v>0</v>
      </c>
      <c r="Q1638" s="33">
        <f t="shared" si="222"/>
        <v>3632647</v>
      </c>
      <c r="R1638" s="33">
        <f t="shared" si="222"/>
        <v>6240366.875</v>
      </c>
      <c r="S1638" s="4"/>
      <c r="T1638" s="33">
        <f>-SUBTOTAL(9,T1636:T1636)</f>
        <v>0</v>
      </c>
      <c r="U1638" s="33">
        <f>-SUBTOTAL(9,U1636:U1636)</f>
        <v>0</v>
      </c>
      <c r="V1638" s="33">
        <f>-SUBTOTAL(9,V1636:V1636)</f>
        <v>6240366.875</v>
      </c>
      <c r="W1638" s="33">
        <f>-SUBTOTAL(9,W1636:W1636)</f>
        <v>0</v>
      </c>
      <c r="X1638" s="33"/>
      <c r="Y1638" s="33">
        <f t="shared" ref="Y1638:AA1638" si="223">-SUBTOTAL(9,Y1636:Y1636)</f>
        <v>0</v>
      </c>
      <c r="Z1638" s="33">
        <f t="shared" si="223"/>
        <v>0</v>
      </c>
      <c r="AA1638" s="33">
        <f t="shared" si="223"/>
        <v>6240366.875</v>
      </c>
      <c r="AB1638" s="32"/>
      <c r="AC1638" s="34">
        <f>IF(V1638=0,0,Y1638/V1638)</f>
        <v>0</v>
      </c>
      <c r="AE1638" s="4"/>
    </row>
    <row r="1639" spans="1:31" ht="13.5" outlineLevel="1" collapsed="1" thickBot="1" x14ac:dyDescent="0.25">
      <c r="A1639" s="32" t="s">
        <v>3333</v>
      </c>
      <c r="B1639" s="32"/>
      <c r="C1639" s="32"/>
      <c r="D1639" s="32"/>
      <c r="E1639" s="33">
        <f t="shared" ref="E1639:R1639" si="224">E1271+E1384+E1404+E1413+E1472+E1539+E1542+E1558+E1622+E1632+E1637+E1638</f>
        <v>-1524836948.4399998</v>
      </c>
      <c r="F1639" s="33">
        <f t="shared" si="224"/>
        <v>-1228132975.8700001</v>
      </c>
      <c r="G1639" s="33">
        <f t="shared" si="224"/>
        <v>-1189202902.4400001</v>
      </c>
      <c r="H1639" s="33">
        <f t="shared" si="224"/>
        <v>-1228773308.78</v>
      </c>
      <c r="I1639" s="33">
        <f t="shared" si="224"/>
        <v>-1378151444.73</v>
      </c>
      <c r="J1639" s="33">
        <f t="shared" si="224"/>
        <v>-1164718179.7800004</v>
      </c>
      <c r="K1639" s="33">
        <f t="shared" si="224"/>
        <v>-1124196518.1100001</v>
      </c>
      <c r="L1639" s="33">
        <f t="shared" si="224"/>
        <v>-1162335633.7799997</v>
      </c>
      <c r="M1639" s="33">
        <f t="shared" si="224"/>
        <v>-1138714856.7199998</v>
      </c>
      <c r="N1639" s="33">
        <f t="shared" si="224"/>
        <v>-1193675245.3899999</v>
      </c>
      <c r="O1639" s="33">
        <f t="shared" si="224"/>
        <v>-1208079760.9599996</v>
      </c>
      <c r="P1639" s="33">
        <f t="shared" si="224"/>
        <v>-1421204814.5799994</v>
      </c>
      <c r="Q1639" s="33">
        <f t="shared" si="224"/>
        <v>-1447050346.2799997</v>
      </c>
      <c r="R1639" s="33">
        <f t="shared" si="224"/>
        <v>-1243594107.3750002</v>
      </c>
      <c r="S1639" s="4"/>
      <c r="T1639" s="33">
        <f>T1271+T1384+T1404+T1413+T1472+T1539+T1542+T1558+T1622+T1632+T1637+T1638</f>
        <v>0</v>
      </c>
      <c r="U1639" s="33">
        <f>U1271+U1384+U1404+U1413+U1472+U1539+U1542+U1558+U1622+U1632+U1637+U1638</f>
        <v>-1139659258.5154171</v>
      </c>
      <c r="V1639" s="33">
        <f>V1271+V1384+V1404+V1413+V1472+V1539+V1542+V1558+V1622+V1632+V1637+V1638</f>
        <v>-87315936.282499999</v>
      </c>
      <c r="W1639" s="33">
        <f>W1271+W1384+W1404+W1413+W1472+W1539+W1542+W1558+W1622+W1632+W1637+W1638</f>
        <v>-16618912.577083334</v>
      </c>
      <c r="X1639" s="33"/>
      <c r="Y1639" s="33">
        <f>Y1271+Y1384+Y1404+Y1413+Y1472+Y1539+Y1542+Y1558+Y1622+Y1632+Y1637+Y1638</f>
        <v>0</v>
      </c>
      <c r="Z1639" s="33">
        <f>Z1271+Z1384+Z1404+Z1413+Z1472+Z1539+Z1542+Z1558+Z1622+Z1632+Z1637+Z1638</f>
        <v>-51128320.407083333</v>
      </c>
      <c r="AA1639" s="33">
        <f>AA1271+AA1384+AA1404+AA1413+AA1472+AA1539+AA1542+AA1558+AA1622+AA1632+AA1637+AA1638</f>
        <v>-36187615.875416666</v>
      </c>
      <c r="AB1639" s="32"/>
      <c r="AC1639" s="31">
        <f>IF(V1639=0,0,Y1639/V1639)</f>
        <v>0</v>
      </c>
      <c r="AE1639" s="4"/>
    </row>
    <row r="1640" spans="1:31" ht="13.5" outlineLevel="1" thickBot="1" x14ac:dyDescent="0.25">
      <c r="A1640" s="21" t="s">
        <v>3334</v>
      </c>
      <c r="B1640" s="22"/>
      <c r="C1640" s="22"/>
      <c r="D1640" s="23"/>
      <c r="E1640" s="13"/>
      <c r="F1640" s="13"/>
      <c r="G1640" s="13"/>
      <c r="H1640" s="13"/>
      <c r="I1640" s="13"/>
      <c r="J1640" s="13"/>
      <c r="K1640" s="13"/>
      <c r="L1640" s="13"/>
      <c r="M1640" s="13"/>
      <c r="N1640" s="13"/>
      <c r="O1640" s="13"/>
      <c r="P1640" s="13"/>
      <c r="Q1640" s="13"/>
      <c r="R1640" s="14"/>
    </row>
    <row r="1641" spans="1:31" ht="15.75" hidden="1" outlineLevel="3" thickBot="1" x14ac:dyDescent="0.3">
      <c r="A1641" s="24" t="s">
        <v>3335</v>
      </c>
      <c r="B1641" s="24" t="s">
        <v>3336</v>
      </c>
      <c r="C1641" s="24" t="s">
        <v>3337</v>
      </c>
      <c r="D1641" s="24" t="s">
        <v>3338</v>
      </c>
      <c r="E1641" s="25">
        <v>-32008950.43</v>
      </c>
      <c r="F1641" s="25">
        <v>-31178745.469999999</v>
      </c>
      <c r="G1641" s="25">
        <v>-30938360.870000001</v>
      </c>
      <c r="H1641" s="25">
        <v>-31094727.59</v>
      </c>
      <c r="I1641" s="25">
        <v>-34162386.479999997</v>
      </c>
      <c r="J1641" s="25">
        <v>-45777715.600000001</v>
      </c>
      <c r="K1641" s="25">
        <v>-46396336.869999997</v>
      </c>
      <c r="L1641" s="25">
        <v>-45223365.149999999</v>
      </c>
      <c r="M1641" s="25">
        <v>-50088219.689999998</v>
      </c>
      <c r="N1641" s="25">
        <v>-52888583.509999998</v>
      </c>
      <c r="O1641" s="25">
        <v>-51902239.090000004</v>
      </c>
      <c r="P1641" s="25">
        <v>-51739871.460000001</v>
      </c>
      <c r="Q1641" s="25">
        <v>-53532144.920000002</v>
      </c>
      <c r="R1641" s="25">
        <f t="shared" ref="R1641:R1647" si="225">(E1641+2*SUM(F1641:P1641)+Q1641)/24</f>
        <v>-42846758.287916668</v>
      </c>
      <c r="T1641" s="26"/>
      <c r="U1641" s="26"/>
      <c r="V1641" s="26">
        <f t="shared" ref="V1641:V1647" si="226">R1641</f>
        <v>-42846758.287916668</v>
      </c>
      <c r="W1641" s="26"/>
      <c r="X1641" s="26"/>
      <c r="Y1641" s="26">
        <v>-2392.7717348733959</v>
      </c>
      <c r="Z1641" s="26">
        <v>-42844365.516181827</v>
      </c>
      <c r="AA1641" s="26"/>
      <c r="AB1641" s="1"/>
      <c r="AC1641" s="27">
        <f t="shared" ref="AC1641:AC1704" si="227">IF(V1641=0,0,Y1641/V1641)</f>
        <v>5.5844872062309276E-5</v>
      </c>
      <c r="AD1641" s="15"/>
    </row>
    <row r="1642" spans="1:31" ht="13.5" hidden="1" outlineLevel="3" thickBot="1" x14ac:dyDescent="0.25">
      <c r="A1642" s="28" t="s">
        <v>3335</v>
      </c>
      <c r="B1642" s="28" t="s">
        <v>3336</v>
      </c>
      <c r="C1642" s="24" t="s">
        <v>3339</v>
      </c>
      <c r="D1642" s="24" t="s">
        <v>3340</v>
      </c>
      <c r="E1642" s="25">
        <v>-4350628.71</v>
      </c>
      <c r="F1642" s="25">
        <v>-3946922.68</v>
      </c>
      <c r="G1642" s="25">
        <v>-3943461.99</v>
      </c>
      <c r="H1642" s="25">
        <v>-4455522.3499999996</v>
      </c>
      <c r="I1642" s="25">
        <v>-4786752.5199999996</v>
      </c>
      <c r="J1642" s="25">
        <v>-5094443.05</v>
      </c>
      <c r="K1642" s="25">
        <v>-5588634.9199999999</v>
      </c>
      <c r="L1642" s="25">
        <v>-5573645.3399999999</v>
      </c>
      <c r="M1642" s="25">
        <v>-5594341.3600000003</v>
      </c>
      <c r="N1642" s="25">
        <v>-5944333.8099999996</v>
      </c>
      <c r="O1642" s="25">
        <v>-6044134.3700000001</v>
      </c>
      <c r="P1642" s="25">
        <v>-6425796.3799999999</v>
      </c>
      <c r="Q1642" s="25">
        <v>-6273842.79</v>
      </c>
      <c r="R1642" s="25">
        <f t="shared" si="225"/>
        <v>-5225852.0433333339</v>
      </c>
      <c r="T1642" s="26"/>
      <c r="U1642" s="26"/>
      <c r="V1642" s="26">
        <f t="shared" si="226"/>
        <v>-5225852.0433333339</v>
      </c>
      <c r="W1642" s="26"/>
      <c r="X1642" s="26"/>
      <c r="Y1642" s="26">
        <v>-416959.10439503688</v>
      </c>
      <c r="Z1642" s="26">
        <v>-4808892.9389382927</v>
      </c>
      <c r="AA1642" s="26"/>
      <c r="AB1642" s="1"/>
      <c r="AC1642" s="27">
        <f t="shared" si="227"/>
        <v>7.9787774498314645E-2</v>
      </c>
    </row>
    <row r="1643" spans="1:31" ht="15.75" hidden="1" outlineLevel="3" thickBot="1" x14ac:dyDescent="0.3">
      <c r="A1643" s="28" t="s">
        <v>3335</v>
      </c>
      <c r="B1643" s="28" t="s">
        <v>3336</v>
      </c>
      <c r="C1643" s="24" t="s">
        <v>3341</v>
      </c>
      <c r="D1643" s="24" t="s">
        <v>3342</v>
      </c>
      <c r="E1643" s="25">
        <v>-169999.91</v>
      </c>
      <c r="F1643" s="25">
        <v>-155749.91</v>
      </c>
      <c r="G1643" s="25">
        <v>-147499.91</v>
      </c>
      <c r="H1643" s="25">
        <v>-119649.91</v>
      </c>
      <c r="I1643" s="25">
        <v>-124599.91</v>
      </c>
      <c r="J1643" s="25">
        <v>-116949.91</v>
      </c>
      <c r="K1643" s="25">
        <v>-35449.910000000003</v>
      </c>
      <c r="L1643" s="25">
        <v>-32699.91</v>
      </c>
      <c r="M1643" s="25">
        <v>-31249.91</v>
      </c>
      <c r="N1643" s="25">
        <v>-30999.91</v>
      </c>
      <c r="O1643" s="25">
        <v>-30949.91</v>
      </c>
      <c r="P1643" s="25">
        <v>-29499.91</v>
      </c>
      <c r="Q1643" s="25">
        <v>-29099.91</v>
      </c>
      <c r="R1643" s="25">
        <f t="shared" si="225"/>
        <v>-79570.743333333347</v>
      </c>
      <c r="T1643" s="26"/>
      <c r="U1643" s="26"/>
      <c r="V1643" s="26">
        <f t="shared" si="226"/>
        <v>-79570.743333333347</v>
      </c>
      <c r="W1643" s="26"/>
      <c r="X1643" s="26"/>
      <c r="Y1643" s="26">
        <v>-2179.1666666666697</v>
      </c>
      <c r="Z1643" s="26">
        <f>V1643-Y1643</f>
        <v>-77391.576666666675</v>
      </c>
      <c r="AA1643" s="26"/>
      <c r="AB1643" s="1"/>
      <c r="AC1643" s="27">
        <f t="shared" si="227"/>
        <v>2.7386531473481725E-2</v>
      </c>
      <c r="AD1643" s="15"/>
    </row>
    <row r="1644" spans="1:31" ht="15.75" hidden="1" outlineLevel="3" thickBot="1" x14ac:dyDescent="0.3">
      <c r="A1644" s="28" t="s">
        <v>3335</v>
      </c>
      <c r="B1644" s="28" t="s">
        <v>3336</v>
      </c>
      <c r="C1644" s="24" t="s">
        <v>3343</v>
      </c>
      <c r="D1644" s="24" t="s">
        <v>3344</v>
      </c>
      <c r="E1644" s="25">
        <v>-67579447.760000005</v>
      </c>
      <c r="F1644" s="25">
        <v>-66814738.18</v>
      </c>
      <c r="G1644" s="25">
        <v>-66826851.170000002</v>
      </c>
      <c r="H1644" s="25">
        <v>-65882197.539999999</v>
      </c>
      <c r="I1644" s="25">
        <v>-67389959.930000007</v>
      </c>
      <c r="J1644" s="25">
        <v>-67718661.969999999</v>
      </c>
      <c r="K1644" s="25">
        <v>-67871564.890000001</v>
      </c>
      <c r="L1644" s="25">
        <v>-70296851.579999998</v>
      </c>
      <c r="M1644" s="25">
        <v>-73521881.760000005</v>
      </c>
      <c r="N1644" s="25">
        <v>-76064222.769999996</v>
      </c>
      <c r="O1644" s="25">
        <v>-77487152.510000005</v>
      </c>
      <c r="P1644" s="25">
        <v>-79150358</v>
      </c>
      <c r="Q1644" s="25">
        <v>-80049685.129999995</v>
      </c>
      <c r="R1644" s="25">
        <f t="shared" si="225"/>
        <v>-71069917.22874999</v>
      </c>
      <c r="T1644" s="26"/>
      <c r="U1644" s="26"/>
      <c r="V1644" s="26">
        <f t="shared" si="226"/>
        <v>-71069917.22874999</v>
      </c>
      <c r="W1644" s="26"/>
      <c r="X1644" s="26"/>
      <c r="Y1644" s="26">
        <v>-5670510.5294613959</v>
      </c>
      <c r="Z1644" s="26">
        <v>-65399406.699288592</v>
      </c>
      <c r="AA1644" s="26"/>
      <c r="AB1644" s="1"/>
      <c r="AC1644" s="27">
        <f t="shared" si="227"/>
        <v>7.9787774498314715E-2</v>
      </c>
      <c r="AD1644" s="15"/>
    </row>
    <row r="1645" spans="1:31" ht="13.5" hidden="1" outlineLevel="3" thickBot="1" x14ac:dyDescent="0.25">
      <c r="A1645" s="28" t="s">
        <v>3335</v>
      </c>
      <c r="B1645" s="28" t="s">
        <v>3336</v>
      </c>
      <c r="C1645" s="24" t="s">
        <v>3345</v>
      </c>
      <c r="D1645" s="24" t="s">
        <v>3346</v>
      </c>
      <c r="E1645" s="25">
        <v>-566274.59</v>
      </c>
      <c r="F1645" s="25">
        <v>-717541.89</v>
      </c>
      <c r="G1645" s="25">
        <v>-699595.41</v>
      </c>
      <c r="H1645" s="25">
        <v>-731617.53</v>
      </c>
      <c r="I1645" s="25">
        <v>-574279.71</v>
      </c>
      <c r="J1645" s="25">
        <v>-568162.43999999994</v>
      </c>
      <c r="K1645" s="25">
        <v>-579256.88</v>
      </c>
      <c r="L1645" s="25">
        <v>-584021.23</v>
      </c>
      <c r="M1645" s="25">
        <v>-617090.04</v>
      </c>
      <c r="N1645" s="25">
        <v>-710620.31</v>
      </c>
      <c r="O1645" s="25">
        <v>-641486.34</v>
      </c>
      <c r="P1645" s="25">
        <v>-684666.88</v>
      </c>
      <c r="Q1645" s="25">
        <v>-569896.81000000006</v>
      </c>
      <c r="R1645" s="25">
        <f t="shared" si="225"/>
        <v>-639702.02999999991</v>
      </c>
      <c r="T1645" s="26"/>
      <c r="U1645" s="26"/>
      <c r="V1645" s="26">
        <f t="shared" si="226"/>
        <v>-639702.02999999991</v>
      </c>
      <c r="W1645" s="26"/>
      <c r="X1645" s="26"/>
      <c r="Y1645" s="26"/>
      <c r="Z1645" s="26"/>
      <c r="AA1645" s="26">
        <f>V1645</f>
        <v>-639702.02999999991</v>
      </c>
      <c r="AB1645" s="1"/>
      <c r="AC1645" s="27">
        <f t="shared" si="227"/>
        <v>0</v>
      </c>
    </row>
    <row r="1646" spans="1:31" ht="13.5" hidden="1" outlineLevel="3" thickBot="1" x14ac:dyDescent="0.25">
      <c r="A1646" s="24" t="s">
        <v>3347</v>
      </c>
      <c r="B1646" s="24" t="s">
        <v>3348</v>
      </c>
      <c r="C1646" s="24" t="s">
        <v>3349</v>
      </c>
      <c r="D1646" s="24" t="s">
        <v>3350</v>
      </c>
      <c r="E1646" s="25">
        <v>-83348076.920000002</v>
      </c>
      <c r="F1646" s="25">
        <v>-82876882.680000007</v>
      </c>
      <c r="G1646" s="25">
        <v>-82416172.099999994</v>
      </c>
      <c r="H1646" s="25">
        <v>-81990359.909999996</v>
      </c>
      <c r="I1646" s="25">
        <v>-81649509.950000003</v>
      </c>
      <c r="J1646" s="25">
        <v>-80930235.799999997</v>
      </c>
      <c r="K1646" s="25">
        <v>-80094575.180000007</v>
      </c>
      <c r="L1646" s="25">
        <v>-78572214.290000007</v>
      </c>
      <c r="M1646" s="25">
        <v>-76631749.989999995</v>
      </c>
      <c r="N1646" s="25">
        <v>-75118045.030000001</v>
      </c>
      <c r="O1646" s="25">
        <v>-73834711.090000004</v>
      </c>
      <c r="P1646" s="25">
        <v>-72552011.340000004</v>
      </c>
      <c r="Q1646" s="25">
        <v>-71942986.099999994</v>
      </c>
      <c r="R1646" s="25">
        <f t="shared" si="225"/>
        <v>-78692666.572500005</v>
      </c>
      <c r="T1646" s="26"/>
      <c r="U1646" s="26"/>
      <c r="V1646" s="26">
        <f t="shared" si="226"/>
        <v>-78692666.572500005</v>
      </c>
      <c r="W1646" s="26"/>
      <c r="X1646" s="26"/>
      <c r="Y1646" s="26"/>
      <c r="Z1646" s="26"/>
      <c r="AA1646" s="26">
        <f>V1646</f>
        <v>-78692666.572500005</v>
      </c>
      <c r="AB1646" s="1"/>
      <c r="AC1646" s="27">
        <f t="shared" si="227"/>
        <v>0</v>
      </c>
    </row>
    <row r="1647" spans="1:31" ht="13.5" hidden="1" outlineLevel="3" thickBot="1" x14ac:dyDescent="0.25">
      <c r="A1647" s="28" t="s">
        <v>3347</v>
      </c>
      <c r="B1647" s="28" t="s">
        <v>3348</v>
      </c>
      <c r="C1647" s="24" t="s">
        <v>3351</v>
      </c>
      <c r="D1647" s="24" t="s">
        <v>3352</v>
      </c>
      <c r="E1647" s="25">
        <v>83348076.920000002</v>
      </c>
      <c r="F1647" s="25">
        <v>82876882.680000007</v>
      </c>
      <c r="G1647" s="25">
        <v>82416172.099999994</v>
      </c>
      <c r="H1647" s="25">
        <v>81990359.909999996</v>
      </c>
      <c r="I1647" s="25">
        <v>81649509.950000003</v>
      </c>
      <c r="J1647" s="25">
        <v>80930235.799999997</v>
      </c>
      <c r="K1647" s="25">
        <v>80094575.180000007</v>
      </c>
      <c r="L1647" s="25">
        <v>78572214.290000007</v>
      </c>
      <c r="M1647" s="25">
        <v>76631749.989999995</v>
      </c>
      <c r="N1647" s="25">
        <v>75118045.030000001</v>
      </c>
      <c r="O1647" s="25">
        <v>73834711.090000004</v>
      </c>
      <c r="P1647" s="25">
        <v>72552011.340000004</v>
      </c>
      <c r="Q1647" s="25">
        <v>71942986.099999994</v>
      </c>
      <c r="R1647" s="25">
        <f t="shared" si="225"/>
        <v>78692666.572500005</v>
      </c>
      <c r="T1647" s="26"/>
      <c r="U1647" s="26"/>
      <c r="V1647" s="26">
        <f t="shared" si="226"/>
        <v>78692666.572500005</v>
      </c>
      <c r="W1647" s="26"/>
      <c r="X1647" s="26"/>
      <c r="Y1647" s="26"/>
      <c r="Z1647" s="26"/>
      <c r="AA1647" s="26">
        <f>V1647</f>
        <v>78692666.572500005</v>
      </c>
      <c r="AB1647" s="1"/>
      <c r="AC1647" s="27">
        <f t="shared" si="227"/>
        <v>0</v>
      </c>
    </row>
    <row r="1648" spans="1:31" ht="13.5" hidden="1" outlineLevel="2" collapsed="1" thickBot="1" x14ac:dyDescent="0.25">
      <c r="A1648" s="29" t="s">
        <v>3353</v>
      </c>
      <c r="B1648" s="29"/>
      <c r="C1648" s="29"/>
      <c r="D1648" s="29"/>
      <c r="E1648" s="30">
        <f t="shared" ref="E1648:R1648" si="228">SUBTOTAL(9,E1641:E1647)</f>
        <v>-104675301.39999999</v>
      </c>
      <c r="F1648" s="30">
        <f t="shared" si="228"/>
        <v>-102813698.13</v>
      </c>
      <c r="G1648" s="30">
        <f t="shared" si="228"/>
        <v>-102555769.34999999</v>
      </c>
      <c r="H1648" s="30">
        <f t="shared" si="228"/>
        <v>-102283714.91999999</v>
      </c>
      <c r="I1648" s="30">
        <f t="shared" si="228"/>
        <v>-107037978.55</v>
      </c>
      <c r="J1648" s="30">
        <f t="shared" si="228"/>
        <v>-119275932.96999998</v>
      </c>
      <c r="K1648" s="30">
        <f t="shared" si="228"/>
        <v>-120471243.47</v>
      </c>
      <c r="L1648" s="30">
        <f t="shared" si="228"/>
        <v>-121710583.20999999</v>
      </c>
      <c r="M1648" s="30">
        <f t="shared" si="228"/>
        <v>-129852782.76000001</v>
      </c>
      <c r="N1648" s="30">
        <f t="shared" si="228"/>
        <v>-135638760.31</v>
      </c>
      <c r="O1648" s="30">
        <f t="shared" si="228"/>
        <v>-136105962.22</v>
      </c>
      <c r="P1648" s="30">
        <f t="shared" si="228"/>
        <v>-138030192.63</v>
      </c>
      <c r="Q1648" s="30">
        <f t="shared" si="228"/>
        <v>-140454669.56</v>
      </c>
      <c r="R1648" s="30">
        <f t="shared" si="228"/>
        <v>-119861800.33333333</v>
      </c>
      <c r="S1648" s="4"/>
      <c r="T1648" s="30">
        <f>SUBTOTAL(9,T1641:T1647)</f>
        <v>0</v>
      </c>
      <c r="U1648" s="30">
        <f>SUBTOTAL(9,U1641:U1647)</f>
        <v>0</v>
      </c>
      <c r="V1648" s="30">
        <f>SUBTOTAL(9,V1641:V1647)</f>
        <v>-119861800.33333333</v>
      </c>
      <c r="W1648" s="30">
        <f>SUBTOTAL(9,W1641:W1647)</f>
        <v>0</v>
      </c>
      <c r="X1648" s="30"/>
      <c r="Y1648" s="30">
        <f t="shared" ref="Y1648:AA1648" si="229">SUBTOTAL(9,Y1641:Y1647)</f>
        <v>-6092041.5722579733</v>
      </c>
      <c r="Z1648" s="30">
        <f t="shared" si="229"/>
        <v>-113130056.73107538</v>
      </c>
      <c r="AA1648" s="30">
        <f t="shared" si="229"/>
        <v>-639702.03000000119</v>
      </c>
      <c r="AB1648" s="30"/>
      <c r="AC1648" s="31">
        <f t="shared" si="227"/>
        <v>5.0825547049319506E-2</v>
      </c>
      <c r="AE1648" s="4"/>
    </row>
    <row r="1649" spans="1:31" ht="13.5" hidden="1" outlineLevel="3" thickBot="1" x14ac:dyDescent="0.25">
      <c r="A1649" s="24" t="s">
        <v>3354</v>
      </c>
      <c r="B1649" s="24" t="s">
        <v>3355</v>
      </c>
      <c r="C1649" s="24" t="s">
        <v>3356</v>
      </c>
      <c r="D1649" s="24" t="s">
        <v>3357</v>
      </c>
      <c r="E1649" s="25">
        <v>-3209544.74</v>
      </c>
      <c r="F1649" s="25">
        <v>-3103161.74</v>
      </c>
      <c r="G1649" s="25">
        <v>-2996778.74</v>
      </c>
      <c r="H1649" s="25">
        <v>-2890395.74</v>
      </c>
      <c r="I1649" s="25">
        <v>-2784012.74</v>
      </c>
      <c r="J1649" s="25">
        <v>-2677629.7400000002</v>
      </c>
      <c r="K1649" s="25">
        <v>-2515149.7400000002</v>
      </c>
      <c r="L1649" s="25">
        <v>-2427647.8199999998</v>
      </c>
      <c r="M1649" s="25">
        <v>-2340145.91</v>
      </c>
      <c r="N1649" s="25">
        <v>-2252643.9900000002</v>
      </c>
      <c r="O1649" s="25">
        <v>-2165142.0699999998</v>
      </c>
      <c r="P1649" s="25">
        <v>-2077640.16</v>
      </c>
      <c r="Q1649" s="25">
        <v>-1990138.24</v>
      </c>
      <c r="R1649" s="25">
        <f t="shared" ref="R1649:R1656" si="230">(E1649+2*SUM(F1649:P1649)+Q1649)/24</f>
        <v>-2569182.4900000007</v>
      </c>
      <c r="T1649" s="26"/>
      <c r="U1649" s="26"/>
      <c r="V1649" s="26">
        <f>R1649</f>
        <v>-2569182.4900000007</v>
      </c>
      <c r="W1649" s="26"/>
      <c r="X1649" s="26"/>
      <c r="Y1649" s="26"/>
      <c r="Z1649" s="26"/>
      <c r="AA1649" s="26">
        <f>V1649</f>
        <v>-2569182.4900000007</v>
      </c>
      <c r="AB1649" s="1"/>
      <c r="AC1649" s="27">
        <f t="shared" si="227"/>
        <v>0</v>
      </c>
    </row>
    <row r="1650" spans="1:31" ht="15.75" hidden="1" outlineLevel="3" thickBot="1" x14ac:dyDescent="0.3">
      <c r="A1650" s="28" t="s">
        <v>3354</v>
      </c>
      <c r="B1650" s="28" t="s">
        <v>3355</v>
      </c>
      <c r="C1650" s="24" t="s">
        <v>3358</v>
      </c>
      <c r="D1650" s="24" t="s">
        <v>3359</v>
      </c>
      <c r="E1650" s="25">
        <v>-114956.5</v>
      </c>
      <c r="F1650" s="25">
        <v>-114366.98</v>
      </c>
      <c r="G1650" s="25">
        <v>-113777.46</v>
      </c>
      <c r="H1650" s="25">
        <v>-113187.95</v>
      </c>
      <c r="I1650" s="25">
        <v>-112598.43</v>
      </c>
      <c r="J1650" s="25">
        <v>-112008.91</v>
      </c>
      <c r="K1650" s="25">
        <v>-111419.4</v>
      </c>
      <c r="L1650" s="25">
        <v>-110829.88</v>
      </c>
      <c r="M1650" s="25">
        <v>-110240.37</v>
      </c>
      <c r="N1650" s="25">
        <v>-109650.85</v>
      </c>
      <c r="O1650" s="25">
        <v>-109061.33</v>
      </c>
      <c r="P1650" s="25">
        <v>-108471.81</v>
      </c>
      <c r="Q1650" s="25">
        <v>-107882.3</v>
      </c>
      <c r="R1650" s="25">
        <f t="shared" si="230"/>
        <v>-111419.39750000001</v>
      </c>
      <c r="T1650" s="26"/>
      <c r="U1650" s="26"/>
      <c r="V1650" s="26">
        <f t="shared" ref="V1650:V1656" si="231">R1650</f>
        <v>-111419.39750000001</v>
      </c>
      <c r="W1650" s="26"/>
      <c r="X1650" s="26"/>
      <c r="Y1650" s="26">
        <v>-8889.90576246809</v>
      </c>
      <c r="Z1650" s="26">
        <f>V1650-Y1650</f>
        <v>-102529.49173753192</v>
      </c>
      <c r="AA1650" s="26"/>
      <c r="AB1650" s="1"/>
      <c r="AC1650" s="27">
        <f t="shared" si="227"/>
        <v>7.9787774498314701E-2</v>
      </c>
      <c r="AD1650" s="15"/>
    </row>
    <row r="1651" spans="1:31" ht="15.75" hidden="1" outlineLevel="3" thickBot="1" x14ac:dyDescent="0.3">
      <c r="A1651" s="28" t="s">
        <v>3354</v>
      </c>
      <c r="B1651" s="28" t="s">
        <v>3355</v>
      </c>
      <c r="C1651" s="24" t="s">
        <v>3360</v>
      </c>
      <c r="D1651" s="24" t="s">
        <v>3359</v>
      </c>
      <c r="E1651" s="25">
        <v>-78179.91</v>
      </c>
      <c r="F1651" s="25">
        <v>-77794.789999999994</v>
      </c>
      <c r="G1651" s="25">
        <v>-77409.67</v>
      </c>
      <c r="H1651" s="25">
        <v>-77024.55</v>
      </c>
      <c r="I1651" s="25">
        <v>-76639.42</v>
      </c>
      <c r="J1651" s="25">
        <v>-76254.3</v>
      </c>
      <c r="K1651" s="25">
        <v>-75869.179999999993</v>
      </c>
      <c r="L1651" s="25">
        <v>-75484.06</v>
      </c>
      <c r="M1651" s="25">
        <v>-75098.929999999993</v>
      </c>
      <c r="N1651" s="25">
        <v>-74713.81</v>
      </c>
      <c r="O1651" s="25">
        <v>-74328.69</v>
      </c>
      <c r="P1651" s="25">
        <v>-73943.570000000007</v>
      </c>
      <c r="Q1651" s="25">
        <v>-73558.44</v>
      </c>
      <c r="R1651" s="25">
        <f t="shared" si="230"/>
        <v>-75869.178749999992</v>
      </c>
      <c r="T1651" s="26"/>
      <c r="U1651" s="26"/>
      <c r="V1651" s="26">
        <f t="shared" si="231"/>
        <v>-75869.178749999992</v>
      </c>
      <c r="W1651" s="26"/>
      <c r="X1651" s="26"/>
      <c r="Y1651" s="26">
        <v>-6053.4329254773302</v>
      </c>
      <c r="Z1651" s="26">
        <f>V1651-Y1651</f>
        <v>-69815.745824522659</v>
      </c>
      <c r="AA1651" s="26"/>
      <c r="AB1651" s="1"/>
      <c r="AC1651" s="27">
        <f t="shared" si="227"/>
        <v>7.9787774498314715E-2</v>
      </c>
      <c r="AD1651" s="15"/>
    </row>
    <row r="1652" spans="1:31" ht="13.5" hidden="1" outlineLevel="3" thickBot="1" x14ac:dyDescent="0.25">
      <c r="A1652" s="28" t="s">
        <v>3354</v>
      </c>
      <c r="B1652" s="28" t="s">
        <v>3355</v>
      </c>
      <c r="C1652" s="24" t="s">
        <v>3361</v>
      </c>
      <c r="D1652" s="24" t="s">
        <v>3362</v>
      </c>
      <c r="E1652" s="25">
        <v>-1391243.36</v>
      </c>
      <c r="F1652" s="25">
        <v>-1382760.17</v>
      </c>
      <c r="G1652" s="25">
        <v>-1374276.98</v>
      </c>
      <c r="H1652" s="25">
        <v>-1365793.79</v>
      </c>
      <c r="I1652" s="25">
        <v>-1357310.6</v>
      </c>
      <c r="J1652" s="25">
        <v>-1348827.41</v>
      </c>
      <c r="K1652" s="25">
        <v>-1340344.22</v>
      </c>
      <c r="L1652" s="25">
        <v>-1331861.03</v>
      </c>
      <c r="M1652" s="25">
        <v>-1323377.8400000001</v>
      </c>
      <c r="N1652" s="25">
        <v>-1314894.6499999999</v>
      </c>
      <c r="O1652" s="25">
        <v>-1306411.46</v>
      </c>
      <c r="P1652" s="25">
        <v>-1297928.27</v>
      </c>
      <c r="Q1652" s="25">
        <v>-1289445.08</v>
      </c>
      <c r="R1652" s="25">
        <f t="shared" si="230"/>
        <v>-1340344.2199999997</v>
      </c>
      <c r="T1652" s="26"/>
      <c r="U1652" s="26"/>
      <c r="V1652" s="26">
        <f t="shared" si="231"/>
        <v>-1340344.2199999997</v>
      </c>
      <c r="W1652" s="26"/>
      <c r="X1652" s="26"/>
      <c r="Y1652" s="26"/>
      <c r="Z1652" s="26">
        <f>V1652</f>
        <v>-1340344.2199999997</v>
      </c>
      <c r="AA1652" s="26"/>
      <c r="AB1652" s="1"/>
      <c r="AC1652" s="27">
        <f t="shared" si="227"/>
        <v>0</v>
      </c>
    </row>
    <row r="1653" spans="1:31" ht="13.5" hidden="1" outlineLevel="3" thickBot="1" x14ac:dyDescent="0.25">
      <c r="A1653" s="28" t="s">
        <v>3354</v>
      </c>
      <c r="B1653" s="28" t="s">
        <v>3355</v>
      </c>
      <c r="C1653" s="24" t="s">
        <v>3363</v>
      </c>
      <c r="D1653" s="24" t="s">
        <v>3364</v>
      </c>
      <c r="E1653" s="25">
        <v>-632994.98</v>
      </c>
      <c r="F1653" s="25">
        <v>-630766.12</v>
      </c>
      <c r="G1653" s="25">
        <v>-628537.27</v>
      </c>
      <c r="H1653" s="25">
        <v>-954654.76</v>
      </c>
      <c r="I1653" s="25">
        <v>-952425.91</v>
      </c>
      <c r="J1653" s="25">
        <v>-947955.78</v>
      </c>
      <c r="K1653" s="25">
        <v>-944606.29</v>
      </c>
      <c r="L1653" s="25">
        <v>-941256.8</v>
      </c>
      <c r="M1653" s="25">
        <v>-937907.31</v>
      </c>
      <c r="N1653" s="25">
        <v>-934557.82</v>
      </c>
      <c r="O1653" s="25">
        <v>-931208.33</v>
      </c>
      <c r="P1653" s="25">
        <v>-927858.83</v>
      </c>
      <c r="Q1653" s="25">
        <v>-924509.34</v>
      </c>
      <c r="R1653" s="25">
        <f t="shared" si="230"/>
        <v>-875873.94833333336</v>
      </c>
      <c r="T1653" s="26"/>
      <c r="U1653" s="26"/>
      <c r="V1653" s="26">
        <f t="shared" si="231"/>
        <v>-875873.94833333336</v>
      </c>
      <c r="W1653" s="26"/>
      <c r="X1653" s="26"/>
      <c r="Y1653" s="26"/>
      <c r="Z1653" s="26">
        <f>V1653</f>
        <v>-875873.94833333336</v>
      </c>
      <c r="AA1653" s="26"/>
      <c r="AB1653" s="1"/>
      <c r="AC1653" s="27">
        <f t="shared" si="227"/>
        <v>0</v>
      </c>
    </row>
    <row r="1654" spans="1:31" ht="13.5" hidden="1" outlineLevel="3" thickBot="1" x14ac:dyDescent="0.25">
      <c r="A1654" s="24" t="s">
        <v>3365</v>
      </c>
      <c r="B1654" s="24" t="s">
        <v>3366</v>
      </c>
      <c r="C1654" s="24" t="s">
        <v>3367</v>
      </c>
      <c r="D1654" s="24" t="s">
        <v>3368</v>
      </c>
      <c r="E1654" s="25">
        <v>-28111.94</v>
      </c>
      <c r="F1654" s="25">
        <v>-27715.18</v>
      </c>
      <c r="G1654" s="25">
        <v>-27318.44</v>
      </c>
      <c r="H1654" s="25">
        <v>-26921.68</v>
      </c>
      <c r="I1654" s="25">
        <v>-26524.94</v>
      </c>
      <c r="J1654" s="25">
        <v>-26128.18</v>
      </c>
      <c r="K1654" s="25">
        <v>-24871.09</v>
      </c>
      <c r="L1654" s="25">
        <v>-24539.09</v>
      </c>
      <c r="M1654" s="25">
        <v>-24207.09</v>
      </c>
      <c r="N1654" s="25">
        <v>-23875.09</v>
      </c>
      <c r="O1654" s="25">
        <v>-23543.09</v>
      </c>
      <c r="P1654" s="25">
        <v>-23211.08</v>
      </c>
      <c r="Q1654" s="25">
        <v>-22879.09</v>
      </c>
      <c r="R1654" s="25">
        <f t="shared" si="230"/>
        <v>-25362.538749999992</v>
      </c>
      <c r="T1654" s="26"/>
      <c r="U1654" s="26"/>
      <c r="V1654" s="26">
        <f t="shared" si="231"/>
        <v>-25362.538749999992</v>
      </c>
      <c r="W1654" s="26"/>
      <c r="X1654" s="26"/>
      <c r="Y1654" s="26"/>
      <c r="Z1654" s="26"/>
      <c r="AA1654" s="26">
        <f>V1654</f>
        <v>-25362.538749999992</v>
      </c>
      <c r="AB1654" s="1"/>
      <c r="AC1654" s="27">
        <f t="shared" si="227"/>
        <v>0</v>
      </c>
    </row>
    <row r="1655" spans="1:31" ht="13.5" hidden="1" outlineLevel="3" thickBot="1" x14ac:dyDescent="0.25">
      <c r="A1655" s="28" t="s">
        <v>3365</v>
      </c>
      <c r="B1655" s="28" t="s">
        <v>3366</v>
      </c>
      <c r="C1655" s="24" t="s">
        <v>3369</v>
      </c>
      <c r="D1655" s="24" t="s">
        <v>3370</v>
      </c>
      <c r="E1655" s="25">
        <v>-6767890.8099999996</v>
      </c>
      <c r="F1655" s="25">
        <v>-7056459.6600000001</v>
      </c>
      <c r="G1655" s="25">
        <v>-7264309.7699999996</v>
      </c>
      <c r="H1655" s="25">
        <v>-7392174.5999999996</v>
      </c>
      <c r="I1655" s="25">
        <v>-7461740.9400000004</v>
      </c>
      <c r="J1655" s="25">
        <v>-7548961.0700000003</v>
      </c>
      <c r="K1655" s="25">
        <v>-6913905.2599999998</v>
      </c>
      <c r="L1655" s="25">
        <v>-6986574.1299999999</v>
      </c>
      <c r="M1655" s="25">
        <v>-7019456.5999999996</v>
      </c>
      <c r="N1655" s="25">
        <v>-7036780.9100000001</v>
      </c>
      <c r="O1655" s="25">
        <v>-7057662.1500000004</v>
      </c>
      <c r="P1655" s="25">
        <v>-7085031.54</v>
      </c>
      <c r="Q1655" s="25">
        <v>-7097711.3300000001</v>
      </c>
      <c r="R1655" s="25">
        <f t="shared" si="230"/>
        <v>-7146321.4750000024</v>
      </c>
      <c r="T1655" s="26"/>
      <c r="U1655" s="26"/>
      <c r="V1655" s="26">
        <f t="shared" si="231"/>
        <v>-7146321.4750000024</v>
      </c>
      <c r="W1655" s="26"/>
      <c r="X1655" s="26"/>
      <c r="Y1655" s="26"/>
      <c r="Z1655" s="26"/>
      <c r="AA1655" s="26">
        <f t="shared" ref="AA1655:AA1656" si="232">V1655</f>
        <v>-7146321.4750000024</v>
      </c>
      <c r="AB1655" s="1"/>
      <c r="AC1655" s="27">
        <f t="shared" si="227"/>
        <v>0</v>
      </c>
    </row>
    <row r="1656" spans="1:31" ht="13.5" hidden="1" outlineLevel="3" thickBot="1" x14ac:dyDescent="0.25">
      <c r="A1656" s="28" t="s">
        <v>3365</v>
      </c>
      <c r="B1656" s="28" t="s">
        <v>3366</v>
      </c>
      <c r="C1656" s="24" t="s">
        <v>3371</v>
      </c>
      <c r="D1656" s="24" t="s">
        <v>3372</v>
      </c>
      <c r="E1656" s="25">
        <v>-22834.71</v>
      </c>
      <c r="F1656" s="25">
        <v>-22311.3</v>
      </c>
      <c r="G1656" s="25">
        <v>-21787.88</v>
      </c>
      <c r="H1656" s="25">
        <v>-21264.47</v>
      </c>
      <c r="I1656" s="25">
        <v>-20741.04</v>
      </c>
      <c r="J1656" s="25">
        <v>-20217.63</v>
      </c>
      <c r="K1656" s="25">
        <v>-19490.63</v>
      </c>
      <c r="L1656" s="25">
        <v>-19014.8</v>
      </c>
      <c r="M1656" s="25">
        <v>-18538.97</v>
      </c>
      <c r="N1656" s="25">
        <v>-18063.13</v>
      </c>
      <c r="O1656" s="25">
        <v>-17587.3</v>
      </c>
      <c r="P1656" s="25">
        <v>-17111.47</v>
      </c>
      <c r="Q1656" s="25">
        <v>-16635.64</v>
      </c>
      <c r="R1656" s="25">
        <f t="shared" si="230"/>
        <v>-19655.31625</v>
      </c>
      <c r="T1656" s="26"/>
      <c r="U1656" s="26"/>
      <c r="V1656" s="26">
        <f t="shared" si="231"/>
        <v>-19655.31625</v>
      </c>
      <c r="W1656" s="26"/>
      <c r="X1656" s="26"/>
      <c r="Y1656" s="26"/>
      <c r="Z1656" s="26"/>
      <c r="AA1656" s="26">
        <f t="shared" si="232"/>
        <v>-19655.31625</v>
      </c>
      <c r="AB1656" s="1"/>
      <c r="AC1656" s="27">
        <f t="shared" si="227"/>
        <v>0</v>
      </c>
    </row>
    <row r="1657" spans="1:31" ht="13.5" hidden="1" outlineLevel="2" collapsed="1" thickBot="1" x14ac:dyDescent="0.25">
      <c r="A1657" s="29" t="s">
        <v>3373</v>
      </c>
      <c r="B1657" s="29"/>
      <c r="C1657" s="29"/>
      <c r="D1657" s="29"/>
      <c r="E1657" s="30">
        <f>SUBTOTAL(9,E1649:E1656)</f>
        <v>-12245756.950000001</v>
      </c>
      <c r="F1657" s="30">
        <f t="shared" ref="F1657:R1657" si="233">SUBTOTAL(9,F1649:F1656)</f>
        <v>-12415335.940000001</v>
      </c>
      <c r="G1657" s="30">
        <f t="shared" si="233"/>
        <v>-12504196.209999999</v>
      </c>
      <c r="H1657" s="30">
        <f t="shared" si="233"/>
        <v>-12841417.540000001</v>
      </c>
      <c r="I1657" s="30">
        <f t="shared" si="233"/>
        <v>-12791994.02</v>
      </c>
      <c r="J1657" s="30">
        <f t="shared" si="233"/>
        <v>-12757983.020000001</v>
      </c>
      <c r="K1657" s="30">
        <f t="shared" si="233"/>
        <v>-11945655.810000001</v>
      </c>
      <c r="L1657" s="30">
        <f t="shared" si="233"/>
        <v>-11917207.609999999</v>
      </c>
      <c r="M1657" s="30">
        <f t="shared" si="233"/>
        <v>-11848973.020000001</v>
      </c>
      <c r="N1657" s="30">
        <f t="shared" si="233"/>
        <v>-11765180.250000002</v>
      </c>
      <c r="O1657" s="30">
        <f t="shared" si="233"/>
        <v>-11684944.420000002</v>
      </c>
      <c r="P1657" s="30">
        <f t="shared" si="233"/>
        <v>-11611196.73</v>
      </c>
      <c r="Q1657" s="30">
        <f t="shared" si="233"/>
        <v>-11522759.460000001</v>
      </c>
      <c r="R1657" s="30">
        <f t="shared" si="233"/>
        <v>-12164028.564583337</v>
      </c>
      <c r="S1657" s="4"/>
      <c r="T1657" s="30">
        <f t="shared" ref="T1657:AA1657" si="234">SUBTOTAL(9,T1649:T1656)</f>
        <v>0</v>
      </c>
      <c r="U1657" s="30">
        <f t="shared" si="234"/>
        <v>0</v>
      </c>
      <c r="V1657" s="30">
        <f t="shared" si="234"/>
        <v>-12164028.564583337</v>
      </c>
      <c r="W1657" s="30">
        <f t="shared" si="234"/>
        <v>0</v>
      </c>
      <c r="X1657" s="30"/>
      <c r="Y1657" s="30">
        <f t="shared" si="234"/>
        <v>-14943.338687945419</v>
      </c>
      <c r="Z1657" s="30">
        <f t="shared" si="234"/>
        <v>-2388563.4058953878</v>
      </c>
      <c r="AA1657" s="30">
        <f t="shared" si="234"/>
        <v>-9760521.820000004</v>
      </c>
      <c r="AB1657" s="30"/>
      <c r="AC1657" s="31">
        <f t="shared" si="227"/>
        <v>1.2284859911834056E-3</v>
      </c>
      <c r="AE1657" s="4"/>
    </row>
    <row r="1658" spans="1:31" ht="15.75" hidden="1" outlineLevel="3" thickBot="1" x14ac:dyDescent="0.3">
      <c r="A1658" s="24" t="s">
        <v>3374</v>
      </c>
      <c r="B1658" s="24" t="s">
        <v>3375</v>
      </c>
      <c r="C1658" s="24" t="s">
        <v>3376</v>
      </c>
      <c r="D1658" s="24" t="s">
        <v>3377</v>
      </c>
      <c r="E1658" s="25">
        <v>-383264.99</v>
      </c>
      <c r="F1658" s="25">
        <v>-5878084</v>
      </c>
      <c r="G1658" s="25">
        <v>-5278214.75</v>
      </c>
      <c r="H1658" s="25">
        <v>-4678345.6399999997</v>
      </c>
      <c r="I1658" s="25">
        <v>-4579983.7300000004</v>
      </c>
      <c r="J1658" s="25">
        <v>-3974372.84</v>
      </c>
      <c r="K1658" s="25">
        <v>-3368763.34</v>
      </c>
      <c r="L1658" s="25">
        <v>-3251762.79</v>
      </c>
      <c r="M1658" s="25">
        <v>-2643788.2999999998</v>
      </c>
      <c r="N1658" s="25">
        <v>-2035813.94</v>
      </c>
      <c r="O1658" s="25">
        <v>-1644194.79</v>
      </c>
      <c r="P1658" s="25">
        <v>-1033925.74</v>
      </c>
      <c r="Q1658" s="25">
        <v>-423658.49</v>
      </c>
      <c r="R1658" s="25">
        <f t="shared" ref="R1658:R1709" si="235">(E1658+2*SUM(F1658:P1658)+Q1658)/24</f>
        <v>-3230892.6333333328</v>
      </c>
      <c r="T1658" s="26"/>
      <c r="U1658" s="26"/>
      <c r="V1658" s="26">
        <f t="shared" ref="V1658:V1721" si="236">R1658</f>
        <v>-3230892.6333333328</v>
      </c>
      <c r="W1658" s="26"/>
      <c r="X1658" s="26"/>
      <c r="Y1658" s="26">
        <v>-318176.157916667</v>
      </c>
      <c r="Z1658" s="26">
        <f>V1658-Y1658</f>
        <v>-2912716.4754166659</v>
      </c>
      <c r="AA1658" s="26"/>
      <c r="AB1658" s="1"/>
      <c r="AC1658" s="27">
        <f t="shared" si="227"/>
        <v>9.8479334978210833E-2</v>
      </c>
      <c r="AD1658" s="15"/>
    </row>
    <row r="1659" spans="1:31" ht="13.5" hidden="1" outlineLevel="3" thickBot="1" x14ac:dyDescent="0.25">
      <c r="A1659" s="24" t="s">
        <v>3378</v>
      </c>
      <c r="B1659" s="24" t="s">
        <v>3379</v>
      </c>
      <c r="C1659" s="24" t="s">
        <v>3380</v>
      </c>
      <c r="D1659" s="24" t="s">
        <v>3381</v>
      </c>
      <c r="E1659" s="25">
        <v>-2806000</v>
      </c>
      <c r="F1659" s="25">
        <v>-2806000</v>
      </c>
      <c r="G1659" s="25">
        <v>-2806000</v>
      </c>
      <c r="H1659" s="25">
        <v>-2806000</v>
      </c>
      <c r="I1659" s="25">
        <v>-2806000</v>
      </c>
      <c r="J1659" s="25">
        <v>-2806000</v>
      </c>
      <c r="K1659" s="25">
        <v>-2806000</v>
      </c>
      <c r="L1659" s="25">
        <v>-2806000</v>
      </c>
      <c r="M1659" s="25">
        <v>-3180000</v>
      </c>
      <c r="N1659" s="25">
        <v>-3180000</v>
      </c>
      <c r="O1659" s="25">
        <v>-3180000</v>
      </c>
      <c r="P1659" s="25">
        <v>-3180000</v>
      </c>
      <c r="Q1659" s="25">
        <v>-3180000</v>
      </c>
      <c r="R1659" s="25">
        <f t="shared" si="235"/>
        <v>-2946250</v>
      </c>
      <c r="T1659" s="26"/>
      <c r="U1659" s="26"/>
      <c r="V1659" s="26">
        <f t="shared" si="236"/>
        <v>-2946250</v>
      </c>
      <c r="W1659" s="26"/>
      <c r="X1659" s="26"/>
      <c r="Y1659" s="26"/>
      <c r="Z1659" s="26">
        <f>V1659</f>
        <v>-2946250</v>
      </c>
      <c r="AA1659" s="26"/>
      <c r="AB1659" s="1"/>
      <c r="AC1659" s="27">
        <f t="shared" si="227"/>
        <v>0</v>
      </c>
    </row>
    <row r="1660" spans="1:31" ht="13.5" hidden="1" outlineLevel="3" thickBot="1" x14ac:dyDescent="0.25">
      <c r="A1660" s="24" t="s">
        <v>3382</v>
      </c>
      <c r="B1660" s="24" t="s">
        <v>3383</v>
      </c>
      <c r="C1660" s="24" t="s">
        <v>3384</v>
      </c>
      <c r="D1660" s="24" t="s">
        <v>3385</v>
      </c>
      <c r="E1660" s="25">
        <v>-2675523</v>
      </c>
      <c r="F1660" s="25">
        <v>-2675523</v>
      </c>
      <c r="G1660" s="25">
        <v>-2675523</v>
      </c>
      <c r="H1660" s="25">
        <v>-2675523</v>
      </c>
      <c r="I1660" s="25">
        <v>-2675523</v>
      </c>
      <c r="J1660" s="25">
        <v>-2675523</v>
      </c>
      <c r="K1660" s="25">
        <v>-2675523</v>
      </c>
      <c r="L1660" s="25">
        <v>-2675523</v>
      </c>
      <c r="M1660" s="25">
        <v>-2592034</v>
      </c>
      <c r="N1660" s="25">
        <v>-2592034</v>
      </c>
      <c r="O1660" s="25">
        <v>-2592034</v>
      </c>
      <c r="P1660" s="25">
        <v>-2592034</v>
      </c>
      <c r="Q1660" s="25">
        <v>-2592034</v>
      </c>
      <c r="R1660" s="25">
        <f t="shared" si="235"/>
        <v>-2644214.625</v>
      </c>
      <c r="T1660" s="26"/>
      <c r="U1660" s="26"/>
      <c r="V1660" s="26">
        <f t="shared" si="236"/>
        <v>-2644214.625</v>
      </c>
      <c r="W1660" s="26"/>
      <c r="X1660" s="26"/>
      <c r="Y1660" s="26"/>
      <c r="Z1660" s="26">
        <f>V1660</f>
        <v>-2644214.625</v>
      </c>
      <c r="AA1660" s="26"/>
      <c r="AB1660" s="1"/>
      <c r="AC1660" s="27">
        <f t="shared" si="227"/>
        <v>0</v>
      </c>
    </row>
    <row r="1661" spans="1:31" ht="13.5" hidden="1" outlineLevel="3" thickBot="1" x14ac:dyDescent="0.25">
      <c r="A1661" s="24" t="s">
        <v>3386</v>
      </c>
      <c r="B1661" s="24" t="s">
        <v>3387</v>
      </c>
      <c r="C1661" s="24" t="s">
        <v>3388</v>
      </c>
      <c r="D1661" s="24" t="s">
        <v>3389</v>
      </c>
      <c r="E1661" s="25">
        <v>-273000</v>
      </c>
      <c r="F1661" s="25">
        <v>-273000</v>
      </c>
      <c r="G1661" s="25">
        <v>-273000</v>
      </c>
      <c r="H1661" s="25">
        <v>-273000</v>
      </c>
      <c r="I1661" s="25">
        <v>-273000</v>
      </c>
      <c r="J1661" s="25">
        <v>-273000</v>
      </c>
      <c r="K1661" s="25">
        <v>-273000</v>
      </c>
      <c r="L1661" s="25">
        <v>-273000</v>
      </c>
      <c r="M1661" s="25">
        <v>-273000</v>
      </c>
      <c r="N1661" s="25">
        <v>-273000</v>
      </c>
      <c r="O1661" s="25">
        <v>-273000</v>
      </c>
      <c r="P1661" s="25">
        <v>-273000</v>
      </c>
      <c r="Q1661" s="25">
        <v>-273000</v>
      </c>
      <c r="R1661" s="25">
        <f t="shared" si="235"/>
        <v>-273000</v>
      </c>
      <c r="T1661" s="26"/>
      <c r="U1661" s="26"/>
      <c r="V1661" s="26">
        <f t="shared" si="236"/>
        <v>-273000</v>
      </c>
      <c r="W1661" s="26"/>
      <c r="X1661" s="26"/>
      <c r="Y1661" s="26"/>
      <c r="Z1661" s="26">
        <f>V1661</f>
        <v>-273000</v>
      </c>
      <c r="AA1661" s="26"/>
      <c r="AB1661" s="1"/>
      <c r="AC1661" s="27">
        <f t="shared" si="227"/>
        <v>0</v>
      </c>
    </row>
    <row r="1662" spans="1:31" ht="13.5" hidden="1" outlineLevel="3" thickBot="1" x14ac:dyDescent="0.25">
      <c r="A1662" s="24" t="s">
        <v>3390</v>
      </c>
      <c r="B1662" s="24" t="s">
        <v>3391</v>
      </c>
      <c r="C1662" s="24" t="s">
        <v>3392</v>
      </c>
      <c r="D1662" s="24" t="s">
        <v>3393</v>
      </c>
      <c r="E1662" s="25">
        <v>-7672866.6600000001</v>
      </c>
      <c r="F1662" s="25">
        <v>-7877105.8200000003</v>
      </c>
      <c r="G1662" s="25">
        <v>-8369750.7300000004</v>
      </c>
      <c r="H1662" s="25">
        <v>-8024057.0199999996</v>
      </c>
      <c r="I1662" s="25">
        <v>-8129397.5899999999</v>
      </c>
      <c r="J1662" s="25">
        <v>-8279323.5199999996</v>
      </c>
      <c r="K1662" s="25">
        <v>-8351852.79</v>
      </c>
      <c r="L1662" s="25">
        <v>-8460248.4900000002</v>
      </c>
      <c r="M1662" s="25">
        <v>-8479869.2400000002</v>
      </c>
      <c r="N1662" s="25">
        <v>-8520763.3000000007</v>
      </c>
      <c r="O1662" s="25">
        <v>-8683109.0800000001</v>
      </c>
      <c r="P1662" s="25">
        <v>-8801237.6400000006</v>
      </c>
      <c r="Q1662" s="25">
        <v>-8956444.4299999997</v>
      </c>
      <c r="R1662" s="25">
        <f t="shared" si="235"/>
        <v>-8357614.2304166667</v>
      </c>
      <c r="T1662" s="26"/>
      <c r="U1662" s="26"/>
      <c r="V1662" s="26">
        <f t="shared" si="236"/>
        <v>-8357614.2304166667</v>
      </c>
      <c r="W1662" s="26"/>
      <c r="X1662" s="26"/>
      <c r="Y1662" s="26"/>
      <c r="Z1662" s="26">
        <f>V1662</f>
        <v>-8357614.2304166667</v>
      </c>
      <c r="AA1662" s="26"/>
      <c r="AB1662" s="1"/>
      <c r="AC1662" s="27">
        <f t="shared" si="227"/>
        <v>0</v>
      </c>
    </row>
    <row r="1663" spans="1:31" ht="15.75" hidden="1" outlineLevel="3" thickBot="1" x14ac:dyDescent="0.3">
      <c r="A1663" s="24" t="s">
        <v>3394</v>
      </c>
      <c r="B1663" s="24" t="s">
        <v>3395</v>
      </c>
      <c r="C1663" s="24" t="s">
        <v>3396</v>
      </c>
      <c r="D1663" s="24" t="s">
        <v>3397</v>
      </c>
      <c r="E1663" s="25">
        <v>-7954235.5899999999</v>
      </c>
      <c r="F1663" s="25">
        <v>-7950123.6100000003</v>
      </c>
      <c r="G1663" s="25">
        <v>-8034982.5499999998</v>
      </c>
      <c r="H1663" s="25">
        <v>-7805041.0599999996</v>
      </c>
      <c r="I1663" s="25">
        <v>-8141303.1699999999</v>
      </c>
      <c r="J1663" s="25">
        <v>-8059967.7199999997</v>
      </c>
      <c r="K1663" s="25">
        <v>-8681201.0800000001</v>
      </c>
      <c r="L1663" s="25">
        <v>-6759313.2400000002</v>
      </c>
      <c r="M1663" s="25">
        <v>-6654611.4900000002</v>
      </c>
      <c r="N1663" s="25">
        <v>-6786906.4900000002</v>
      </c>
      <c r="O1663" s="25">
        <v>-6345457.7000000002</v>
      </c>
      <c r="P1663" s="25">
        <v>-6370855.96</v>
      </c>
      <c r="Q1663" s="25">
        <v>-6002412.6900000004</v>
      </c>
      <c r="R1663" s="25">
        <f t="shared" si="235"/>
        <v>-7380674.0174999991</v>
      </c>
      <c r="T1663" s="26"/>
      <c r="U1663" s="26"/>
      <c r="V1663" s="26">
        <f t="shared" si="236"/>
        <v>-7380674.0174999991</v>
      </c>
      <c r="W1663" s="26"/>
      <c r="X1663" s="26"/>
      <c r="Y1663" s="26"/>
      <c r="Z1663" s="26"/>
      <c r="AA1663" s="26">
        <f>V1663</f>
        <v>-7380674.0174999991</v>
      </c>
      <c r="AB1663" s="1"/>
      <c r="AC1663" s="27">
        <f t="shared" si="227"/>
        <v>0</v>
      </c>
      <c r="AD1663" s="15"/>
    </row>
    <row r="1664" spans="1:31" ht="15.75" hidden="1" outlineLevel="3" thickBot="1" x14ac:dyDescent="0.3">
      <c r="A1664" s="28" t="s">
        <v>3394</v>
      </c>
      <c r="B1664" s="28" t="s">
        <v>3395</v>
      </c>
      <c r="C1664" s="24" t="s">
        <v>3398</v>
      </c>
      <c r="D1664" s="24" t="s">
        <v>3399</v>
      </c>
      <c r="E1664" s="25">
        <v>-21714780.289999999</v>
      </c>
      <c r="F1664" s="25">
        <v>-21864245</v>
      </c>
      <c r="G1664" s="25">
        <v>-22131555.539999999</v>
      </c>
      <c r="H1664" s="25">
        <v>-21647116.75</v>
      </c>
      <c r="I1664" s="25">
        <v>-22240295.57</v>
      </c>
      <c r="J1664" s="25">
        <v>-21577381.289999999</v>
      </c>
      <c r="K1664" s="25">
        <v>-25936127.789999999</v>
      </c>
      <c r="L1664" s="25">
        <v>-21162512.460000001</v>
      </c>
      <c r="M1664" s="25">
        <v>-20705698.859999999</v>
      </c>
      <c r="N1664" s="25">
        <v>-20903425.149999999</v>
      </c>
      <c r="O1664" s="25">
        <v>-19989095.859999999</v>
      </c>
      <c r="P1664" s="25">
        <v>-20032581.52</v>
      </c>
      <c r="Q1664" s="25">
        <v>-19231798.530000001</v>
      </c>
      <c r="R1664" s="25">
        <f t="shared" si="235"/>
        <v>-21555277.099999998</v>
      </c>
      <c r="T1664" s="26"/>
      <c r="U1664" s="26"/>
      <c r="V1664" s="26">
        <f t="shared" si="236"/>
        <v>-21555277.099999998</v>
      </c>
      <c r="W1664" s="26"/>
      <c r="X1664" s="26"/>
      <c r="Y1664" s="26"/>
      <c r="Z1664" s="26"/>
      <c r="AA1664" s="26">
        <f t="shared" ref="AA1664:AA1665" si="237">V1664</f>
        <v>-21555277.099999998</v>
      </c>
      <c r="AB1664" s="1"/>
      <c r="AC1664" s="27">
        <f t="shared" si="227"/>
        <v>0</v>
      </c>
      <c r="AD1664" s="15"/>
    </row>
    <row r="1665" spans="1:30" ht="15.75" hidden="1" outlineLevel="3" thickBot="1" x14ac:dyDescent="0.3">
      <c r="A1665" s="24" t="s">
        <v>3400</v>
      </c>
      <c r="B1665" s="24" t="s">
        <v>3401</v>
      </c>
      <c r="C1665" s="24" t="s">
        <v>3402</v>
      </c>
      <c r="D1665" s="24" t="s">
        <v>3403</v>
      </c>
      <c r="E1665" s="25">
        <v>-413417</v>
      </c>
      <c r="F1665" s="25">
        <v>-413417</v>
      </c>
      <c r="G1665" s="25">
        <v>-413417</v>
      </c>
      <c r="H1665" s="25">
        <v>-413417</v>
      </c>
      <c r="I1665" s="25">
        <v>-413417</v>
      </c>
      <c r="J1665" s="25">
        <v>-413417</v>
      </c>
      <c r="K1665" s="25">
        <v>-413417</v>
      </c>
      <c r="L1665" s="25">
        <v>-413417</v>
      </c>
      <c r="M1665" s="25">
        <v>-413417</v>
      </c>
      <c r="N1665" s="25">
        <v>-413417</v>
      </c>
      <c r="O1665" s="25">
        <v>-413417</v>
      </c>
      <c r="P1665" s="25">
        <v>-413417</v>
      </c>
      <c r="Q1665" s="25">
        <v>-413417</v>
      </c>
      <c r="R1665" s="25">
        <f t="shared" si="235"/>
        <v>-413417</v>
      </c>
      <c r="T1665" s="26"/>
      <c r="U1665" s="26"/>
      <c r="V1665" s="26">
        <f t="shared" si="236"/>
        <v>-413417</v>
      </c>
      <c r="W1665" s="26"/>
      <c r="X1665" s="26"/>
      <c r="Y1665" s="26"/>
      <c r="Z1665" s="26"/>
      <c r="AA1665" s="26">
        <f t="shared" si="237"/>
        <v>-413417</v>
      </c>
      <c r="AB1665" s="1"/>
      <c r="AC1665" s="27">
        <f t="shared" si="227"/>
        <v>0</v>
      </c>
      <c r="AD1665" s="15"/>
    </row>
    <row r="1666" spans="1:30" ht="15.75" hidden="1" outlineLevel="3" thickBot="1" x14ac:dyDescent="0.3">
      <c r="A1666" s="24" t="s">
        <v>3404</v>
      </c>
      <c r="B1666" s="24" t="s">
        <v>3405</v>
      </c>
      <c r="C1666" s="24" t="s">
        <v>3406</v>
      </c>
      <c r="D1666" s="24" t="s">
        <v>3407</v>
      </c>
      <c r="E1666" s="25">
        <v>-109969.26</v>
      </c>
      <c r="F1666" s="25">
        <v>-100169.26</v>
      </c>
      <c r="G1666" s="25">
        <v>-100169.26</v>
      </c>
      <c r="H1666" s="25">
        <v>-90369.26</v>
      </c>
      <c r="I1666" s="25">
        <v>-100169.26</v>
      </c>
      <c r="J1666" s="25">
        <v>-100169.26</v>
      </c>
      <c r="K1666" s="25">
        <v>-100169.26</v>
      </c>
      <c r="L1666" s="25">
        <v>-100169.26</v>
      </c>
      <c r="M1666" s="25">
        <v>-100169.26</v>
      </c>
      <c r="N1666" s="25">
        <v>-100169.26</v>
      </c>
      <c r="O1666" s="25">
        <v>-100169.26</v>
      </c>
      <c r="P1666" s="25">
        <v>-100169.26</v>
      </c>
      <c r="Q1666" s="25">
        <v>-100169.26</v>
      </c>
      <c r="R1666" s="25">
        <f t="shared" si="235"/>
        <v>-99760.926666666637</v>
      </c>
      <c r="T1666" s="26"/>
      <c r="U1666" s="26"/>
      <c r="V1666" s="26">
        <f t="shared" si="236"/>
        <v>-99760.926666666637</v>
      </c>
      <c r="W1666" s="26"/>
      <c r="X1666" s="26"/>
      <c r="Y1666" s="26"/>
      <c r="Z1666" s="26"/>
      <c r="AA1666" s="26">
        <f>V1666</f>
        <v>-99760.926666666637</v>
      </c>
      <c r="AB1666" s="1"/>
      <c r="AC1666" s="27">
        <f t="shared" si="227"/>
        <v>0</v>
      </c>
      <c r="AD1666" s="15"/>
    </row>
    <row r="1667" spans="1:30" ht="15.75" hidden="1" outlineLevel="3" thickBot="1" x14ac:dyDescent="0.3">
      <c r="A1667" s="28" t="s">
        <v>3404</v>
      </c>
      <c r="B1667" s="28" t="s">
        <v>3405</v>
      </c>
      <c r="C1667" s="24" t="s">
        <v>3408</v>
      </c>
      <c r="D1667" s="24" t="s">
        <v>3409</v>
      </c>
      <c r="E1667" s="25">
        <v>-22000</v>
      </c>
      <c r="F1667" s="25">
        <v>-21800</v>
      </c>
      <c r="G1667" s="25">
        <v>-22400</v>
      </c>
      <c r="H1667" s="25">
        <v>-22400</v>
      </c>
      <c r="I1667" s="25">
        <v>-21700</v>
      </c>
      <c r="J1667" s="25">
        <v>-21700</v>
      </c>
      <c r="K1667" s="25">
        <v>-21200</v>
      </c>
      <c r="L1667" s="25">
        <v>-21300</v>
      </c>
      <c r="M1667" s="25">
        <v>-21300</v>
      </c>
      <c r="N1667" s="25">
        <v>-20800</v>
      </c>
      <c r="O1667" s="25">
        <v>-21300</v>
      </c>
      <c r="P1667" s="25">
        <v>-21300</v>
      </c>
      <c r="Q1667" s="25">
        <v>-22100</v>
      </c>
      <c r="R1667" s="25">
        <f t="shared" si="235"/>
        <v>-21604.166666666668</v>
      </c>
      <c r="T1667" s="26"/>
      <c r="U1667" s="26"/>
      <c r="V1667" s="26">
        <f t="shared" si="236"/>
        <v>-21604.166666666668</v>
      </c>
      <c r="W1667" s="26"/>
      <c r="X1667" s="26"/>
      <c r="Y1667" s="26"/>
      <c r="Z1667" s="26">
        <f>V1667</f>
        <v>-21604.166666666668</v>
      </c>
      <c r="AA1667" s="26"/>
      <c r="AB1667" s="1"/>
      <c r="AC1667" s="27">
        <f t="shared" si="227"/>
        <v>0</v>
      </c>
      <c r="AD1667" s="15"/>
    </row>
    <row r="1668" spans="1:30" ht="15.75" hidden="1" outlineLevel="3" thickBot="1" x14ac:dyDescent="0.3">
      <c r="A1668" s="28" t="s">
        <v>3404</v>
      </c>
      <c r="B1668" s="28" t="s">
        <v>3405</v>
      </c>
      <c r="C1668" s="24" t="s">
        <v>3410</v>
      </c>
      <c r="D1668" s="24" t="s">
        <v>3411</v>
      </c>
      <c r="E1668" s="25">
        <v>-28086100</v>
      </c>
      <c r="F1668" s="25">
        <v>-26115895</v>
      </c>
      <c r="G1668" s="25">
        <v>-24251038</v>
      </c>
      <c r="H1668" s="25">
        <v>-22671735</v>
      </c>
      <c r="I1668" s="25">
        <v>-21211984</v>
      </c>
      <c r="J1668" s="25">
        <v>-19822801</v>
      </c>
      <c r="K1668" s="25">
        <v>-18314273</v>
      </c>
      <c r="L1668" s="25">
        <v>-16888405</v>
      </c>
      <c r="M1668" s="25">
        <v>-15637821</v>
      </c>
      <c r="N1668" s="25">
        <v>-14273158</v>
      </c>
      <c r="O1668" s="25">
        <v>-12860295</v>
      </c>
      <c r="P1668" s="25">
        <v>-11278547</v>
      </c>
      <c r="Q1668" s="25">
        <v>-9693590</v>
      </c>
      <c r="R1668" s="25">
        <f t="shared" si="235"/>
        <v>-18517983.083333332</v>
      </c>
      <c r="T1668" s="26"/>
      <c r="U1668" s="26"/>
      <c r="V1668" s="26">
        <f t="shared" si="236"/>
        <v>-18517983.083333332</v>
      </c>
      <c r="W1668" s="26"/>
      <c r="X1668" s="26"/>
      <c r="Y1668" s="26"/>
      <c r="Z1668" s="26"/>
      <c r="AA1668" s="26">
        <f>V1668</f>
        <v>-18517983.083333332</v>
      </c>
      <c r="AB1668" s="1"/>
      <c r="AC1668" s="27">
        <f t="shared" si="227"/>
        <v>0</v>
      </c>
      <c r="AD1668" s="15"/>
    </row>
    <row r="1669" spans="1:30" ht="15.75" hidden="1" outlineLevel="3" thickBot="1" x14ac:dyDescent="0.3">
      <c r="A1669" s="28" t="s">
        <v>3404</v>
      </c>
      <c r="B1669" s="28" t="s">
        <v>3405</v>
      </c>
      <c r="C1669" s="24" t="s">
        <v>3412</v>
      </c>
      <c r="D1669" s="24" t="s">
        <v>3413</v>
      </c>
      <c r="E1669" s="25">
        <v>-9316304.4299999997</v>
      </c>
      <c r="F1669" s="25">
        <v>-9251510.9499999993</v>
      </c>
      <c r="G1669" s="25">
        <v>-9128433.6199999992</v>
      </c>
      <c r="H1669" s="25">
        <v>-9011400.1799999997</v>
      </c>
      <c r="I1669" s="25">
        <v>-8926243.1199999992</v>
      </c>
      <c r="J1669" s="25">
        <v>-8839502.9199999999</v>
      </c>
      <c r="K1669" s="25">
        <v>-7583551</v>
      </c>
      <c r="L1669" s="25">
        <v>-7398987.1500000004</v>
      </c>
      <c r="M1669" s="25">
        <v>-7372833.5099999998</v>
      </c>
      <c r="N1669" s="25">
        <v>-7364658.7400000002</v>
      </c>
      <c r="O1669" s="25">
        <v>-7342960.3300000001</v>
      </c>
      <c r="P1669" s="25">
        <v>-7324521.1699999999</v>
      </c>
      <c r="Q1669" s="25">
        <v>-7115409.96</v>
      </c>
      <c r="R1669" s="25">
        <f t="shared" si="235"/>
        <v>-8146704.9904166674</v>
      </c>
      <c r="T1669" s="26"/>
      <c r="U1669" s="26"/>
      <c r="V1669" s="26">
        <f t="shared" si="236"/>
        <v>-8146704.9904166674</v>
      </c>
      <c r="W1669" s="26"/>
      <c r="X1669" s="26"/>
      <c r="Y1669" s="26"/>
      <c r="Z1669" s="26"/>
      <c r="AA1669" s="26">
        <f t="shared" ref="AA1669:AA1704" si="238">V1669</f>
        <v>-8146704.9904166674</v>
      </c>
      <c r="AB1669" s="1"/>
      <c r="AC1669" s="27">
        <f t="shared" si="227"/>
        <v>0</v>
      </c>
      <c r="AD1669" s="15"/>
    </row>
    <row r="1670" spans="1:30" ht="15.75" hidden="1" outlineLevel="3" thickBot="1" x14ac:dyDescent="0.3">
      <c r="A1670" s="28" t="s">
        <v>3404</v>
      </c>
      <c r="B1670" s="28" t="s">
        <v>3405</v>
      </c>
      <c r="C1670" s="24" t="s">
        <v>3414</v>
      </c>
      <c r="D1670" s="24" t="s">
        <v>3415</v>
      </c>
      <c r="E1670" s="25">
        <v>-16196699.380000001</v>
      </c>
      <c r="F1670" s="25">
        <v>-16046671.060000001</v>
      </c>
      <c r="G1670" s="25">
        <v>-15887327.550000001</v>
      </c>
      <c r="H1670" s="25">
        <v>-15919592.289999999</v>
      </c>
      <c r="I1670" s="25">
        <v>-15937076.25</v>
      </c>
      <c r="J1670" s="25">
        <v>-15942907.880000001</v>
      </c>
      <c r="K1670" s="25">
        <v>-15182903</v>
      </c>
      <c r="L1670" s="25">
        <v>-15171135.470000001</v>
      </c>
      <c r="M1670" s="25">
        <v>-15179928.92</v>
      </c>
      <c r="N1670" s="25">
        <v>-15187947.289999999</v>
      </c>
      <c r="O1670" s="25">
        <v>-15222315.43</v>
      </c>
      <c r="P1670" s="25">
        <v>-15165561.1</v>
      </c>
      <c r="Q1670" s="25">
        <v>-15136300.42</v>
      </c>
      <c r="R1670" s="25">
        <f t="shared" si="235"/>
        <v>-15542488.845000001</v>
      </c>
      <c r="T1670" s="26"/>
      <c r="U1670" s="26"/>
      <c r="V1670" s="26">
        <f t="shared" si="236"/>
        <v>-15542488.845000001</v>
      </c>
      <c r="W1670" s="26"/>
      <c r="X1670" s="26"/>
      <c r="Y1670" s="26"/>
      <c r="Z1670" s="26"/>
      <c r="AA1670" s="26">
        <f t="shared" si="238"/>
        <v>-15542488.845000001</v>
      </c>
      <c r="AB1670" s="1"/>
      <c r="AC1670" s="27">
        <f t="shared" si="227"/>
        <v>0</v>
      </c>
      <c r="AD1670" s="15"/>
    </row>
    <row r="1671" spans="1:30" ht="15.75" hidden="1" outlineLevel="3" thickBot="1" x14ac:dyDescent="0.3">
      <c r="A1671" s="28" t="s">
        <v>3404</v>
      </c>
      <c r="B1671" s="28" t="s">
        <v>3405</v>
      </c>
      <c r="C1671" s="24" t="s">
        <v>3416</v>
      </c>
      <c r="D1671" s="24" t="s">
        <v>3417</v>
      </c>
      <c r="E1671" s="25">
        <v>-1143350.8999999999</v>
      </c>
      <c r="F1671" s="25">
        <v>-1145045.1200000001</v>
      </c>
      <c r="G1671" s="25">
        <v>-1141450.03</v>
      </c>
      <c r="H1671" s="25">
        <v>-1144940.6299999999</v>
      </c>
      <c r="I1671" s="25">
        <v>-1140249.48</v>
      </c>
      <c r="J1671" s="25">
        <v>-1130791.22</v>
      </c>
      <c r="K1671" s="25">
        <v>-1120515</v>
      </c>
      <c r="L1671" s="25">
        <v>-1104610.6299999999</v>
      </c>
      <c r="M1671" s="25">
        <v>-1104703.97</v>
      </c>
      <c r="N1671" s="25">
        <v>-1066083.26</v>
      </c>
      <c r="O1671" s="25">
        <v>-1068963</v>
      </c>
      <c r="P1671" s="25">
        <v>-1069564.51</v>
      </c>
      <c r="Q1671" s="25">
        <v>-1088254.3600000001</v>
      </c>
      <c r="R1671" s="25">
        <f t="shared" si="235"/>
        <v>-1112726.6233333333</v>
      </c>
      <c r="T1671" s="26"/>
      <c r="U1671" s="26"/>
      <c r="V1671" s="26">
        <f t="shared" si="236"/>
        <v>-1112726.6233333333</v>
      </c>
      <c r="W1671" s="26"/>
      <c r="X1671" s="26"/>
      <c r="Y1671" s="26"/>
      <c r="Z1671" s="26"/>
      <c r="AA1671" s="26">
        <f t="shared" si="238"/>
        <v>-1112726.6233333333</v>
      </c>
      <c r="AB1671" s="1"/>
      <c r="AC1671" s="27">
        <f t="shared" si="227"/>
        <v>0</v>
      </c>
      <c r="AD1671" s="15"/>
    </row>
    <row r="1672" spans="1:30" ht="15.75" hidden="1" outlineLevel="3" thickBot="1" x14ac:dyDescent="0.3">
      <c r="A1672" s="28" t="s">
        <v>3404</v>
      </c>
      <c r="B1672" s="28" t="s">
        <v>3405</v>
      </c>
      <c r="C1672" s="24" t="s">
        <v>3418</v>
      </c>
      <c r="D1672" s="24" t="s">
        <v>3419</v>
      </c>
      <c r="E1672" s="25">
        <v>-267922.2</v>
      </c>
      <c r="F1672" s="25">
        <v>-264494.75</v>
      </c>
      <c r="G1672" s="25">
        <v>-261969.44</v>
      </c>
      <c r="H1672" s="25">
        <v>-262775.45</v>
      </c>
      <c r="I1672" s="25">
        <v>-228168</v>
      </c>
      <c r="J1672" s="25">
        <v>-226135.13</v>
      </c>
      <c r="K1672" s="25">
        <v>-280967</v>
      </c>
      <c r="L1672" s="25">
        <v>-307329.05</v>
      </c>
      <c r="M1672" s="25">
        <v>-307410.58</v>
      </c>
      <c r="N1672" s="25">
        <v>-304852.02</v>
      </c>
      <c r="O1672" s="25">
        <v>-298281.12</v>
      </c>
      <c r="P1672" s="25">
        <v>-296135.87</v>
      </c>
      <c r="Q1672" s="25">
        <v>-289863.42</v>
      </c>
      <c r="R1672" s="25">
        <f t="shared" si="235"/>
        <v>-276450.935</v>
      </c>
      <c r="T1672" s="26"/>
      <c r="U1672" s="26"/>
      <c r="V1672" s="26">
        <f t="shared" si="236"/>
        <v>-276450.935</v>
      </c>
      <c r="W1672" s="26"/>
      <c r="X1672" s="26"/>
      <c r="Y1672" s="26"/>
      <c r="Z1672" s="26"/>
      <c r="AA1672" s="26">
        <f t="shared" si="238"/>
        <v>-276450.935</v>
      </c>
      <c r="AB1672" s="1"/>
      <c r="AC1672" s="27">
        <f t="shared" si="227"/>
        <v>0</v>
      </c>
      <c r="AD1672" s="15"/>
    </row>
    <row r="1673" spans="1:30" ht="15.75" hidden="1" outlineLevel="3" thickBot="1" x14ac:dyDescent="0.3">
      <c r="A1673" s="28" t="s">
        <v>3404</v>
      </c>
      <c r="B1673" s="28" t="s">
        <v>3405</v>
      </c>
      <c r="C1673" s="24" t="s">
        <v>3420</v>
      </c>
      <c r="D1673" s="24" t="s">
        <v>3421</v>
      </c>
      <c r="E1673" s="25">
        <v>-672328.56</v>
      </c>
      <c r="F1673" s="25">
        <v>-642953.04</v>
      </c>
      <c r="G1673" s="25">
        <v>-632477.68999999994</v>
      </c>
      <c r="H1673" s="25">
        <v>-633910.68999999994</v>
      </c>
      <c r="I1673" s="25">
        <v>-632190.67000000004</v>
      </c>
      <c r="J1673" s="25">
        <v>-630537.64</v>
      </c>
      <c r="K1673" s="25">
        <v>-368084</v>
      </c>
      <c r="L1673" s="25">
        <v>-342900.92</v>
      </c>
      <c r="M1673" s="25">
        <v>-340039.65</v>
      </c>
      <c r="N1673" s="25">
        <v>-341009.06</v>
      </c>
      <c r="O1673" s="25">
        <v>-327635.75</v>
      </c>
      <c r="P1673" s="25">
        <v>-328370.21999999997</v>
      </c>
      <c r="Q1673" s="25">
        <v>-321781.03000000003</v>
      </c>
      <c r="R1673" s="25">
        <f t="shared" si="235"/>
        <v>-476430.34374999994</v>
      </c>
      <c r="T1673" s="26"/>
      <c r="U1673" s="26"/>
      <c r="V1673" s="26">
        <f t="shared" si="236"/>
        <v>-476430.34374999994</v>
      </c>
      <c r="W1673" s="26"/>
      <c r="X1673" s="26"/>
      <c r="Y1673" s="26"/>
      <c r="Z1673" s="26"/>
      <c r="AA1673" s="26">
        <f t="shared" si="238"/>
        <v>-476430.34374999994</v>
      </c>
      <c r="AB1673" s="1"/>
      <c r="AC1673" s="27">
        <f t="shared" si="227"/>
        <v>0</v>
      </c>
      <c r="AD1673" s="15"/>
    </row>
    <row r="1674" spans="1:30" ht="15.75" hidden="1" outlineLevel="3" thickBot="1" x14ac:dyDescent="0.3">
      <c r="A1674" s="28" t="s">
        <v>3404</v>
      </c>
      <c r="B1674" s="28" t="s">
        <v>3405</v>
      </c>
      <c r="C1674" s="24" t="s">
        <v>3422</v>
      </c>
      <c r="D1674" s="24" t="s">
        <v>3423</v>
      </c>
      <c r="E1674" s="25">
        <v>-571206.96</v>
      </c>
      <c r="F1674" s="25">
        <v>-571586.02</v>
      </c>
      <c r="G1674" s="25">
        <v>-481237.22</v>
      </c>
      <c r="H1674" s="25">
        <v>-401931.28</v>
      </c>
      <c r="I1674" s="25">
        <v>-402851.49</v>
      </c>
      <c r="J1674" s="25">
        <v>-248685.56</v>
      </c>
      <c r="K1674" s="25">
        <v>-104433</v>
      </c>
      <c r="L1674" s="25">
        <v>-104709.91</v>
      </c>
      <c r="M1674" s="25">
        <v>-104970.06</v>
      </c>
      <c r="N1674" s="25">
        <v>-95468.61</v>
      </c>
      <c r="O1674" s="25">
        <v>-91582.57</v>
      </c>
      <c r="P1674" s="25">
        <v>-91337.87</v>
      </c>
      <c r="Q1674" s="25">
        <v>-83560.55</v>
      </c>
      <c r="R1674" s="25">
        <f t="shared" si="235"/>
        <v>-252181.44541666665</v>
      </c>
      <c r="T1674" s="26"/>
      <c r="U1674" s="26"/>
      <c r="V1674" s="26">
        <f t="shared" si="236"/>
        <v>-252181.44541666665</v>
      </c>
      <c r="W1674" s="26"/>
      <c r="X1674" s="26"/>
      <c r="Y1674" s="26"/>
      <c r="Z1674" s="26"/>
      <c r="AA1674" s="26">
        <f t="shared" si="238"/>
        <v>-252181.44541666665</v>
      </c>
      <c r="AB1674" s="1"/>
      <c r="AC1674" s="27">
        <f t="shared" si="227"/>
        <v>0</v>
      </c>
      <c r="AD1674" s="15"/>
    </row>
    <row r="1675" spans="1:30" ht="15.75" hidden="1" outlineLevel="3" thickBot="1" x14ac:dyDescent="0.3">
      <c r="A1675" s="28" t="s">
        <v>3404</v>
      </c>
      <c r="B1675" s="28" t="s">
        <v>3405</v>
      </c>
      <c r="C1675" s="24" t="s">
        <v>3424</v>
      </c>
      <c r="D1675" s="24" t="s">
        <v>3425</v>
      </c>
      <c r="E1675" s="25">
        <v>-770578.64</v>
      </c>
      <c r="F1675" s="25">
        <v>-769852.99</v>
      </c>
      <c r="G1675" s="25">
        <v>-758481.92000000004</v>
      </c>
      <c r="H1675" s="25">
        <v>-761677.1</v>
      </c>
      <c r="I1675" s="25">
        <v>-755839.64</v>
      </c>
      <c r="J1675" s="25">
        <v>-742171.18</v>
      </c>
      <c r="K1675" s="25">
        <v>-604189</v>
      </c>
      <c r="L1675" s="25">
        <v>-606281.21</v>
      </c>
      <c r="M1675" s="25">
        <v>-597417.5</v>
      </c>
      <c r="N1675" s="25">
        <v>-623520.51</v>
      </c>
      <c r="O1675" s="25">
        <v>-623297.80000000005</v>
      </c>
      <c r="P1675" s="25">
        <v>-618438.12</v>
      </c>
      <c r="Q1675" s="25">
        <v>-610200.13</v>
      </c>
      <c r="R1675" s="25">
        <f t="shared" si="235"/>
        <v>-679296.36291666667</v>
      </c>
      <c r="T1675" s="26"/>
      <c r="U1675" s="26"/>
      <c r="V1675" s="26">
        <f t="shared" si="236"/>
        <v>-679296.36291666667</v>
      </c>
      <c r="W1675" s="26"/>
      <c r="X1675" s="26"/>
      <c r="Y1675" s="26"/>
      <c r="Z1675" s="26"/>
      <c r="AA1675" s="26">
        <f t="shared" si="238"/>
        <v>-679296.36291666667</v>
      </c>
      <c r="AB1675" s="1"/>
      <c r="AC1675" s="27">
        <f t="shared" si="227"/>
        <v>0</v>
      </c>
      <c r="AD1675" s="15"/>
    </row>
    <row r="1676" spans="1:30" ht="15.75" hidden="1" outlineLevel="3" thickBot="1" x14ac:dyDescent="0.3">
      <c r="A1676" s="28" t="s">
        <v>3404</v>
      </c>
      <c r="B1676" s="28" t="s">
        <v>3405</v>
      </c>
      <c r="C1676" s="24" t="s">
        <v>3426</v>
      </c>
      <c r="D1676" s="24" t="s">
        <v>3427</v>
      </c>
      <c r="E1676" s="25">
        <v>-5833316.5</v>
      </c>
      <c r="F1676" s="25">
        <v>-5841033.4500000002</v>
      </c>
      <c r="G1676" s="25">
        <v>-5813484.3899999997</v>
      </c>
      <c r="H1676" s="25">
        <v>-5499049.9400000004</v>
      </c>
      <c r="I1676" s="25">
        <v>-4992473.38</v>
      </c>
      <c r="J1676" s="25">
        <v>-4410616.54</v>
      </c>
      <c r="K1676" s="25">
        <v>-3352098</v>
      </c>
      <c r="L1676" s="25">
        <v>-3364691.88</v>
      </c>
      <c r="M1676" s="25">
        <v>-3273236.34</v>
      </c>
      <c r="N1676" s="25">
        <v>-2309466.9500000002</v>
      </c>
      <c r="O1676" s="25">
        <v>-2296848.41</v>
      </c>
      <c r="P1676" s="25">
        <v>-2299156.85</v>
      </c>
      <c r="Q1676" s="25">
        <v>-2207211.9</v>
      </c>
      <c r="R1676" s="25">
        <f t="shared" si="235"/>
        <v>-3956035.0275000003</v>
      </c>
      <c r="T1676" s="26"/>
      <c r="U1676" s="26"/>
      <c r="V1676" s="26">
        <f t="shared" si="236"/>
        <v>-3956035.0275000003</v>
      </c>
      <c r="W1676" s="26"/>
      <c r="X1676" s="26"/>
      <c r="Y1676" s="26"/>
      <c r="Z1676" s="26"/>
      <c r="AA1676" s="26">
        <f t="shared" si="238"/>
        <v>-3956035.0275000003</v>
      </c>
      <c r="AB1676" s="1"/>
      <c r="AC1676" s="27">
        <f t="shared" si="227"/>
        <v>0</v>
      </c>
      <c r="AD1676" s="15"/>
    </row>
    <row r="1677" spans="1:30" ht="15.75" hidden="1" outlineLevel="3" thickBot="1" x14ac:dyDescent="0.3">
      <c r="A1677" s="28" t="s">
        <v>3404</v>
      </c>
      <c r="B1677" s="28" t="s">
        <v>3405</v>
      </c>
      <c r="C1677" s="24" t="s">
        <v>3428</v>
      </c>
      <c r="D1677" s="24" t="s">
        <v>3429</v>
      </c>
      <c r="E1677" s="25">
        <v>-179160.4</v>
      </c>
      <c r="F1677" s="25">
        <v>-175315.69</v>
      </c>
      <c r="G1677" s="25">
        <v>-167197.01999999999</v>
      </c>
      <c r="H1677" s="25">
        <v>-161915.91</v>
      </c>
      <c r="I1677" s="25">
        <v>-158642.54999999999</v>
      </c>
      <c r="J1677" s="25">
        <v>-151814.82999999999</v>
      </c>
      <c r="K1677" s="25">
        <v>-95562</v>
      </c>
      <c r="L1677" s="25">
        <v>-84286.720000000001</v>
      </c>
      <c r="M1677" s="25">
        <v>-84168.12</v>
      </c>
      <c r="N1677" s="25">
        <v>-79699.03</v>
      </c>
      <c r="O1677" s="25">
        <v>-79734.97</v>
      </c>
      <c r="P1677" s="25">
        <v>-78308.81</v>
      </c>
      <c r="Q1677" s="25">
        <v>-76911.87</v>
      </c>
      <c r="R1677" s="25">
        <f t="shared" si="235"/>
        <v>-120390.14874999999</v>
      </c>
      <c r="T1677" s="26"/>
      <c r="U1677" s="26"/>
      <c r="V1677" s="26">
        <f t="shared" si="236"/>
        <v>-120390.14874999999</v>
      </c>
      <c r="W1677" s="26"/>
      <c r="X1677" s="26"/>
      <c r="Y1677" s="26"/>
      <c r="Z1677" s="26"/>
      <c r="AA1677" s="26">
        <f t="shared" si="238"/>
        <v>-120390.14874999999</v>
      </c>
      <c r="AB1677" s="1"/>
      <c r="AC1677" s="27">
        <f t="shared" si="227"/>
        <v>0</v>
      </c>
      <c r="AD1677" s="15"/>
    </row>
    <row r="1678" spans="1:30" ht="15.75" hidden="1" outlineLevel="3" thickBot="1" x14ac:dyDescent="0.3">
      <c r="A1678" s="28" t="s">
        <v>3404</v>
      </c>
      <c r="B1678" s="28" t="s">
        <v>3405</v>
      </c>
      <c r="C1678" s="24" t="s">
        <v>3430</v>
      </c>
      <c r="D1678" s="24" t="s">
        <v>3431</v>
      </c>
      <c r="E1678" s="25">
        <v>0</v>
      </c>
      <c r="F1678" s="25">
        <v>0</v>
      </c>
      <c r="G1678" s="25">
        <v>15735.17</v>
      </c>
      <c r="H1678" s="25">
        <v>0</v>
      </c>
      <c r="I1678" s="25">
        <v>0</v>
      </c>
      <c r="J1678" s="25">
        <v>0</v>
      </c>
      <c r="K1678" s="25">
        <v>0</v>
      </c>
      <c r="L1678" s="25">
        <v>0</v>
      </c>
      <c r="M1678" s="25">
        <v>0</v>
      </c>
      <c r="N1678" s="25">
        <v>0</v>
      </c>
      <c r="O1678" s="25">
        <v>0</v>
      </c>
      <c r="P1678" s="25">
        <v>0</v>
      </c>
      <c r="Q1678" s="25">
        <v>0</v>
      </c>
      <c r="R1678" s="25">
        <f t="shared" si="235"/>
        <v>1311.2641666666666</v>
      </c>
      <c r="T1678" s="26"/>
      <c r="U1678" s="26"/>
      <c r="V1678" s="26">
        <f t="shared" si="236"/>
        <v>1311.2641666666666</v>
      </c>
      <c r="W1678" s="26"/>
      <c r="X1678" s="26"/>
      <c r="Y1678" s="26"/>
      <c r="Z1678" s="26"/>
      <c r="AA1678" s="26">
        <f t="shared" si="238"/>
        <v>1311.2641666666666</v>
      </c>
      <c r="AB1678" s="1"/>
      <c r="AC1678" s="27">
        <f t="shared" si="227"/>
        <v>0</v>
      </c>
      <c r="AD1678" s="15"/>
    </row>
    <row r="1679" spans="1:30" ht="15.75" hidden="1" outlineLevel="3" thickBot="1" x14ac:dyDescent="0.3">
      <c r="A1679" s="28" t="s">
        <v>3404</v>
      </c>
      <c r="B1679" s="28" t="s">
        <v>3405</v>
      </c>
      <c r="C1679" s="24" t="s">
        <v>3432</v>
      </c>
      <c r="D1679" s="24" t="s">
        <v>3433</v>
      </c>
      <c r="E1679" s="25">
        <v>-690697.84</v>
      </c>
      <c r="F1679" s="25">
        <v>-688996.82</v>
      </c>
      <c r="G1679" s="25">
        <v>-683150.19</v>
      </c>
      <c r="H1679" s="25">
        <v>-675312.32</v>
      </c>
      <c r="I1679" s="25">
        <v>-672840.96</v>
      </c>
      <c r="J1679" s="25">
        <v>-665131.56000000006</v>
      </c>
      <c r="K1679" s="25">
        <v>-612259</v>
      </c>
      <c r="L1679" s="25">
        <v>-612788.43999999994</v>
      </c>
      <c r="M1679" s="25">
        <v>-609695.56000000006</v>
      </c>
      <c r="N1679" s="25">
        <v>-611775.07999999996</v>
      </c>
      <c r="O1679" s="25">
        <v>-611170.97</v>
      </c>
      <c r="P1679" s="25">
        <v>-605737.59</v>
      </c>
      <c r="Q1679" s="25">
        <v>-605256.80000000005</v>
      </c>
      <c r="R1679" s="25">
        <f t="shared" si="235"/>
        <v>-641402.98416666663</v>
      </c>
      <c r="T1679" s="26"/>
      <c r="U1679" s="26"/>
      <c r="V1679" s="26">
        <f t="shared" si="236"/>
        <v>-641402.98416666663</v>
      </c>
      <c r="W1679" s="26"/>
      <c r="X1679" s="26"/>
      <c r="Y1679" s="26"/>
      <c r="Z1679" s="26"/>
      <c r="AA1679" s="26">
        <f t="shared" si="238"/>
        <v>-641402.98416666663</v>
      </c>
      <c r="AB1679" s="1"/>
      <c r="AC1679" s="27">
        <f t="shared" si="227"/>
        <v>0</v>
      </c>
      <c r="AD1679" s="15"/>
    </row>
    <row r="1680" spans="1:30" ht="15.75" hidden="1" outlineLevel="3" thickBot="1" x14ac:dyDescent="0.3">
      <c r="A1680" s="28" t="s">
        <v>3404</v>
      </c>
      <c r="B1680" s="28" t="s">
        <v>3405</v>
      </c>
      <c r="C1680" s="24" t="s">
        <v>3434</v>
      </c>
      <c r="D1680" s="24" t="s">
        <v>3435</v>
      </c>
      <c r="E1680" s="25">
        <v>-1818205.76</v>
      </c>
      <c r="F1680" s="25">
        <v>-1811359.4</v>
      </c>
      <c r="G1680" s="25">
        <v>-1779978.63</v>
      </c>
      <c r="H1680" s="25">
        <v>-1757968.3</v>
      </c>
      <c r="I1680" s="25">
        <v>-1757888.98</v>
      </c>
      <c r="J1680" s="25">
        <v>-1748318.71</v>
      </c>
      <c r="K1680" s="25">
        <v>-1697284</v>
      </c>
      <c r="L1680" s="25">
        <v>-1699444.12</v>
      </c>
      <c r="M1680" s="25">
        <v>-1692551.96</v>
      </c>
      <c r="N1680" s="25">
        <v>-1686443.09</v>
      </c>
      <c r="O1680" s="25">
        <v>-1686272.67</v>
      </c>
      <c r="P1680" s="25">
        <v>-1687911.91</v>
      </c>
      <c r="Q1680" s="25">
        <v>-1679010.68</v>
      </c>
      <c r="R1680" s="25">
        <f t="shared" si="235"/>
        <v>-1729502.4991666665</v>
      </c>
      <c r="T1680" s="26"/>
      <c r="U1680" s="26"/>
      <c r="V1680" s="26">
        <f t="shared" si="236"/>
        <v>-1729502.4991666665</v>
      </c>
      <c r="W1680" s="26"/>
      <c r="X1680" s="26"/>
      <c r="Y1680" s="26"/>
      <c r="Z1680" s="26"/>
      <c r="AA1680" s="26">
        <f t="shared" si="238"/>
        <v>-1729502.4991666665</v>
      </c>
      <c r="AB1680" s="1"/>
      <c r="AC1680" s="27">
        <f t="shared" si="227"/>
        <v>0</v>
      </c>
      <c r="AD1680" s="15"/>
    </row>
    <row r="1681" spans="1:30" ht="15.75" hidden="1" outlineLevel="3" thickBot="1" x14ac:dyDescent="0.3">
      <c r="A1681" s="28" t="s">
        <v>3404</v>
      </c>
      <c r="B1681" s="28" t="s">
        <v>3405</v>
      </c>
      <c r="C1681" s="24" t="s">
        <v>3436</v>
      </c>
      <c r="D1681" s="24" t="s">
        <v>3437</v>
      </c>
      <c r="E1681" s="25">
        <v>-3048.58</v>
      </c>
      <c r="F1681" s="25">
        <v>-2236.2199999999998</v>
      </c>
      <c r="G1681" s="25">
        <v>-2244.7600000000002</v>
      </c>
      <c r="H1681" s="25">
        <v>-2253.33</v>
      </c>
      <c r="I1681" s="25">
        <v>-2261.9299999999998</v>
      </c>
      <c r="J1681" s="25">
        <v>0</v>
      </c>
      <c r="K1681" s="25">
        <v>-36188</v>
      </c>
      <c r="L1681" s="25">
        <v>-34577.81</v>
      </c>
      <c r="M1681" s="25">
        <v>-33244.78</v>
      </c>
      <c r="N1681" s="25">
        <v>-33373.440000000002</v>
      </c>
      <c r="O1681" s="25">
        <v>-33502.6</v>
      </c>
      <c r="P1681" s="25">
        <v>-33632.26</v>
      </c>
      <c r="Q1681" s="25">
        <v>-33050.42</v>
      </c>
      <c r="R1681" s="25">
        <f t="shared" si="235"/>
        <v>-19297.052500000002</v>
      </c>
      <c r="T1681" s="26"/>
      <c r="U1681" s="26"/>
      <c r="V1681" s="26">
        <f t="shared" si="236"/>
        <v>-19297.052500000002</v>
      </c>
      <c r="W1681" s="26"/>
      <c r="X1681" s="26"/>
      <c r="Y1681" s="26"/>
      <c r="Z1681" s="26"/>
      <c r="AA1681" s="26">
        <f t="shared" si="238"/>
        <v>-19297.052500000002</v>
      </c>
      <c r="AB1681" s="1"/>
      <c r="AC1681" s="27">
        <f t="shared" si="227"/>
        <v>0</v>
      </c>
      <c r="AD1681" s="15"/>
    </row>
    <row r="1682" spans="1:30" ht="15.75" hidden="1" outlineLevel="3" thickBot="1" x14ac:dyDescent="0.3">
      <c r="A1682" s="28" t="s">
        <v>3404</v>
      </c>
      <c r="B1682" s="28" t="s">
        <v>3405</v>
      </c>
      <c r="C1682" s="24" t="s">
        <v>3438</v>
      </c>
      <c r="D1682" s="24" t="s">
        <v>3439</v>
      </c>
      <c r="E1682" s="25">
        <v>-761359.91</v>
      </c>
      <c r="F1682" s="25">
        <v>-762973.99</v>
      </c>
      <c r="G1682" s="25">
        <v>-749594.76</v>
      </c>
      <c r="H1682" s="25">
        <v>-740052.29</v>
      </c>
      <c r="I1682" s="25">
        <v>-741621.2</v>
      </c>
      <c r="J1682" s="25">
        <v>-740075.44</v>
      </c>
      <c r="K1682" s="25">
        <v>-666404</v>
      </c>
      <c r="L1682" s="25">
        <v>-667882.47</v>
      </c>
      <c r="M1682" s="25">
        <v>-669268.92000000004</v>
      </c>
      <c r="N1682" s="25">
        <v>-670753.75</v>
      </c>
      <c r="O1682" s="25">
        <v>-672241.87</v>
      </c>
      <c r="P1682" s="25">
        <v>-673733.29</v>
      </c>
      <c r="Q1682" s="25">
        <v>-675228.02</v>
      </c>
      <c r="R1682" s="25">
        <f t="shared" si="235"/>
        <v>-706074.66208333336</v>
      </c>
      <c r="T1682" s="26"/>
      <c r="U1682" s="26"/>
      <c r="V1682" s="26">
        <f t="shared" si="236"/>
        <v>-706074.66208333336</v>
      </c>
      <c r="W1682" s="26"/>
      <c r="X1682" s="26"/>
      <c r="Y1682" s="26"/>
      <c r="Z1682" s="26"/>
      <c r="AA1682" s="26">
        <f t="shared" si="238"/>
        <v>-706074.66208333336</v>
      </c>
      <c r="AB1682" s="1"/>
      <c r="AC1682" s="27">
        <f t="shared" si="227"/>
        <v>0</v>
      </c>
      <c r="AD1682" s="15"/>
    </row>
    <row r="1683" spans="1:30" ht="15.75" hidden="1" outlineLevel="3" thickBot="1" x14ac:dyDescent="0.3">
      <c r="A1683" s="28" t="s">
        <v>3404</v>
      </c>
      <c r="B1683" s="28" t="s">
        <v>3405</v>
      </c>
      <c r="C1683" s="24" t="s">
        <v>3440</v>
      </c>
      <c r="D1683" s="24" t="s">
        <v>3441</v>
      </c>
      <c r="E1683" s="25">
        <v>-35396.32</v>
      </c>
      <c r="F1683" s="25">
        <v>-35477.39</v>
      </c>
      <c r="G1683" s="25">
        <v>-35533.32</v>
      </c>
      <c r="H1683" s="25">
        <v>-35661.370000000003</v>
      </c>
      <c r="I1683" s="25">
        <v>-35702.11</v>
      </c>
      <c r="J1683" s="25">
        <v>-35758.9</v>
      </c>
      <c r="K1683" s="25">
        <v>-34214</v>
      </c>
      <c r="L1683" s="25">
        <v>-34306.33</v>
      </c>
      <c r="M1683" s="25">
        <v>-34328.85</v>
      </c>
      <c r="N1683" s="25">
        <v>-34216.6</v>
      </c>
      <c r="O1683" s="25">
        <v>-29561.41</v>
      </c>
      <c r="P1683" s="25">
        <v>-29675.81</v>
      </c>
      <c r="Q1683" s="25">
        <v>-29776.5</v>
      </c>
      <c r="R1683" s="25">
        <f t="shared" si="235"/>
        <v>-33918.541666666657</v>
      </c>
      <c r="T1683" s="26"/>
      <c r="U1683" s="26"/>
      <c r="V1683" s="26">
        <f t="shared" si="236"/>
        <v>-33918.541666666657</v>
      </c>
      <c r="W1683" s="26"/>
      <c r="X1683" s="26"/>
      <c r="Y1683" s="26"/>
      <c r="Z1683" s="26"/>
      <c r="AA1683" s="26">
        <f t="shared" si="238"/>
        <v>-33918.541666666657</v>
      </c>
      <c r="AB1683" s="1"/>
      <c r="AC1683" s="27">
        <f t="shared" si="227"/>
        <v>0</v>
      </c>
      <c r="AD1683" s="15"/>
    </row>
    <row r="1684" spans="1:30" ht="15.75" hidden="1" outlineLevel="3" thickBot="1" x14ac:dyDescent="0.3">
      <c r="A1684" s="28" t="s">
        <v>3404</v>
      </c>
      <c r="B1684" s="28" t="s">
        <v>3405</v>
      </c>
      <c r="C1684" s="24" t="s">
        <v>3442</v>
      </c>
      <c r="D1684" s="24" t="s">
        <v>3443</v>
      </c>
      <c r="E1684" s="25">
        <v>-1625760.2</v>
      </c>
      <c r="F1684" s="25">
        <v>-1489674.18</v>
      </c>
      <c r="G1684" s="25">
        <v>-1480642.93</v>
      </c>
      <c r="H1684" s="25">
        <v>-1471372.84</v>
      </c>
      <c r="I1684" s="25">
        <v>-1474920.85</v>
      </c>
      <c r="J1684" s="25">
        <v>-1476040.25</v>
      </c>
      <c r="K1684" s="25">
        <v>-1764383</v>
      </c>
      <c r="L1684" s="25">
        <v>-1774752.09</v>
      </c>
      <c r="M1684" s="25">
        <v>-1764547.43</v>
      </c>
      <c r="N1684" s="25">
        <v>-1402581.59</v>
      </c>
      <c r="O1684" s="25">
        <v>-1359820.9</v>
      </c>
      <c r="P1684" s="25">
        <v>-1360895.55</v>
      </c>
      <c r="Q1684" s="25">
        <v>-1337600.01</v>
      </c>
      <c r="R1684" s="25">
        <f t="shared" si="235"/>
        <v>-1525109.3095833333</v>
      </c>
      <c r="T1684" s="26"/>
      <c r="U1684" s="26"/>
      <c r="V1684" s="26">
        <f t="shared" si="236"/>
        <v>-1525109.3095833333</v>
      </c>
      <c r="W1684" s="26"/>
      <c r="X1684" s="26"/>
      <c r="Y1684" s="26"/>
      <c r="Z1684" s="26"/>
      <c r="AA1684" s="26">
        <f t="shared" si="238"/>
        <v>-1525109.3095833333</v>
      </c>
      <c r="AB1684" s="1"/>
      <c r="AC1684" s="27">
        <f t="shared" si="227"/>
        <v>0</v>
      </c>
      <c r="AD1684" s="15"/>
    </row>
    <row r="1685" spans="1:30" ht="15.75" hidden="1" outlineLevel="3" thickBot="1" x14ac:dyDescent="0.3">
      <c r="A1685" s="28" t="s">
        <v>3404</v>
      </c>
      <c r="B1685" s="28" t="s">
        <v>3405</v>
      </c>
      <c r="C1685" s="24" t="s">
        <v>3444</v>
      </c>
      <c r="D1685" s="24" t="s">
        <v>3445</v>
      </c>
      <c r="E1685" s="25">
        <v>-239573.32</v>
      </c>
      <c r="F1685" s="25">
        <v>-240477.27</v>
      </c>
      <c r="G1685" s="25">
        <v>-241395.49</v>
      </c>
      <c r="H1685" s="25">
        <v>-242306.4</v>
      </c>
      <c r="I1685" s="25">
        <v>-243231.61</v>
      </c>
      <c r="J1685" s="25">
        <v>-244160.35</v>
      </c>
      <c r="K1685" s="25">
        <v>-224642.67</v>
      </c>
      <c r="L1685" s="25">
        <v>-225502.5</v>
      </c>
      <c r="M1685" s="25">
        <v>-226368.39</v>
      </c>
      <c r="N1685" s="25">
        <v>-227208.49</v>
      </c>
      <c r="O1685" s="25">
        <v>-226433.05</v>
      </c>
      <c r="P1685" s="25">
        <v>-227309.35</v>
      </c>
      <c r="Q1685" s="25">
        <v>-228172.7</v>
      </c>
      <c r="R1685" s="25">
        <f t="shared" si="235"/>
        <v>-233575.715</v>
      </c>
      <c r="T1685" s="26"/>
      <c r="U1685" s="26"/>
      <c r="V1685" s="26">
        <f t="shared" si="236"/>
        <v>-233575.715</v>
      </c>
      <c r="W1685" s="26"/>
      <c r="X1685" s="26"/>
      <c r="Y1685" s="26"/>
      <c r="Z1685" s="26"/>
      <c r="AA1685" s="26">
        <f t="shared" si="238"/>
        <v>-233575.715</v>
      </c>
      <c r="AB1685" s="1"/>
      <c r="AC1685" s="27">
        <f t="shared" si="227"/>
        <v>0</v>
      </c>
      <c r="AD1685" s="15"/>
    </row>
    <row r="1686" spans="1:30" ht="15.75" hidden="1" outlineLevel="3" thickBot="1" x14ac:dyDescent="0.3">
      <c r="A1686" s="28" t="s">
        <v>3404</v>
      </c>
      <c r="B1686" s="28" t="s">
        <v>3405</v>
      </c>
      <c r="C1686" s="24" t="s">
        <v>3446</v>
      </c>
      <c r="D1686" s="24" t="s">
        <v>3447</v>
      </c>
      <c r="E1686" s="25">
        <v>-5469371</v>
      </c>
      <c r="F1686" s="25">
        <v>-5480915.9299999997</v>
      </c>
      <c r="G1686" s="25">
        <v>-5492485.2300000004</v>
      </c>
      <c r="H1686" s="25">
        <v>-5504078.9500000002</v>
      </c>
      <c r="I1686" s="25">
        <v>-5515697.1399999997</v>
      </c>
      <c r="J1686" s="25">
        <v>-5222855.59</v>
      </c>
      <c r="K1686" s="25">
        <v>-5013798</v>
      </c>
      <c r="L1686" s="25">
        <v>-5009961.59</v>
      </c>
      <c r="M1686" s="25">
        <v>-5010028.71</v>
      </c>
      <c r="N1686" s="25">
        <v>-4999410.84</v>
      </c>
      <c r="O1686" s="25">
        <v>-4927014.84</v>
      </c>
      <c r="P1686" s="25">
        <v>-4435763.43</v>
      </c>
      <c r="Q1686" s="25">
        <v>-4391945.72</v>
      </c>
      <c r="R1686" s="25">
        <f t="shared" si="235"/>
        <v>-5128555.7175000003</v>
      </c>
      <c r="T1686" s="26"/>
      <c r="U1686" s="26"/>
      <c r="V1686" s="26">
        <f t="shared" si="236"/>
        <v>-5128555.7175000003</v>
      </c>
      <c r="W1686" s="26"/>
      <c r="X1686" s="26"/>
      <c r="Y1686" s="26"/>
      <c r="Z1686" s="26"/>
      <c r="AA1686" s="26">
        <f t="shared" si="238"/>
        <v>-5128555.7175000003</v>
      </c>
      <c r="AB1686" s="1"/>
      <c r="AC1686" s="27">
        <f t="shared" si="227"/>
        <v>0</v>
      </c>
      <c r="AD1686" s="15"/>
    </row>
    <row r="1687" spans="1:30" ht="15.75" hidden="1" outlineLevel="3" thickBot="1" x14ac:dyDescent="0.3">
      <c r="A1687" s="28" t="s">
        <v>3404</v>
      </c>
      <c r="B1687" s="28" t="s">
        <v>3405</v>
      </c>
      <c r="C1687" s="24" t="s">
        <v>3448</v>
      </c>
      <c r="D1687" s="24" t="s">
        <v>3449</v>
      </c>
      <c r="E1687" s="25">
        <v>-155999.67999999999</v>
      </c>
      <c r="F1687" s="25">
        <v>-156044.13</v>
      </c>
      <c r="G1687" s="25">
        <v>-156639.96</v>
      </c>
      <c r="H1687" s="25">
        <v>-157054.32999999999</v>
      </c>
      <c r="I1687" s="25">
        <v>-157654.01999999999</v>
      </c>
      <c r="J1687" s="25">
        <v>-158256</v>
      </c>
      <c r="K1687" s="25">
        <v>-152151</v>
      </c>
      <c r="L1687" s="25">
        <v>-152739.82</v>
      </c>
      <c r="M1687" s="25">
        <v>-153330.92000000001</v>
      </c>
      <c r="N1687" s="25">
        <v>-153924.31</v>
      </c>
      <c r="O1687" s="25">
        <v>-154520</v>
      </c>
      <c r="P1687" s="25">
        <v>-155117.99</v>
      </c>
      <c r="Q1687" s="25">
        <v>-155718.29999999999</v>
      </c>
      <c r="R1687" s="25">
        <f t="shared" si="235"/>
        <v>-155274.28916666665</v>
      </c>
      <c r="T1687" s="26"/>
      <c r="U1687" s="26"/>
      <c r="V1687" s="26">
        <f t="shared" si="236"/>
        <v>-155274.28916666665</v>
      </c>
      <c r="W1687" s="26"/>
      <c r="X1687" s="26"/>
      <c r="Y1687" s="26"/>
      <c r="Z1687" s="26"/>
      <c r="AA1687" s="26">
        <f t="shared" si="238"/>
        <v>-155274.28916666665</v>
      </c>
      <c r="AB1687" s="1"/>
      <c r="AC1687" s="27">
        <f t="shared" si="227"/>
        <v>0</v>
      </c>
      <c r="AD1687" s="15"/>
    </row>
    <row r="1688" spans="1:30" ht="15.75" hidden="1" outlineLevel="3" thickBot="1" x14ac:dyDescent="0.3">
      <c r="A1688" s="28" t="s">
        <v>3404</v>
      </c>
      <c r="B1688" s="28" t="s">
        <v>3405</v>
      </c>
      <c r="C1688" s="24" t="s">
        <v>3450</v>
      </c>
      <c r="D1688" s="24" t="s">
        <v>3451</v>
      </c>
      <c r="E1688" s="25">
        <v>-1701333.85</v>
      </c>
      <c r="F1688" s="25">
        <v>-1685745.8</v>
      </c>
      <c r="G1688" s="25">
        <v>-1678902.74</v>
      </c>
      <c r="H1688" s="25">
        <v>-1684553.99</v>
      </c>
      <c r="I1688" s="25">
        <v>-1680672.09</v>
      </c>
      <c r="J1688" s="25">
        <v>-1680945.76</v>
      </c>
      <c r="K1688" s="25">
        <v>-978616</v>
      </c>
      <c r="L1688" s="25">
        <v>-980995.74</v>
      </c>
      <c r="M1688" s="25">
        <v>-953395.21</v>
      </c>
      <c r="N1688" s="25">
        <v>-983515.85</v>
      </c>
      <c r="O1688" s="25">
        <v>-961527</v>
      </c>
      <c r="P1688" s="25">
        <v>-965159.11</v>
      </c>
      <c r="Q1688" s="25">
        <v>-927792.73</v>
      </c>
      <c r="R1688" s="25">
        <f t="shared" si="235"/>
        <v>-1295716.0483333336</v>
      </c>
      <c r="T1688" s="26"/>
      <c r="U1688" s="26"/>
      <c r="V1688" s="26">
        <f t="shared" si="236"/>
        <v>-1295716.0483333336</v>
      </c>
      <c r="W1688" s="26"/>
      <c r="X1688" s="26"/>
      <c r="Y1688" s="26"/>
      <c r="Z1688" s="26"/>
      <c r="AA1688" s="26">
        <f t="shared" si="238"/>
        <v>-1295716.0483333336</v>
      </c>
      <c r="AB1688" s="1"/>
      <c r="AC1688" s="27">
        <f t="shared" si="227"/>
        <v>0</v>
      </c>
      <c r="AD1688" s="15"/>
    </row>
    <row r="1689" spans="1:30" ht="15.75" hidden="1" outlineLevel="3" thickBot="1" x14ac:dyDescent="0.3">
      <c r="A1689" s="28" t="s">
        <v>3404</v>
      </c>
      <c r="B1689" s="28" t="s">
        <v>3405</v>
      </c>
      <c r="C1689" s="24" t="s">
        <v>3452</v>
      </c>
      <c r="D1689" s="24" t="s">
        <v>3453</v>
      </c>
      <c r="E1689" s="25">
        <v>-625116.75</v>
      </c>
      <c r="F1689" s="25">
        <v>-626487.84</v>
      </c>
      <c r="G1689" s="25">
        <v>-627861.93999999994</v>
      </c>
      <c r="H1689" s="25">
        <v>-629239.05000000005</v>
      </c>
      <c r="I1689" s="25">
        <v>-630619.18000000005</v>
      </c>
      <c r="J1689" s="25">
        <v>-632002.34</v>
      </c>
      <c r="K1689" s="25">
        <v>0</v>
      </c>
      <c r="L1689" s="25">
        <v>0</v>
      </c>
      <c r="M1689" s="25">
        <v>0</v>
      </c>
      <c r="N1689" s="25">
        <v>0</v>
      </c>
      <c r="O1689" s="25">
        <v>0</v>
      </c>
      <c r="P1689" s="25">
        <v>0</v>
      </c>
      <c r="Q1689" s="25">
        <v>0</v>
      </c>
      <c r="R1689" s="25">
        <f t="shared" si="235"/>
        <v>-288230.7270833333</v>
      </c>
      <c r="T1689" s="26"/>
      <c r="U1689" s="26"/>
      <c r="V1689" s="26">
        <f t="shared" si="236"/>
        <v>-288230.7270833333</v>
      </c>
      <c r="W1689" s="26"/>
      <c r="X1689" s="26"/>
      <c r="Y1689" s="26"/>
      <c r="Z1689" s="26"/>
      <c r="AA1689" s="26">
        <f t="shared" si="238"/>
        <v>-288230.7270833333</v>
      </c>
      <c r="AB1689" s="1"/>
      <c r="AC1689" s="27">
        <f t="shared" si="227"/>
        <v>0</v>
      </c>
      <c r="AD1689" s="15"/>
    </row>
    <row r="1690" spans="1:30" ht="15.75" hidden="1" outlineLevel="3" thickBot="1" x14ac:dyDescent="0.3">
      <c r="A1690" s="28" t="s">
        <v>3404</v>
      </c>
      <c r="B1690" s="28" t="s">
        <v>3405</v>
      </c>
      <c r="C1690" s="24" t="s">
        <v>3454</v>
      </c>
      <c r="D1690" s="24" t="s">
        <v>3455</v>
      </c>
      <c r="E1690" s="25">
        <v>-1452746.9</v>
      </c>
      <c r="F1690" s="25">
        <v>-1442015</v>
      </c>
      <c r="G1690" s="25">
        <v>-1406567.58</v>
      </c>
      <c r="H1690" s="25">
        <v>-1397179.43</v>
      </c>
      <c r="I1690" s="25">
        <v>-1396519.68</v>
      </c>
      <c r="J1690" s="25">
        <v>-1359910.7</v>
      </c>
      <c r="K1690" s="25">
        <v>-1300259</v>
      </c>
      <c r="L1690" s="25">
        <v>-1277561.3600000001</v>
      </c>
      <c r="M1690" s="25">
        <v>-1256213.6299999999</v>
      </c>
      <c r="N1690" s="25">
        <v>-1242466.5</v>
      </c>
      <c r="O1690" s="25">
        <v>-1239184.6299999999</v>
      </c>
      <c r="P1690" s="25">
        <v>-1238552.79</v>
      </c>
      <c r="Q1690" s="25">
        <v>-1194168.96</v>
      </c>
      <c r="R1690" s="25">
        <f t="shared" si="235"/>
        <v>-1323324.0191666663</v>
      </c>
      <c r="T1690" s="26"/>
      <c r="U1690" s="26"/>
      <c r="V1690" s="26">
        <f t="shared" si="236"/>
        <v>-1323324.0191666663</v>
      </c>
      <c r="W1690" s="26"/>
      <c r="X1690" s="26"/>
      <c r="Y1690" s="26"/>
      <c r="Z1690" s="26"/>
      <c r="AA1690" s="26">
        <f t="shared" si="238"/>
        <v>-1323324.0191666663</v>
      </c>
      <c r="AB1690" s="1"/>
      <c r="AC1690" s="27">
        <f t="shared" si="227"/>
        <v>0</v>
      </c>
      <c r="AD1690" s="15"/>
    </row>
    <row r="1691" spans="1:30" ht="15.75" hidden="1" outlineLevel="3" thickBot="1" x14ac:dyDescent="0.3">
      <c r="A1691" s="28" t="s">
        <v>3404</v>
      </c>
      <c r="B1691" s="28" t="s">
        <v>3405</v>
      </c>
      <c r="C1691" s="24" t="s">
        <v>3456</v>
      </c>
      <c r="D1691" s="24" t="s">
        <v>3457</v>
      </c>
      <c r="E1691" s="25">
        <v>-146931.45000000001</v>
      </c>
      <c r="F1691" s="25">
        <v>-147492.48000000001</v>
      </c>
      <c r="G1691" s="25">
        <v>-148055.66</v>
      </c>
      <c r="H1691" s="25">
        <v>-148620.99</v>
      </c>
      <c r="I1691" s="25">
        <v>-149188.47</v>
      </c>
      <c r="J1691" s="25">
        <v>-149758.12</v>
      </c>
      <c r="K1691" s="25">
        <v>-135574</v>
      </c>
      <c r="L1691" s="25">
        <v>-136098.67000000001</v>
      </c>
      <c r="M1691" s="25">
        <v>-136405.37</v>
      </c>
      <c r="N1691" s="25">
        <v>-134654.82</v>
      </c>
      <c r="O1691" s="25">
        <v>-134073.44</v>
      </c>
      <c r="P1691" s="25">
        <v>-134592.29999999999</v>
      </c>
      <c r="Q1691" s="25">
        <v>-134627.42000000001</v>
      </c>
      <c r="R1691" s="25">
        <f t="shared" si="235"/>
        <v>-141274.47958333333</v>
      </c>
      <c r="T1691" s="26"/>
      <c r="U1691" s="26"/>
      <c r="V1691" s="26">
        <f t="shared" si="236"/>
        <v>-141274.47958333333</v>
      </c>
      <c r="W1691" s="26"/>
      <c r="X1691" s="26"/>
      <c r="Y1691" s="26"/>
      <c r="Z1691" s="26"/>
      <c r="AA1691" s="26">
        <f t="shared" si="238"/>
        <v>-141274.47958333333</v>
      </c>
      <c r="AB1691" s="1"/>
      <c r="AC1691" s="27">
        <f t="shared" si="227"/>
        <v>0</v>
      </c>
      <c r="AD1691" s="15"/>
    </row>
    <row r="1692" spans="1:30" ht="15.75" hidden="1" outlineLevel="3" thickBot="1" x14ac:dyDescent="0.3">
      <c r="A1692" s="28" t="s">
        <v>3404</v>
      </c>
      <c r="B1692" s="28" t="s">
        <v>3405</v>
      </c>
      <c r="C1692" s="24" t="s">
        <v>3458</v>
      </c>
      <c r="D1692" s="24" t="s">
        <v>3459</v>
      </c>
      <c r="E1692" s="25">
        <v>-3992331.62</v>
      </c>
      <c r="F1692" s="25">
        <v>-3998177.06</v>
      </c>
      <c r="G1692" s="25">
        <v>-3977967.82</v>
      </c>
      <c r="H1692" s="25">
        <v>-3499806.61</v>
      </c>
      <c r="I1692" s="25">
        <v>-2854102.13</v>
      </c>
      <c r="J1692" s="25">
        <v>-2733195.01</v>
      </c>
      <c r="K1692" s="25">
        <v>-2577741</v>
      </c>
      <c r="L1692" s="25">
        <v>-2581184.54</v>
      </c>
      <c r="M1692" s="25">
        <v>-1253476.8700000001</v>
      </c>
      <c r="N1692" s="25">
        <v>-1970923.17</v>
      </c>
      <c r="O1692" s="25">
        <v>-1961636.58</v>
      </c>
      <c r="P1692" s="25">
        <v>-1446248.57</v>
      </c>
      <c r="Q1692" s="25">
        <v>-685954.94</v>
      </c>
      <c r="R1692" s="25">
        <f t="shared" si="235"/>
        <v>-2599466.8866666663</v>
      </c>
      <c r="T1692" s="26"/>
      <c r="U1692" s="26"/>
      <c r="V1692" s="26">
        <f t="shared" si="236"/>
        <v>-2599466.8866666663</v>
      </c>
      <c r="W1692" s="26"/>
      <c r="X1692" s="26"/>
      <c r="Y1692" s="26"/>
      <c r="Z1692" s="26"/>
      <c r="AA1692" s="26">
        <f t="shared" si="238"/>
        <v>-2599466.8866666663</v>
      </c>
      <c r="AB1692" s="1"/>
      <c r="AC1692" s="27">
        <f t="shared" si="227"/>
        <v>0</v>
      </c>
      <c r="AD1692" s="15"/>
    </row>
    <row r="1693" spans="1:30" ht="15.75" hidden="1" outlineLevel="3" thickBot="1" x14ac:dyDescent="0.3">
      <c r="A1693" s="28" t="s">
        <v>3404</v>
      </c>
      <c r="B1693" s="28" t="s">
        <v>3405</v>
      </c>
      <c r="C1693" s="24" t="s">
        <v>3460</v>
      </c>
      <c r="D1693" s="24" t="s">
        <v>3461</v>
      </c>
      <c r="E1693" s="25">
        <v>-854161.02</v>
      </c>
      <c r="F1693" s="25">
        <v>-844375.45</v>
      </c>
      <c r="G1693" s="25">
        <v>-824391.5</v>
      </c>
      <c r="H1693" s="25">
        <v>-825224.15</v>
      </c>
      <c r="I1693" s="25">
        <v>-775956.27</v>
      </c>
      <c r="J1693" s="25">
        <v>-777834.33</v>
      </c>
      <c r="K1693" s="25">
        <v>-740935</v>
      </c>
      <c r="L1693" s="25">
        <v>-741876.42</v>
      </c>
      <c r="M1693" s="25">
        <v>-730868.35</v>
      </c>
      <c r="N1693" s="25">
        <v>-719014.13</v>
      </c>
      <c r="O1693" s="25">
        <v>-714381.96</v>
      </c>
      <c r="P1693" s="25">
        <v>-716385.1</v>
      </c>
      <c r="Q1693" s="25">
        <v>-701832.85</v>
      </c>
      <c r="R1693" s="25">
        <f t="shared" si="235"/>
        <v>-765769.96625000006</v>
      </c>
      <c r="T1693" s="26"/>
      <c r="U1693" s="26"/>
      <c r="V1693" s="26">
        <f t="shared" si="236"/>
        <v>-765769.96625000006</v>
      </c>
      <c r="W1693" s="26"/>
      <c r="X1693" s="26"/>
      <c r="Y1693" s="26"/>
      <c r="Z1693" s="26"/>
      <c r="AA1693" s="26">
        <f t="shared" si="238"/>
        <v>-765769.96625000006</v>
      </c>
      <c r="AB1693" s="1"/>
      <c r="AC1693" s="27">
        <f t="shared" si="227"/>
        <v>0</v>
      </c>
      <c r="AD1693" s="15"/>
    </row>
    <row r="1694" spans="1:30" ht="15.75" hidden="1" outlineLevel="3" thickBot="1" x14ac:dyDescent="0.3">
      <c r="A1694" s="28" t="s">
        <v>3404</v>
      </c>
      <c r="B1694" s="28" t="s">
        <v>3405</v>
      </c>
      <c r="C1694" s="24" t="s">
        <v>3462</v>
      </c>
      <c r="D1694" s="24" t="s">
        <v>3463</v>
      </c>
      <c r="E1694" s="25">
        <v>-38305.31</v>
      </c>
      <c r="F1694" s="25">
        <v>-38445.21</v>
      </c>
      <c r="G1694" s="25">
        <v>-38592.01</v>
      </c>
      <c r="H1694" s="25">
        <v>-38723.46</v>
      </c>
      <c r="I1694" s="25">
        <v>-38871.32</v>
      </c>
      <c r="J1694" s="25">
        <v>-39019.74</v>
      </c>
      <c r="K1694" s="25">
        <v>-35863</v>
      </c>
      <c r="L1694" s="25">
        <v>-35985.879999999997</v>
      </c>
      <c r="M1694" s="25">
        <v>-36113.83</v>
      </c>
      <c r="N1694" s="25">
        <v>-36199.120000000003</v>
      </c>
      <c r="O1694" s="25">
        <v>-36066.879999999997</v>
      </c>
      <c r="P1694" s="25">
        <v>-36206.46</v>
      </c>
      <c r="Q1694" s="25">
        <v>-36319.35</v>
      </c>
      <c r="R1694" s="25">
        <f t="shared" si="235"/>
        <v>-37283.270000000004</v>
      </c>
      <c r="T1694" s="26"/>
      <c r="U1694" s="26"/>
      <c r="V1694" s="26">
        <f t="shared" si="236"/>
        <v>-37283.270000000004</v>
      </c>
      <c r="W1694" s="26"/>
      <c r="X1694" s="26"/>
      <c r="Y1694" s="26"/>
      <c r="Z1694" s="26"/>
      <c r="AA1694" s="26">
        <f t="shared" si="238"/>
        <v>-37283.270000000004</v>
      </c>
      <c r="AB1694" s="1"/>
      <c r="AC1694" s="27">
        <f t="shared" si="227"/>
        <v>0</v>
      </c>
      <c r="AD1694" s="15"/>
    </row>
    <row r="1695" spans="1:30" ht="15.75" hidden="1" outlineLevel="3" thickBot="1" x14ac:dyDescent="0.3">
      <c r="A1695" s="28" t="s">
        <v>3404</v>
      </c>
      <c r="B1695" s="28" t="s">
        <v>3405</v>
      </c>
      <c r="C1695" s="24" t="s">
        <v>3464</v>
      </c>
      <c r="D1695" s="24" t="s">
        <v>3465</v>
      </c>
      <c r="E1695" s="25">
        <v>-11639229.75</v>
      </c>
      <c r="F1695" s="25">
        <v>-11656065.52</v>
      </c>
      <c r="G1695" s="25">
        <v>-11540148.630000001</v>
      </c>
      <c r="H1695" s="25">
        <v>-11073059.710000001</v>
      </c>
      <c r="I1695" s="25">
        <v>-10437212.279999999</v>
      </c>
      <c r="J1695" s="25">
        <v>-10327408.1</v>
      </c>
      <c r="K1695" s="25">
        <v>-9412193</v>
      </c>
      <c r="L1695" s="25">
        <v>-9426749.8000000007</v>
      </c>
      <c r="M1695" s="25">
        <v>-9270392.0899999999</v>
      </c>
      <c r="N1695" s="25">
        <v>-9284738.4199999999</v>
      </c>
      <c r="O1695" s="25">
        <v>-9293359.9299999997</v>
      </c>
      <c r="P1695" s="25">
        <v>-9307785.6899999995</v>
      </c>
      <c r="Q1695" s="25">
        <v>-9234055.1899999995</v>
      </c>
      <c r="R1695" s="25">
        <f t="shared" si="235"/>
        <v>-10122146.303333335</v>
      </c>
      <c r="T1695" s="26"/>
      <c r="U1695" s="26"/>
      <c r="V1695" s="26">
        <f t="shared" si="236"/>
        <v>-10122146.303333335</v>
      </c>
      <c r="W1695" s="26"/>
      <c r="X1695" s="26"/>
      <c r="Y1695" s="26"/>
      <c r="Z1695" s="26"/>
      <c r="AA1695" s="26">
        <f t="shared" si="238"/>
        <v>-10122146.303333335</v>
      </c>
      <c r="AB1695" s="1"/>
      <c r="AC1695" s="27">
        <f t="shared" si="227"/>
        <v>0</v>
      </c>
      <c r="AD1695" s="15"/>
    </row>
    <row r="1696" spans="1:30" ht="15.75" hidden="1" outlineLevel="3" thickBot="1" x14ac:dyDescent="0.3">
      <c r="A1696" s="28" t="s">
        <v>3404</v>
      </c>
      <c r="B1696" s="28" t="s">
        <v>3405</v>
      </c>
      <c r="C1696" s="24" t="s">
        <v>3466</v>
      </c>
      <c r="D1696" s="24" t="s">
        <v>3467</v>
      </c>
      <c r="E1696" s="25">
        <v>-855986.24</v>
      </c>
      <c r="F1696" s="25">
        <v>-852954.32</v>
      </c>
      <c r="G1696" s="25">
        <v>-840244.41</v>
      </c>
      <c r="H1696" s="25">
        <v>-840831.59</v>
      </c>
      <c r="I1696" s="25">
        <v>-833794.06</v>
      </c>
      <c r="J1696" s="25">
        <v>-834096.83</v>
      </c>
      <c r="K1696" s="25">
        <v>-768497</v>
      </c>
      <c r="L1696" s="25">
        <v>-769510.15</v>
      </c>
      <c r="M1696" s="25">
        <v>-655434.65</v>
      </c>
      <c r="N1696" s="25">
        <v>-674431</v>
      </c>
      <c r="O1696" s="25">
        <v>-662649.18999999994</v>
      </c>
      <c r="P1696" s="25">
        <v>-661538.77</v>
      </c>
      <c r="Q1696" s="25">
        <v>-657175.29</v>
      </c>
      <c r="R1696" s="25">
        <f t="shared" si="235"/>
        <v>-762546.89458333328</v>
      </c>
      <c r="T1696" s="26"/>
      <c r="U1696" s="26"/>
      <c r="V1696" s="26">
        <f t="shared" si="236"/>
        <v>-762546.89458333328</v>
      </c>
      <c r="W1696" s="26"/>
      <c r="X1696" s="26"/>
      <c r="Y1696" s="26"/>
      <c r="Z1696" s="26"/>
      <c r="AA1696" s="26">
        <f t="shared" si="238"/>
        <v>-762546.89458333328</v>
      </c>
      <c r="AB1696" s="1"/>
      <c r="AC1696" s="27">
        <f t="shared" si="227"/>
        <v>0</v>
      </c>
      <c r="AD1696" s="15"/>
    </row>
    <row r="1697" spans="1:30" ht="15.75" hidden="1" outlineLevel="3" thickBot="1" x14ac:dyDescent="0.3">
      <c r="A1697" s="28" t="s">
        <v>3404</v>
      </c>
      <c r="B1697" s="28" t="s">
        <v>3405</v>
      </c>
      <c r="C1697" s="24" t="s">
        <v>3468</v>
      </c>
      <c r="D1697" s="24" t="s">
        <v>3469</v>
      </c>
      <c r="E1697" s="25">
        <v>-14176305.35</v>
      </c>
      <c r="F1697" s="25">
        <v>-13987078.630000001</v>
      </c>
      <c r="G1697" s="25">
        <v>-13881526.52</v>
      </c>
      <c r="H1697" s="25">
        <v>-13780799.699999999</v>
      </c>
      <c r="I1697" s="25">
        <v>-13764697.6</v>
      </c>
      <c r="J1697" s="25">
        <v>-13628199.9</v>
      </c>
      <c r="K1697" s="25">
        <v>-13750608</v>
      </c>
      <c r="L1697" s="25">
        <v>-13745617.52</v>
      </c>
      <c r="M1697" s="25">
        <v>-13582984.73</v>
      </c>
      <c r="N1697" s="25">
        <v>-13471834.73</v>
      </c>
      <c r="O1697" s="25">
        <v>-13194966.6</v>
      </c>
      <c r="P1697" s="25">
        <v>-12996517.1</v>
      </c>
      <c r="Q1697" s="25">
        <v>-12953654.91</v>
      </c>
      <c r="R1697" s="25">
        <f t="shared" si="235"/>
        <v>-13612484.263333336</v>
      </c>
      <c r="T1697" s="26"/>
      <c r="U1697" s="26"/>
      <c r="V1697" s="26">
        <f t="shared" si="236"/>
        <v>-13612484.263333336</v>
      </c>
      <c r="W1697" s="26"/>
      <c r="X1697" s="26"/>
      <c r="Y1697" s="26"/>
      <c r="Z1697" s="26"/>
      <c r="AA1697" s="26">
        <f t="shared" si="238"/>
        <v>-13612484.263333336</v>
      </c>
      <c r="AB1697" s="1"/>
      <c r="AC1697" s="27">
        <f t="shared" si="227"/>
        <v>0</v>
      </c>
      <c r="AD1697" s="15"/>
    </row>
    <row r="1698" spans="1:30" ht="15.75" hidden="1" outlineLevel="3" thickBot="1" x14ac:dyDescent="0.3">
      <c r="A1698" s="28" t="s">
        <v>3404</v>
      </c>
      <c r="B1698" s="28" t="s">
        <v>3405</v>
      </c>
      <c r="C1698" s="24" t="s">
        <v>3470</v>
      </c>
      <c r="D1698" s="24" t="s">
        <v>3471</v>
      </c>
      <c r="E1698" s="25">
        <v>-4917763.24</v>
      </c>
      <c r="F1698" s="25">
        <v>-4900313.71</v>
      </c>
      <c r="G1698" s="25">
        <v>-4635264.42</v>
      </c>
      <c r="H1698" s="25">
        <v>-4562348.34</v>
      </c>
      <c r="I1698" s="25">
        <v>-4540966.3</v>
      </c>
      <c r="J1698" s="25">
        <v>-4445746.25</v>
      </c>
      <c r="K1698" s="25">
        <v>-5727831</v>
      </c>
      <c r="L1698" s="25">
        <v>-5746399.21</v>
      </c>
      <c r="M1698" s="25">
        <v>-5797622.8799999999</v>
      </c>
      <c r="N1698" s="25">
        <v>-5724725.1900000004</v>
      </c>
      <c r="O1698" s="25">
        <v>-5680781.2199999997</v>
      </c>
      <c r="P1698" s="25">
        <v>-5696487.4900000002</v>
      </c>
      <c r="Q1698" s="25">
        <v>-5700960.4100000001</v>
      </c>
      <c r="R1698" s="25">
        <f t="shared" si="235"/>
        <v>-5230653.9862499991</v>
      </c>
      <c r="T1698" s="26"/>
      <c r="U1698" s="26"/>
      <c r="V1698" s="26">
        <f t="shared" si="236"/>
        <v>-5230653.9862499991</v>
      </c>
      <c r="W1698" s="26"/>
      <c r="X1698" s="26"/>
      <c r="Y1698" s="26"/>
      <c r="Z1698" s="26"/>
      <c r="AA1698" s="26">
        <f t="shared" si="238"/>
        <v>-5230653.9862499991</v>
      </c>
      <c r="AB1698" s="1"/>
      <c r="AC1698" s="27">
        <f t="shared" si="227"/>
        <v>0</v>
      </c>
      <c r="AD1698" s="15"/>
    </row>
    <row r="1699" spans="1:30" ht="15.75" hidden="1" outlineLevel="3" thickBot="1" x14ac:dyDescent="0.3">
      <c r="A1699" s="28" t="s">
        <v>3404</v>
      </c>
      <c r="B1699" s="28" t="s">
        <v>3405</v>
      </c>
      <c r="C1699" s="24" t="s">
        <v>3472</v>
      </c>
      <c r="D1699" s="24" t="s">
        <v>3473</v>
      </c>
      <c r="E1699" s="25">
        <v>-94523.04</v>
      </c>
      <c r="F1699" s="25">
        <v>-94811.57</v>
      </c>
      <c r="G1699" s="25">
        <v>-94880.98</v>
      </c>
      <c r="H1699" s="25">
        <v>-95167.7</v>
      </c>
      <c r="I1699" s="25">
        <v>-95163.83</v>
      </c>
      <c r="J1699" s="25">
        <v>-95399.93</v>
      </c>
      <c r="K1699" s="25">
        <v>-107605.5</v>
      </c>
      <c r="L1699" s="25">
        <v>-108727.67999999999</v>
      </c>
      <c r="M1699" s="25">
        <v>-108112.75</v>
      </c>
      <c r="N1699" s="25">
        <v>-107735.39</v>
      </c>
      <c r="O1699" s="25">
        <v>-107901.3</v>
      </c>
      <c r="P1699" s="25">
        <v>-108209.96</v>
      </c>
      <c r="Q1699" s="25">
        <v>-108447.84</v>
      </c>
      <c r="R1699" s="25">
        <f t="shared" si="235"/>
        <v>-102100.16916666667</v>
      </c>
      <c r="T1699" s="26"/>
      <c r="U1699" s="26"/>
      <c r="V1699" s="26">
        <f t="shared" si="236"/>
        <v>-102100.16916666667</v>
      </c>
      <c r="W1699" s="26"/>
      <c r="X1699" s="26"/>
      <c r="Y1699" s="26"/>
      <c r="Z1699" s="26"/>
      <c r="AA1699" s="26">
        <f t="shared" si="238"/>
        <v>-102100.16916666667</v>
      </c>
      <c r="AB1699" s="1"/>
      <c r="AC1699" s="27">
        <f t="shared" si="227"/>
        <v>0</v>
      </c>
      <c r="AD1699" s="15"/>
    </row>
    <row r="1700" spans="1:30" ht="15.75" hidden="1" outlineLevel="3" thickBot="1" x14ac:dyDescent="0.3">
      <c r="A1700" s="28" t="s">
        <v>3404</v>
      </c>
      <c r="B1700" s="28" t="s">
        <v>3405</v>
      </c>
      <c r="C1700" s="24" t="s">
        <v>3474</v>
      </c>
      <c r="D1700" s="24" t="s">
        <v>3475</v>
      </c>
      <c r="E1700" s="25">
        <v>-371859.58</v>
      </c>
      <c r="F1700" s="25">
        <v>-373279.46</v>
      </c>
      <c r="G1700" s="25">
        <v>-374704.77</v>
      </c>
      <c r="H1700" s="25">
        <v>-376135.52</v>
      </c>
      <c r="I1700" s="25">
        <v>-377571.73</v>
      </c>
      <c r="J1700" s="25">
        <v>-379013.42</v>
      </c>
      <c r="K1700" s="25">
        <v>-361256</v>
      </c>
      <c r="L1700" s="25">
        <v>-362654.06</v>
      </c>
      <c r="M1700" s="25">
        <v>-364057.53</v>
      </c>
      <c r="N1700" s="25">
        <v>-365466.43</v>
      </c>
      <c r="O1700" s="25">
        <v>-366880.79</v>
      </c>
      <c r="P1700" s="25">
        <v>-368300.62</v>
      </c>
      <c r="Q1700" s="25">
        <v>-369725.94</v>
      </c>
      <c r="R1700" s="25">
        <f t="shared" si="235"/>
        <v>-370009.42416666663</v>
      </c>
      <c r="T1700" s="26"/>
      <c r="U1700" s="26"/>
      <c r="V1700" s="26">
        <f t="shared" si="236"/>
        <v>-370009.42416666663</v>
      </c>
      <c r="W1700" s="26"/>
      <c r="X1700" s="26"/>
      <c r="Y1700" s="26"/>
      <c r="Z1700" s="26"/>
      <c r="AA1700" s="26">
        <f t="shared" si="238"/>
        <v>-370009.42416666663</v>
      </c>
      <c r="AB1700" s="1"/>
      <c r="AC1700" s="27">
        <f t="shared" si="227"/>
        <v>0</v>
      </c>
      <c r="AD1700" s="15"/>
    </row>
    <row r="1701" spans="1:30" ht="15.75" hidden="1" outlineLevel="3" thickBot="1" x14ac:dyDescent="0.3">
      <c r="A1701" s="28" t="s">
        <v>3404</v>
      </c>
      <c r="B1701" s="28" t="s">
        <v>3405</v>
      </c>
      <c r="C1701" s="24" t="s">
        <v>3476</v>
      </c>
      <c r="D1701" s="24" t="s">
        <v>3477</v>
      </c>
      <c r="E1701" s="25">
        <v>-53534.63</v>
      </c>
      <c r="F1701" s="25">
        <v>-53739.040000000001</v>
      </c>
      <c r="G1701" s="25">
        <v>-53944.23</v>
      </c>
      <c r="H1701" s="25">
        <v>-54150.21</v>
      </c>
      <c r="I1701" s="25">
        <v>-54356.97</v>
      </c>
      <c r="J1701" s="25">
        <v>-54564.52</v>
      </c>
      <c r="K1701" s="25">
        <v>-37774</v>
      </c>
      <c r="L1701" s="25">
        <v>-37920.19</v>
      </c>
      <c r="M1701" s="25">
        <v>-27732.44</v>
      </c>
      <c r="N1701" s="25">
        <v>-27839.759999999998</v>
      </c>
      <c r="O1701" s="25">
        <v>-27947.5</v>
      </c>
      <c r="P1701" s="25">
        <v>-28055.66</v>
      </c>
      <c r="Q1701" s="25">
        <v>-28164.240000000002</v>
      </c>
      <c r="R1701" s="25">
        <f t="shared" si="235"/>
        <v>-41572.829583333332</v>
      </c>
      <c r="T1701" s="26"/>
      <c r="U1701" s="26"/>
      <c r="V1701" s="26">
        <f t="shared" si="236"/>
        <v>-41572.829583333332</v>
      </c>
      <c r="W1701" s="26"/>
      <c r="X1701" s="26"/>
      <c r="Y1701" s="26"/>
      <c r="Z1701" s="26"/>
      <c r="AA1701" s="26">
        <f t="shared" si="238"/>
        <v>-41572.829583333332</v>
      </c>
      <c r="AB1701" s="1"/>
      <c r="AC1701" s="27">
        <f t="shared" si="227"/>
        <v>0</v>
      </c>
      <c r="AD1701" s="15"/>
    </row>
    <row r="1702" spans="1:30" ht="15.75" hidden="1" outlineLevel="3" thickBot="1" x14ac:dyDescent="0.3">
      <c r="A1702" s="28" t="s">
        <v>3404</v>
      </c>
      <c r="B1702" s="28" t="s">
        <v>3405</v>
      </c>
      <c r="C1702" s="24" t="s">
        <v>3478</v>
      </c>
      <c r="D1702" s="24" t="s">
        <v>3479</v>
      </c>
      <c r="E1702" s="25">
        <v>0</v>
      </c>
      <c r="F1702" s="25">
        <v>0</v>
      </c>
      <c r="G1702" s="25">
        <v>0</v>
      </c>
      <c r="H1702" s="25">
        <v>0</v>
      </c>
      <c r="I1702" s="25">
        <v>0</v>
      </c>
      <c r="J1702" s="25">
        <v>0</v>
      </c>
      <c r="K1702" s="25">
        <v>0</v>
      </c>
      <c r="L1702" s="25">
        <v>0</v>
      </c>
      <c r="M1702" s="25">
        <v>2005.81</v>
      </c>
      <c r="N1702" s="25">
        <v>306</v>
      </c>
      <c r="O1702" s="25">
        <v>0</v>
      </c>
      <c r="P1702" s="25">
        <v>255</v>
      </c>
      <c r="Q1702" s="25">
        <v>153</v>
      </c>
      <c r="R1702" s="25">
        <f t="shared" si="235"/>
        <v>220.27583333333334</v>
      </c>
      <c r="T1702" s="26"/>
      <c r="U1702" s="26"/>
      <c r="V1702" s="26">
        <f t="shared" si="236"/>
        <v>220.27583333333334</v>
      </c>
      <c r="W1702" s="26"/>
      <c r="X1702" s="26"/>
      <c r="Y1702" s="26"/>
      <c r="Z1702" s="26"/>
      <c r="AA1702" s="26">
        <f t="shared" si="238"/>
        <v>220.27583333333334</v>
      </c>
      <c r="AB1702" s="1"/>
      <c r="AC1702" s="27">
        <f t="shared" si="227"/>
        <v>0</v>
      </c>
      <c r="AD1702" s="15"/>
    </row>
    <row r="1703" spans="1:30" ht="15.75" hidden="1" outlineLevel="3" thickBot="1" x14ac:dyDescent="0.3">
      <c r="A1703" s="28" t="s">
        <v>3404</v>
      </c>
      <c r="B1703" s="28" t="s">
        <v>3405</v>
      </c>
      <c r="C1703" s="24" t="s">
        <v>3480</v>
      </c>
      <c r="D1703" s="24" t="s">
        <v>3481</v>
      </c>
      <c r="E1703" s="25">
        <v>0</v>
      </c>
      <c r="F1703" s="25">
        <v>0</v>
      </c>
      <c r="G1703" s="25">
        <v>-18038.990000000002</v>
      </c>
      <c r="H1703" s="25">
        <v>0</v>
      </c>
      <c r="I1703" s="25">
        <v>0</v>
      </c>
      <c r="J1703" s="25">
        <v>0</v>
      </c>
      <c r="K1703" s="25">
        <v>0</v>
      </c>
      <c r="L1703" s="25">
        <v>0</v>
      </c>
      <c r="M1703" s="25">
        <v>2507.2800000000002</v>
      </c>
      <c r="N1703" s="25">
        <v>1122</v>
      </c>
      <c r="O1703" s="25">
        <v>0</v>
      </c>
      <c r="P1703" s="25">
        <v>561</v>
      </c>
      <c r="Q1703" s="25">
        <v>408</v>
      </c>
      <c r="R1703" s="25">
        <f t="shared" si="235"/>
        <v>-1137.0591666666667</v>
      </c>
      <c r="T1703" s="26"/>
      <c r="U1703" s="26"/>
      <c r="V1703" s="26">
        <f t="shared" si="236"/>
        <v>-1137.0591666666667</v>
      </c>
      <c r="W1703" s="26"/>
      <c r="X1703" s="26"/>
      <c r="Y1703" s="26"/>
      <c r="Z1703" s="26"/>
      <c r="AA1703" s="26">
        <f t="shared" si="238"/>
        <v>-1137.0591666666667</v>
      </c>
      <c r="AB1703" s="1"/>
      <c r="AC1703" s="27">
        <f t="shared" si="227"/>
        <v>0</v>
      </c>
      <c r="AD1703" s="15"/>
    </row>
    <row r="1704" spans="1:30" ht="15.75" hidden="1" outlineLevel="3" thickBot="1" x14ac:dyDescent="0.3">
      <c r="A1704" s="28" t="s">
        <v>3404</v>
      </c>
      <c r="B1704" s="28" t="s">
        <v>3405</v>
      </c>
      <c r="C1704" s="24" t="s">
        <v>3482</v>
      </c>
      <c r="D1704" s="24" t="s">
        <v>3483</v>
      </c>
      <c r="E1704" s="25">
        <v>-528751</v>
      </c>
      <c r="F1704" s="25">
        <v>-529867.11</v>
      </c>
      <c r="G1704" s="25">
        <v>-530877.09</v>
      </c>
      <c r="H1704" s="25">
        <v>-529828.07999999996</v>
      </c>
      <c r="I1704" s="25">
        <v>-529644.69999999995</v>
      </c>
      <c r="J1704" s="25">
        <v>-530762.68999999994</v>
      </c>
      <c r="K1704" s="25">
        <v>-492820</v>
      </c>
      <c r="L1704" s="25">
        <v>-491035.92</v>
      </c>
      <c r="M1704" s="25">
        <v>-490466.43</v>
      </c>
      <c r="N1704" s="25">
        <v>-480496.69</v>
      </c>
      <c r="O1704" s="25">
        <v>-465794.05</v>
      </c>
      <c r="P1704" s="25">
        <v>-465569.69</v>
      </c>
      <c r="Q1704" s="25">
        <v>-755410.34</v>
      </c>
      <c r="R1704" s="25">
        <f t="shared" si="235"/>
        <v>-514936.9266666667</v>
      </c>
      <c r="T1704" s="26"/>
      <c r="U1704" s="26"/>
      <c r="V1704" s="26">
        <f t="shared" si="236"/>
        <v>-514936.9266666667</v>
      </c>
      <c r="W1704" s="26"/>
      <c r="X1704" s="26"/>
      <c r="Y1704" s="26"/>
      <c r="Z1704" s="26"/>
      <c r="AA1704" s="26">
        <f t="shared" si="238"/>
        <v>-514936.9266666667</v>
      </c>
      <c r="AB1704" s="1"/>
      <c r="AC1704" s="27">
        <f t="shared" si="227"/>
        <v>0</v>
      </c>
      <c r="AD1704" s="15"/>
    </row>
    <row r="1705" spans="1:30" ht="15.75" hidden="1" outlineLevel="3" thickBot="1" x14ac:dyDescent="0.3">
      <c r="A1705" s="28" t="s">
        <v>3404</v>
      </c>
      <c r="B1705" s="28" t="s">
        <v>3405</v>
      </c>
      <c r="C1705" s="24" t="s">
        <v>3484</v>
      </c>
      <c r="D1705" s="24" t="s">
        <v>3485</v>
      </c>
      <c r="E1705" s="25">
        <v>-34843.449999999997</v>
      </c>
      <c r="F1705" s="25">
        <v>-34973.31</v>
      </c>
      <c r="G1705" s="25">
        <v>-35106.85</v>
      </c>
      <c r="H1705" s="25">
        <v>-35232.949999999997</v>
      </c>
      <c r="I1705" s="25">
        <v>-35359.53</v>
      </c>
      <c r="J1705" s="25">
        <v>-35494.54</v>
      </c>
      <c r="K1705" s="25">
        <v>-32902</v>
      </c>
      <c r="L1705" s="25">
        <v>-33021.379999999997</v>
      </c>
      <c r="M1705" s="25">
        <v>-32952.879999999997</v>
      </c>
      <c r="N1705" s="25">
        <v>-32930.629999999997</v>
      </c>
      <c r="O1705" s="25">
        <v>-33058.07</v>
      </c>
      <c r="P1705" s="25">
        <v>-33158.769999999997</v>
      </c>
      <c r="Q1705" s="25">
        <v>-33273.480000000003</v>
      </c>
      <c r="R1705" s="25">
        <f t="shared" si="235"/>
        <v>-34020.78125</v>
      </c>
      <c r="T1705" s="26"/>
      <c r="U1705" s="26"/>
      <c r="V1705" s="26">
        <f t="shared" si="236"/>
        <v>-34020.78125</v>
      </c>
      <c r="W1705" s="26"/>
      <c r="X1705" s="26"/>
      <c r="Y1705" s="26"/>
      <c r="Z1705" s="26"/>
      <c r="AA1705" s="26">
        <f>V1705</f>
        <v>-34020.78125</v>
      </c>
      <c r="AB1705" s="1"/>
      <c r="AC1705" s="27">
        <f t="shared" ref="AC1705:AC1736" si="239">IF(V1705=0,0,Y1705/V1705)</f>
        <v>0</v>
      </c>
      <c r="AD1705" s="15"/>
    </row>
    <row r="1706" spans="1:30" ht="15.75" hidden="1" outlineLevel="3" thickBot="1" x14ac:dyDescent="0.3">
      <c r="A1706" s="28" t="s">
        <v>3404</v>
      </c>
      <c r="B1706" s="28" t="s">
        <v>3405</v>
      </c>
      <c r="C1706" s="24" t="s">
        <v>3486</v>
      </c>
      <c r="D1706" s="24" t="s">
        <v>3485</v>
      </c>
      <c r="E1706" s="25">
        <v>-34843.43</v>
      </c>
      <c r="F1706" s="25">
        <v>-34973.29</v>
      </c>
      <c r="G1706" s="25">
        <v>-35106.83</v>
      </c>
      <c r="H1706" s="25">
        <v>-35232.92</v>
      </c>
      <c r="I1706" s="25">
        <v>-35359.49</v>
      </c>
      <c r="J1706" s="25">
        <v>-35494.5</v>
      </c>
      <c r="K1706" s="25">
        <v>-32902</v>
      </c>
      <c r="L1706" s="25">
        <v>-33021.370000000003</v>
      </c>
      <c r="M1706" s="25">
        <v>-32952.870000000003</v>
      </c>
      <c r="N1706" s="25">
        <v>-32930.61</v>
      </c>
      <c r="O1706" s="25">
        <v>-33058.050000000003</v>
      </c>
      <c r="P1706" s="25">
        <v>-33158.74</v>
      </c>
      <c r="Q1706" s="25">
        <v>-33273.440000000002</v>
      </c>
      <c r="R1706" s="25">
        <f t="shared" si="235"/>
        <v>-34020.758750000001</v>
      </c>
      <c r="T1706" s="26"/>
      <c r="U1706" s="26"/>
      <c r="V1706" s="26">
        <f t="shared" si="236"/>
        <v>-34020.758750000001</v>
      </c>
      <c r="W1706" s="26"/>
      <c r="X1706" s="26"/>
      <c r="Y1706" s="26"/>
      <c r="Z1706" s="26"/>
      <c r="AA1706" s="26">
        <f t="shared" ref="AA1706:AA1711" si="240">V1706</f>
        <v>-34020.758750000001</v>
      </c>
      <c r="AB1706" s="1"/>
      <c r="AC1706" s="27">
        <f t="shared" si="239"/>
        <v>0</v>
      </c>
      <c r="AD1706" s="15"/>
    </row>
    <row r="1707" spans="1:30" ht="15.75" hidden="1" outlineLevel="3" thickBot="1" x14ac:dyDescent="0.3">
      <c r="A1707" s="28" t="s">
        <v>3404</v>
      </c>
      <c r="B1707" s="28" t="s">
        <v>3405</v>
      </c>
      <c r="C1707" s="24" t="s">
        <v>3487</v>
      </c>
      <c r="D1707" s="24" t="s">
        <v>3445</v>
      </c>
      <c r="E1707" s="25">
        <v>-119787.33</v>
      </c>
      <c r="F1707" s="25">
        <v>-120239.63</v>
      </c>
      <c r="G1707" s="25">
        <v>-120698.74</v>
      </c>
      <c r="H1707" s="25">
        <v>-121154.52</v>
      </c>
      <c r="I1707" s="25">
        <v>-121617.13</v>
      </c>
      <c r="J1707" s="25">
        <v>-122081.5</v>
      </c>
      <c r="K1707" s="25">
        <v>-112321.33</v>
      </c>
      <c r="L1707" s="25">
        <v>-112749.65</v>
      </c>
      <c r="M1707" s="25">
        <v>-113181.46</v>
      </c>
      <c r="N1707" s="25">
        <v>-113600.95</v>
      </c>
      <c r="O1707" s="25">
        <v>-113213.22</v>
      </c>
      <c r="P1707" s="25">
        <v>-113651.36</v>
      </c>
      <c r="Q1707" s="25">
        <v>-114080.3</v>
      </c>
      <c r="R1707" s="25">
        <f t="shared" si="235"/>
        <v>-116786.94208333333</v>
      </c>
      <c r="T1707" s="26"/>
      <c r="U1707" s="26"/>
      <c r="V1707" s="26">
        <f t="shared" si="236"/>
        <v>-116786.94208333333</v>
      </c>
      <c r="W1707" s="26"/>
      <c r="X1707" s="26"/>
      <c r="Y1707" s="26"/>
      <c r="Z1707" s="26"/>
      <c r="AA1707" s="26">
        <f t="shared" si="240"/>
        <v>-116786.94208333333</v>
      </c>
      <c r="AB1707" s="1"/>
      <c r="AC1707" s="27">
        <f t="shared" si="239"/>
        <v>0</v>
      </c>
      <c r="AD1707" s="15"/>
    </row>
    <row r="1708" spans="1:30" ht="15.75" hidden="1" outlineLevel="3" thickBot="1" x14ac:dyDescent="0.3">
      <c r="A1708" s="28" t="s">
        <v>3404</v>
      </c>
      <c r="B1708" s="28" t="s">
        <v>3405</v>
      </c>
      <c r="C1708" s="24" t="s">
        <v>3488</v>
      </c>
      <c r="D1708" s="24" t="s">
        <v>3441</v>
      </c>
      <c r="E1708" s="25">
        <v>-35395.019999999997</v>
      </c>
      <c r="F1708" s="25">
        <v>-35476.089999999997</v>
      </c>
      <c r="G1708" s="25">
        <v>-35532.019999999997</v>
      </c>
      <c r="H1708" s="25">
        <v>-35659.42</v>
      </c>
      <c r="I1708" s="25">
        <v>-35700.15</v>
      </c>
      <c r="J1708" s="25">
        <v>-35756.94</v>
      </c>
      <c r="K1708" s="25">
        <v>-34214</v>
      </c>
      <c r="L1708" s="25">
        <v>-34243.35</v>
      </c>
      <c r="M1708" s="25">
        <v>-34220.76</v>
      </c>
      <c r="N1708" s="25">
        <v>-34108.089999999997</v>
      </c>
      <c r="O1708" s="25">
        <v>-29452.48</v>
      </c>
      <c r="P1708" s="25">
        <v>-29566.46</v>
      </c>
      <c r="Q1708" s="25">
        <v>-29667.81</v>
      </c>
      <c r="R1708" s="25">
        <f t="shared" si="235"/>
        <v>-33871.76458333333</v>
      </c>
      <c r="T1708" s="26"/>
      <c r="U1708" s="26"/>
      <c r="V1708" s="26">
        <f t="shared" si="236"/>
        <v>-33871.76458333333</v>
      </c>
      <c r="W1708" s="26"/>
      <c r="X1708" s="26"/>
      <c r="Y1708" s="26"/>
      <c r="Z1708" s="26"/>
      <c r="AA1708" s="26">
        <f t="shared" si="240"/>
        <v>-33871.76458333333</v>
      </c>
      <c r="AB1708" s="1"/>
      <c r="AC1708" s="27">
        <f t="shared" si="239"/>
        <v>0</v>
      </c>
      <c r="AD1708" s="15"/>
    </row>
    <row r="1709" spans="1:30" ht="15.75" hidden="1" outlineLevel="3" thickBot="1" x14ac:dyDescent="0.3">
      <c r="A1709" s="28" t="s">
        <v>3404</v>
      </c>
      <c r="B1709" s="28" t="s">
        <v>3405</v>
      </c>
      <c r="C1709" s="24" t="s">
        <v>3489</v>
      </c>
      <c r="D1709" s="24" t="s">
        <v>3473</v>
      </c>
      <c r="E1709" s="25">
        <v>-283609.39</v>
      </c>
      <c r="F1709" s="25">
        <v>-284477.05</v>
      </c>
      <c r="G1709" s="25">
        <v>-284685.5</v>
      </c>
      <c r="H1709" s="25">
        <v>-285544.53000000003</v>
      </c>
      <c r="I1709" s="25">
        <v>-286253.09999999998</v>
      </c>
      <c r="J1709" s="25">
        <v>-286964.36</v>
      </c>
      <c r="K1709" s="25">
        <v>-322816.5</v>
      </c>
      <c r="L1709" s="25">
        <v>-323810.09000000003</v>
      </c>
      <c r="M1709" s="25">
        <v>-321883.01</v>
      </c>
      <c r="N1709" s="25">
        <v>-320737.05</v>
      </c>
      <c r="O1709" s="25">
        <v>-321225.21999999997</v>
      </c>
      <c r="P1709" s="25">
        <v>-322141.56</v>
      </c>
      <c r="Q1709" s="25">
        <v>-322847.71000000002</v>
      </c>
      <c r="R1709" s="25">
        <f t="shared" si="235"/>
        <v>-305313.87666666665</v>
      </c>
      <c r="T1709" s="26"/>
      <c r="U1709" s="26"/>
      <c r="V1709" s="26">
        <f t="shared" si="236"/>
        <v>-305313.87666666665</v>
      </c>
      <c r="W1709" s="26"/>
      <c r="X1709" s="26"/>
      <c r="Y1709" s="26"/>
      <c r="Z1709" s="26"/>
      <c r="AA1709" s="26">
        <f t="shared" si="240"/>
        <v>-305313.87666666665</v>
      </c>
      <c r="AB1709" s="1"/>
      <c r="AC1709" s="27">
        <f t="shared" si="239"/>
        <v>0</v>
      </c>
      <c r="AD1709" s="15"/>
    </row>
    <row r="1710" spans="1:30" ht="15.75" hidden="1" outlineLevel="3" thickBot="1" x14ac:dyDescent="0.3">
      <c r="A1710" s="28" t="s">
        <v>3404</v>
      </c>
      <c r="B1710" s="28" t="s">
        <v>3405</v>
      </c>
      <c r="C1710" s="24" t="s">
        <v>3490</v>
      </c>
      <c r="D1710" s="24" t="s">
        <v>3491</v>
      </c>
      <c r="E1710" s="25">
        <v>-844498.23</v>
      </c>
      <c r="F1710" s="25">
        <v>-843704.27</v>
      </c>
      <c r="G1710" s="25">
        <v>-843511.42</v>
      </c>
      <c r="H1710" s="25">
        <v>-845355.55</v>
      </c>
      <c r="I1710" s="25">
        <v>-847266.36</v>
      </c>
      <c r="J1710" s="25">
        <v>-849184.47</v>
      </c>
      <c r="K1710" s="25">
        <v>-798735</v>
      </c>
      <c r="L1710" s="25">
        <v>-800282.41</v>
      </c>
      <c r="M1710" s="25">
        <v>-800961.51</v>
      </c>
      <c r="N1710" s="25">
        <v>-802070.18</v>
      </c>
      <c r="O1710" s="25">
        <v>-803429.17</v>
      </c>
      <c r="P1710" s="25">
        <v>-803878.84</v>
      </c>
      <c r="Q1710" s="25">
        <v>-802217.13</v>
      </c>
      <c r="R1710" s="25">
        <f t="shared" ref="R1710:R1774" si="241">(E1710+2*SUM(F1710:P1710)+Q1710)/24</f>
        <v>-821811.40499999991</v>
      </c>
      <c r="T1710" s="26"/>
      <c r="U1710" s="26"/>
      <c r="V1710" s="26">
        <f t="shared" si="236"/>
        <v>-821811.40499999991</v>
      </c>
      <c r="W1710" s="26"/>
      <c r="X1710" s="26"/>
      <c r="Y1710" s="26"/>
      <c r="Z1710" s="26"/>
      <c r="AA1710" s="26">
        <f t="shared" si="240"/>
        <v>-821811.40499999991</v>
      </c>
      <c r="AB1710" s="1"/>
      <c r="AC1710" s="27">
        <f t="shared" si="239"/>
        <v>0</v>
      </c>
      <c r="AD1710" s="15"/>
    </row>
    <row r="1711" spans="1:30" ht="15.75" hidden="1" outlineLevel="3" thickBot="1" x14ac:dyDescent="0.3">
      <c r="A1711" s="28" t="s">
        <v>3404</v>
      </c>
      <c r="B1711" s="28" t="s">
        <v>3405</v>
      </c>
      <c r="C1711" s="24" t="s">
        <v>3492</v>
      </c>
      <c r="D1711" s="24" t="s">
        <v>3491</v>
      </c>
      <c r="E1711" s="25">
        <v>-281499.34000000003</v>
      </c>
      <c r="F1711" s="25">
        <v>-281234.67</v>
      </c>
      <c r="G1711" s="25">
        <v>-281170.38</v>
      </c>
      <c r="H1711" s="25">
        <v>-281785.07</v>
      </c>
      <c r="I1711" s="25">
        <v>-282422</v>
      </c>
      <c r="J1711" s="25">
        <v>-283061.36</v>
      </c>
      <c r="K1711" s="25">
        <v>-266245</v>
      </c>
      <c r="L1711" s="25">
        <v>-266760.8</v>
      </c>
      <c r="M1711" s="25">
        <v>-266987.15000000002</v>
      </c>
      <c r="N1711" s="25">
        <v>-267356.69</v>
      </c>
      <c r="O1711" s="25">
        <v>-267809.68</v>
      </c>
      <c r="P1711" s="25">
        <v>-267959.53999999998</v>
      </c>
      <c r="Q1711" s="25">
        <v>-267296.68</v>
      </c>
      <c r="R1711" s="25">
        <f t="shared" si="241"/>
        <v>-273932.52916666667</v>
      </c>
      <c r="T1711" s="26"/>
      <c r="U1711" s="26"/>
      <c r="V1711" s="26">
        <f t="shared" si="236"/>
        <v>-273932.52916666667</v>
      </c>
      <c r="W1711" s="26"/>
      <c r="X1711" s="26"/>
      <c r="Y1711" s="26"/>
      <c r="Z1711" s="26"/>
      <c r="AA1711" s="26">
        <f t="shared" si="240"/>
        <v>-273932.52916666667</v>
      </c>
      <c r="AB1711" s="1"/>
      <c r="AC1711" s="27">
        <f t="shared" si="239"/>
        <v>0</v>
      </c>
      <c r="AD1711" s="15"/>
    </row>
    <row r="1712" spans="1:30" ht="15.75" hidden="1" outlineLevel="3" thickBot="1" x14ac:dyDescent="0.3">
      <c r="A1712" s="28" t="s">
        <v>3404</v>
      </c>
      <c r="B1712" s="28" t="s">
        <v>3405</v>
      </c>
      <c r="C1712" s="24" t="s">
        <v>3493</v>
      </c>
      <c r="D1712" s="24" t="s">
        <v>3494</v>
      </c>
      <c r="E1712" s="25">
        <v>-77655</v>
      </c>
      <c r="F1712" s="25">
        <v>-75066.5</v>
      </c>
      <c r="G1712" s="25">
        <v>-72478</v>
      </c>
      <c r="H1712" s="25">
        <v>-69889.5</v>
      </c>
      <c r="I1712" s="25">
        <v>-67301</v>
      </c>
      <c r="J1712" s="25">
        <v>-64712.5</v>
      </c>
      <c r="K1712" s="25">
        <v>-62124</v>
      </c>
      <c r="L1712" s="25">
        <v>-62124</v>
      </c>
      <c r="M1712" s="25">
        <v>-62124</v>
      </c>
      <c r="N1712" s="25">
        <v>-54358.5</v>
      </c>
      <c r="O1712" s="25">
        <v>-54358.5</v>
      </c>
      <c r="P1712" s="25">
        <v>-54358.5</v>
      </c>
      <c r="Q1712" s="25">
        <v>-46593</v>
      </c>
      <c r="R1712" s="25">
        <f t="shared" si="241"/>
        <v>-63418.25</v>
      </c>
      <c r="T1712" s="26"/>
      <c r="U1712" s="26"/>
      <c r="V1712" s="26">
        <f t="shared" si="236"/>
        <v>-63418.25</v>
      </c>
      <c r="W1712" s="26"/>
      <c r="X1712" s="26"/>
      <c r="Y1712" s="26"/>
      <c r="Z1712" s="26"/>
      <c r="AA1712" s="26">
        <f>V1712</f>
        <v>-63418.25</v>
      </c>
      <c r="AB1712" s="1"/>
      <c r="AC1712" s="27">
        <f t="shared" si="239"/>
        <v>0</v>
      </c>
      <c r="AD1712" s="15"/>
    </row>
    <row r="1713" spans="1:31" ht="15.75" hidden="1" outlineLevel="3" thickBot="1" x14ac:dyDescent="0.3">
      <c r="A1713" s="28" t="s">
        <v>3404</v>
      </c>
      <c r="B1713" s="28" t="s">
        <v>3405</v>
      </c>
      <c r="C1713" s="24" t="s">
        <v>3495</v>
      </c>
      <c r="D1713" s="24" t="s">
        <v>3496</v>
      </c>
      <c r="E1713" s="25">
        <v>-292837.59999999998</v>
      </c>
      <c r="F1713" s="25">
        <v>-266216</v>
      </c>
      <c r="G1713" s="25">
        <v>-239594.4</v>
      </c>
      <c r="H1713" s="25">
        <v>-212972.79999999999</v>
      </c>
      <c r="I1713" s="25">
        <v>-186351.2</v>
      </c>
      <c r="J1713" s="25">
        <v>-159729.60000000001</v>
      </c>
      <c r="K1713" s="25">
        <v>-133108</v>
      </c>
      <c r="L1713" s="25">
        <v>-133108</v>
      </c>
      <c r="M1713" s="25">
        <v>-133108</v>
      </c>
      <c r="N1713" s="25">
        <v>-53243.199999999997</v>
      </c>
      <c r="O1713" s="25">
        <v>-26621.599999999999</v>
      </c>
      <c r="P1713" s="25">
        <v>0</v>
      </c>
      <c r="Q1713" s="25">
        <v>-310300.09999999998</v>
      </c>
      <c r="R1713" s="25">
        <f t="shared" si="241"/>
        <v>-153801.80416666667</v>
      </c>
      <c r="T1713" s="26"/>
      <c r="U1713" s="26"/>
      <c r="V1713" s="26">
        <f t="shared" si="236"/>
        <v>-153801.80416666667</v>
      </c>
      <c r="W1713" s="26"/>
      <c r="X1713" s="26"/>
      <c r="Y1713" s="26"/>
      <c r="Z1713" s="26"/>
      <c r="AA1713" s="26">
        <f>V1713</f>
        <v>-153801.80416666667</v>
      </c>
      <c r="AB1713" s="1"/>
      <c r="AC1713" s="27">
        <f t="shared" si="239"/>
        <v>0</v>
      </c>
      <c r="AD1713" s="15"/>
    </row>
    <row r="1714" spans="1:31" ht="15.75" hidden="1" outlineLevel="3" thickBot="1" x14ac:dyDescent="0.3">
      <c r="A1714" s="28" t="s">
        <v>3404</v>
      </c>
      <c r="B1714" s="28" t="s">
        <v>3405</v>
      </c>
      <c r="C1714" s="24" t="s">
        <v>3497</v>
      </c>
      <c r="D1714" s="24" t="s">
        <v>3498</v>
      </c>
      <c r="E1714" s="25">
        <v>-712569.03</v>
      </c>
      <c r="F1714" s="25">
        <v>-699130.6</v>
      </c>
      <c r="G1714" s="25">
        <v>-685692.17</v>
      </c>
      <c r="H1714" s="25">
        <v>-672253.74</v>
      </c>
      <c r="I1714" s="25">
        <v>-658815.31000000006</v>
      </c>
      <c r="J1714" s="25">
        <v>-645376.88</v>
      </c>
      <c r="K1714" s="25">
        <v>-741798.15</v>
      </c>
      <c r="L1714" s="25">
        <v>-728243.14</v>
      </c>
      <c r="M1714" s="25">
        <v>-714688.13</v>
      </c>
      <c r="N1714" s="25">
        <v>-701133.12</v>
      </c>
      <c r="O1714" s="25">
        <v>-687578.11</v>
      </c>
      <c r="P1714" s="25">
        <v>-674023.1</v>
      </c>
      <c r="Q1714" s="25">
        <v>-660468.09</v>
      </c>
      <c r="R1714" s="25">
        <f t="shared" si="241"/>
        <v>-691270.91749999998</v>
      </c>
      <c r="T1714" s="26"/>
      <c r="U1714" s="26"/>
      <c r="V1714" s="26">
        <f t="shared" si="236"/>
        <v>-691270.91749999998</v>
      </c>
      <c r="W1714" s="26"/>
      <c r="X1714" s="26"/>
      <c r="Y1714" s="26"/>
      <c r="Z1714" s="26"/>
      <c r="AA1714" s="26">
        <f>V1714</f>
        <v>-691270.91749999998</v>
      </c>
      <c r="AB1714" s="1"/>
      <c r="AC1714" s="27">
        <f t="shared" si="239"/>
        <v>0</v>
      </c>
      <c r="AD1714" s="15"/>
    </row>
    <row r="1715" spans="1:31" ht="15.75" hidden="1" outlineLevel="3" thickBot="1" x14ac:dyDescent="0.3">
      <c r="A1715" s="28" t="s">
        <v>3404</v>
      </c>
      <c r="B1715" s="28" t="s">
        <v>3405</v>
      </c>
      <c r="C1715" s="24" t="s">
        <v>3499</v>
      </c>
      <c r="D1715" s="24" t="s">
        <v>3500</v>
      </c>
      <c r="E1715" s="25">
        <v>-14598111.359999999</v>
      </c>
      <c r="F1715" s="25">
        <v>-14639913.85</v>
      </c>
      <c r="G1715" s="25">
        <v>-14681716.34</v>
      </c>
      <c r="H1715" s="25">
        <v>-14723518.83</v>
      </c>
      <c r="I1715" s="25">
        <v>-14765321.32</v>
      </c>
      <c r="J1715" s="25">
        <v>-14807123.810000001</v>
      </c>
      <c r="K1715" s="25">
        <v>-14848926.300000001</v>
      </c>
      <c r="L1715" s="25">
        <v>-14901144.83</v>
      </c>
      <c r="M1715" s="25">
        <v>-14953363.359999999</v>
      </c>
      <c r="N1715" s="25">
        <v>-15005581.890000001</v>
      </c>
      <c r="O1715" s="25">
        <v>-15057800.42</v>
      </c>
      <c r="P1715" s="25">
        <v>-15110018.949999999</v>
      </c>
      <c r="Q1715" s="25">
        <v>-15162237.48</v>
      </c>
      <c r="R1715" s="25">
        <f t="shared" si="241"/>
        <v>-14864550.359999999</v>
      </c>
      <c r="T1715" s="26"/>
      <c r="U1715" s="26"/>
      <c r="V1715" s="26">
        <f t="shared" si="236"/>
        <v>-14864550.359999999</v>
      </c>
      <c r="W1715" s="26"/>
      <c r="X1715" s="26"/>
      <c r="Y1715" s="26"/>
      <c r="Z1715" s="26">
        <f>V1715</f>
        <v>-14864550.359999999</v>
      </c>
      <c r="AA1715" s="26"/>
      <c r="AB1715" s="1"/>
      <c r="AC1715" s="27">
        <f t="shared" si="239"/>
        <v>0</v>
      </c>
      <c r="AD1715" s="15"/>
    </row>
    <row r="1716" spans="1:31" ht="15.75" hidden="1" outlineLevel="3" thickBot="1" x14ac:dyDescent="0.3">
      <c r="A1716" s="28" t="s">
        <v>3404</v>
      </c>
      <c r="B1716" s="28" t="s">
        <v>3405</v>
      </c>
      <c r="C1716" s="24" t="s">
        <v>3501</v>
      </c>
      <c r="D1716" s="24" t="s">
        <v>3502</v>
      </c>
      <c r="E1716" s="25">
        <v>-9650724.25</v>
      </c>
      <c r="F1716" s="25">
        <v>-9715640.9199999999</v>
      </c>
      <c r="G1716" s="25">
        <v>-9609621.9700000007</v>
      </c>
      <c r="H1716" s="25">
        <v>-9674538.6400000006</v>
      </c>
      <c r="I1716" s="25">
        <v>-9739455.3100000005</v>
      </c>
      <c r="J1716" s="25">
        <v>-9675000.7400000002</v>
      </c>
      <c r="K1716" s="25">
        <v>-8402000</v>
      </c>
      <c r="L1716" s="25">
        <v>-8445500</v>
      </c>
      <c r="M1716" s="25">
        <v>-8489000</v>
      </c>
      <c r="N1716" s="25">
        <v>-8532500</v>
      </c>
      <c r="O1716" s="25">
        <v>-8558721.4299999997</v>
      </c>
      <c r="P1716" s="25">
        <v>-8502112.3599999994</v>
      </c>
      <c r="Q1716" s="25">
        <v>-8511356.9100000001</v>
      </c>
      <c r="R1716" s="25">
        <f t="shared" si="241"/>
        <v>-9035427.6625000015</v>
      </c>
      <c r="T1716" s="26"/>
      <c r="U1716" s="26"/>
      <c r="V1716" s="26">
        <f t="shared" si="236"/>
        <v>-9035427.6625000015</v>
      </c>
      <c r="W1716" s="26"/>
      <c r="X1716" s="26"/>
      <c r="Y1716" s="26"/>
      <c r="Z1716" s="26"/>
      <c r="AA1716" s="26">
        <f>V1716</f>
        <v>-9035427.6625000015</v>
      </c>
      <c r="AB1716" s="1"/>
      <c r="AC1716" s="27">
        <f t="shared" si="239"/>
        <v>0</v>
      </c>
      <c r="AD1716" s="15"/>
    </row>
    <row r="1717" spans="1:31" ht="15.75" hidden="1" outlineLevel="3" thickBot="1" x14ac:dyDescent="0.3">
      <c r="A1717" s="28" t="s">
        <v>3404</v>
      </c>
      <c r="B1717" s="28" t="s">
        <v>3405</v>
      </c>
      <c r="C1717" s="24" t="s">
        <v>3503</v>
      </c>
      <c r="D1717" s="24" t="s">
        <v>3504</v>
      </c>
      <c r="E1717" s="25">
        <v>-2238687</v>
      </c>
      <c r="F1717" s="25">
        <v>0</v>
      </c>
      <c r="G1717" s="25">
        <v>0</v>
      </c>
      <c r="H1717" s="25">
        <v>0</v>
      </c>
      <c r="I1717" s="25">
        <v>0</v>
      </c>
      <c r="J1717" s="25">
        <v>0</v>
      </c>
      <c r="K1717" s="25">
        <v>0</v>
      </c>
      <c r="L1717" s="25">
        <v>0</v>
      </c>
      <c r="M1717" s="25">
        <v>0</v>
      </c>
      <c r="N1717" s="25">
        <v>0</v>
      </c>
      <c r="O1717" s="25">
        <v>0</v>
      </c>
      <c r="P1717" s="25">
        <v>0</v>
      </c>
      <c r="Q1717" s="25">
        <v>0</v>
      </c>
      <c r="R1717" s="25">
        <f t="shared" si="241"/>
        <v>-93278.625</v>
      </c>
      <c r="T1717" s="26"/>
      <c r="U1717" s="26"/>
      <c r="V1717" s="26">
        <f t="shared" si="236"/>
        <v>-93278.625</v>
      </c>
      <c r="W1717" s="26"/>
      <c r="X1717" s="26"/>
      <c r="Y1717" s="26"/>
      <c r="Z1717" s="26">
        <f>V1717</f>
        <v>-93278.625</v>
      </c>
      <c r="AA1717" s="26"/>
      <c r="AB1717" s="1"/>
      <c r="AC1717" s="27">
        <f t="shared" si="239"/>
        <v>0</v>
      </c>
      <c r="AD1717" s="15"/>
    </row>
    <row r="1718" spans="1:31" ht="13.5" hidden="1" outlineLevel="3" thickBot="1" x14ac:dyDescent="0.25">
      <c r="A1718" s="28" t="s">
        <v>3404</v>
      </c>
      <c r="B1718" s="28" t="s">
        <v>3405</v>
      </c>
      <c r="C1718" s="24" t="s">
        <v>3505</v>
      </c>
      <c r="D1718" s="24" t="s">
        <v>3506</v>
      </c>
      <c r="E1718" s="25">
        <v>-27530629</v>
      </c>
      <c r="F1718" s="25">
        <v>-27530629</v>
      </c>
      <c r="G1718" s="25">
        <v>-27530629</v>
      </c>
      <c r="H1718" s="25">
        <v>-27495921.050000001</v>
      </c>
      <c r="I1718" s="25">
        <v>-27495921.050000001</v>
      </c>
      <c r="J1718" s="25">
        <v>-27495921.050000001</v>
      </c>
      <c r="K1718" s="25">
        <v>-2377939.06</v>
      </c>
      <c r="L1718" s="25">
        <v>-2377939.06</v>
      </c>
      <c r="M1718" s="25">
        <v>-2377939.06</v>
      </c>
      <c r="N1718" s="25">
        <v>-2386437.2200000002</v>
      </c>
      <c r="O1718" s="25">
        <v>-2386437.2200000002</v>
      </c>
      <c r="P1718" s="25">
        <v>-2386437.2200000002</v>
      </c>
      <c r="Q1718" s="25">
        <v>-2664705.6800000002</v>
      </c>
      <c r="R1718" s="25">
        <f t="shared" si="241"/>
        <v>-13911651.444166668</v>
      </c>
      <c r="T1718" s="26"/>
      <c r="U1718" s="26"/>
      <c r="V1718" s="26">
        <f t="shared" si="236"/>
        <v>-13911651.444166668</v>
      </c>
      <c r="W1718" s="26"/>
      <c r="X1718" s="26"/>
      <c r="Y1718" s="26"/>
      <c r="Z1718" s="26"/>
      <c r="AA1718" s="26">
        <f>V1718</f>
        <v>-13911651.444166668</v>
      </c>
      <c r="AB1718" s="1"/>
      <c r="AC1718" s="27">
        <f t="shared" si="239"/>
        <v>0</v>
      </c>
    </row>
    <row r="1719" spans="1:31" ht="15.75" hidden="1" outlineLevel="3" thickBot="1" x14ac:dyDescent="0.3">
      <c r="A1719" s="28" t="s">
        <v>3404</v>
      </c>
      <c r="B1719" s="28" t="s">
        <v>3405</v>
      </c>
      <c r="C1719" s="24" t="s">
        <v>3507</v>
      </c>
      <c r="D1719" s="24" t="s">
        <v>3508</v>
      </c>
      <c r="E1719" s="25">
        <v>-2044015.79</v>
      </c>
      <c r="F1719" s="25">
        <v>-1764255.96</v>
      </c>
      <c r="G1719" s="25">
        <v>-1484496.13</v>
      </c>
      <c r="H1719" s="25">
        <v>-1398799.19</v>
      </c>
      <c r="I1719" s="25">
        <v>-1119039.3600000001</v>
      </c>
      <c r="J1719" s="25">
        <v>-839279.53</v>
      </c>
      <c r="K1719" s="25">
        <v>-559519.69999999995</v>
      </c>
      <c r="L1719" s="25">
        <v>-279759.87</v>
      </c>
      <c r="M1719" s="25">
        <v>0</v>
      </c>
      <c r="N1719" s="25">
        <v>-0.04</v>
      </c>
      <c r="O1719" s="25">
        <v>279742.67</v>
      </c>
      <c r="P1719" s="25">
        <v>559485.34</v>
      </c>
      <c r="Q1719" s="25">
        <v>-2237941.3199999998</v>
      </c>
      <c r="R1719" s="25">
        <f t="shared" si="241"/>
        <v>-728908.36041666672</v>
      </c>
      <c r="T1719" s="26"/>
      <c r="U1719" s="26"/>
      <c r="V1719" s="26">
        <f t="shared" si="236"/>
        <v>-728908.36041666672</v>
      </c>
      <c r="W1719" s="26"/>
      <c r="X1719" s="26"/>
      <c r="Y1719" s="26">
        <v>-58157.975890861315</v>
      </c>
      <c r="Z1719" s="26">
        <f>V1719-Y1719</f>
        <v>-670750.38452580536</v>
      </c>
      <c r="AA1719" s="26"/>
      <c r="AB1719" s="1"/>
      <c r="AC1719" s="27">
        <f t="shared" si="239"/>
        <v>7.9787774498314715E-2</v>
      </c>
      <c r="AD1719" s="15"/>
    </row>
    <row r="1720" spans="1:31" ht="15.75" hidden="1" outlineLevel="3" thickBot="1" x14ac:dyDescent="0.3">
      <c r="A1720" s="28" t="s">
        <v>3404</v>
      </c>
      <c r="B1720" s="28" t="s">
        <v>3405</v>
      </c>
      <c r="C1720" s="24" t="s">
        <v>3509</v>
      </c>
      <c r="D1720" s="24" t="s">
        <v>3510</v>
      </c>
      <c r="E1720" s="25">
        <v>-1993349.28</v>
      </c>
      <c r="F1720" s="25">
        <v>-2290214.27</v>
      </c>
      <c r="G1720" s="25">
        <v>-2711122.73</v>
      </c>
      <c r="H1720" s="25">
        <v>-2148692.9</v>
      </c>
      <c r="I1720" s="25">
        <v>-2148692.9</v>
      </c>
      <c r="J1720" s="25">
        <v>-2181070.4700000002</v>
      </c>
      <c r="K1720" s="25">
        <v>-2283558.7200000002</v>
      </c>
      <c r="L1720" s="25">
        <v>-1555844.12</v>
      </c>
      <c r="M1720" s="25">
        <v>-1555844.12</v>
      </c>
      <c r="N1720" s="25">
        <v>-1555844.12</v>
      </c>
      <c r="O1720" s="25">
        <v>-1148826.6499999999</v>
      </c>
      <c r="P1720" s="25">
        <v>-1148826.6499999999</v>
      </c>
      <c r="Q1720" s="25">
        <v>-1212413.5900000001</v>
      </c>
      <c r="R1720" s="25">
        <f t="shared" si="241"/>
        <v>-1860951.5904166671</v>
      </c>
      <c r="T1720" s="26"/>
      <c r="U1720" s="26"/>
      <c r="V1720" s="26">
        <f t="shared" si="236"/>
        <v>-1860951.5904166671</v>
      </c>
      <c r="W1720" s="26"/>
      <c r="X1720" s="26"/>
      <c r="Y1720" s="26">
        <v>-148481.18584844517</v>
      </c>
      <c r="Z1720" s="26">
        <f t="shared" ref="Z1720:Z1723" si="242">V1720-Y1720</f>
        <v>-1712470.4045682219</v>
      </c>
      <c r="AA1720" s="26"/>
      <c r="AB1720" s="1"/>
      <c r="AC1720" s="27">
        <f t="shared" si="239"/>
        <v>7.9787774498314715E-2</v>
      </c>
      <c r="AD1720" s="15"/>
    </row>
    <row r="1721" spans="1:31" ht="15.75" hidden="1" outlineLevel="3" thickBot="1" x14ac:dyDescent="0.3">
      <c r="A1721" s="28" t="s">
        <v>3404</v>
      </c>
      <c r="B1721" s="28" t="s">
        <v>3405</v>
      </c>
      <c r="C1721" s="24" t="s">
        <v>3511</v>
      </c>
      <c r="D1721" s="24" t="s">
        <v>3512</v>
      </c>
      <c r="E1721" s="25">
        <v>-11479550.119999999</v>
      </c>
      <c r="F1721" s="25">
        <v>-11479550.119999999</v>
      </c>
      <c r="G1721" s="25">
        <v>-13211550.119999999</v>
      </c>
      <c r="H1721" s="25">
        <v>-13711550.119999999</v>
      </c>
      <c r="I1721" s="25">
        <v>-13920990.48</v>
      </c>
      <c r="J1721" s="25">
        <v>-13920990.48</v>
      </c>
      <c r="K1721" s="25">
        <v>-13920990.48</v>
      </c>
      <c r="L1721" s="25">
        <v>-23217990.48</v>
      </c>
      <c r="M1721" s="25">
        <v>-23177490.48</v>
      </c>
      <c r="N1721" s="25">
        <v>-24677490.48</v>
      </c>
      <c r="O1721" s="25">
        <v>-24677490.48</v>
      </c>
      <c r="P1721" s="25">
        <v>-24076490.48</v>
      </c>
      <c r="Q1721" s="25">
        <v>-30458490.48</v>
      </c>
      <c r="R1721" s="25">
        <f t="shared" si="241"/>
        <v>-18413466.208333332</v>
      </c>
      <c r="T1721" s="26"/>
      <c r="U1721" s="26"/>
      <c r="V1721" s="26">
        <f t="shared" si="236"/>
        <v>-18413466.208333332</v>
      </c>
      <c r="W1721" s="26"/>
      <c r="X1721" s="26"/>
      <c r="Y1721" s="26">
        <v>-1469169.4895628379</v>
      </c>
      <c r="Z1721" s="26">
        <f t="shared" si="242"/>
        <v>-16944296.718770493</v>
      </c>
      <c r="AA1721" s="26"/>
      <c r="AB1721" s="1"/>
      <c r="AC1721" s="27">
        <f t="shared" si="239"/>
        <v>7.9787774498314715E-2</v>
      </c>
      <c r="AD1721" s="15"/>
    </row>
    <row r="1722" spans="1:31" ht="15.75" hidden="1" outlineLevel="3" thickBot="1" x14ac:dyDescent="0.3">
      <c r="A1722" s="28" t="s">
        <v>3404</v>
      </c>
      <c r="B1722" s="28" t="s">
        <v>3405</v>
      </c>
      <c r="C1722" s="24" t="s">
        <v>3513</v>
      </c>
      <c r="D1722" s="24" t="s">
        <v>3514</v>
      </c>
      <c r="E1722" s="25">
        <v>-43779960</v>
      </c>
      <c r="F1722" s="25">
        <v>-43779960</v>
      </c>
      <c r="G1722" s="25">
        <v>-44379660</v>
      </c>
      <c r="H1722" s="25">
        <v>-44379660</v>
      </c>
      <c r="I1722" s="25">
        <v>-44379660</v>
      </c>
      <c r="J1722" s="25">
        <v>-44379660</v>
      </c>
      <c r="K1722" s="25">
        <v>-44379660</v>
      </c>
      <c r="L1722" s="25">
        <v>-44379660</v>
      </c>
      <c r="M1722" s="25">
        <v>-44379660</v>
      </c>
      <c r="N1722" s="25">
        <v>-44379660</v>
      </c>
      <c r="O1722" s="25">
        <v>-60435660</v>
      </c>
      <c r="P1722" s="25">
        <v>-123801330</v>
      </c>
      <c r="Q1722" s="25">
        <v>-123509630</v>
      </c>
      <c r="R1722" s="25">
        <f t="shared" si="241"/>
        <v>-55558252.083333336</v>
      </c>
      <c r="T1722" s="26"/>
      <c r="U1722" s="26"/>
      <c r="V1722" s="26">
        <f t="shared" ref="V1722:V1725" si="243">R1722</f>
        <v>-55558252.083333336</v>
      </c>
      <c r="W1722" s="26"/>
      <c r="X1722" s="26"/>
      <c r="Y1722" s="26">
        <v>-4432869.2887455244</v>
      </c>
      <c r="Z1722" s="26">
        <f t="shared" si="242"/>
        <v>-51125382.794587813</v>
      </c>
      <c r="AA1722" s="26"/>
      <c r="AB1722" s="1"/>
      <c r="AC1722" s="27">
        <f t="shared" si="239"/>
        <v>7.9787774498314729E-2</v>
      </c>
      <c r="AD1722" s="15"/>
    </row>
    <row r="1723" spans="1:31" ht="15.75" hidden="1" outlineLevel="3" thickBot="1" x14ac:dyDescent="0.3">
      <c r="A1723" s="28" t="s">
        <v>3404</v>
      </c>
      <c r="B1723" s="28" t="s">
        <v>3405</v>
      </c>
      <c r="C1723" s="24" t="s">
        <v>3515</v>
      </c>
      <c r="D1723" s="24" t="s">
        <v>3516</v>
      </c>
      <c r="E1723" s="25">
        <v>-260000</v>
      </c>
      <c r="F1723" s="25">
        <v>-260000</v>
      </c>
      <c r="G1723" s="25">
        <v>-260000</v>
      </c>
      <c r="H1723" s="25">
        <v>-260000</v>
      </c>
      <c r="I1723" s="25">
        <v>-260000</v>
      </c>
      <c r="J1723" s="25">
        <v>-260000</v>
      </c>
      <c r="K1723" s="25">
        <v>-260000</v>
      </c>
      <c r="L1723" s="25">
        <v>-260000</v>
      </c>
      <c r="M1723" s="25">
        <v>-260000</v>
      </c>
      <c r="N1723" s="25">
        <v>-260000</v>
      </c>
      <c r="O1723" s="25">
        <v>-390000</v>
      </c>
      <c r="P1723" s="25">
        <v>-1530000</v>
      </c>
      <c r="Q1723" s="25">
        <v>-1520000</v>
      </c>
      <c r="R1723" s="25">
        <f t="shared" si="241"/>
        <v>-429166.66666666669</v>
      </c>
      <c r="T1723" s="26"/>
      <c r="U1723" s="26"/>
      <c r="V1723" s="26">
        <f t="shared" si="243"/>
        <v>-429166.66666666669</v>
      </c>
      <c r="W1723" s="26"/>
      <c r="X1723" s="26"/>
      <c r="Y1723" s="26">
        <v>-34242.253222193402</v>
      </c>
      <c r="Z1723" s="26">
        <f t="shared" si="242"/>
        <v>-394924.41344447329</v>
      </c>
      <c r="AA1723" s="26"/>
      <c r="AB1723" s="1"/>
      <c r="AC1723" s="27">
        <f t="shared" si="239"/>
        <v>7.9787774498314715E-2</v>
      </c>
      <c r="AD1723" s="15"/>
    </row>
    <row r="1724" spans="1:31" ht="15.75" hidden="1" outlineLevel="3" thickBot="1" x14ac:dyDescent="0.3">
      <c r="A1724" s="28" t="s">
        <v>3404</v>
      </c>
      <c r="B1724" s="28" t="s">
        <v>3405</v>
      </c>
      <c r="C1724" s="24" t="s">
        <v>3517</v>
      </c>
      <c r="D1724" s="24" t="s">
        <v>3518</v>
      </c>
      <c r="E1724" s="25">
        <v>-2052773.07</v>
      </c>
      <c r="F1724" s="25">
        <v>-2085779.48</v>
      </c>
      <c r="G1724" s="25">
        <v>-2116779.84</v>
      </c>
      <c r="H1724" s="25">
        <v>-1813094.71</v>
      </c>
      <c r="I1724" s="25">
        <v>-1826480.04</v>
      </c>
      <c r="J1724" s="25">
        <v>-1839865.36</v>
      </c>
      <c r="K1724" s="25">
        <v>-1853250.69</v>
      </c>
      <c r="L1724" s="25">
        <v>-1866853.32</v>
      </c>
      <c r="M1724" s="25">
        <v>-1880238.65</v>
      </c>
      <c r="N1724" s="25">
        <v>-1893623.99</v>
      </c>
      <c r="O1724" s="25">
        <v>-1904292.67</v>
      </c>
      <c r="P1724" s="25">
        <v>-1912961.36</v>
      </c>
      <c r="Q1724" s="25">
        <v>-1921630.05</v>
      </c>
      <c r="R1724" s="25">
        <f t="shared" si="241"/>
        <v>-1915035.1391666664</v>
      </c>
      <c r="T1724" s="26"/>
      <c r="U1724" s="26"/>
      <c r="V1724" s="26">
        <f t="shared" si="243"/>
        <v>-1915035.1391666664</v>
      </c>
      <c r="W1724" s="26"/>
      <c r="X1724" s="26"/>
      <c r="Y1724" s="26"/>
      <c r="Z1724" s="26">
        <f>V1724</f>
        <v>-1915035.1391666664</v>
      </c>
      <c r="AA1724" s="26"/>
      <c r="AB1724" s="1"/>
      <c r="AC1724" s="27">
        <f t="shared" si="239"/>
        <v>0</v>
      </c>
      <c r="AD1724" s="15"/>
    </row>
    <row r="1725" spans="1:31" ht="13.5" hidden="1" outlineLevel="3" thickBot="1" x14ac:dyDescent="0.25">
      <c r="A1725" s="28" t="s">
        <v>3404</v>
      </c>
      <c r="B1725" s="28" t="s">
        <v>3405</v>
      </c>
      <c r="C1725" s="24" t="s">
        <v>3519</v>
      </c>
      <c r="D1725" s="24" t="s">
        <v>3520</v>
      </c>
      <c r="E1725" s="25">
        <v>-7508.88</v>
      </c>
      <c r="F1725" s="25">
        <v>0</v>
      </c>
      <c r="G1725" s="25">
        <v>0</v>
      </c>
      <c r="H1725" s="25">
        <v>-38537.15</v>
      </c>
      <c r="I1725" s="25">
        <v>0</v>
      </c>
      <c r="J1725" s="25">
        <v>0</v>
      </c>
      <c r="K1725" s="25">
        <v>-16438.73</v>
      </c>
      <c r="L1725" s="25">
        <v>0</v>
      </c>
      <c r="M1725" s="25">
        <v>0</v>
      </c>
      <c r="N1725" s="25">
        <v>-37467</v>
      </c>
      <c r="O1725" s="25">
        <v>0</v>
      </c>
      <c r="P1725" s="25">
        <v>0</v>
      </c>
      <c r="Q1725" s="25">
        <v>-42933.82</v>
      </c>
      <c r="R1725" s="25">
        <f t="shared" si="241"/>
        <v>-9805.3525000000009</v>
      </c>
      <c r="T1725" s="26"/>
      <c r="U1725" s="26"/>
      <c r="V1725" s="26">
        <f t="shared" si="243"/>
        <v>-9805.3525000000009</v>
      </c>
      <c r="W1725" s="26"/>
      <c r="X1725" s="26"/>
      <c r="Y1725" s="26"/>
      <c r="Z1725" s="26"/>
      <c r="AA1725" s="26">
        <f>V1725</f>
        <v>-9805.3525000000009</v>
      </c>
      <c r="AB1725" s="1"/>
      <c r="AC1725" s="27">
        <f t="shared" si="239"/>
        <v>0</v>
      </c>
    </row>
    <row r="1726" spans="1:31" ht="13.5" hidden="1" outlineLevel="2" collapsed="1" thickBot="1" x14ac:dyDescent="0.25">
      <c r="A1726" s="29" t="s">
        <v>3521</v>
      </c>
      <c r="B1726" s="29"/>
      <c r="C1726" s="29"/>
      <c r="D1726" s="29"/>
      <c r="E1726" s="30">
        <f t="shared" ref="E1726:R1726" si="244">SUBTOTAL(9,E1658:E1725)</f>
        <v>-277663163.67000002</v>
      </c>
      <c r="F1726" s="30">
        <f t="shared" si="244"/>
        <v>-278804264.30000007</v>
      </c>
      <c r="G1726" s="30">
        <f t="shared" si="244"/>
        <v>-278525161.5399999</v>
      </c>
      <c r="H1726" s="30">
        <f t="shared" si="244"/>
        <v>-273265320.44999999</v>
      </c>
      <c r="I1726" s="30">
        <f t="shared" si="244"/>
        <v>-270739669.04000002</v>
      </c>
      <c r="J1726" s="30">
        <f t="shared" si="244"/>
        <v>-266202041.06000003</v>
      </c>
      <c r="K1726" s="30">
        <f t="shared" si="244"/>
        <v>-237702175.09</v>
      </c>
      <c r="L1726" s="30">
        <f t="shared" si="244"/>
        <v>-237762912.35999998</v>
      </c>
      <c r="M1726" s="30">
        <f t="shared" si="244"/>
        <v>-233505142.43000001</v>
      </c>
      <c r="N1726" s="30">
        <f t="shared" si="244"/>
        <v>-232655566.76000002</v>
      </c>
      <c r="O1726" s="30">
        <f t="shared" si="244"/>
        <v>-244650671.74999994</v>
      </c>
      <c r="P1726" s="30">
        <f t="shared" si="244"/>
        <v>-304987621.67999995</v>
      </c>
      <c r="Q1726" s="30">
        <f t="shared" si="244"/>
        <v>-310302963.66999996</v>
      </c>
      <c r="R1726" s="30">
        <f t="shared" si="244"/>
        <v>-262731967.51083338</v>
      </c>
      <c r="S1726" s="4"/>
      <c r="T1726" s="30">
        <f>SUBTOTAL(9,T1658:T1725)</f>
        <v>0</v>
      </c>
      <c r="U1726" s="30">
        <f>SUBTOTAL(9,U1658:U1725)</f>
        <v>0</v>
      </c>
      <c r="V1726" s="30">
        <f>SUBTOTAL(9,V1658:V1725)</f>
        <v>-262731967.51083338</v>
      </c>
      <c r="W1726" s="30">
        <f>SUBTOTAL(9,W1658:W1725)</f>
        <v>0</v>
      </c>
      <c r="X1726" s="30"/>
      <c r="Y1726" s="30">
        <f t="shared" ref="Y1726:AA1726" si="245">SUBTOTAL(9,Y1658:Y1725)</f>
        <v>-6461096.3511865288</v>
      </c>
      <c r="Z1726" s="30">
        <f t="shared" si="245"/>
        <v>-104876088.33756348</v>
      </c>
      <c r="AA1726" s="30">
        <f t="shared" si="245"/>
        <v>-151394782.82208335</v>
      </c>
      <c r="AB1726" s="30"/>
      <c r="AC1726" s="31">
        <f>IF(V1726=0,0,Y1726/V1726)</f>
        <v>2.4591968812931433E-2</v>
      </c>
      <c r="AE1726" s="4"/>
    </row>
    <row r="1727" spans="1:31" ht="13.5" hidden="1" outlineLevel="3" thickBot="1" x14ac:dyDescent="0.25">
      <c r="A1727" s="24" t="s">
        <v>3522</v>
      </c>
      <c r="B1727" s="24" t="s">
        <v>3523</v>
      </c>
      <c r="C1727" s="24" t="s">
        <v>3524</v>
      </c>
      <c r="D1727" s="24" t="s">
        <v>3525</v>
      </c>
      <c r="E1727" s="25">
        <v>-8003608.4900000002</v>
      </c>
      <c r="F1727" s="25">
        <v>-8790558.6199999992</v>
      </c>
      <c r="G1727" s="25">
        <v>-9126403.6400000006</v>
      </c>
      <c r="H1727" s="25">
        <v>-9172398.8900000006</v>
      </c>
      <c r="I1727" s="25">
        <v>-9287971.1600000001</v>
      </c>
      <c r="J1727" s="25">
        <v>-9572045.6099999994</v>
      </c>
      <c r="K1727" s="25">
        <v>-9334879.8800000008</v>
      </c>
      <c r="L1727" s="25">
        <v>-9334879.8800000008</v>
      </c>
      <c r="M1727" s="25">
        <v>-9334879.8800000008</v>
      </c>
      <c r="N1727" s="25">
        <v>-8516374.4199999999</v>
      </c>
      <c r="O1727" s="25">
        <v>-8516374.4199999999</v>
      </c>
      <c r="P1727" s="25">
        <v>-8516374.4199999999</v>
      </c>
      <c r="Q1727" s="25">
        <v>-7979405.2999999998</v>
      </c>
      <c r="R1727" s="25">
        <f t="shared" si="241"/>
        <v>-8957887.3095833343</v>
      </c>
      <c r="T1727" s="26"/>
      <c r="U1727" s="26"/>
      <c r="V1727" s="26">
        <f>R1727</f>
        <v>-8957887.3095833343</v>
      </c>
      <c r="W1727" s="26"/>
      <c r="X1727" s="26"/>
      <c r="Y1727" s="26"/>
      <c r="Z1727" s="26">
        <f>V1727</f>
        <v>-8957887.3095833343</v>
      </c>
      <c r="AA1727" s="26"/>
      <c r="AB1727" s="1"/>
      <c r="AC1727" s="27">
        <f t="shared" ref="AC1727:AC1790" si="246">IF(V1727=0,0,Y1727/V1727)</f>
        <v>0</v>
      </c>
    </row>
    <row r="1728" spans="1:31" ht="13.5" hidden="1" outlineLevel="3" thickBot="1" x14ac:dyDescent="0.25">
      <c r="A1728" s="28" t="s">
        <v>3522</v>
      </c>
      <c r="B1728" s="28" t="s">
        <v>3523</v>
      </c>
      <c r="C1728" s="24" t="s">
        <v>3526</v>
      </c>
      <c r="D1728" s="24" t="s">
        <v>3527</v>
      </c>
      <c r="E1728" s="25">
        <v>-4026542.78</v>
      </c>
      <c r="F1728" s="25">
        <v>-4802580.82</v>
      </c>
      <c r="G1728" s="25">
        <v>-5084335.54</v>
      </c>
      <c r="H1728" s="25">
        <v>-4608169.3</v>
      </c>
      <c r="I1728" s="25">
        <v>-4760395.7300000004</v>
      </c>
      <c r="J1728" s="25">
        <v>-4530530.99</v>
      </c>
      <c r="K1728" s="25">
        <v>-3530284.03</v>
      </c>
      <c r="L1728" s="25">
        <v>-3530284.03</v>
      </c>
      <c r="M1728" s="25">
        <v>-3530284.03</v>
      </c>
      <c r="N1728" s="25">
        <v>-3515115.61</v>
      </c>
      <c r="O1728" s="25">
        <v>-3515115.61</v>
      </c>
      <c r="P1728" s="25">
        <v>-3515115.61</v>
      </c>
      <c r="Q1728" s="25">
        <v>-2653685.42</v>
      </c>
      <c r="R1728" s="25">
        <f t="shared" si="241"/>
        <v>-4021860.4500000007</v>
      </c>
      <c r="T1728" s="26"/>
      <c r="U1728" s="26"/>
      <c r="V1728" s="26">
        <f t="shared" ref="V1728:V1791" si="247">R1728</f>
        <v>-4021860.4500000007</v>
      </c>
      <c r="W1728" s="26"/>
      <c r="X1728" s="26"/>
      <c r="Y1728" s="26"/>
      <c r="Z1728" s="26">
        <f t="shared" ref="Z1728:Z1738" si="248">V1728</f>
        <v>-4021860.4500000007</v>
      </c>
      <c r="AA1728" s="26"/>
      <c r="AB1728" s="1"/>
      <c r="AC1728" s="27">
        <f t="shared" si="246"/>
        <v>0</v>
      </c>
    </row>
    <row r="1729" spans="1:29" ht="13.5" hidden="1" outlineLevel="3" thickBot="1" x14ac:dyDescent="0.25">
      <c r="A1729" s="28" t="s">
        <v>3522</v>
      </c>
      <c r="B1729" s="28" t="s">
        <v>3523</v>
      </c>
      <c r="C1729" s="24" t="s">
        <v>3528</v>
      </c>
      <c r="D1729" s="24" t="s">
        <v>3529</v>
      </c>
      <c r="E1729" s="25">
        <v>-543812</v>
      </c>
      <c r="F1729" s="25">
        <v>-613255.67000000004</v>
      </c>
      <c r="G1729" s="25">
        <v>-682699.33</v>
      </c>
      <c r="H1729" s="25">
        <v>-917932.33</v>
      </c>
      <c r="I1729" s="25">
        <v>-821586.67</v>
      </c>
      <c r="J1729" s="25">
        <v>-891030.33</v>
      </c>
      <c r="K1729" s="25">
        <v>-960474</v>
      </c>
      <c r="L1729" s="25">
        <v>-960474</v>
      </c>
      <c r="M1729" s="25">
        <v>-960474</v>
      </c>
      <c r="N1729" s="25">
        <v>-960474</v>
      </c>
      <c r="O1729" s="25">
        <v>-960474</v>
      </c>
      <c r="P1729" s="25">
        <v>-960474</v>
      </c>
      <c r="Q1729" s="25">
        <v>0</v>
      </c>
      <c r="R1729" s="25">
        <f t="shared" si="241"/>
        <v>-830104.52749999997</v>
      </c>
      <c r="T1729" s="26"/>
      <c r="U1729" s="26"/>
      <c r="V1729" s="26">
        <f t="shared" si="247"/>
        <v>-830104.52749999997</v>
      </c>
      <c r="W1729" s="26"/>
      <c r="X1729" s="26"/>
      <c r="Y1729" s="26"/>
      <c r="Z1729" s="26">
        <f t="shared" si="248"/>
        <v>-830104.52749999997</v>
      </c>
      <c r="AA1729" s="26"/>
      <c r="AB1729" s="1"/>
      <c r="AC1729" s="27">
        <f t="shared" si="246"/>
        <v>0</v>
      </c>
    </row>
    <row r="1730" spans="1:29" ht="13.5" hidden="1" outlineLevel="3" thickBot="1" x14ac:dyDescent="0.25">
      <c r="A1730" s="28" t="s">
        <v>3522</v>
      </c>
      <c r="B1730" s="28" t="s">
        <v>3523</v>
      </c>
      <c r="C1730" s="24" t="s">
        <v>3530</v>
      </c>
      <c r="D1730" s="24" t="s">
        <v>3531</v>
      </c>
      <c r="E1730" s="25">
        <v>-6798312.1100000003</v>
      </c>
      <c r="F1730" s="25">
        <v>-6724504.8700000001</v>
      </c>
      <c r="G1730" s="25">
        <v>-7212741.4000000004</v>
      </c>
      <c r="H1730" s="25">
        <v>-7789416.3700000001</v>
      </c>
      <c r="I1730" s="25">
        <v>-8237521.6900000004</v>
      </c>
      <c r="J1730" s="25">
        <v>-8661622.3599999994</v>
      </c>
      <c r="K1730" s="25">
        <v>-8858991.8900000006</v>
      </c>
      <c r="L1730" s="25">
        <v>-8858991.8900000006</v>
      </c>
      <c r="M1730" s="25">
        <v>-8858991.8900000006</v>
      </c>
      <c r="N1730" s="25">
        <v>-7040453.3799999999</v>
      </c>
      <c r="O1730" s="25">
        <v>-7040453.3799999999</v>
      </c>
      <c r="P1730" s="25">
        <v>-7040453.3799999999</v>
      </c>
      <c r="Q1730" s="25">
        <v>-6488034.0499999998</v>
      </c>
      <c r="R1730" s="25">
        <f t="shared" si="241"/>
        <v>-7747276.2983333329</v>
      </c>
      <c r="T1730" s="26"/>
      <c r="U1730" s="26"/>
      <c r="V1730" s="26">
        <f t="shared" si="247"/>
        <v>-7747276.2983333329</v>
      </c>
      <c r="W1730" s="26"/>
      <c r="X1730" s="26"/>
      <c r="Y1730" s="26"/>
      <c r="Z1730" s="26">
        <f t="shared" si="248"/>
        <v>-7747276.2983333329</v>
      </c>
      <c r="AA1730" s="26"/>
      <c r="AB1730" s="1"/>
      <c r="AC1730" s="27">
        <f t="shared" si="246"/>
        <v>0</v>
      </c>
    </row>
    <row r="1731" spans="1:29" ht="13.5" hidden="1" outlineLevel="3" thickBot="1" x14ac:dyDescent="0.25">
      <c r="A1731" s="28" t="s">
        <v>3522</v>
      </c>
      <c r="B1731" s="28" t="s">
        <v>3523</v>
      </c>
      <c r="C1731" s="24" t="s">
        <v>3532</v>
      </c>
      <c r="D1731" s="24" t="s">
        <v>3533</v>
      </c>
      <c r="E1731" s="25">
        <v>-1100309.3600000001</v>
      </c>
      <c r="F1731" s="25">
        <v>-547929.72</v>
      </c>
      <c r="G1731" s="25">
        <v>-359346.74</v>
      </c>
      <c r="H1731" s="25">
        <v>-401953.59</v>
      </c>
      <c r="I1731" s="25">
        <v>-584001.82999999996</v>
      </c>
      <c r="J1731" s="25">
        <v>-683859.22</v>
      </c>
      <c r="K1731" s="25">
        <v>-862922.7</v>
      </c>
      <c r="L1731" s="25">
        <v>-862922.7</v>
      </c>
      <c r="M1731" s="25">
        <v>-862922.7</v>
      </c>
      <c r="N1731" s="25">
        <v>-330340.7</v>
      </c>
      <c r="O1731" s="25">
        <v>-330340.7</v>
      </c>
      <c r="P1731" s="25">
        <v>-330340.7</v>
      </c>
      <c r="Q1731" s="25">
        <v>-123353.82</v>
      </c>
      <c r="R1731" s="25">
        <f t="shared" si="241"/>
        <v>-564059.40750000009</v>
      </c>
      <c r="T1731" s="26"/>
      <c r="U1731" s="26"/>
      <c r="V1731" s="26">
        <f t="shared" si="247"/>
        <v>-564059.40750000009</v>
      </c>
      <c r="W1731" s="26"/>
      <c r="X1731" s="26"/>
      <c r="Y1731" s="26"/>
      <c r="Z1731" s="26">
        <f t="shared" si="248"/>
        <v>-564059.40750000009</v>
      </c>
      <c r="AA1731" s="26"/>
      <c r="AB1731" s="1"/>
      <c r="AC1731" s="27">
        <f t="shared" si="246"/>
        <v>0</v>
      </c>
    </row>
    <row r="1732" spans="1:29" ht="13.5" hidden="1" outlineLevel="3" thickBot="1" x14ac:dyDescent="0.25">
      <c r="A1732" s="28" t="s">
        <v>3522</v>
      </c>
      <c r="B1732" s="28" t="s">
        <v>3523</v>
      </c>
      <c r="C1732" s="24" t="s">
        <v>3534</v>
      </c>
      <c r="D1732" s="24" t="s">
        <v>3535</v>
      </c>
      <c r="E1732" s="25">
        <v>0</v>
      </c>
      <c r="F1732" s="25">
        <v>0</v>
      </c>
      <c r="G1732" s="25">
        <v>0</v>
      </c>
      <c r="H1732" s="25">
        <v>0</v>
      </c>
      <c r="I1732" s="25">
        <v>0</v>
      </c>
      <c r="J1732" s="25">
        <v>-2609921.42</v>
      </c>
      <c r="K1732" s="25">
        <v>-2847187</v>
      </c>
      <c r="L1732" s="25">
        <v>-2847187</v>
      </c>
      <c r="M1732" s="25">
        <v>-2847187</v>
      </c>
      <c r="N1732" s="25">
        <v>-2847187</v>
      </c>
      <c r="O1732" s="25">
        <v>-2847187</v>
      </c>
      <c r="P1732" s="25">
        <v>-2847187</v>
      </c>
      <c r="Q1732" s="25">
        <v>-2847187</v>
      </c>
      <c r="R1732" s="25">
        <f t="shared" si="241"/>
        <v>-1759719.7433333334</v>
      </c>
      <c r="T1732" s="26"/>
      <c r="U1732" s="26"/>
      <c r="V1732" s="26">
        <f t="shared" si="247"/>
        <v>-1759719.7433333334</v>
      </c>
      <c r="W1732" s="26"/>
      <c r="X1732" s="26"/>
      <c r="Y1732" s="26"/>
      <c r="Z1732" s="26">
        <f t="shared" si="248"/>
        <v>-1759719.7433333334</v>
      </c>
      <c r="AA1732" s="26"/>
      <c r="AB1732" s="1"/>
      <c r="AC1732" s="27">
        <f t="shared" si="246"/>
        <v>0</v>
      </c>
    </row>
    <row r="1733" spans="1:29" ht="13.5" hidden="1" outlineLevel="3" thickBot="1" x14ac:dyDescent="0.25">
      <c r="A1733" s="28" t="s">
        <v>3522</v>
      </c>
      <c r="B1733" s="28" t="s">
        <v>3523</v>
      </c>
      <c r="C1733" s="24" t="s">
        <v>3536</v>
      </c>
      <c r="D1733" s="24" t="s">
        <v>3537</v>
      </c>
      <c r="E1733" s="25">
        <v>-3852860.08</v>
      </c>
      <c r="F1733" s="25">
        <v>-3785255.86</v>
      </c>
      <c r="G1733" s="25">
        <v>-3801549.99</v>
      </c>
      <c r="H1733" s="25">
        <v>-3796526.89</v>
      </c>
      <c r="I1733" s="25">
        <v>-3763287</v>
      </c>
      <c r="J1733" s="25">
        <v>-3764810.21</v>
      </c>
      <c r="K1733" s="25">
        <v>-4353069.34</v>
      </c>
      <c r="L1733" s="25">
        <v>-4353069.34</v>
      </c>
      <c r="M1733" s="25">
        <v>-4353069.34</v>
      </c>
      <c r="N1733" s="25">
        <v>-2708938.99</v>
      </c>
      <c r="O1733" s="25">
        <v>-2708938.99</v>
      </c>
      <c r="P1733" s="25">
        <v>-2708938.99</v>
      </c>
      <c r="Q1733" s="25">
        <v>-4248589.4000000004</v>
      </c>
      <c r="R1733" s="25">
        <f t="shared" si="241"/>
        <v>-3679014.9733333341</v>
      </c>
      <c r="T1733" s="26"/>
      <c r="U1733" s="26"/>
      <c r="V1733" s="26">
        <f t="shared" si="247"/>
        <v>-3679014.9733333341</v>
      </c>
      <c r="W1733" s="26"/>
      <c r="X1733" s="26"/>
      <c r="Y1733" s="26"/>
      <c r="Z1733" s="26">
        <f t="shared" si="248"/>
        <v>-3679014.9733333341</v>
      </c>
      <c r="AA1733" s="26"/>
      <c r="AB1733" s="1"/>
      <c r="AC1733" s="27">
        <f t="shared" si="246"/>
        <v>0</v>
      </c>
    </row>
    <row r="1734" spans="1:29" ht="13.5" hidden="1" outlineLevel="3" thickBot="1" x14ac:dyDescent="0.25">
      <c r="A1734" s="28" t="s">
        <v>3522</v>
      </c>
      <c r="B1734" s="28" t="s">
        <v>3523</v>
      </c>
      <c r="C1734" s="24" t="s">
        <v>3538</v>
      </c>
      <c r="D1734" s="24" t="s">
        <v>3539</v>
      </c>
      <c r="E1734" s="25">
        <v>-5074729.17</v>
      </c>
      <c r="F1734" s="25">
        <v>-4342941.29</v>
      </c>
      <c r="G1734" s="25">
        <v>-3611153.41</v>
      </c>
      <c r="H1734" s="25">
        <v>-2879365.54</v>
      </c>
      <c r="I1734" s="25">
        <v>-2147577.66</v>
      </c>
      <c r="J1734" s="25">
        <v>-1415789.79</v>
      </c>
      <c r="K1734" s="25">
        <v>-684001.91</v>
      </c>
      <c r="L1734" s="25">
        <v>-684001.91</v>
      </c>
      <c r="M1734" s="25">
        <v>-684001.91</v>
      </c>
      <c r="N1734" s="25">
        <v>0</v>
      </c>
      <c r="O1734" s="25">
        <v>0</v>
      </c>
      <c r="P1734" s="25">
        <v>0</v>
      </c>
      <c r="Q1734" s="25">
        <v>-474163</v>
      </c>
      <c r="R1734" s="25">
        <f t="shared" si="241"/>
        <v>-1601939.9587500002</v>
      </c>
      <c r="T1734" s="26"/>
      <c r="U1734" s="26"/>
      <c r="V1734" s="26">
        <f t="shared" si="247"/>
        <v>-1601939.9587500002</v>
      </c>
      <c r="W1734" s="26"/>
      <c r="X1734" s="26"/>
      <c r="Y1734" s="26"/>
      <c r="Z1734" s="26">
        <f t="shared" si="248"/>
        <v>-1601939.9587500002</v>
      </c>
      <c r="AA1734" s="26"/>
      <c r="AB1734" s="1"/>
      <c r="AC1734" s="27">
        <f t="shared" si="246"/>
        <v>0</v>
      </c>
    </row>
    <row r="1735" spans="1:29" ht="13.5" hidden="1" outlineLevel="3" thickBot="1" x14ac:dyDescent="0.25">
      <c r="A1735" s="28" t="s">
        <v>3522</v>
      </c>
      <c r="B1735" s="28" t="s">
        <v>3523</v>
      </c>
      <c r="C1735" s="24" t="s">
        <v>3540</v>
      </c>
      <c r="D1735" s="24" t="s">
        <v>3541</v>
      </c>
      <c r="E1735" s="25">
        <v>-86341818.359999999</v>
      </c>
      <c r="F1735" s="25">
        <v>-77406366.640000001</v>
      </c>
      <c r="G1735" s="25">
        <v>-77446823.030000001</v>
      </c>
      <c r="H1735" s="25">
        <v>-73663247.939999998</v>
      </c>
      <c r="I1735" s="25">
        <v>-73704565.469999999</v>
      </c>
      <c r="J1735" s="25">
        <v>-73746450.75</v>
      </c>
      <c r="K1735" s="25">
        <v>-78226485.120000005</v>
      </c>
      <c r="L1735" s="25">
        <v>-78226485.120000005</v>
      </c>
      <c r="M1735" s="25">
        <v>-78226485.120000005</v>
      </c>
      <c r="N1735" s="25">
        <v>-77865386.730000004</v>
      </c>
      <c r="O1735" s="25">
        <v>-77865386.730000004</v>
      </c>
      <c r="P1735" s="25">
        <v>-77865386.730000004</v>
      </c>
      <c r="Q1735" s="25">
        <v>-79899596.040000007</v>
      </c>
      <c r="R1735" s="25">
        <f t="shared" si="241"/>
        <v>-77280314.715000004</v>
      </c>
      <c r="T1735" s="26"/>
      <c r="U1735" s="26"/>
      <c r="V1735" s="26">
        <f t="shared" si="247"/>
        <v>-77280314.715000004</v>
      </c>
      <c r="W1735" s="26"/>
      <c r="X1735" s="26"/>
      <c r="Y1735" s="26"/>
      <c r="Z1735" s="26">
        <f t="shared" si="248"/>
        <v>-77280314.715000004</v>
      </c>
      <c r="AA1735" s="26"/>
      <c r="AB1735" s="1"/>
      <c r="AC1735" s="27">
        <f t="shared" si="246"/>
        <v>0</v>
      </c>
    </row>
    <row r="1736" spans="1:29" ht="13.5" hidden="1" outlineLevel="3" thickBot="1" x14ac:dyDescent="0.25">
      <c r="A1736" s="28" t="s">
        <v>3522</v>
      </c>
      <c r="B1736" s="28" t="s">
        <v>3523</v>
      </c>
      <c r="C1736" s="24" t="s">
        <v>3542</v>
      </c>
      <c r="D1736" s="24" t="s">
        <v>3543</v>
      </c>
      <c r="E1736" s="25">
        <v>-8216255.6799999997</v>
      </c>
      <c r="F1736" s="25">
        <v>-9021244.1300000008</v>
      </c>
      <c r="G1736" s="25">
        <v>-9370126.2100000009</v>
      </c>
      <c r="H1736" s="25">
        <v>-8904498.4199999999</v>
      </c>
      <c r="I1736" s="25">
        <v>-8679984.1600000001</v>
      </c>
      <c r="J1736" s="25">
        <v>-8826707.8599999994</v>
      </c>
      <c r="K1736" s="25">
        <v>-8694238.0899999999</v>
      </c>
      <c r="L1736" s="25">
        <v>-8694238.0899999999</v>
      </c>
      <c r="M1736" s="25">
        <v>-8694238.0899999999</v>
      </c>
      <c r="N1736" s="25">
        <v>-10503502.34</v>
      </c>
      <c r="O1736" s="25">
        <v>-10503502.34</v>
      </c>
      <c r="P1736" s="25">
        <v>-10503502.34</v>
      </c>
      <c r="Q1736" s="25">
        <v>-10279653.689999999</v>
      </c>
      <c r="R1736" s="25">
        <f t="shared" si="241"/>
        <v>-9303644.729583336</v>
      </c>
      <c r="T1736" s="26"/>
      <c r="U1736" s="26"/>
      <c r="V1736" s="26">
        <f t="shared" si="247"/>
        <v>-9303644.729583336</v>
      </c>
      <c r="W1736" s="26"/>
      <c r="X1736" s="26"/>
      <c r="Y1736" s="26"/>
      <c r="Z1736" s="26">
        <f t="shared" si="248"/>
        <v>-9303644.729583336</v>
      </c>
      <c r="AA1736" s="26"/>
      <c r="AB1736" s="1"/>
      <c r="AC1736" s="27">
        <f t="shared" si="246"/>
        <v>0</v>
      </c>
    </row>
    <row r="1737" spans="1:29" ht="13.5" hidden="1" outlineLevel="3" thickBot="1" x14ac:dyDescent="0.25">
      <c r="A1737" s="28" t="s">
        <v>3522</v>
      </c>
      <c r="B1737" s="28" t="s">
        <v>3523</v>
      </c>
      <c r="C1737" s="24" t="s">
        <v>3544</v>
      </c>
      <c r="D1737" s="24" t="s">
        <v>3545</v>
      </c>
      <c r="E1737" s="25">
        <v>-619902.96</v>
      </c>
      <c r="F1737" s="25">
        <v>-557722.09</v>
      </c>
      <c r="G1737" s="25">
        <v>-511585.25</v>
      </c>
      <c r="H1737" s="25">
        <v>-481346.7</v>
      </c>
      <c r="I1737" s="25">
        <v>-462684.73</v>
      </c>
      <c r="J1737" s="25">
        <v>-438076.72</v>
      </c>
      <c r="K1737" s="25">
        <v>-406168.81</v>
      </c>
      <c r="L1737" s="25">
        <v>-382553</v>
      </c>
      <c r="M1737" s="25">
        <v>-368512.33</v>
      </c>
      <c r="N1737" s="25">
        <v>-358215.97</v>
      </c>
      <c r="O1737" s="25">
        <v>-347063.59</v>
      </c>
      <c r="P1737" s="25">
        <v>-334349.7</v>
      </c>
      <c r="Q1737" s="25">
        <v>-325171.13</v>
      </c>
      <c r="R1737" s="25">
        <f t="shared" si="241"/>
        <v>-426734.66124999995</v>
      </c>
      <c r="T1737" s="26"/>
      <c r="U1737" s="26"/>
      <c r="V1737" s="26">
        <f t="shared" si="247"/>
        <v>-426734.66124999995</v>
      </c>
      <c r="W1737" s="26"/>
      <c r="X1737" s="26"/>
      <c r="Y1737" s="26"/>
      <c r="Z1737" s="26">
        <f t="shared" si="248"/>
        <v>-426734.66124999995</v>
      </c>
      <c r="AA1737" s="26"/>
      <c r="AB1737" s="1"/>
      <c r="AC1737" s="27">
        <f t="shared" si="246"/>
        <v>0</v>
      </c>
    </row>
    <row r="1738" spans="1:29" ht="13.5" hidden="1" outlineLevel="3" thickBot="1" x14ac:dyDescent="0.25">
      <c r="A1738" s="28" t="s">
        <v>3522</v>
      </c>
      <c r="B1738" s="28" t="s">
        <v>3523</v>
      </c>
      <c r="C1738" s="24" t="s">
        <v>3546</v>
      </c>
      <c r="D1738" s="24" t="s">
        <v>3547</v>
      </c>
      <c r="E1738" s="25">
        <v>-55420.29</v>
      </c>
      <c r="F1738" s="25">
        <v>-39297.839999999997</v>
      </c>
      <c r="G1738" s="25">
        <v>-27335.360000000001</v>
      </c>
      <c r="H1738" s="25">
        <v>-19495</v>
      </c>
      <c r="I1738" s="25">
        <v>-14658.81</v>
      </c>
      <c r="J1738" s="25">
        <v>-8275.85</v>
      </c>
      <c r="K1738" s="25">
        <v>0.35</v>
      </c>
      <c r="L1738" s="25">
        <v>0</v>
      </c>
      <c r="M1738" s="25">
        <v>0</v>
      </c>
      <c r="N1738" s="25">
        <v>0</v>
      </c>
      <c r="O1738" s="25">
        <v>0</v>
      </c>
      <c r="P1738" s="25">
        <v>0</v>
      </c>
      <c r="Q1738" s="25">
        <v>0</v>
      </c>
      <c r="R1738" s="25">
        <f t="shared" si="241"/>
        <v>-11397.721250000001</v>
      </c>
      <c r="T1738" s="26"/>
      <c r="U1738" s="26"/>
      <c r="V1738" s="26">
        <f t="shared" si="247"/>
        <v>-11397.721250000001</v>
      </c>
      <c r="W1738" s="26"/>
      <c r="X1738" s="26"/>
      <c r="Y1738" s="26"/>
      <c r="Z1738" s="26">
        <f t="shared" si="248"/>
        <v>-11397.721250000001</v>
      </c>
      <c r="AA1738" s="26"/>
      <c r="AB1738" s="1"/>
      <c r="AC1738" s="27">
        <f t="shared" si="246"/>
        <v>0</v>
      </c>
    </row>
    <row r="1739" spans="1:29" ht="13.5" hidden="1" outlineLevel="3" thickBot="1" x14ac:dyDescent="0.25">
      <c r="A1739" s="28" t="s">
        <v>3522</v>
      </c>
      <c r="B1739" s="28" t="s">
        <v>3523</v>
      </c>
      <c r="C1739" s="24" t="s">
        <v>3548</v>
      </c>
      <c r="D1739" s="24" t="s">
        <v>3549</v>
      </c>
      <c r="E1739" s="25">
        <v>-1214710.22</v>
      </c>
      <c r="F1739" s="25">
        <v>-1170094.19</v>
      </c>
      <c r="G1739" s="25">
        <v>-1136990.08</v>
      </c>
      <c r="H1739" s="25">
        <v>-1115293.3</v>
      </c>
      <c r="I1739" s="25">
        <v>-1101884.49</v>
      </c>
      <c r="J1739" s="25">
        <v>-1084246.23</v>
      </c>
      <c r="K1739" s="25">
        <v>-1061349.04</v>
      </c>
      <c r="L1739" s="25">
        <v>-1044404.2</v>
      </c>
      <c r="M1739" s="25">
        <v>-1034329.74</v>
      </c>
      <c r="N1739" s="25">
        <v>-1026941.89</v>
      </c>
      <c r="O1739" s="25">
        <v>-1018939.82</v>
      </c>
      <c r="P1739" s="25">
        <v>-1009817.38</v>
      </c>
      <c r="Q1739" s="25">
        <v>-1003231.54</v>
      </c>
      <c r="R1739" s="25">
        <f t="shared" si="241"/>
        <v>-1076105.1033333335</v>
      </c>
      <c r="T1739" s="26"/>
      <c r="U1739" s="26"/>
      <c r="V1739" s="26">
        <f t="shared" si="247"/>
        <v>-1076105.1033333335</v>
      </c>
      <c r="W1739" s="26"/>
      <c r="X1739" s="26"/>
      <c r="Y1739" s="26">
        <f>V1739</f>
        <v>-1076105.1033333335</v>
      </c>
      <c r="Z1739" s="26"/>
      <c r="AA1739" s="26"/>
      <c r="AB1739" s="1"/>
      <c r="AC1739" s="27">
        <f t="shared" si="246"/>
        <v>1</v>
      </c>
    </row>
    <row r="1740" spans="1:29" ht="13.5" hidden="1" outlineLevel="3" thickBot="1" x14ac:dyDescent="0.25">
      <c r="A1740" s="28" t="s">
        <v>3522</v>
      </c>
      <c r="B1740" s="28" t="s">
        <v>3523</v>
      </c>
      <c r="C1740" s="24" t="s">
        <v>3550</v>
      </c>
      <c r="D1740" s="24" t="s">
        <v>3551</v>
      </c>
      <c r="E1740" s="25">
        <v>-545830.06999999995</v>
      </c>
      <c r="F1740" s="25">
        <v>-387034.91</v>
      </c>
      <c r="G1740" s="25">
        <v>-269212.5</v>
      </c>
      <c r="H1740" s="25">
        <v>-191990.46</v>
      </c>
      <c r="I1740" s="25">
        <v>-144357.18</v>
      </c>
      <c r="J1740" s="25">
        <v>-81489.289999999994</v>
      </c>
      <c r="K1740" s="25">
        <v>-1.1000000000000001</v>
      </c>
      <c r="L1740" s="25">
        <v>0</v>
      </c>
      <c r="M1740" s="25">
        <v>0</v>
      </c>
      <c r="N1740" s="25">
        <v>0</v>
      </c>
      <c r="O1740" s="25">
        <v>0</v>
      </c>
      <c r="P1740" s="25">
        <v>0</v>
      </c>
      <c r="Q1740" s="25">
        <v>0</v>
      </c>
      <c r="R1740" s="25">
        <f t="shared" si="241"/>
        <v>-112250.03958333332</v>
      </c>
      <c r="T1740" s="26"/>
      <c r="U1740" s="26"/>
      <c r="V1740" s="26">
        <f t="shared" si="247"/>
        <v>-112250.03958333332</v>
      </c>
      <c r="W1740" s="26"/>
      <c r="X1740" s="26"/>
      <c r="Y1740" s="26"/>
      <c r="Z1740" s="26">
        <f>V1740</f>
        <v>-112250.03958333332</v>
      </c>
      <c r="AA1740" s="26"/>
      <c r="AB1740" s="1"/>
      <c r="AC1740" s="27">
        <f t="shared" si="246"/>
        <v>0</v>
      </c>
    </row>
    <row r="1741" spans="1:29" ht="13.5" hidden="1" outlineLevel="3" thickBot="1" x14ac:dyDescent="0.25">
      <c r="A1741" s="28" t="s">
        <v>3522</v>
      </c>
      <c r="B1741" s="28" t="s">
        <v>3523</v>
      </c>
      <c r="C1741" s="24" t="s">
        <v>3552</v>
      </c>
      <c r="D1741" s="24" t="s">
        <v>3553</v>
      </c>
      <c r="E1741" s="25">
        <v>-11202836.210000001</v>
      </c>
      <c r="F1741" s="25">
        <v>-11265806.35</v>
      </c>
      <c r="G1741" s="25">
        <v>-11328913.92</v>
      </c>
      <c r="H1741" s="25">
        <v>-11392160.210000001</v>
      </c>
      <c r="I1741" s="25">
        <v>-11455545.529999999</v>
      </c>
      <c r="J1741" s="25">
        <v>-11519069.16</v>
      </c>
      <c r="K1741" s="25">
        <v>-26296471.27</v>
      </c>
      <c r="L1741" s="25">
        <v>-26378711.32</v>
      </c>
      <c r="M1741" s="25">
        <v>-26461087.579999998</v>
      </c>
      <c r="N1741" s="25">
        <v>-26548573.350000001</v>
      </c>
      <c r="O1741" s="25">
        <v>-26631222.93</v>
      </c>
      <c r="P1741" s="25">
        <v>-26714009.609999999</v>
      </c>
      <c r="Q1741" s="25">
        <v>-26801940.699999999</v>
      </c>
      <c r="R1741" s="25">
        <f t="shared" si="241"/>
        <v>-19582829.973749995</v>
      </c>
      <c r="T1741" s="26"/>
      <c r="U1741" s="26"/>
      <c r="V1741" s="26">
        <f t="shared" si="247"/>
        <v>-19582829.973749995</v>
      </c>
      <c r="W1741" s="26"/>
      <c r="X1741" s="26"/>
      <c r="Y1741" s="26"/>
      <c r="Z1741" s="26"/>
      <c r="AA1741" s="26">
        <f>V1741</f>
        <v>-19582829.973749995</v>
      </c>
      <c r="AB1741" s="1"/>
      <c r="AC1741" s="27">
        <f t="shared" si="246"/>
        <v>0</v>
      </c>
    </row>
    <row r="1742" spans="1:29" ht="13.5" hidden="1" outlineLevel="3" thickBot="1" x14ac:dyDescent="0.25">
      <c r="A1742" s="28" t="s">
        <v>3522</v>
      </c>
      <c r="B1742" s="28" t="s">
        <v>3523</v>
      </c>
      <c r="C1742" s="24" t="s">
        <v>3554</v>
      </c>
      <c r="D1742" s="24" t="s">
        <v>3555</v>
      </c>
      <c r="E1742" s="25">
        <v>0</v>
      </c>
      <c r="F1742" s="25">
        <v>0</v>
      </c>
      <c r="G1742" s="25">
        <v>0</v>
      </c>
      <c r="H1742" s="25">
        <v>0</v>
      </c>
      <c r="I1742" s="25">
        <v>0</v>
      </c>
      <c r="J1742" s="25">
        <v>0</v>
      </c>
      <c r="K1742" s="25">
        <v>-997769.06</v>
      </c>
      <c r="L1742" s="25">
        <v>-1935256.97</v>
      </c>
      <c r="M1742" s="25">
        <v>-2401549.9700000002</v>
      </c>
      <c r="N1742" s="25">
        <v>-2617706.4500000002</v>
      </c>
      <c r="O1742" s="25">
        <v>-2633173.9700000002</v>
      </c>
      <c r="P1742" s="25">
        <v>-2871332.78</v>
      </c>
      <c r="Q1742" s="25">
        <v>-1352292.22</v>
      </c>
      <c r="R1742" s="25">
        <f t="shared" si="241"/>
        <v>-1177744.6091666666</v>
      </c>
      <c r="T1742" s="26"/>
      <c r="U1742" s="26"/>
      <c r="V1742" s="26">
        <f t="shared" si="247"/>
        <v>-1177744.6091666666</v>
      </c>
      <c r="W1742" s="26"/>
      <c r="X1742" s="26"/>
      <c r="Y1742" s="26"/>
      <c r="Z1742" s="26">
        <f t="shared" ref="Z1742:Z1753" si="249">V1742</f>
        <v>-1177744.6091666666</v>
      </c>
      <c r="AA1742" s="26"/>
      <c r="AB1742" s="1"/>
      <c r="AC1742" s="27">
        <f t="shared" si="246"/>
        <v>0</v>
      </c>
    </row>
    <row r="1743" spans="1:29" ht="13.5" hidden="1" outlineLevel="3" thickBot="1" x14ac:dyDescent="0.25">
      <c r="A1743" s="28" t="s">
        <v>3522</v>
      </c>
      <c r="B1743" s="28" t="s">
        <v>3523</v>
      </c>
      <c r="C1743" s="24" t="s">
        <v>3556</v>
      </c>
      <c r="D1743" s="24" t="s">
        <v>3557</v>
      </c>
      <c r="E1743" s="25">
        <v>4714871.0199999996</v>
      </c>
      <c r="F1743" s="25">
        <v>4596788.12</v>
      </c>
      <c r="G1743" s="25">
        <v>4426155.16</v>
      </c>
      <c r="H1743" s="25">
        <v>4264971.58</v>
      </c>
      <c r="I1743" s="25">
        <v>4129487.54</v>
      </c>
      <c r="J1743" s="25">
        <v>3994967.06</v>
      </c>
      <c r="K1743" s="25">
        <v>3789601.18</v>
      </c>
      <c r="L1743" s="25">
        <v>3485598.17</v>
      </c>
      <c r="M1743" s="25">
        <v>3087781.63</v>
      </c>
      <c r="N1743" s="25">
        <v>2755246.35</v>
      </c>
      <c r="O1743" s="25">
        <v>2484794.5699999998</v>
      </c>
      <c r="P1743" s="25">
        <v>2260755.12</v>
      </c>
      <c r="Q1743" s="25">
        <v>2053722.38</v>
      </c>
      <c r="R1743" s="25">
        <f t="shared" si="241"/>
        <v>3555036.9316666662</v>
      </c>
      <c r="T1743" s="26"/>
      <c r="U1743" s="26"/>
      <c r="V1743" s="26">
        <f t="shared" si="247"/>
        <v>3555036.9316666662</v>
      </c>
      <c r="W1743" s="26"/>
      <c r="X1743" s="26"/>
      <c r="Y1743" s="26"/>
      <c r="Z1743" s="26">
        <f t="shared" si="249"/>
        <v>3555036.9316666662</v>
      </c>
      <c r="AA1743" s="26"/>
      <c r="AB1743" s="1"/>
      <c r="AC1743" s="27">
        <f t="shared" si="246"/>
        <v>0</v>
      </c>
    </row>
    <row r="1744" spans="1:29" ht="13.5" hidden="1" outlineLevel="3" thickBot="1" x14ac:dyDescent="0.25">
      <c r="A1744" s="28" t="s">
        <v>3522</v>
      </c>
      <c r="B1744" s="28" t="s">
        <v>3523</v>
      </c>
      <c r="C1744" s="24" t="s">
        <v>3558</v>
      </c>
      <c r="D1744" s="24" t="s">
        <v>3559</v>
      </c>
      <c r="E1744" s="25">
        <v>3073696.91</v>
      </c>
      <c r="F1744" s="25">
        <v>3519857.64</v>
      </c>
      <c r="G1744" s="25">
        <v>1015061.52</v>
      </c>
      <c r="H1744" s="25">
        <v>1745761.95</v>
      </c>
      <c r="I1744" s="25">
        <v>4161835.9</v>
      </c>
      <c r="J1744" s="25">
        <v>5513295.2999999998</v>
      </c>
      <c r="K1744" s="25">
        <v>2912567</v>
      </c>
      <c r="L1744" s="25">
        <v>6612436.7599999998</v>
      </c>
      <c r="M1744" s="25">
        <v>6630880.6600000001</v>
      </c>
      <c r="N1744" s="25">
        <v>6647457.8600000003</v>
      </c>
      <c r="O1744" s="25">
        <v>6666070.7400000002</v>
      </c>
      <c r="P1744" s="25">
        <v>6684206.0099999998</v>
      </c>
      <c r="Q1744" s="25">
        <v>6702921.79</v>
      </c>
      <c r="R1744" s="25">
        <f t="shared" si="241"/>
        <v>4749811.7241666671</v>
      </c>
      <c r="T1744" s="26"/>
      <c r="U1744" s="26"/>
      <c r="V1744" s="26">
        <f t="shared" si="247"/>
        <v>4749811.7241666671</v>
      </c>
      <c r="W1744" s="26"/>
      <c r="X1744" s="26"/>
      <c r="Y1744" s="26"/>
      <c r="Z1744" s="26">
        <f t="shared" si="249"/>
        <v>4749811.7241666671</v>
      </c>
      <c r="AA1744" s="26"/>
      <c r="AB1744" s="1"/>
      <c r="AC1744" s="27">
        <f t="shared" si="246"/>
        <v>0</v>
      </c>
    </row>
    <row r="1745" spans="1:29" ht="13.5" hidden="1" outlineLevel="3" thickBot="1" x14ac:dyDescent="0.25">
      <c r="A1745" s="28" t="s">
        <v>3522</v>
      </c>
      <c r="B1745" s="28" t="s">
        <v>3523</v>
      </c>
      <c r="C1745" s="24" t="s">
        <v>3560</v>
      </c>
      <c r="D1745" s="24" t="s">
        <v>3561</v>
      </c>
      <c r="E1745" s="25">
        <v>0</v>
      </c>
      <c r="F1745" s="25">
        <v>0</v>
      </c>
      <c r="G1745" s="25">
        <v>0</v>
      </c>
      <c r="H1745" s="25">
        <v>0</v>
      </c>
      <c r="I1745" s="25">
        <v>0</v>
      </c>
      <c r="J1745" s="25">
        <v>0</v>
      </c>
      <c r="K1745" s="25">
        <v>0</v>
      </c>
      <c r="L1745" s="25">
        <v>0</v>
      </c>
      <c r="M1745" s="25">
        <v>-2304472.0699999998</v>
      </c>
      <c r="N1745" s="25">
        <v>-5460998.4100000001</v>
      </c>
      <c r="O1745" s="25">
        <v>-3813087.13</v>
      </c>
      <c r="P1745" s="25">
        <v>-2825044.05</v>
      </c>
      <c r="Q1745" s="25">
        <v>-3118592.68</v>
      </c>
      <c r="R1745" s="25">
        <f t="shared" si="241"/>
        <v>-1330241.5</v>
      </c>
      <c r="T1745" s="26"/>
      <c r="U1745" s="26"/>
      <c r="V1745" s="26">
        <f t="shared" si="247"/>
        <v>-1330241.5</v>
      </c>
      <c r="W1745" s="26"/>
      <c r="X1745" s="26"/>
      <c r="Y1745" s="26"/>
      <c r="Z1745" s="26">
        <f t="shared" si="249"/>
        <v>-1330241.5</v>
      </c>
      <c r="AA1745" s="26"/>
      <c r="AB1745" s="1"/>
      <c r="AC1745" s="27">
        <f t="shared" si="246"/>
        <v>0</v>
      </c>
    </row>
    <row r="1746" spans="1:29" ht="13.5" hidden="1" outlineLevel="3" thickBot="1" x14ac:dyDescent="0.25">
      <c r="A1746" s="28" t="s">
        <v>3522</v>
      </c>
      <c r="B1746" s="28" t="s">
        <v>3523</v>
      </c>
      <c r="C1746" s="24" t="s">
        <v>3562</v>
      </c>
      <c r="D1746" s="24" t="s">
        <v>3563</v>
      </c>
      <c r="E1746" s="25">
        <v>-4709690.96</v>
      </c>
      <c r="F1746" s="25">
        <v>-4754307.03</v>
      </c>
      <c r="G1746" s="25">
        <v>-4503827.42</v>
      </c>
      <c r="H1746" s="25">
        <v>-5676897.4699999997</v>
      </c>
      <c r="I1746" s="25">
        <v>-5918504.8600000003</v>
      </c>
      <c r="J1746" s="25">
        <v>-6053650.8099999996</v>
      </c>
      <c r="K1746" s="25">
        <v>-6893577.9800000004</v>
      </c>
      <c r="L1746" s="25">
        <v>-7263564.9800000004</v>
      </c>
      <c r="M1746" s="25">
        <v>-7265409.3700000001</v>
      </c>
      <c r="N1746" s="25">
        <v>-7267067.0899999999</v>
      </c>
      <c r="O1746" s="25">
        <v>-668928.38</v>
      </c>
      <c r="P1746" s="25">
        <v>-670741.91</v>
      </c>
      <c r="Q1746" s="25">
        <v>-672613.49</v>
      </c>
      <c r="R1746" s="25">
        <f t="shared" si="241"/>
        <v>-4968969.1270833323</v>
      </c>
      <c r="T1746" s="26"/>
      <c r="U1746" s="26"/>
      <c r="V1746" s="26">
        <f t="shared" si="247"/>
        <v>-4968969.1270833323</v>
      </c>
      <c r="W1746" s="26"/>
      <c r="X1746" s="26"/>
      <c r="Y1746" s="26"/>
      <c r="Z1746" s="26">
        <f t="shared" si="249"/>
        <v>-4968969.1270833323</v>
      </c>
      <c r="AA1746" s="26"/>
      <c r="AB1746" s="1"/>
      <c r="AC1746" s="27">
        <f t="shared" si="246"/>
        <v>0</v>
      </c>
    </row>
    <row r="1747" spans="1:29" ht="13.5" hidden="1" outlineLevel="3" thickBot="1" x14ac:dyDescent="0.25">
      <c r="A1747" s="28" t="s">
        <v>3522</v>
      </c>
      <c r="B1747" s="28" t="s">
        <v>3523</v>
      </c>
      <c r="C1747" s="24" t="s">
        <v>3564</v>
      </c>
      <c r="D1747" s="24" t="s">
        <v>3565</v>
      </c>
      <c r="E1747" s="25">
        <v>0</v>
      </c>
      <c r="F1747" s="25">
        <v>0</v>
      </c>
      <c r="G1747" s="25">
        <v>0</v>
      </c>
      <c r="H1747" s="25">
        <v>0</v>
      </c>
      <c r="I1747" s="25">
        <v>0</v>
      </c>
      <c r="J1747" s="25">
        <v>0</v>
      </c>
      <c r="K1747" s="25">
        <v>0</v>
      </c>
      <c r="L1747" s="25">
        <v>0</v>
      </c>
      <c r="M1747" s="25">
        <v>230447.21</v>
      </c>
      <c r="N1747" s="25">
        <v>-553900.16</v>
      </c>
      <c r="O1747" s="25">
        <v>-718691.3</v>
      </c>
      <c r="P1747" s="25">
        <v>-817495.61</v>
      </c>
      <c r="Q1747" s="25">
        <v>-618140.75</v>
      </c>
      <c r="R1747" s="25">
        <f t="shared" si="241"/>
        <v>-180725.85291666668</v>
      </c>
      <c r="T1747" s="26"/>
      <c r="U1747" s="26"/>
      <c r="V1747" s="26">
        <f t="shared" si="247"/>
        <v>-180725.85291666668</v>
      </c>
      <c r="W1747" s="26"/>
      <c r="X1747" s="26"/>
      <c r="Y1747" s="26"/>
      <c r="Z1747" s="26">
        <f t="shared" si="249"/>
        <v>-180725.85291666668</v>
      </c>
      <c r="AA1747" s="26"/>
      <c r="AB1747" s="1"/>
      <c r="AC1747" s="27">
        <f t="shared" si="246"/>
        <v>0</v>
      </c>
    </row>
    <row r="1748" spans="1:29" ht="13.5" hidden="1" outlineLevel="3" thickBot="1" x14ac:dyDescent="0.25">
      <c r="A1748" s="28" t="s">
        <v>3522</v>
      </c>
      <c r="B1748" s="28" t="s">
        <v>3523</v>
      </c>
      <c r="C1748" s="24" t="s">
        <v>3566</v>
      </c>
      <c r="D1748" s="24" t="s">
        <v>3567</v>
      </c>
      <c r="E1748" s="25">
        <v>30292.58</v>
      </c>
      <c r="F1748" s="25">
        <v>36043.03</v>
      </c>
      <c r="G1748" s="25">
        <v>40286.129999999997</v>
      </c>
      <c r="H1748" s="25">
        <v>45073.43</v>
      </c>
      <c r="I1748" s="25">
        <v>44925.29</v>
      </c>
      <c r="J1748" s="25">
        <v>50489.47</v>
      </c>
      <c r="K1748" s="25">
        <v>50140.32</v>
      </c>
      <c r="L1748" s="25">
        <v>52877.29</v>
      </c>
      <c r="M1748" s="25">
        <v>56305.17</v>
      </c>
      <c r="N1748" s="25">
        <v>56742.16</v>
      </c>
      <c r="O1748" s="25">
        <v>56802.99</v>
      </c>
      <c r="P1748" s="25">
        <v>56892.93</v>
      </c>
      <c r="Q1748" s="25">
        <v>61548.08</v>
      </c>
      <c r="R1748" s="25">
        <f t="shared" si="241"/>
        <v>49374.878333333334</v>
      </c>
      <c r="T1748" s="26"/>
      <c r="U1748" s="26"/>
      <c r="V1748" s="26">
        <f t="shared" si="247"/>
        <v>49374.878333333334</v>
      </c>
      <c r="W1748" s="26"/>
      <c r="X1748" s="26"/>
      <c r="Y1748" s="26"/>
      <c r="Z1748" s="26">
        <f t="shared" si="249"/>
        <v>49374.878333333334</v>
      </c>
      <c r="AA1748" s="26"/>
      <c r="AB1748" s="1"/>
      <c r="AC1748" s="27">
        <f t="shared" si="246"/>
        <v>0</v>
      </c>
    </row>
    <row r="1749" spans="1:29" ht="13.5" hidden="1" outlineLevel="3" thickBot="1" x14ac:dyDescent="0.25">
      <c r="A1749" s="28" t="s">
        <v>3522</v>
      </c>
      <c r="B1749" s="28" t="s">
        <v>3523</v>
      </c>
      <c r="C1749" s="24" t="s">
        <v>3568</v>
      </c>
      <c r="D1749" s="24" t="s">
        <v>3569</v>
      </c>
      <c r="E1749" s="25">
        <v>113309.53</v>
      </c>
      <c r="F1749" s="25">
        <v>134819.14000000001</v>
      </c>
      <c r="G1749" s="25">
        <v>150690.51</v>
      </c>
      <c r="H1749" s="25">
        <v>168597.47</v>
      </c>
      <c r="I1749" s="25">
        <v>168043.36</v>
      </c>
      <c r="J1749" s="25">
        <v>188856.19</v>
      </c>
      <c r="K1749" s="25">
        <v>-2518307.92</v>
      </c>
      <c r="L1749" s="25">
        <v>-2508070.27</v>
      </c>
      <c r="M1749" s="25">
        <v>-2495248.2599999998</v>
      </c>
      <c r="N1749" s="25">
        <v>-2493613.6800000002</v>
      </c>
      <c r="O1749" s="25">
        <v>-2493386.17</v>
      </c>
      <c r="P1749" s="25">
        <v>-2493049.7799999998</v>
      </c>
      <c r="Q1749" s="25">
        <v>-2475637.13</v>
      </c>
      <c r="R1749" s="25">
        <f t="shared" si="241"/>
        <v>-1280986.1008333331</v>
      </c>
      <c r="T1749" s="26"/>
      <c r="U1749" s="26"/>
      <c r="V1749" s="26">
        <f t="shared" si="247"/>
        <v>-1280986.1008333331</v>
      </c>
      <c r="W1749" s="26"/>
      <c r="X1749" s="26"/>
      <c r="Y1749" s="26"/>
      <c r="Z1749" s="26">
        <f t="shared" si="249"/>
        <v>-1280986.1008333331</v>
      </c>
      <c r="AA1749" s="26"/>
      <c r="AB1749" s="1"/>
      <c r="AC1749" s="27">
        <f t="shared" si="246"/>
        <v>0</v>
      </c>
    </row>
    <row r="1750" spans="1:29" ht="13.5" hidden="1" outlineLevel="3" thickBot="1" x14ac:dyDescent="0.25">
      <c r="A1750" s="28" t="s">
        <v>3522</v>
      </c>
      <c r="B1750" s="28" t="s">
        <v>3523</v>
      </c>
      <c r="C1750" s="24" t="s">
        <v>3570</v>
      </c>
      <c r="D1750" s="24" t="s">
        <v>3571</v>
      </c>
      <c r="E1750" s="25">
        <v>-8684754.9900000002</v>
      </c>
      <c r="F1750" s="25">
        <v>-8590054.4499999993</v>
      </c>
      <c r="G1750" s="25">
        <v>-8520177.5500000007</v>
      </c>
      <c r="H1750" s="25">
        <v>-8441338.4199999999</v>
      </c>
      <c r="I1750" s="25">
        <v>-8443778.0999999996</v>
      </c>
      <c r="J1750" s="25">
        <v>-8352145.2800000003</v>
      </c>
      <c r="K1750" s="25">
        <v>-8357895.0300000003</v>
      </c>
      <c r="L1750" s="25">
        <v>-8312821.7000000002</v>
      </c>
      <c r="M1750" s="25">
        <v>-8256370.1500000004</v>
      </c>
      <c r="N1750" s="25">
        <v>-8249173.6100000003</v>
      </c>
      <c r="O1750" s="25">
        <v>-8248171.9400000004</v>
      </c>
      <c r="P1750" s="25">
        <v>-8246690.8799999999</v>
      </c>
      <c r="Q1750" s="25">
        <v>-8170028.0599999996</v>
      </c>
      <c r="R1750" s="25">
        <f t="shared" si="241"/>
        <v>-8370500.7195833335</v>
      </c>
      <c r="T1750" s="26"/>
      <c r="U1750" s="26"/>
      <c r="V1750" s="26">
        <f t="shared" si="247"/>
        <v>-8370500.7195833335</v>
      </c>
      <c r="W1750" s="26"/>
      <c r="X1750" s="26"/>
      <c r="Y1750" s="26"/>
      <c r="Z1750" s="26">
        <f t="shared" si="249"/>
        <v>-8370500.7195833335</v>
      </c>
      <c r="AA1750" s="26"/>
      <c r="AB1750" s="1"/>
      <c r="AC1750" s="27">
        <f t="shared" si="246"/>
        <v>0</v>
      </c>
    </row>
    <row r="1751" spans="1:29" ht="13.5" hidden="1" outlineLevel="3" thickBot="1" x14ac:dyDescent="0.25">
      <c r="A1751" s="28" t="s">
        <v>3522</v>
      </c>
      <c r="B1751" s="28" t="s">
        <v>3523</v>
      </c>
      <c r="C1751" s="24" t="s">
        <v>3572</v>
      </c>
      <c r="D1751" s="24" t="s">
        <v>3573</v>
      </c>
      <c r="E1751" s="25">
        <v>-19601220.41</v>
      </c>
      <c r="F1751" s="25">
        <v>-19441081.140000001</v>
      </c>
      <c r="G1751" s="25">
        <v>-19322918.789999999</v>
      </c>
      <c r="H1751" s="25">
        <v>-19189601.280000001</v>
      </c>
      <c r="I1751" s="25">
        <v>-19193726.789999999</v>
      </c>
      <c r="J1751" s="25">
        <v>-19038775.039999999</v>
      </c>
      <c r="K1751" s="25">
        <v>-19048497.93</v>
      </c>
      <c r="L1751" s="25">
        <v>-18972278.629999999</v>
      </c>
      <c r="M1751" s="25">
        <v>-18876818.670000002</v>
      </c>
      <c r="N1751" s="25">
        <v>-18864649.289999999</v>
      </c>
      <c r="O1751" s="25">
        <v>-18862955.5</v>
      </c>
      <c r="P1751" s="25">
        <v>-18860451.02</v>
      </c>
      <c r="Q1751" s="25">
        <v>-18730813.629999999</v>
      </c>
      <c r="R1751" s="25">
        <f t="shared" si="241"/>
        <v>-19069814.258333333</v>
      </c>
      <c r="T1751" s="26"/>
      <c r="U1751" s="26"/>
      <c r="V1751" s="26">
        <f t="shared" si="247"/>
        <v>-19069814.258333333</v>
      </c>
      <c r="W1751" s="26"/>
      <c r="X1751" s="26"/>
      <c r="Y1751" s="26"/>
      <c r="Z1751" s="26">
        <f t="shared" si="249"/>
        <v>-19069814.258333333</v>
      </c>
      <c r="AA1751" s="26"/>
      <c r="AB1751" s="1"/>
      <c r="AC1751" s="27">
        <f t="shared" si="246"/>
        <v>0</v>
      </c>
    </row>
    <row r="1752" spans="1:29" ht="13.5" hidden="1" outlineLevel="3" thickBot="1" x14ac:dyDescent="0.25">
      <c r="A1752" s="28" t="s">
        <v>3522</v>
      </c>
      <c r="B1752" s="28" t="s">
        <v>3523</v>
      </c>
      <c r="C1752" s="24" t="s">
        <v>3574</v>
      </c>
      <c r="D1752" s="24" t="s">
        <v>3575</v>
      </c>
      <c r="E1752" s="25">
        <v>280493.82</v>
      </c>
      <c r="F1752" s="25">
        <v>282254.45</v>
      </c>
      <c r="G1752" s="25">
        <v>270057.71999999997</v>
      </c>
      <c r="H1752" s="25">
        <v>262900.15000000002</v>
      </c>
      <c r="I1752" s="25">
        <v>210042.7</v>
      </c>
      <c r="J1752" s="25">
        <v>210078.46</v>
      </c>
      <c r="K1752" s="25">
        <v>155359.9</v>
      </c>
      <c r="L1752" s="25">
        <v>129217.15</v>
      </c>
      <c r="M1752" s="25">
        <v>109471.86</v>
      </c>
      <c r="N1752" s="25">
        <v>62032.47</v>
      </c>
      <c r="O1752" s="25">
        <v>11109.94</v>
      </c>
      <c r="P1752" s="25">
        <v>-39543.019999999997</v>
      </c>
      <c r="Q1752" s="25">
        <v>-47924.28</v>
      </c>
      <c r="R1752" s="25">
        <f t="shared" si="241"/>
        <v>148272.21249999999</v>
      </c>
      <c r="T1752" s="26"/>
      <c r="U1752" s="26"/>
      <c r="V1752" s="26">
        <f t="shared" si="247"/>
        <v>148272.21249999999</v>
      </c>
      <c r="W1752" s="26"/>
      <c r="X1752" s="26"/>
      <c r="Y1752" s="26"/>
      <c r="Z1752" s="26">
        <f t="shared" si="249"/>
        <v>148272.21249999999</v>
      </c>
      <c r="AA1752" s="26"/>
      <c r="AB1752" s="1"/>
      <c r="AC1752" s="27">
        <f t="shared" si="246"/>
        <v>0</v>
      </c>
    </row>
    <row r="1753" spans="1:29" ht="13.5" hidden="1" outlineLevel="3" thickBot="1" x14ac:dyDescent="0.25">
      <c r="A1753" s="28" t="s">
        <v>3522</v>
      </c>
      <c r="B1753" s="28" t="s">
        <v>3523</v>
      </c>
      <c r="C1753" s="24" t="s">
        <v>3576</v>
      </c>
      <c r="D1753" s="24" t="s">
        <v>3577</v>
      </c>
      <c r="E1753" s="25">
        <v>-424095.93</v>
      </c>
      <c r="F1753" s="25">
        <v>-453116.62</v>
      </c>
      <c r="G1753" s="25">
        <v>-461034.36</v>
      </c>
      <c r="H1753" s="25">
        <v>-476571.05</v>
      </c>
      <c r="I1753" s="25">
        <v>-423011.35</v>
      </c>
      <c r="J1753" s="25">
        <v>-449424.12</v>
      </c>
      <c r="K1753" s="25">
        <v>-205500.22</v>
      </c>
      <c r="L1753" s="25">
        <v>-182094.44</v>
      </c>
      <c r="M1753" s="25">
        <v>0</v>
      </c>
      <c r="N1753" s="25">
        <v>-118774.63</v>
      </c>
      <c r="O1753" s="25">
        <v>-67912.929999999993</v>
      </c>
      <c r="P1753" s="25">
        <v>-56892.93</v>
      </c>
      <c r="Q1753" s="25">
        <v>-61548.08</v>
      </c>
      <c r="R1753" s="25">
        <f t="shared" si="241"/>
        <v>-261429.55458333335</v>
      </c>
      <c r="T1753" s="26"/>
      <c r="U1753" s="26"/>
      <c r="V1753" s="26">
        <f t="shared" si="247"/>
        <v>-261429.55458333335</v>
      </c>
      <c r="W1753" s="26"/>
      <c r="X1753" s="26"/>
      <c r="Y1753" s="26"/>
      <c r="Z1753" s="26">
        <f t="shared" si="249"/>
        <v>-261429.55458333335</v>
      </c>
      <c r="AA1753" s="26"/>
      <c r="AB1753" s="1"/>
      <c r="AC1753" s="27">
        <f t="shared" si="246"/>
        <v>0</v>
      </c>
    </row>
    <row r="1754" spans="1:29" ht="13.5" hidden="1" outlineLevel="3" thickBot="1" x14ac:dyDescent="0.25">
      <c r="A1754" s="28" t="s">
        <v>3522</v>
      </c>
      <c r="B1754" s="28" t="s">
        <v>3523</v>
      </c>
      <c r="C1754" s="24" t="s">
        <v>3578</v>
      </c>
      <c r="D1754" s="24" t="s">
        <v>3579</v>
      </c>
      <c r="E1754" s="25">
        <v>253121334.46000001</v>
      </c>
      <c r="F1754" s="25">
        <v>252780750.61000001</v>
      </c>
      <c r="G1754" s="25">
        <v>252503075.94</v>
      </c>
      <c r="H1754" s="25">
        <v>251600230.37</v>
      </c>
      <c r="I1754" s="25">
        <v>251187540.69999999</v>
      </c>
      <c r="J1754" s="25">
        <v>251409145.19</v>
      </c>
      <c r="K1754" s="25">
        <v>254837903.44</v>
      </c>
      <c r="L1754" s="25">
        <v>255265468.52000001</v>
      </c>
      <c r="M1754" s="25">
        <v>255553336.12</v>
      </c>
      <c r="N1754" s="25">
        <v>255756919.16999999</v>
      </c>
      <c r="O1754" s="25">
        <v>255940621.21000001</v>
      </c>
      <c r="P1754" s="25">
        <v>256012575.62</v>
      </c>
      <c r="Q1754" s="25">
        <v>256091156.75999999</v>
      </c>
      <c r="R1754" s="25">
        <f t="shared" si="241"/>
        <v>253954484.37500003</v>
      </c>
      <c r="T1754" s="26"/>
      <c r="U1754" s="26"/>
      <c r="V1754" s="26">
        <f t="shared" si="247"/>
        <v>253954484.37500003</v>
      </c>
      <c r="W1754" s="26"/>
      <c r="X1754" s="26"/>
      <c r="Y1754" s="26"/>
      <c r="Z1754" s="26"/>
      <c r="AA1754" s="26">
        <f>V1754</f>
        <v>253954484.37500003</v>
      </c>
      <c r="AB1754" s="1"/>
      <c r="AC1754" s="27">
        <f t="shared" si="246"/>
        <v>0</v>
      </c>
    </row>
    <row r="1755" spans="1:29" ht="13.5" hidden="1" outlineLevel="3" thickBot="1" x14ac:dyDescent="0.25">
      <c r="A1755" s="28" t="s">
        <v>3522</v>
      </c>
      <c r="B1755" s="28" t="s">
        <v>3523</v>
      </c>
      <c r="C1755" s="24" t="s">
        <v>3580</v>
      </c>
      <c r="D1755" s="24" t="s">
        <v>3581</v>
      </c>
      <c r="E1755" s="25">
        <v>-3461186.67</v>
      </c>
      <c r="F1755" s="25">
        <v>-3107423.22</v>
      </c>
      <c r="G1755" s="25">
        <v>-2844938.65</v>
      </c>
      <c r="H1755" s="25">
        <v>-2672903.56</v>
      </c>
      <c r="I1755" s="25">
        <v>-2566732.33</v>
      </c>
      <c r="J1755" s="25">
        <v>-2426729.29</v>
      </c>
      <c r="K1755" s="25">
        <v>-2590607.5099999998</v>
      </c>
      <c r="L1755" s="25">
        <v>-2478309.7599999998</v>
      </c>
      <c r="M1755" s="25">
        <v>-2411543.69</v>
      </c>
      <c r="N1755" s="25">
        <v>-2362582.5099999998</v>
      </c>
      <c r="O1755" s="25">
        <v>-2309550.75</v>
      </c>
      <c r="P1755" s="25">
        <v>-2249093.9300000002</v>
      </c>
      <c r="Q1755" s="25">
        <v>-2205447.91</v>
      </c>
      <c r="R1755" s="25">
        <f t="shared" si="241"/>
        <v>-2571144.374166667</v>
      </c>
      <c r="T1755" s="26"/>
      <c r="U1755" s="26"/>
      <c r="V1755" s="26">
        <f t="shared" si="247"/>
        <v>-2571144.374166667</v>
      </c>
      <c r="W1755" s="26"/>
      <c r="X1755" s="26"/>
      <c r="Y1755" s="26"/>
      <c r="Z1755" s="26"/>
      <c r="AA1755" s="26">
        <f>V1755</f>
        <v>-2571144.374166667</v>
      </c>
      <c r="AB1755" s="1"/>
      <c r="AC1755" s="27">
        <f t="shared" si="246"/>
        <v>0</v>
      </c>
    </row>
    <row r="1756" spans="1:29" ht="13.5" hidden="1" outlineLevel="3" thickBot="1" x14ac:dyDescent="0.25">
      <c r="A1756" s="28" t="s">
        <v>3522</v>
      </c>
      <c r="B1756" s="28" t="s">
        <v>3523</v>
      </c>
      <c r="C1756" s="24" t="s">
        <v>3582</v>
      </c>
      <c r="D1756" s="24" t="s">
        <v>3583</v>
      </c>
      <c r="E1756" s="25">
        <v>-3279241.36</v>
      </c>
      <c r="F1756" s="25">
        <v>-2325223.9500000002</v>
      </c>
      <c r="G1756" s="25">
        <v>-1617364.36</v>
      </c>
      <c r="H1756" s="25">
        <v>-1153425.9199999999</v>
      </c>
      <c r="I1756" s="25">
        <v>-867273.09</v>
      </c>
      <c r="J1756" s="25">
        <v>-489551.39</v>
      </c>
      <c r="K1756" s="25">
        <v>-0.45</v>
      </c>
      <c r="L1756" s="25">
        <v>0</v>
      </c>
      <c r="M1756" s="25">
        <v>0</v>
      </c>
      <c r="N1756" s="25">
        <v>0</v>
      </c>
      <c r="O1756" s="25">
        <v>0</v>
      </c>
      <c r="P1756" s="25">
        <v>0</v>
      </c>
      <c r="Q1756" s="25">
        <v>0</v>
      </c>
      <c r="R1756" s="25">
        <f t="shared" si="241"/>
        <v>-674371.65333333332</v>
      </c>
      <c r="T1756" s="26"/>
      <c r="U1756" s="26"/>
      <c r="V1756" s="26">
        <f t="shared" si="247"/>
        <v>-674371.65333333332</v>
      </c>
      <c r="W1756" s="26"/>
      <c r="X1756" s="26"/>
      <c r="Y1756" s="26">
        <f>V1756</f>
        <v>-674371.65333333332</v>
      </c>
      <c r="Z1756" s="26"/>
      <c r="AA1756" s="26"/>
      <c r="AB1756" s="1"/>
      <c r="AC1756" s="27">
        <f t="shared" si="246"/>
        <v>1</v>
      </c>
    </row>
    <row r="1757" spans="1:29" ht="13.5" hidden="1" outlineLevel="3" thickBot="1" x14ac:dyDescent="0.25">
      <c r="A1757" s="28" t="s">
        <v>3522</v>
      </c>
      <c r="B1757" s="28" t="s">
        <v>3523</v>
      </c>
      <c r="C1757" s="24" t="s">
        <v>3584</v>
      </c>
      <c r="D1757" s="24" t="s">
        <v>3585</v>
      </c>
      <c r="E1757" s="25">
        <v>-860613.91</v>
      </c>
      <c r="F1757" s="25">
        <v>-832164.27</v>
      </c>
      <c r="G1757" s="25">
        <v>-803714.59</v>
      </c>
      <c r="H1757" s="25">
        <v>-775264.95</v>
      </c>
      <c r="I1757" s="25">
        <v>-746814.62</v>
      </c>
      <c r="J1757" s="25">
        <v>-718365.56</v>
      </c>
      <c r="K1757" s="25">
        <v>-674937.7</v>
      </c>
      <c r="L1757" s="25">
        <v>-651522.55000000005</v>
      </c>
      <c r="M1757" s="25">
        <v>-628107.46</v>
      </c>
      <c r="N1757" s="25">
        <v>-604692.35</v>
      </c>
      <c r="O1757" s="25">
        <v>-581277.23</v>
      </c>
      <c r="P1757" s="25">
        <v>-557862.11</v>
      </c>
      <c r="Q1757" s="25">
        <v>-534447</v>
      </c>
      <c r="R1757" s="25">
        <f t="shared" si="241"/>
        <v>-689354.48708333331</v>
      </c>
      <c r="T1757" s="26"/>
      <c r="U1757" s="26"/>
      <c r="V1757" s="26">
        <f t="shared" si="247"/>
        <v>-689354.48708333331</v>
      </c>
      <c r="W1757" s="26"/>
      <c r="X1757" s="26"/>
      <c r="Y1757" s="26"/>
      <c r="Z1757" s="26"/>
      <c r="AA1757" s="26">
        <f>V1757</f>
        <v>-689354.48708333331</v>
      </c>
      <c r="AB1757" s="1"/>
      <c r="AC1757" s="27">
        <f t="shared" si="246"/>
        <v>0</v>
      </c>
    </row>
    <row r="1758" spans="1:29" ht="13.5" hidden="1" outlineLevel="3" thickBot="1" x14ac:dyDescent="0.25">
      <c r="A1758" s="28" t="s">
        <v>3522</v>
      </c>
      <c r="B1758" s="28" t="s">
        <v>3523</v>
      </c>
      <c r="C1758" s="24" t="s">
        <v>3586</v>
      </c>
      <c r="D1758" s="24" t="s">
        <v>3587</v>
      </c>
      <c r="E1758" s="25">
        <v>2123555.63</v>
      </c>
      <c r="F1758" s="25">
        <v>2105229.2000000002</v>
      </c>
      <c r="G1758" s="25">
        <v>2140699.7200000002</v>
      </c>
      <c r="H1758" s="25">
        <v>2174413.29</v>
      </c>
      <c r="I1758" s="25">
        <v>2209955.2999999998</v>
      </c>
      <c r="J1758" s="25">
        <v>2143254.04</v>
      </c>
      <c r="K1758" s="25">
        <v>2175917.4300000002</v>
      </c>
      <c r="L1758" s="25">
        <v>2212520.69</v>
      </c>
      <c r="M1758" s="25">
        <v>2249179.5</v>
      </c>
      <c r="N1758" s="25">
        <v>2117201.36</v>
      </c>
      <c r="O1758" s="25">
        <v>2216788.4</v>
      </c>
      <c r="P1758" s="25">
        <v>2250056.0499999998</v>
      </c>
      <c r="Q1758" s="25">
        <v>2343841.5</v>
      </c>
      <c r="R1758" s="25">
        <f t="shared" si="241"/>
        <v>2185742.7954166667</v>
      </c>
      <c r="T1758" s="26"/>
      <c r="U1758" s="26"/>
      <c r="V1758" s="26">
        <f t="shared" si="247"/>
        <v>2185742.7954166667</v>
      </c>
      <c r="W1758" s="26"/>
      <c r="X1758" s="26"/>
      <c r="Y1758" s="26"/>
      <c r="Z1758" s="26">
        <v>638.27</v>
      </c>
      <c r="AA1758" s="26">
        <f>V1758-Z1758</f>
        <v>2185104.5254166666</v>
      </c>
      <c r="AB1758" s="1"/>
      <c r="AC1758" s="27">
        <f t="shared" si="246"/>
        <v>0</v>
      </c>
    </row>
    <row r="1759" spans="1:29" ht="13.5" hidden="1" outlineLevel="3" thickBot="1" x14ac:dyDescent="0.25">
      <c r="A1759" s="28" t="s">
        <v>3522</v>
      </c>
      <c r="B1759" s="28" t="s">
        <v>3523</v>
      </c>
      <c r="C1759" s="24" t="s">
        <v>3588</v>
      </c>
      <c r="D1759" s="24" t="s">
        <v>3589</v>
      </c>
      <c r="E1759" s="25">
        <v>-432540.98</v>
      </c>
      <c r="F1759" s="25">
        <v>-553641.22</v>
      </c>
      <c r="G1759" s="25">
        <v>-681418.8</v>
      </c>
      <c r="H1759" s="25">
        <v>-762928.83</v>
      </c>
      <c r="I1759" s="25">
        <v>-736894.93</v>
      </c>
      <c r="J1759" s="25">
        <v>-691593.77</v>
      </c>
      <c r="K1759" s="25">
        <v>-625981.66</v>
      </c>
      <c r="L1759" s="25">
        <v>-505031.44</v>
      </c>
      <c r="M1759" s="25">
        <v>-378818.82</v>
      </c>
      <c r="N1759" s="25">
        <v>-275235.74</v>
      </c>
      <c r="O1759" s="25">
        <v>-195542.59</v>
      </c>
      <c r="P1759" s="25">
        <v>-156822.63</v>
      </c>
      <c r="Q1759" s="25">
        <v>-192358.25</v>
      </c>
      <c r="R1759" s="25">
        <f t="shared" si="241"/>
        <v>-489696.67041666672</v>
      </c>
      <c r="T1759" s="26"/>
      <c r="U1759" s="26"/>
      <c r="V1759" s="26">
        <f t="shared" si="247"/>
        <v>-489696.67041666672</v>
      </c>
      <c r="W1759" s="26"/>
      <c r="X1759" s="26"/>
      <c r="Y1759" s="26"/>
      <c r="Z1759" s="26">
        <f t="shared" ref="Z1759" si="250">V1759</f>
        <v>-489696.67041666672</v>
      </c>
      <c r="AA1759" s="26"/>
      <c r="AB1759" s="1"/>
      <c r="AC1759" s="27">
        <f t="shared" si="246"/>
        <v>0</v>
      </c>
    </row>
    <row r="1760" spans="1:29" ht="13.5" hidden="1" outlineLevel="3" thickBot="1" x14ac:dyDescent="0.25">
      <c r="A1760" s="28" t="s">
        <v>3522</v>
      </c>
      <c r="B1760" s="28" t="s">
        <v>3523</v>
      </c>
      <c r="C1760" s="24" t="s">
        <v>3590</v>
      </c>
      <c r="D1760" s="24" t="s">
        <v>3591</v>
      </c>
      <c r="E1760" s="25">
        <v>-1850111.39</v>
      </c>
      <c r="F1760" s="25">
        <v>-1914765.14</v>
      </c>
      <c r="G1760" s="25">
        <v>-1961361.3</v>
      </c>
      <c r="H1760" s="25">
        <v>-2847187</v>
      </c>
      <c r="I1760" s="25">
        <v>-2847187</v>
      </c>
      <c r="J1760" s="25">
        <v>-2847187</v>
      </c>
      <c r="K1760" s="25">
        <v>-2847187</v>
      </c>
      <c r="L1760" s="25">
        <v>-2847187</v>
      </c>
      <c r="M1760" s="25">
        <v>-2847187</v>
      </c>
      <c r="N1760" s="25">
        <v>-2847187</v>
      </c>
      <c r="O1760" s="25">
        <v>-2847187</v>
      </c>
      <c r="P1760" s="25">
        <v>-2847187</v>
      </c>
      <c r="Q1760" s="25">
        <v>-2847187</v>
      </c>
      <c r="R1760" s="25">
        <f t="shared" si="241"/>
        <v>-2654121.5529166665</v>
      </c>
      <c r="T1760" s="26"/>
      <c r="U1760" s="26"/>
      <c r="V1760" s="26">
        <f t="shared" si="247"/>
        <v>-2654121.5529166665</v>
      </c>
      <c r="W1760" s="26"/>
      <c r="X1760" s="26"/>
      <c r="Y1760" s="26"/>
      <c r="Z1760" s="26"/>
      <c r="AA1760" s="26">
        <f t="shared" ref="AA1760:AA1768" si="251">V1760</f>
        <v>-2654121.5529166665</v>
      </c>
      <c r="AB1760" s="1"/>
      <c r="AC1760" s="27">
        <f t="shared" si="246"/>
        <v>0</v>
      </c>
    </row>
    <row r="1761" spans="1:29" ht="13.5" hidden="1" outlineLevel="3" thickBot="1" x14ac:dyDescent="0.25">
      <c r="A1761" s="28" t="s">
        <v>3522</v>
      </c>
      <c r="B1761" s="28" t="s">
        <v>3523</v>
      </c>
      <c r="C1761" s="24" t="s">
        <v>3592</v>
      </c>
      <c r="D1761" s="24" t="s">
        <v>3593</v>
      </c>
      <c r="E1761" s="25">
        <v>-1896520.91</v>
      </c>
      <c r="F1761" s="25">
        <v>-1890719.83</v>
      </c>
      <c r="G1761" s="25">
        <v>-1864461.89</v>
      </c>
      <c r="H1761" s="25">
        <v>-1866503.08</v>
      </c>
      <c r="I1761" s="25">
        <v>-1956098.76</v>
      </c>
      <c r="J1761" s="25">
        <v>-1668705.12</v>
      </c>
      <c r="K1761" s="25">
        <v>-1370302.89</v>
      </c>
      <c r="L1761" s="25">
        <v>-1073823.08</v>
      </c>
      <c r="M1761" s="25">
        <v>-768746.67</v>
      </c>
      <c r="N1761" s="25">
        <v>-654841.81000000006</v>
      </c>
      <c r="O1761" s="25">
        <v>-613171.69999999995</v>
      </c>
      <c r="P1761" s="25">
        <v>-577945.73</v>
      </c>
      <c r="Q1761" s="25">
        <v>-545043.44999999995</v>
      </c>
      <c r="R1761" s="25">
        <f t="shared" si="241"/>
        <v>-1293841.895</v>
      </c>
      <c r="T1761" s="26"/>
      <c r="U1761" s="26"/>
      <c r="V1761" s="26">
        <f t="shared" si="247"/>
        <v>-1293841.895</v>
      </c>
      <c r="W1761" s="26"/>
      <c r="X1761" s="26"/>
      <c r="Y1761" s="26"/>
      <c r="Z1761" s="26"/>
      <c r="AA1761" s="26">
        <f t="shared" si="251"/>
        <v>-1293841.895</v>
      </c>
      <c r="AB1761" s="1"/>
      <c r="AC1761" s="27">
        <f t="shared" si="246"/>
        <v>0</v>
      </c>
    </row>
    <row r="1762" spans="1:29" ht="13.5" hidden="1" outlineLevel="3" thickBot="1" x14ac:dyDescent="0.25">
      <c r="A1762" s="28" t="s">
        <v>3522</v>
      </c>
      <c r="B1762" s="28" t="s">
        <v>3523</v>
      </c>
      <c r="C1762" s="24" t="s">
        <v>3594</v>
      </c>
      <c r="D1762" s="24" t="s">
        <v>3595</v>
      </c>
      <c r="E1762" s="25">
        <v>2701011.59</v>
      </c>
      <c r="F1762" s="25">
        <v>2803872.18</v>
      </c>
      <c r="G1762" s="25">
        <v>2842839.09</v>
      </c>
      <c r="H1762" s="25">
        <v>2879646.79</v>
      </c>
      <c r="I1762" s="25">
        <v>2861396.33</v>
      </c>
      <c r="J1762" s="25">
        <v>2623042.77</v>
      </c>
      <c r="K1762" s="25">
        <v>2606629.7200000002</v>
      </c>
      <c r="L1762" s="25">
        <v>2749962.42</v>
      </c>
      <c r="M1762" s="25">
        <v>2800981.05</v>
      </c>
      <c r="N1762" s="25">
        <v>2916963.21</v>
      </c>
      <c r="O1762" s="25">
        <v>2777470.22</v>
      </c>
      <c r="P1762" s="25">
        <v>2602491.0699999998</v>
      </c>
      <c r="Q1762" s="25">
        <v>2397400.39</v>
      </c>
      <c r="R1762" s="25">
        <f t="shared" si="241"/>
        <v>2751208.4033333329</v>
      </c>
      <c r="T1762" s="26"/>
      <c r="U1762" s="26"/>
      <c r="V1762" s="26">
        <f t="shared" si="247"/>
        <v>2751208.4033333329</v>
      </c>
      <c r="W1762" s="26"/>
      <c r="X1762" s="26"/>
      <c r="Y1762" s="26"/>
      <c r="Z1762" s="26"/>
      <c r="AA1762" s="26">
        <f t="shared" si="251"/>
        <v>2751208.4033333329</v>
      </c>
      <c r="AB1762" s="1"/>
      <c r="AC1762" s="27">
        <f t="shared" si="246"/>
        <v>0</v>
      </c>
    </row>
    <row r="1763" spans="1:29" ht="13.5" hidden="1" outlineLevel="3" thickBot="1" x14ac:dyDescent="0.25">
      <c r="A1763" s="28" t="s">
        <v>3522</v>
      </c>
      <c r="B1763" s="28" t="s">
        <v>3523</v>
      </c>
      <c r="C1763" s="24" t="s">
        <v>3596</v>
      </c>
      <c r="D1763" s="24" t="s">
        <v>3597</v>
      </c>
      <c r="E1763" s="25">
        <v>-1126992.83</v>
      </c>
      <c r="F1763" s="25">
        <v>-1944193.75</v>
      </c>
      <c r="G1763" s="25">
        <v>-2010980.22</v>
      </c>
      <c r="H1763" s="25">
        <v>-2021982.8</v>
      </c>
      <c r="I1763" s="25">
        <v>-2054717.53</v>
      </c>
      <c r="J1763" s="25">
        <v>-2102000.6</v>
      </c>
      <c r="K1763" s="25">
        <v>-2238077.91</v>
      </c>
      <c r="L1763" s="25">
        <v>-2218168.41</v>
      </c>
      <c r="M1763" s="25">
        <v>-2206571.2000000002</v>
      </c>
      <c r="N1763" s="25">
        <v>-2143868.29</v>
      </c>
      <c r="O1763" s="25">
        <v>-1770157.51</v>
      </c>
      <c r="P1763" s="25">
        <v>-1605821.62</v>
      </c>
      <c r="Q1763" s="25">
        <v>-1606490.28</v>
      </c>
      <c r="R1763" s="25">
        <f t="shared" si="241"/>
        <v>-1973606.7829166669</v>
      </c>
      <c r="T1763" s="26"/>
      <c r="U1763" s="26"/>
      <c r="V1763" s="26">
        <f t="shared" si="247"/>
        <v>-1973606.7829166669</v>
      </c>
      <c r="W1763" s="26"/>
      <c r="X1763" s="26"/>
      <c r="Y1763" s="26"/>
      <c r="Z1763" s="26"/>
      <c r="AA1763" s="26">
        <f t="shared" si="251"/>
        <v>-1973606.7829166669</v>
      </c>
      <c r="AB1763" s="1"/>
      <c r="AC1763" s="27">
        <f t="shared" si="246"/>
        <v>0</v>
      </c>
    </row>
    <row r="1764" spans="1:29" ht="13.5" hidden="1" outlineLevel="3" thickBot="1" x14ac:dyDescent="0.25">
      <c r="A1764" s="28" t="s">
        <v>3522</v>
      </c>
      <c r="B1764" s="28" t="s">
        <v>3523</v>
      </c>
      <c r="C1764" s="24" t="s">
        <v>3598</v>
      </c>
      <c r="D1764" s="24" t="s">
        <v>3599</v>
      </c>
      <c r="E1764" s="25">
        <v>-540342.24</v>
      </c>
      <c r="F1764" s="25">
        <v>-553814.56999999995</v>
      </c>
      <c r="G1764" s="25">
        <v>-581747.73</v>
      </c>
      <c r="H1764" s="25">
        <v>-590592.41</v>
      </c>
      <c r="I1764" s="25">
        <v>-609306.85</v>
      </c>
      <c r="J1764" s="25">
        <v>-636329.42000000004</v>
      </c>
      <c r="K1764" s="25">
        <v>-500146.28</v>
      </c>
      <c r="L1764" s="25">
        <v>-516328.62</v>
      </c>
      <c r="M1764" s="25">
        <v>-517029.9</v>
      </c>
      <c r="N1764" s="25">
        <v>-510171.92</v>
      </c>
      <c r="O1764" s="25">
        <v>-498872.9</v>
      </c>
      <c r="P1764" s="25">
        <v>-476994.45</v>
      </c>
      <c r="Q1764" s="25">
        <v>-497091.62</v>
      </c>
      <c r="R1764" s="25">
        <f t="shared" si="241"/>
        <v>-542504.33166666667</v>
      </c>
      <c r="T1764" s="26"/>
      <c r="U1764" s="26"/>
      <c r="V1764" s="26">
        <f t="shared" si="247"/>
        <v>-542504.33166666667</v>
      </c>
      <c r="W1764" s="26"/>
      <c r="X1764" s="26"/>
      <c r="Y1764" s="26"/>
      <c r="Z1764" s="26"/>
      <c r="AA1764" s="26">
        <f t="shared" si="251"/>
        <v>-542504.33166666667</v>
      </c>
      <c r="AB1764" s="1"/>
      <c r="AC1764" s="27">
        <f t="shared" si="246"/>
        <v>0</v>
      </c>
    </row>
    <row r="1765" spans="1:29" ht="13.5" hidden="1" outlineLevel="3" thickBot="1" x14ac:dyDescent="0.25">
      <c r="A1765" s="28" t="s">
        <v>3522</v>
      </c>
      <c r="B1765" s="28" t="s">
        <v>3523</v>
      </c>
      <c r="C1765" s="24" t="s">
        <v>3600</v>
      </c>
      <c r="D1765" s="24" t="s">
        <v>3601</v>
      </c>
      <c r="E1765" s="25">
        <v>-238116.55</v>
      </c>
      <c r="F1765" s="25">
        <v>-241974.13</v>
      </c>
      <c r="G1765" s="25">
        <v>-249072.91</v>
      </c>
      <c r="H1765" s="25">
        <v>-252263.83</v>
      </c>
      <c r="I1765" s="25">
        <v>-121954.24000000001</v>
      </c>
      <c r="J1765" s="25">
        <v>-128869.3</v>
      </c>
      <c r="K1765" s="25">
        <v>-134325.81</v>
      </c>
      <c r="L1765" s="25">
        <v>-141082.56</v>
      </c>
      <c r="M1765" s="25">
        <v>-143165.03</v>
      </c>
      <c r="N1765" s="25">
        <v>-142859.82999999999</v>
      </c>
      <c r="O1765" s="25">
        <v>-141740.10999999999</v>
      </c>
      <c r="P1765" s="25">
        <v>-137932.17000000001</v>
      </c>
      <c r="Q1765" s="25">
        <v>-143469.09</v>
      </c>
      <c r="R1765" s="25">
        <f t="shared" si="241"/>
        <v>-168836.06166666665</v>
      </c>
      <c r="T1765" s="26"/>
      <c r="U1765" s="26"/>
      <c r="V1765" s="26">
        <f t="shared" si="247"/>
        <v>-168836.06166666665</v>
      </c>
      <c r="W1765" s="26"/>
      <c r="X1765" s="26"/>
      <c r="Y1765" s="26"/>
      <c r="Z1765" s="26"/>
      <c r="AA1765" s="26">
        <f t="shared" si="251"/>
        <v>-168836.06166666665</v>
      </c>
      <c r="AB1765" s="1"/>
      <c r="AC1765" s="27">
        <f t="shared" si="246"/>
        <v>0</v>
      </c>
    </row>
    <row r="1766" spans="1:29" ht="13.5" hidden="1" outlineLevel="3" thickBot="1" x14ac:dyDescent="0.25">
      <c r="A1766" s="28" t="s">
        <v>3522</v>
      </c>
      <c r="B1766" s="28" t="s">
        <v>3523</v>
      </c>
      <c r="C1766" s="24" t="s">
        <v>3602</v>
      </c>
      <c r="D1766" s="24" t="s">
        <v>3603</v>
      </c>
      <c r="E1766" s="25">
        <v>-5316082.47</v>
      </c>
      <c r="F1766" s="25">
        <v>-5250882.84</v>
      </c>
      <c r="G1766" s="25">
        <v>-5463994.0999999996</v>
      </c>
      <c r="H1766" s="25">
        <v>-5518916.2400000002</v>
      </c>
      <c r="I1766" s="25">
        <v>-5695550.7599999998</v>
      </c>
      <c r="J1766" s="25">
        <v>-5913368.5999999996</v>
      </c>
      <c r="K1766" s="25">
        <v>-5654684.7599999998</v>
      </c>
      <c r="L1766" s="25">
        <v>-5664333.4500000002</v>
      </c>
      <c r="M1766" s="25">
        <v>-5076075.8499999996</v>
      </c>
      <c r="N1766" s="25">
        <v>-4916750.26</v>
      </c>
      <c r="O1766" s="25">
        <v>-4872961.54</v>
      </c>
      <c r="P1766" s="25">
        <v>-4789817.3</v>
      </c>
      <c r="Q1766" s="25">
        <v>-4911851.51</v>
      </c>
      <c r="R1766" s="25">
        <f t="shared" si="241"/>
        <v>-5327608.5575000001</v>
      </c>
      <c r="T1766" s="26"/>
      <c r="U1766" s="26"/>
      <c r="V1766" s="26">
        <f t="shared" si="247"/>
        <v>-5327608.5575000001</v>
      </c>
      <c r="W1766" s="26"/>
      <c r="X1766" s="26"/>
      <c r="Y1766" s="26"/>
      <c r="Z1766" s="26"/>
      <c r="AA1766" s="26">
        <f t="shared" si="251"/>
        <v>-5327608.5575000001</v>
      </c>
      <c r="AB1766" s="1"/>
      <c r="AC1766" s="27">
        <f t="shared" si="246"/>
        <v>0</v>
      </c>
    </row>
    <row r="1767" spans="1:29" ht="13.5" hidden="1" outlineLevel="3" thickBot="1" x14ac:dyDescent="0.25">
      <c r="A1767" s="28" t="s">
        <v>3522</v>
      </c>
      <c r="B1767" s="28" t="s">
        <v>3523</v>
      </c>
      <c r="C1767" s="24" t="s">
        <v>3604</v>
      </c>
      <c r="D1767" s="24" t="s">
        <v>3605</v>
      </c>
      <c r="E1767" s="25">
        <v>-125301.36</v>
      </c>
      <c r="F1767" s="25">
        <v>-129566.76</v>
      </c>
      <c r="G1767" s="25">
        <v>-134397.54</v>
      </c>
      <c r="H1767" s="25">
        <v>-136611.72</v>
      </c>
      <c r="I1767" s="25">
        <v>-140507.71</v>
      </c>
      <c r="J1767" s="25">
        <v>-145595.45000000001</v>
      </c>
      <c r="K1767" s="25">
        <v>-149565.32</v>
      </c>
      <c r="L1767" s="25">
        <v>-152112.13</v>
      </c>
      <c r="M1767" s="25">
        <v>-153617.51</v>
      </c>
      <c r="N1767" s="25">
        <v>-154927.54999999999</v>
      </c>
      <c r="O1767" s="25">
        <v>-155258.66</v>
      </c>
      <c r="P1767" s="25">
        <v>-154894.46</v>
      </c>
      <c r="Q1767" s="25">
        <v>-156196.44</v>
      </c>
      <c r="R1767" s="25">
        <f t="shared" si="241"/>
        <v>-145650.30916666667</v>
      </c>
      <c r="T1767" s="26"/>
      <c r="U1767" s="26"/>
      <c r="V1767" s="26">
        <f t="shared" si="247"/>
        <v>-145650.30916666667</v>
      </c>
      <c r="W1767" s="26"/>
      <c r="X1767" s="26"/>
      <c r="Y1767" s="26"/>
      <c r="Z1767" s="26"/>
      <c r="AA1767" s="26">
        <f t="shared" si="251"/>
        <v>-145650.30916666667</v>
      </c>
      <c r="AB1767" s="1"/>
      <c r="AC1767" s="27">
        <f t="shared" si="246"/>
        <v>0</v>
      </c>
    </row>
    <row r="1768" spans="1:29" ht="13.5" hidden="1" outlineLevel="3" thickBot="1" x14ac:dyDescent="0.25">
      <c r="A1768" s="28" t="s">
        <v>3522</v>
      </c>
      <c r="B1768" s="28" t="s">
        <v>3523</v>
      </c>
      <c r="C1768" s="24" t="s">
        <v>3606</v>
      </c>
      <c r="D1768" s="24" t="s">
        <v>3607</v>
      </c>
      <c r="E1768" s="25">
        <v>-656773.04</v>
      </c>
      <c r="F1768" s="25">
        <v>-670126.56999999995</v>
      </c>
      <c r="G1768" s="25">
        <v>-686211.14</v>
      </c>
      <c r="H1768" s="25">
        <v>-652031.89</v>
      </c>
      <c r="I1768" s="25">
        <v>-665934.06999999995</v>
      </c>
      <c r="J1768" s="25">
        <v>-645882.24</v>
      </c>
      <c r="K1768" s="25">
        <v>-658079.80000000005</v>
      </c>
      <c r="L1768" s="25">
        <v>-675620.5</v>
      </c>
      <c r="M1768" s="25">
        <v>-680572.82</v>
      </c>
      <c r="N1768" s="25">
        <v>-647796.56999999995</v>
      </c>
      <c r="O1768" s="25">
        <v>-648647.06999999995</v>
      </c>
      <c r="P1768" s="25">
        <v>-647584.93000000005</v>
      </c>
      <c r="Q1768" s="25">
        <v>-664306.36</v>
      </c>
      <c r="R1768" s="25">
        <f t="shared" si="241"/>
        <v>-661585.6083333334</v>
      </c>
      <c r="T1768" s="26"/>
      <c r="U1768" s="26"/>
      <c r="V1768" s="26">
        <f t="shared" si="247"/>
        <v>-661585.6083333334</v>
      </c>
      <c r="W1768" s="26"/>
      <c r="X1768" s="26"/>
      <c r="Y1768" s="26"/>
      <c r="Z1768" s="26"/>
      <c r="AA1768" s="26">
        <f t="shared" si="251"/>
        <v>-661585.6083333334</v>
      </c>
      <c r="AB1768" s="1"/>
      <c r="AC1768" s="27">
        <f t="shared" si="246"/>
        <v>0</v>
      </c>
    </row>
    <row r="1769" spans="1:29" ht="13.5" hidden="1" outlineLevel="3" thickBot="1" x14ac:dyDescent="0.25">
      <c r="A1769" s="28" t="s">
        <v>3522</v>
      </c>
      <c r="B1769" s="28" t="s">
        <v>3523</v>
      </c>
      <c r="C1769" s="24" t="s">
        <v>3608</v>
      </c>
      <c r="D1769" s="24" t="s">
        <v>3609</v>
      </c>
      <c r="E1769" s="25">
        <v>8003608.4900000002</v>
      </c>
      <c r="F1769" s="25">
        <v>8790558.6199999992</v>
      </c>
      <c r="G1769" s="25">
        <v>9126403.6400000006</v>
      </c>
      <c r="H1769" s="25">
        <v>9172398.8900000006</v>
      </c>
      <c r="I1769" s="25">
        <v>9287971.1600000001</v>
      </c>
      <c r="J1769" s="25">
        <v>9572045.6099999994</v>
      </c>
      <c r="K1769" s="25">
        <v>9334879.8800000008</v>
      </c>
      <c r="L1769" s="25">
        <v>9334879.8800000008</v>
      </c>
      <c r="M1769" s="25">
        <v>9334879.8800000008</v>
      </c>
      <c r="N1769" s="25">
        <v>8516374.4199999999</v>
      </c>
      <c r="O1769" s="25">
        <v>8516374.4199999999</v>
      </c>
      <c r="P1769" s="25">
        <v>8516374.4199999999</v>
      </c>
      <c r="Q1769" s="25">
        <v>7979405.2999999998</v>
      </c>
      <c r="R1769" s="25">
        <f t="shared" si="241"/>
        <v>8957887.3095833343</v>
      </c>
      <c r="T1769" s="26"/>
      <c r="U1769" s="26"/>
      <c r="V1769" s="26">
        <f t="shared" si="247"/>
        <v>8957887.3095833343</v>
      </c>
      <c r="W1769" s="26"/>
      <c r="X1769" s="26"/>
      <c r="Y1769" s="26"/>
      <c r="Z1769" s="26">
        <f>V1769</f>
        <v>8957887.3095833343</v>
      </c>
      <c r="AA1769" s="26"/>
      <c r="AB1769" s="1"/>
      <c r="AC1769" s="27">
        <f t="shared" si="246"/>
        <v>0</v>
      </c>
    </row>
    <row r="1770" spans="1:29" ht="13.5" hidden="1" outlineLevel="3" thickBot="1" x14ac:dyDescent="0.25">
      <c r="A1770" s="28" t="s">
        <v>3522</v>
      </c>
      <c r="B1770" s="28" t="s">
        <v>3523</v>
      </c>
      <c r="C1770" s="24" t="s">
        <v>3610</v>
      </c>
      <c r="D1770" s="24" t="s">
        <v>3611</v>
      </c>
      <c r="E1770" s="25">
        <v>-781249.67</v>
      </c>
      <c r="F1770" s="25">
        <v>-799410.54</v>
      </c>
      <c r="G1770" s="25">
        <v>-797047.59</v>
      </c>
      <c r="H1770" s="25">
        <v>-788051.61</v>
      </c>
      <c r="I1770" s="25">
        <v>-718701.43</v>
      </c>
      <c r="J1770" s="25">
        <v>-693689.62</v>
      </c>
      <c r="K1770" s="25">
        <v>-602947.31999999995</v>
      </c>
      <c r="L1770" s="25">
        <v>-622128.27</v>
      </c>
      <c r="M1770" s="25">
        <v>-538171.77</v>
      </c>
      <c r="N1770" s="25">
        <v>-507324.8</v>
      </c>
      <c r="O1770" s="25">
        <v>-510619.32</v>
      </c>
      <c r="P1770" s="25">
        <v>-512774.23</v>
      </c>
      <c r="Q1770" s="25">
        <v>-396063.52</v>
      </c>
      <c r="R1770" s="25">
        <f t="shared" si="241"/>
        <v>-639960.25791666668</v>
      </c>
      <c r="T1770" s="26"/>
      <c r="U1770" s="26"/>
      <c r="V1770" s="26">
        <f t="shared" si="247"/>
        <v>-639960.25791666668</v>
      </c>
      <c r="W1770" s="26"/>
      <c r="X1770" s="26"/>
      <c r="Y1770" s="26"/>
      <c r="Z1770" s="26">
        <f>V1770</f>
        <v>-639960.25791666668</v>
      </c>
      <c r="AA1770" s="26"/>
      <c r="AB1770" s="1"/>
      <c r="AC1770" s="27">
        <f t="shared" si="246"/>
        <v>0</v>
      </c>
    </row>
    <row r="1771" spans="1:29" ht="13.5" hidden="1" outlineLevel="3" thickBot="1" x14ac:dyDescent="0.25">
      <c r="A1771" s="28" t="s">
        <v>3522</v>
      </c>
      <c r="B1771" s="28" t="s">
        <v>3523</v>
      </c>
      <c r="C1771" s="24" t="s">
        <v>3612</v>
      </c>
      <c r="D1771" s="24" t="s">
        <v>3613</v>
      </c>
      <c r="E1771" s="25">
        <v>-264594.61</v>
      </c>
      <c r="F1771" s="25">
        <v>-264258.49</v>
      </c>
      <c r="G1771" s="25">
        <v>-263694.76</v>
      </c>
      <c r="H1771" s="25">
        <v>-263453.08</v>
      </c>
      <c r="I1771" s="25">
        <v>-261787.53</v>
      </c>
      <c r="J1771" s="25">
        <v>-261563.91</v>
      </c>
      <c r="K1771" s="25">
        <v>-261297.56</v>
      </c>
      <c r="L1771" s="25">
        <v>-261058.14</v>
      </c>
      <c r="M1771" s="25">
        <v>-261272.95</v>
      </c>
      <c r="N1771" s="25">
        <v>-261179.42</v>
      </c>
      <c r="O1771" s="25">
        <v>-260989.87</v>
      </c>
      <c r="P1771" s="25">
        <v>-260989.29</v>
      </c>
      <c r="Q1771" s="25">
        <v>-260965.91</v>
      </c>
      <c r="R1771" s="25">
        <f t="shared" si="241"/>
        <v>-262027.10500000007</v>
      </c>
      <c r="T1771" s="26"/>
      <c r="U1771" s="26"/>
      <c r="V1771" s="26">
        <f t="shared" si="247"/>
        <v>-262027.10500000007</v>
      </c>
      <c r="W1771" s="26"/>
      <c r="X1771" s="26"/>
      <c r="Y1771" s="26"/>
      <c r="Z1771" s="26">
        <f>V1771</f>
        <v>-262027.10500000007</v>
      </c>
      <c r="AA1771" s="26"/>
      <c r="AB1771" s="1"/>
      <c r="AC1771" s="27">
        <f t="shared" si="246"/>
        <v>0</v>
      </c>
    </row>
    <row r="1772" spans="1:29" ht="13.5" hidden="1" outlineLevel="3" thickBot="1" x14ac:dyDescent="0.25">
      <c r="A1772" s="28" t="s">
        <v>3522</v>
      </c>
      <c r="B1772" s="28" t="s">
        <v>3523</v>
      </c>
      <c r="C1772" s="24" t="s">
        <v>3614</v>
      </c>
      <c r="D1772" s="24" t="s">
        <v>3615</v>
      </c>
      <c r="E1772" s="25">
        <v>-2794852.1</v>
      </c>
      <c r="F1772" s="25">
        <v>-3485106.01</v>
      </c>
      <c r="G1772" s="25">
        <v>-3749458.48</v>
      </c>
      <c r="H1772" s="25">
        <v>-3225343.08</v>
      </c>
      <c r="I1772" s="25">
        <v>-3021001.35</v>
      </c>
      <c r="J1772" s="25">
        <v>-3287533.79</v>
      </c>
      <c r="K1772" s="25">
        <v>-3879267.89</v>
      </c>
      <c r="L1772" s="25">
        <v>-5396994.29</v>
      </c>
      <c r="M1772" s="25">
        <v>-5918714.5099999998</v>
      </c>
      <c r="N1772" s="25">
        <v>-5598844.0800000001</v>
      </c>
      <c r="O1772" s="25">
        <v>-5187771.03</v>
      </c>
      <c r="P1772" s="25">
        <v>-4859635.4800000004</v>
      </c>
      <c r="Q1772" s="25">
        <v>-4761936.88</v>
      </c>
      <c r="R1772" s="25">
        <f t="shared" si="241"/>
        <v>-4282338.7066666661</v>
      </c>
      <c r="T1772" s="26"/>
      <c r="U1772" s="26"/>
      <c r="V1772" s="26">
        <f t="shared" si="247"/>
        <v>-4282338.7066666661</v>
      </c>
      <c r="W1772" s="26"/>
      <c r="X1772" s="26"/>
      <c r="Y1772" s="26"/>
      <c r="Z1772" s="26">
        <f>V1772</f>
        <v>-4282338.7066666661</v>
      </c>
      <c r="AA1772" s="26"/>
      <c r="AB1772" s="1"/>
      <c r="AC1772" s="27">
        <f t="shared" si="246"/>
        <v>0</v>
      </c>
    </row>
    <row r="1773" spans="1:29" ht="13.5" hidden="1" outlineLevel="3" thickBot="1" x14ac:dyDescent="0.25">
      <c r="A1773" s="28" t="s">
        <v>3522</v>
      </c>
      <c r="B1773" s="28" t="s">
        <v>3523</v>
      </c>
      <c r="C1773" s="24" t="s">
        <v>3616</v>
      </c>
      <c r="D1773" s="24" t="s">
        <v>3617</v>
      </c>
      <c r="E1773" s="25">
        <v>-2123555.63</v>
      </c>
      <c r="F1773" s="25">
        <v>-2105229.2000000002</v>
      </c>
      <c r="G1773" s="25">
        <v>-2140699.7200000002</v>
      </c>
      <c r="H1773" s="25">
        <v>-2174413.29</v>
      </c>
      <c r="I1773" s="25">
        <v>-2209955.2999999998</v>
      </c>
      <c r="J1773" s="25">
        <v>-2143254.04</v>
      </c>
      <c r="K1773" s="25">
        <v>-2175917.4300000002</v>
      </c>
      <c r="L1773" s="25">
        <v>-2212520.69</v>
      </c>
      <c r="M1773" s="25">
        <v>-2249179.5</v>
      </c>
      <c r="N1773" s="25">
        <v>-2117201.36</v>
      </c>
      <c r="O1773" s="25">
        <v>-2216788.4</v>
      </c>
      <c r="P1773" s="25">
        <v>-2250056.0499999998</v>
      </c>
      <c r="Q1773" s="25">
        <v>-2343841.5</v>
      </c>
      <c r="R1773" s="25">
        <f t="shared" si="241"/>
        <v>-2185742.7954166667</v>
      </c>
      <c r="T1773" s="26"/>
      <c r="U1773" s="26"/>
      <c r="V1773" s="26">
        <f t="shared" si="247"/>
        <v>-2185742.7954166667</v>
      </c>
      <c r="W1773" s="26"/>
      <c r="X1773" s="26"/>
      <c r="Y1773" s="26"/>
      <c r="Z1773" s="26">
        <f>V1773</f>
        <v>-2185742.7954166667</v>
      </c>
      <c r="AA1773" s="26"/>
      <c r="AB1773" s="1"/>
      <c r="AC1773" s="27">
        <f t="shared" si="246"/>
        <v>0</v>
      </c>
    </row>
    <row r="1774" spans="1:29" ht="13.5" hidden="1" outlineLevel="3" thickBot="1" x14ac:dyDescent="0.25">
      <c r="A1774" s="28" t="s">
        <v>3522</v>
      </c>
      <c r="B1774" s="28" t="s">
        <v>3523</v>
      </c>
      <c r="C1774" s="24" t="s">
        <v>3618</v>
      </c>
      <c r="D1774" s="24" t="s">
        <v>3619</v>
      </c>
      <c r="E1774" s="25">
        <v>-3526683.19</v>
      </c>
      <c r="F1774" s="25">
        <v>-4747243.2699999996</v>
      </c>
      <c r="G1774" s="25">
        <v>-4671467.3899999997</v>
      </c>
      <c r="H1774" s="25">
        <v>-4612133.82</v>
      </c>
      <c r="I1774" s="25">
        <v>-5016845.37</v>
      </c>
      <c r="J1774" s="25">
        <v>-4977171.51</v>
      </c>
      <c r="K1774" s="25">
        <v>-4969428.0999999996</v>
      </c>
      <c r="L1774" s="25">
        <v>-4977171.51</v>
      </c>
      <c r="M1774" s="25">
        <v>-6069286.0099999998</v>
      </c>
      <c r="N1774" s="25">
        <v>-5542375.1100000003</v>
      </c>
      <c r="O1774" s="25">
        <v>-5312842.76</v>
      </c>
      <c r="P1774" s="25">
        <v>-5357614.26</v>
      </c>
      <c r="Q1774" s="25">
        <v>-5296770.07</v>
      </c>
      <c r="R1774" s="25">
        <f t="shared" si="241"/>
        <v>-5055442.1449999996</v>
      </c>
      <c r="T1774" s="26"/>
      <c r="U1774" s="26"/>
      <c r="V1774" s="26">
        <f t="shared" si="247"/>
        <v>-5055442.1449999996</v>
      </c>
      <c r="W1774" s="26"/>
      <c r="X1774" s="26"/>
      <c r="Y1774" s="26"/>
      <c r="Z1774" s="26"/>
      <c r="AA1774" s="26">
        <f>V1774</f>
        <v>-5055442.1449999996</v>
      </c>
      <c r="AB1774" s="1"/>
      <c r="AC1774" s="27">
        <f t="shared" si="246"/>
        <v>0</v>
      </c>
    </row>
    <row r="1775" spans="1:29" ht="13.5" hidden="1" outlineLevel="3" thickBot="1" x14ac:dyDescent="0.25">
      <c r="A1775" s="28" t="s">
        <v>3522</v>
      </c>
      <c r="B1775" s="28" t="s">
        <v>3523</v>
      </c>
      <c r="C1775" s="24" t="s">
        <v>3620</v>
      </c>
      <c r="D1775" s="24" t="s">
        <v>3621</v>
      </c>
      <c r="E1775" s="25">
        <v>0</v>
      </c>
      <c r="F1775" s="25">
        <v>0</v>
      </c>
      <c r="G1775" s="25">
        <v>0</v>
      </c>
      <c r="H1775" s="25">
        <v>0</v>
      </c>
      <c r="I1775" s="25">
        <v>0</v>
      </c>
      <c r="J1775" s="25">
        <v>0</v>
      </c>
      <c r="K1775" s="25">
        <v>-142788.04</v>
      </c>
      <c r="L1775" s="25">
        <v>-142788.04</v>
      </c>
      <c r="M1775" s="25">
        <v>-142788.04</v>
      </c>
      <c r="N1775" s="25">
        <v>-225809.31</v>
      </c>
      <c r="O1775" s="25">
        <v>-252375.47</v>
      </c>
      <c r="P1775" s="25">
        <v>-273232.40999999997</v>
      </c>
      <c r="Q1775" s="25">
        <v>-290869.09000000003</v>
      </c>
      <c r="R1775" s="25">
        <f t="shared" ref="R1775:R1838" si="252">(E1775+2*SUM(F1775:P1775)+Q1775)/24</f>
        <v>-110434.65458333331</v>
      </c>
      <c r="T1775" s="26"/>
      <c r="U1775" s="26"/>
      <c r="V1775" s="26">
        <f t="shared" si="247"/>
        <v>-110434.65458333331</v>
      </c>
      <c r="W1775" s="26"/>
      <c r="X1775" s="26"/>
      <c r="Y1775" s="26"/>
      <c r="Z1775" s="26">
        <f>V1775</f>
        <v>-110434.65458333331</v>
      </c>
      <c r="AA1775" s="26"/>
      <c r="AB1775" s="1"/>
      <c r="AC1775" s="27">
        <f t="shared" si="246"/>
        <v>0</v>
      </c>
    </row>
    <row r="1776" spans="1:29" ht="13.5" hidden="1" outlineLevel="3" thickBot="1" x14ac:dyDescent="0.25">
      <c r="A1776" s="28" t="s">
        <v>3522</v>
      </c>
      <c r="B1776" s="28" t="s">
        <v>3523</v>
      </c>
      <c r="C1776" s="24" t="s">
        <v>3622</v>
      </c>
      <c r="D1776" s="24" t="s">
        <v>3623</v>
      </c>
      <c r="E1776" s="25">
        <v>-629711.43000000005</v>
      </c>
      <c r="F1776" s="25">
        <v>-395339.91</v>
      </c>
      <c r="G1776" s="25">
        <v>-343656.67</v>
      </c>
      <c r="H1776" s="25">
        <v>-401953.59</v>
      </c>
      <c r="I1776" s="25">
        <v>-584001.82999999996</v>
      </c>
      <c r="J1776" s="25">
        <v>-669872.80000000005</v>
      </c>
      <c r="K1776" s="25">
        <v>-835010.22</v>
      </c>
      <c r="L1776" s="25">
        <v>-332695.78000000003</v>
      </c>
      <c r="M1776" s="25">
        <v>-174981.52</v>
      </c>
      <c r="N1776" s="25">
        <v>-330340.7</v>
      </c>
      <c r="O1776" s="25">
        <v>-272696.71999999997</v>
      </c>
      <c r="P1776" s="25">
        <v>-94632.74</v>
      </c>
      <c r="Q1776" s="25">
        <v>-123353.82</v>
      </c>
      <c r="R1776" s="25">
        <f t="shared" si="252"/>
        <v>-400976.25875000004</v>
      </c>
      <c r="T1776" s="26"/>
      <c r="U1776" s="26"/>
      <c r="V1776" s="26">
        <f t="shared" si="247"/>
        <v>-400976.25875000004</v>
      </c>
      <c r="W1776" s="26"/>
      <c r="X1776" s="26"/>
      <c r="Y1776" s="26"/>
      <c r="Z1776" s="26"/>
      <c r="AA1776" s="26">
        <f>V1776</f>
        <v>-400976.25875000004</v>
      </c>
      <c r="AB1776" s="1"/>
      <c r="AC1776" s="27">
        <f t="shared" si="246"/>
        <v>0</v>
      </c>
    </row>
    <row r="1777" spans="1:29" ht="13.5" hidden="1" outlineLevel="3" thickBot="1" x14ac:dyDescent="0.25">
      <c r="A1777" s="28" t="s">
        <v>3522</v>
      </c>
      <c r="B1777" s="28" t="s">
        <v>3523</v>
      </c>
      <c r="C1777" s="24" t="s">
        <v>3624</v>
      </c>
      <c r="D1777" s="24" t="s">
        <v>1424</v>
      </c>
      <c r="E1777" s="25">
        <v>-470597.93</v>
      </c>
      <c r="F1777" s="25">
        <v>-152589.81</v>
      </c>
      <c r="G1777" s="25">
        <v>-15690.07</v>
      </c>
      <c r="H1777" s="25">
        <v>0</v>
      </c>
      <c r="I1777" s="25">
        <v>0</v>
      </c>
      <c r="J1777" s="25">
        <v>-13986.42</v>
      </c>
      <c r="K1777" s="25">
        <v>-27912.48</v>
      </c>
      <c r="L1777" s="25">
        <v>0</v>
      </c>
      <c r="M1777" s="25">
        <v>0</v>
      </c>
      <c r="N1777" s="25">
        <v>0</v>
      </c>
      <c r="O1777" s="25">
        <v>0</v>
      </c>
      <c r="P1777" s="25">
        <v>0</v>
      </c>
      <c r="Q1777" s="25">
        <v>0</v>
      </c>
      <c r="R1777" s="25">
        <f t="shared" si="252"/>
        <v>-37123.145416666666</v>
      </c>
      <c r="T1777" s="26"/>
      <c r="U1777" s="26"/>
      <c r="V1777" s="26">
        <f t="shared" si="247"/>
        <v>-37123.145416666666</v>
      </c>
      <c r="W1777" s="26"/>
      <c r="X1777" s="26"/>
      <c r="Y1777" s="26"/>
      <c r="Z1777" s="26"/>
      <c r="AA1777" s="26">
        <f t="shared" ref="AA1777" si="253">V1777</f>
        <v>-37123.145416666666</v>
      </c>
      <c r="AB1777" s="1"/>
      <c r="AC1777" s="27">
        <f t="shared" si="246"/>
        <v>0</v>
      </c>
    </row>
    <row r="1778" spans="1:29" ht="13.5" hidden="1" outlineLevel="3" thickBot="1" x14ac:dyDescent="0.25">
      <c r="A1778" s="28" t="s">
        <v>3522</v>
      </c>
      <c r="B1778" s="28" t="s">
        <v>3523</v>
      </c>
      <c r="C1778" s="24" t="s">
        <v>3625</v>
      </c>
      <c r="D1778" s="24" t="s">
        <v>3626</v>
      </c>
      <c r="E1778" s="25">
        <v>-2349706.17</v>
      </c>
      <c r="F1778" s="25">
        <v>-2114011.77</v>
      </c>
      <c r="G1778" s="25">
        <v>-1939131.78</v>
      </c>
      <c r="H1778" s="25">
        <v>-1824513.68</v>
      </c>
      <c r="I1778" s="25">
        <v>-1753776.16</v>
      </c>
      <c r="J1778" s="25">
        <v>-1660500.38</v>
      </c>
      <c r="K1778" s="25">
        <v>-1539554.6</v>
      </c>
      <c r="L1778" s="25">
        <v>-1450039.74</v>
      </c>
      <c r="M1778" s="25">
        <v>-1396819.12</v>
      </c>
      <c r="N1778" s="25">
        <v>-1357791.13</v>
      </c>
      <c r="O1778" s="25">
        <v>-1315518.3999999999</v>
      </c>
      <c r="P1778" s="25">
        <v>-1267327</v>
      </c>
      <c r="Q1778" s="25">
        <v>-1232535.8500000001</v>
      </c>
      <c r="R1778" s="25">
        <f t="shared" si="252"/>
        <v>-1617508.7308333332</v>
      </c>
      <c r="T1778" s="26"/>
      <c r="U1778" s="26"/>
      <c r="V1778" s="26">
        <f t="shared" si="247"/>
        <v>-1617508.7308333332</v>
      </c>
      <c r="W1778" s="26"/>
      <c r="X1778" s="26"/>
      <c r="Y1778" s="26"/>
      <c r="Z1778" s="26">
        <f>V1778</f>
        <v>-1617508.7308333332</v>
      </c>
      <c r="AA1778" s="26"/>
      <c r="AB1778" s="1"/>
      <c r="AC1778" s="27">
        <f t="shared" si="246"/>
        <v>0</v>
      </c>
    </row>
    <row r="1779" spans="1:29" ht="13.5" hidden="1" outlineLevel="3" thickBot="1" x14ac:dyDescent="0.25">
      <c r="A1779" s="28" t="s">
        <v>3522</v>
      </c>
      <c r="B1779" s="28" t="s">
        <v>3523</v>
      </c>
      <c r="C1779" s="24" t="s">
        <v>3627</v>
      </c>
      <c r="D1779" s="24" t="s">
        <v>3628</v>
      </c>
      <c r="E1779" s="25">
        <v>-456631.4</v>
      </c>
      <c r="F1779" s="25">
        <v>-323784.2</v>
      </c>
      <c r="G1779" s="25">
        <v>-225214.54</v>
      </c>
      <c r="H1779" s="25">
        <v>-160610.98000000001</v>
      </c>
      <c r="I1779" s="25">
        <v>-120761.23</v>
      </c>
      <c r="J1779" s="25">
        <v>-68166.259999999995</v>
      </c>
      <c r="K1779" s="25">
        <v>-0.16</v>
      </c>
      <c r="L1779" s="25">
        <v>0</v>
      </c>
      <c r="M1779" s="25">
        <v>0</v>
      </c>
      <c r="N1779" s="25">
        <v>0</v>
      </c>
      <c r="O1779" s="25">
        <v>0</v>
      </c>
      <c r="P1779" s="25">
        <v>0</v>
      </c>
      <c r="Q1779" s="25">
        <v>0</v>
      </c>
      <c r="R1779" s="25">
        <f t="shared" si="252"/>
        <v>-93904.422500000001</v>
      </c>
      <c r="T1779" s="26"/>
      <c r="U1779" s="26"/>
      <c r="V1779" s="26">
        <f t="shared" si="247"/>
        <v>-93904.422500000001</v>
      </c>
      <c r="W1779" s="26"/>
      <c r="X1779" s="26"/>
      <c r="Y1779" s="26"/>
      <c r="Z1779" s="26">
        <f>V1779</f>
        <v>-93904.422500000001</v>
      </c>
      <c r="AA1779" s="26"/>
      <c r="AB1779" s="1"/>
      <c r="AC1779" s="27">
        <f t="shared" si="246"/>
        <v>0</v>
      </c>
    </row>
    <row r="1780" spans="1:29" ht="13.5" hidden="1" outlineLevel="3" thickBot="1" x14ac:dyDescent="0.25">
      <c r="A1780" s="28" t="s">
        <v>3522</v>
      </c>
      <c r="B1780" s="28" t="s">
        <v>3523</v>
      </c>
      <c r="C1780" s="24" t="s">
        <v>3629</v>
      </c>
      <c r="D1780" s="24" t="s">
        <v>3630</v>
      </c>
      <c r="E1780" s="25">
        <v>-23998301.670000002</v>
      </c>
      <c r="F1780" s="25">
        <v>-23116836.260000002</v>
      </c>
      <c r="G1780" s="25">
        <v>-22462808.629999999</v>
      </c>
      <c r="H1780" s="25">
        <v>-22034152.18</v>
      </c>
      <c r="I1780" s="25">
        <v>-21769238.27</v>
      </c>
      <c r="J1780" s="25">
        <v>-21420764.609999999</v>
      </c>
      <c r="K1780" s="25">
        <v>-20968443.579999998</v>
      </c>
      <c r="L1780" s="25">
        <v>-20633669.93</v>
      </c>
      <c r="M1780" s="25">
        <v>-20434632.030000001</v>
      </c>
      <c r="N1780" s="25">
        <v>-20288672.579999998</v>
      </c>
      <c r="O1780" s="25">
        <v>-20130578.25</v>
      </c>
      <c r="P1780" s="25">
        <v>-19950348.84</v>
      </c>
      <c r="Q1780" s="25">
        <v>-19820234.640000001</v>
      </c>
      <c r="R1780" s="25">
        <f t="shared" si="252"/>
        <v>-21259951.109583333</v>
      </c>
      <c r="T1780" s="26"/>
      <c r="U1780" s="26"/>
      <c r="V1780" s="26">
        <f t="shared" si="247"/>
        <v>-21259951.109583333</v>
      </c>
      <c r="W1780" s="26"/>
      <c r="X1780" s="26"/>
      <c r="Y1780" s="26">
        <f>V1780</f>
        <v>-21259951.109583333</v>
      </c>
      <c r="Z1780" s="26"/>
      <c r="AA1780" s="26"/>
      <c r="AB1780" s="1"/>
      <c r="AC1780" s="27">
        <f t="shared" si="246"/>
        <v>1</v>
      </c>
    </row>
    <row r="1781" spans="1:29" ht="13.5" hidden="1" outlineLevel="3" thickBot="1" x14ac:dyDescent="0.25">
      <c r="A1781" s="28" t="s">
        <v>3522</v>
      </c>
      <c r="B1781" s="28" t="s">
        <v>3523</v>
      </c>
      <c r="C1781" s="24" t="s">
        <v>3631</v>
      </c>
      <c r="D1781" s="24" t="s">
        <v>3632</v>
      </c>
      <c r="E1781" s="25">
        <v>-44166934.710000001</v>
      </c>
      <c r="F1781" s="25">
        <v>-41822068.630000003</v>
      </c>
      <c r="G1781" s="25">
        <v>-40082230.420000002</v>
      </c>
      <c r="H1781" s="25">
        <v>-38941922.590000004</v>
      </c>
      <c r="I1781" s="25">
        <v>-38237673.43</v>
      </c>
      <c r="J1781" s="25">
        <v>-37310194.640000001</v>
      </c>
      <c r="K1781" s="25">
        <v>-36106934.520000003</v>
      </c>
      <c r="L1781" s="25">
        <v>-35210959.640000001</v>
      </c>
      <c r="M1781" s="25">
        <v>-34678262.460000001</v>
      </c>
      <c r="N1781" s="25">
        <v>-34287622.350000001</v>
      </c>
      <c r="O1781" s="25">
        <v>-33864504.93</v>
      </c>
      <c r="P1781" s="25">
        <v>-33382146.120000001</v>
      </c>
      <c r="Q1781" s="25">
        <v>-33033913.670000002</v>
      </c>
      <c r="R1781" s="25">
        <f t="shared" si="252"/>
        <v>-36877078.660000004</v>
      </c>
      <c r="T1781" s="26"/>
      <c r="U1781" s="26"/>
      <c r="V1781" s="26">
        <f t="shared" si="247"/>
        <v>-36877078.660000004</v>
      </c>
      <c r="W1781" s="26"/>
      <c r="X1781" s="26"/>
      <c r="Y1781" s="26"/>
      <c r="Z1781" s="26">
        <f t="shared" ref="Z1781:Z1787" si="254">V1781</f>
        <v>-36877078.660000004</v>
      </c>
      <c r="AA1781" s="26"/>
      <c r="AB1781" s="1"/>
      <c r="AC1781" s="27">
        <f t="shared" si="246"/>
        <v>0</v>
      </c>
    </row>
    <row r="1782" spans="1:29" ht="13.5" hidden="1" outlineLevel="3" thickBot="1" x14ac:dyDescent="0.25">
      <c r="A1782" s="28" t="s">
        <v>3522</v>
      </c>
      <c r="B1782" s="28" t="s">
        <v>3523</v>
      </c>
      <c r="C1782" s="24" t="s">
        <v>3633</v>
      </c>
      <c r="D1782" s="24" t="s">
        <v>3634</v>
      </c>
      <c r="E1782" s="25">
        <v>-9861101.1799999997</v>
      </c>
      <c r="F1782" s="25">
        <v>-9542725.5700000003</v>
      </c>
      <c r="G1782" s="25">
        <v>-9223652.1899999995</v>
      </c>
      <c r="H1782" s="25">
        <v>-8903879.5099999998</v>
      </c>
      <c r="I1782" s="25">
        <v>-8583405.9900000002</v>
      </c>
      <c r="J1782" s="25">
        <v>-8262230.0999999996</v>
      </c>
      <c r="K1782" s="25">
        <v>-7940350.2999999998</v>
      </c>
      <c r="L1782" s="25">
        <v>-7617765.0499999998</v>
      </c>
      <c r="M1782" s="25">
        <v>-7294472.7999999998</v>
      </c>
      <c r="N1782" s="25">
        <v>-6970472</v>
      </c>
      <c r="O1782" s="25">
        <v>-6645761.0999999996</v>
      </c>
      <c r="P1782" s="25">
        <v>-6320338.54</v>
      </c>
      <c r="Q1782" s="25">
        <v>-5994202.7599999998</v>
      </c>
      <c r="R1782" s="25">
        <f t="shared" si="252"/>
        <v>-7936058.7599999988</v>
      </c>
      <c r="T1782" s="26"/>
      <c r="U1782" s="26"/>
      <c r="V1782" s="26">
        <f t="shared" si="247"/>
        <v>-7936058.7599999988</v>
      </c>
      <c r="W1782" s="26"/>
      <c r="X1782" s="26"/>
      <c r="Y1782" s="26"/>
      <c r="Z1782" s="26">
        <f t="shared" si="254"/>
        <v>-7936058.7599999988</v>
      </c>
      <c r="AA1782" s="26"/>
      <c r="AB1782" s="1"/>
      <c r="AC1782" s="27">
        <f t="shared" si="246"/>
        <v>0</v>
      </c>
    </row>
    <row r="1783" spans="1:29" ht="13.5" hidden="1" outlineLevel="3" thickBot="1" x14ac:dyDescent="0.25">
      <c r="A1783" s="28" t="s">
        <v>3522</v>
      </c>
      <c r="B1783" s="28" t="s">
        <v>3523</v>
      </c>
      <c r="C1783" s="24" t="s">
        <v>3635</v>
      </c>
      <c r="D1783" s="24" t="s">
        <v>3636</v>
      </c>
      <c r="E1783" s="25">
        <v>-1143290.95</v>
      </c>
      <c r="F1783" s="25">
        <v>-1146387.3600000001</v>
      </c>
      <c r="G1783" s="25">
        <v>-1149492.1599999999</v>
      </c>
      <c r="H1783" s="25">
        <v>-1152605.3700000001</v>
      </c>
      <c r="I1783" s="25">
        <v>-1155727.01</v>
      </c>
      <c r="J1783" s="25">
        <v>-1158857.1000000001</v>
      </c>
      <c r="K1783" s="25">
        <v>-1161995.67</v>
      </c>
      <c r="L1783" s="25">
        <v>-1165142.74</v>
      </c>
      <c r="M1783" s="25">
        <v>-1168298.33</v>
      </c>
      <c r="N1783" s="25">
        <v>-1171462.47</v>
      </c>
      <c r="O1783" s="25">
        <v>-1174635.18</v>
      </c>
      <c r="P1783" s="25">
        <v>-1177816.48</v>
      </c>
      <c r="Q1783" s="25">
        <v>-1181006.3999999999</v>
      </c>
      <c r="R1783" s="25">
        <f t="shared" si="252"/>
        <v>-1162047.3787499999</v>
      </c>
      <c r="T1783" s="26"/>
      <c r="U1783" s="26"/>
      <c r="V1783" s="26">
        <f t="shared" si="247"/>
        <v>-1162047.3787499999</v>
      </c>
      <c r="W1783" s="26"/>
      <c r="X1783" s="26"/>
      <c r="Y1783" s="26"/>
      <c r="Z1783" s="26">
        <f t="shared" si="254"/>
        <v>-1162047.3787499999</v>
      </c>
      <c r="AA1783" s="26"/>
      <c r="AB1783" s="1"/>
      <c r="AC1783" s="27">
        <f t="shared" si="246"/>
        <v>0</v>
      </c>
    </row>
    <row r="1784" spans="1:29" ht="13.5" hidden="1" outlineLevel="3" thickBot="1" x14ac:dyDescent="0.25">
      <c r="A1784" s="28" t="s">
        <v>3522</v>
      </c>
      <c r="B1784" s="28" t="s">
        <v>3523</v>
      </c>
      <c r="C1784" s="24" t="s">
        <v>3637</v>
      </c>
      <c r="D1784" s="24" t="s">
        <v>3638</v>
      </c>
      <c r="E1784" s="25">
        <v>537086.34</v>
      </c>
      <c r="F1784" s="25">
        <v>2120513.2599999998</v>
      </c>
      <c r="G1784" s="25">
        <v>3729149.01</v>
      </c>
      <c r="H1784" s="25">
        <v>5157193.75</v>
      </c>
      <c r="I1784" s="25">
        <v>6688322.2999999998</v>
      </c>
      <c r="J1784" s="25">
        <v>8198183.6399999997</v>
      </c>
      <c r="K1784" s="25">
        <v>9761418.4199999999</v>
      </c>
      <c r="L1784" s="25">
        <v>9797570.9399999995</v>
      </c>
      <c r="M1784" s="25">
        <v>9633782.0399999991</v>
      </c>
      <c r="N1784" s="25">
        <v>9633782.0399999991</v>
      </c>
      <c r="O1784" s="25">
        <v>9633782.0399999991</v>
      </c>
      <c r="P1784" s="25">
        <v>15971828.039999999</v>
      </c>
      <c r="Q1784" s="25">
        <v>15971828.039999999</v>
      </c>
      <c r="R1784" s="25">
        <f t="shared" si="252"/>
        <v>8214998.5558333322</v>
      </c>
      <c r="T1784" s="26"/>
      <c r="U1784" s="26"/>
      <c r="V1784" s="26">
        <f t="shared" si="247"/>
        <v>8214998.5558333322</v>
      </c>
      <c r="W1784" s="26"/>
      <c r="X1784" s="26"/>
      <c r="Y1784" s="26"/>
      <c r="Z1784" s="26">
        <f t="shared" si="254"/>
        <v>8214998.5558333322</v>
      </c>
      <c r="AA1784" s="26"/>
      <c r="AB1784" s="1"/>
      <c r="AC1784" s="27">
        <f t="shared" si="246"/>
        <v>0</v>
      </c>
    </row>
    <row r="1785" spans="1:29" ht="13.5" hidden="1" outlineLevel="3" thickBot="1" x14ac:dyDescent="0.25">
      <c r="A1785" s="28" t="s">
        <v>3522</v>
      </c>
      <c r="B1785" s="28" t="s">
        <v>3523</v>
      </c>
      <c r="C1785" s="24" t="s">
        <v>3639</v>
      </c>
      <c r="D1785" s="24" t="s">
        <v>3640</v>
      </c>
      <c r="E1785" s="25">
        <v>-1814233.71</v>
      </c>
      <c r="F1785" s="25">
        <v>-1819147.26</v>
      </c>
      <c r="G1785" s="25">
        <v>-1824074.12</v>
      </c>
      <c r="H1785" s="25">
        <v>-1824074.12</v>
      </c>
      <c r="I1785" s="25">
        <v>-1824074.12</v>
      </c>
      <c r="J1785" s="25">
        <v>-1824074.12</v>
      </c>
      <c r="K1785" s="25">
        <v>-1824074.12</v>
      </c>
      <c r="L1785" s="25">
        <v>-1824074.12</v>
      </c>
      <c r="M1785" s="25">
        <v>-1824074.12</v>
      </c>
      <c r="N1785" s="25">
        <v>-1824074.12</v>
      </c>
      <c r="O1785" s="25">
        <v>-1824074.12</v>
      </c>
      <c r="P1785" s="25">
        <v>-1824074.12</v>
      </c>
      <c r="Q1785" s="25">
        <v>-1824074.12</v>
      </c>
      <c r="R1785" s="25">
        <f t="shared" si="252"/>
        <v>-1823253.5312500002</v>
      </c>
      <c r="T1785" s="26"/>
      <c r="U1785" s="26"/>
      <c r="V1785" s="26">
        <f t="shared" si="247"/>
        <v>-1823253.5312500002</v>
      </c>
      <c r="W1785" s="26"/>
      <c r="X1785" s="26"/>
      <c r="Y1785" s="26"/>
      <c r="Z1785" s="26">
        <f t="shared" si="254"/>
        <v>-1823253.5312500002</v>
      </c>
      <c r="AA1785" s="26"/>
      <c r="AB1785" s="1"/>
      <c r="AC1785" s="27">
        <f t="shared" si="246"/>
        <v>0</v>
      </c>
    </row>
    <row r="1786" spans="1:29" ht="13.5" hidden="1" outlineLevel="3" thickBot="1" x14ac:dyDescent="0.25">
      <c r="A1786" s="28" t="s">
        <v>3522</v>
      </c>
      <c r="B1786" s="28" t="s">
        <v>3523</v>
      </c>
      <c r="C1786" s="24" t="s">
        <v>3641</v>
      </c>
      <c r="D1786" s="24" t="s">
        <v>3642</v>
      </c>
      <c r="E1786" s="25">
        <v>-13660788.210000001</v>
      </c>
      <c r="F1786" s="25">
        <v>-13660788.210000001</v>
      </c>
      <c r="G1786" s="25">
        <v>-13660788.210000001</v>
      </c>
      <c r="H1786" s="25">
        <v>-13660788.210000001</v>
      </c>
      <c r="I1786" s="25">
        <v>-13660788.210000001</v>
      </c>
      <c r="J1786" s="25">
        <v>-13660788.210000001</v>
      </c>
      <c r="K1786" s="25">
        <v>-13660788.210000001</v>
      </c>
      <c r="L1786" s="25">
        <v>-13660788.210000001</v>
      </c>
      <c r="M1786" s="25">
        <v>-13660788.210000001</v>
      </c>
      <c r="N1786" s="25">
        <v>-13660788.210000001</v>
      </c>
      <c r="O1786" s="25">
        <v>-13660788.210000001</v>
      </c>
      <c r="P1786" s="25">
        <v>-13660788.210000001</v>
      </c>
      <c r="Q1786" s="25">
        <v>-13660788.210000001</v>
      </c>
      <c r="R1786" s="25">
        <f t="shared" si="252"/>
        <v>-13660788.210000003</v>
      </c>
      <c r="T1786" s="26"/>
      <c r="U1786" s="26"/>
      <c r="V1786" s="26">
        <f t="shared" si="247"/>
        <v>-13660788.210000003</v>
      </c>
      <c r="W1786" s="26"/>
      <c r="X1786" s="26"/>
      <c r="Y1786" s="26"/>
      <c r="Z1786" s="26">
        <f t="shared" si="254"/>
        <v>-13660788.210000003</v>
      </c>
      <c r="AA1786" s="26"/>
      <c r="AB1786" s="1"/>
      <c r="AC1786" s="27">
        <f t="shared" si="246"/>
        <v>0</v>
      </c>
    </row>
    <row r="1787" spans="1:29" ht="13.5" hidden="1" outlineLevel="3" thickBot="1" x14ac:dyDescent="0.25">
      <c r="A1787" s="28" t="s">
        <v>3522</v>
      </c>
      <c r="B1787" s="28" t="s">
        <v>3523</v>
      </c>
      <c r="C1787" s="24" t="s">
        <v>3643</v>
      </c>
      <c r="D1787" s="24" t="s">
        <v>3644</v>
      </c>
      <c r="E1787" s="25">
        <v>-656125.48</v>
      </c>
      <c r="F1787" s="25">
        <v>-657902.49</v>
      </c>
      <c r="G1787" s="25">
        <v>-659684.31000000006</v>
      </c>
      <c r="H1787" s="25">
        <v>0</v>
      </c>
      <c r="I1787" s="25">
        <v>0</v>
      </c>
      <c r="J1787" s="25">
        <v>0</v>
      </c>
      <c r="K1787" s="25">
        <v>0</v>
      </c>
      <c r="L1787" s="25">
        <v>0</v>
      </c>
      <c r="M1787" s="25">
        <v>0</v>
      </c>
      <c r="N1787" s="25">
        <v>0</v>
      </c>
      <c r="O1787" s="25">
        <v>0</v>
      </c>
      <c r="P1787" s="25">
        <v>0</v>
      </c>
      <c r="Q1787" s="25">
        <v>0</v>
      </c>
      <c r="R1787" s="25">
        <f t="shared" si="252"/>
        <v>-137137.46166666667</v>
      </c>
      <c r="T1787" s="26"/>
      <c r="U1787" s="26"/>
      <c r="V1787" s="26">
        <f t="shared" si="247"/>
        <v>-137137.46166666667</v>
      </c>
      <c r="W1787" s="26"/>
      <c r="X1787" s="26"/>
      <c r="Y1787" s="26"/>
      <c r="Z1787" s="26">
        <f t="shared" si="254"/>
        <v>-137137.46166666667</v>
      </c>
      <c r="AA1787" s="26"/>
      <c r="AB1787" s="1"/>
      <c r="AC1787" s="27">
        <f t="shared" si="246"/>
        <v>0</v>
      </c>
    </row>
    <row r="1788" spans="1:29" ht="13.5" hidden="1" outlineLevel="3" thickBot="1" x14ac:dyDescent="0.25">
      <c r="A1788" s="28" t="s">
        <v>3522</v>
      </c>
      <c r="B1788" s="28" t="s">
        <v>3523</v>
      </c>
      <c r="C1788" s="24" t="s">
        <v>3645</v>
      </c>
      <c r="D1788" s="24" t="s">
        <v>3646</v>
      </c>
      <c r="E1788" s="25">
        <v>-362677.08</v>
      </c>
      <c r="F1788" s="25">
        <v>-364979.55</v>
      </c>
      <c r="G1788" s="25">
        <v>-334439.23</v>
      </c>
      <c r="H1788" s="25">
        <v>-336850.7</v>
      </c>
      <c r="I1788" s="25">
        <v>-339373.85</v>
      </c>
      <c r="J1788" s="25">
        <v>-341919.31</v>
      </c>
      <c r="K1788" s="25">
        <v>-344483.86</v>
      </c>
      <c r="L1788" s="25">
        <v>-347067.65</v>
      </c>
      <c r="M1788" s="25">
        <v>-349670.82</v>
      </c>
      <c r="N1788" s="25">
        <v>-352293.51</v>
      </c>
      <c r="O1788" s="25">
        <v>-354935.87</v>
      </c>
      <c r="P1788" s="25">
        <v>-357598.05</v>
      </c>
      <c r="Q1788" s="25">
        <v>-360280.2</v>
      </c>
      <c r="R1788" s="25">
        <f t="shared" si="252"/>
        <v>-348757.58666666661</v>
      </c>
      <c r="T1788" s="26"/>
      <c r="U1788" s="26"/>
      <c r="V1788" s="26">
        <f t="shared" si="247"/>
        <v>-348757.58666666661</v>
      </c>
      <c r="W1788" s="26"/>
      <c r="X1788" s="26"/>
      <c r="Y1788" s="26"/>
      <c r="Z1788" s="26"/>
      <c r="AA1788" s="26">
        <f>V1788</f>
        <v>-348757.58666666661</v>
      </c>
      <c r="AB1788" s="1"/>
      <c r="AC1788" s="27">
        <f t="shared" si="246"/>
        <v>0</v>
      </c>
    </row>
    <row r="1789" spans="1:29" ht="13.5" hidden="1" outlineLevel="3" thickBot="1" x14ac:dyDescent="0.25">
      <c r="A1789" s="28" t="s">
        <v>3522</v>
      </c>
      <c r="B1789" s="28" t="s">
        <v>3523</v>
      </c>
      <c r="C1789" s="24" t="s">
        <v>3647</v>
      </c>
      <c r="D1789" s="24" t="s">
        <v>3648</v>
      </c>
      <c r="E1789" s="25">
        <v>1669263.44</v>
      </c>
      <c r="F1789" s="25">
        <v>11447440.58</v>
      </c>
      <c r="G1789" s="25">
        <v>16127213.93</v>
      </c>
      <c r="H1789" s="25">
        <v>17307877.300000001</v>
      </c>
      <c r="I1789" s="25">
        <v>20740031.649999999</v>
      </c>
      <c r="J1789" s="25">
        <v>18280995.18</v>
      </c>
      <c r="K1789" s="25">
        <v>29552938.16</v>
      </c>
      <c r="L1789" s="25">
        <v>29351889.579999998</v>
      </c>
      <c r="M1789" s="25">
        <v>31509890.530000001</v>
      </c>
      <c r="N1789" s="25">
        <v>32546024.620000001</v>
      </c>
      <c r="O1789" s="25">
        <v>32545262.43</v>
      </c>
      <c r="P1789" s="25">
        <v>32550578.719999999</v>
      </c>
      <c r="Q1789" s="25">
        <v>32009085.5</v>
      </c>
      <c r="R1789" s="25">
        <f t="shared" si="252"/>
        <v>24066609.762500003</v>
      </c>
      <c r="T1789" s="26"/>
      <c r="U1789" s="26"/>
      <c r="V1789" s="26">
        <f t="shared" si="247"/>
        <v>24066609.762500003</v>
      </c>
      <c r="W1789" s="26"/>
      <c r="X1789" s="26"/>
      <c r="Y1789" s="26"/>
      <c r="Z1789" s="26">
        <f>V1789</f>
        <v>24066609.762500003</v>
      </c>
      <c r="AA1789" s="26"/>
      <c r="AB1789" s="1"/>
      <c r="AC1789" s="27">
        <f t="shared" si="246"/>
        <v>0</v>
      </c>
    </row>
    <row r="1790" spans="1:29" ht="13.5" hidden="1" outlineLevel="3" thickBot="1" x14ac:dyDescent="0.25">
      <c r="A1790" s="28" t="s">
        <v>3522</v>
      </c>
      <c r="B1790" s="28" t="s">
        <v>3523</v>
      </c>
      <c r="C1790" s="24" t="s">
        <v>3649</v>
      </c>
      <c r="D1790" s="24" t="s">
        <v>3650</v>
      </c>
      <c r="E1790" s="25">
        <v>0</v>
      </c>
      <c r="F1790" s="25">
        <v>-445394.03</v>
      </c>
      <c r="G1790" s="25">
        <v>-651176.46</v>
      </c>
      <c r="H1790" s="25">
        <v>-861842.79</v>
      </c>
      <c r="I1790" s="25">
        <v>-1035195.71</v>
      </c>
      <c r="J1790" s="25">
        <v>-911776.79</v>
      </c>
      <c r="K1790" s="25">
        <v>-12491574.710000001</v>
      </c>
      <c r="L1790" s="25">
        <v>-12483300.130000001</v>
      </c>
      <c r="M1790" s="25">
        <v>-12591269.189999999</v>
      </c>
      <c r="N1790" s="25">
        <v>-12642756.859999999</v>
      </c>
      <c r="O1790" s="25">
        <v>-12642756.859999999</v>
      </c>
      <c r="P1790" s="25">
        <v>-12642756.859999999</v>
      </c>
      <c r="Q1790" s="25">
        <v>-12769573.73</v>
      </c>
      <c r="R1790" s="25">
        <f t="shared" si="252"/>
        <v>-7148715.6045833332</v>
      </c>
      <c r="T1790" s="26"/>
      <c r="U1790" s="26"/>
      <c r="V1790" s="26">
        <f t="shared" si="247"/>
        <v>-7148715.6045833332</v>
      </c>
      <c r="W1790" s="26"/>
      <c r="X1790" s="26"/>
      <c r="Y1790" s="26"/>
      <c r="Z1790" s="26">
        <f>V1790</f>
        <v>-7148715.6045833332</v>
      </c>
      <c r="AA1790" s="26"/>
      <c r="AB1790" s="1"/>
      <c r="AC1790" s="27">
        <f t="shared" si="246"/>
        <v>0</v>
      </c>
    </row>
    <row r="1791" spans="1:29" ht="13.5" hidden="1" outlineLevel="3" thickBot="1" x14ac:dyDescent="0.25">
      <c r="A1791" s="28" t="s">
        <v>3522</v>
      </c>
      <c r="B1791" s="28" t="s">
        <v>3523</v>
      </c>
      <c r="C1791" s="24" t="s">
        <v>3651</v>
      </c>
      <c r="D1791" s="24" t="s">
        <v>3652</v>
      </c>
      <c r="E1791" s="25">
        <v>0</v>
      </c>
      <c r="F1791" s="25">
        <v>0</v>
      </c>
      <c r="G1791" s="25">
        <v>0</v>
      </c>
      <c r="H1791" s="25">
        <v>0</v>
      </c>
      <c r="I1791" s="25">
        <v>0</v>
      </c>
      <c r="J1791" s="25">
        <v>0</v>
      </c>
      <c r="K1791" s="25">
        <v>0</v>
      </c>
      <c r="L1791" s="25">
        <v>-446642.58</v>
      </c>
      <c r="M1791" s="25">
        <v>-527113.18999999994</v>
      </c>
      <c r="N1791" s="25">
        <v>-450861.46</v>
      </c>
      <c r="O1791" s="25">
        <v>1545345.21</v>
      </c>
      <c r="P1791" s="25">
        <v>1231107.8600000001</v>
      </c>
      <c r="Q1791" s="25">
        <v>1878715.22</v>
      </c>
      <c r="R1791" s="25">
        <f t="shared" si="252"/>
        <v>190932.78750000001</v>
      </c>
      <c r="T1791" s="26"/>
      <c r="U1791" s="26"/>
      <c r="V1791" s="26">
        <f t="shared" si="247"/>
        <v>190932.78750000001</v>
      </c>
      <c r="W1791" s="26"/>
      <c r="X1791" s="26"/>
      <c r="Y1791" s="26"/>
      <c r="Z1791" s="26">
        <f>V1791</f>
        <v>190932.78750000001</v>
      </c>
      <c r="AA1791" s="26"/>
      <c r="AB1791" s="1"/>
      <c r="AC1791" s="27">
        <f t="shared" ref="AC1791:AC1853" si="255">IF(V1791=0,0,Y1791/V1791)</f>
        <v>0</v>
      </c>
    </row>
    <row r="1792" spans="1:29" ht="13.5" hidden="1" outlineLevel="3" thickBot="1" x14ac:dyDescent="0.25">
      <c r="A1792" s="28" t="s">
        <v>3522</v>
      </c>
      <c r="B1792" s="28" t="s">
        <v>3523</v>
      </c>
      <c r="C1792" s="24" t="s">
        <v>3653</v>
      </c>
      <c r="D1792" s="24" t="s">
        <v>3654</v>
      </c>
      <c r="E1792" s="25">
        <v>0</v>
      </c>
      <c r="F1792" s="25">
        <v>0</v>
      </c>
      <c r="G1792" s="25">
        <v>0</v>
      </c>
      <c r="H1792" s="25">
        <v>0</v>
      </c>
      <c r="I1792" s="25">
        <v>0</v>
      </c>
      <c r="J1792" s="25">
        <v>0</v>
      </c>
      <c r="K1792" s="25">
        <v>0</v>
      </c>
      <c r="L1792" s="25">
        <v>0</v>
      </c>
      <c r="M1792" s="25">
        <v>-26367.71</v>
      </c>
      <c r="N1792" s="25">
        <v>-22476.91</v>
      </c>
      <c r="O1792" s="25">
        <v>-77522.25</v>
      </c>
      <c r="P1792" s="25">
        <v>-61936.4</v>
      </c>
      <c r="Q1792" s="25">
        <v>-94509.36</v>
      </c>
      <c r="R1792" s="25">
        <f t="shared" si="252"/>
        <v>-19629.829166666666</v>
      </c>
      <c r="T1792" s="26"/>
      <c r="U1792" s="26"/>
      <c r="V1792" s="26">
        <f t="shared" ref="V1792:V1853" si="256">R1792</f>
        <v>-19629.829166666666</v>
      </c>
      <c r="W1792" s="26"/>
      <c r="X1792" s="26"/>
      <c r="Y1792" s="26"/>
      <c r="Z1792" s="26">
        <f t="shared" ref="Z1792:Z1793" si="257">V1792</f>
        <v>-19629.829166666666</v>
      </c>
      <c r="AA1792" s="26"/>
      <c r="AB1792" s="1"/>
      <c r="AC1792" s="27">
        <f t="shared" si="255"/>
        <v>0</v>
      </c>
    </row>
    <row r="1793" spans="1:29" ht="13.5" hidden="1" outlineLevel="3" thickBot="1" x14ac:dyDescent="0.25">
      <c r="A1793" s="28" t="s">
        <v>3522</v>
      </c>
      <c r="B1793" s="28" t="s">
        <v>3523</v>
      </c>
      <c r="C1793" s="24" t="s">
        <v>3655</v>
      </c>
      <c r="D1793" s="24" t="s">
        <v>3656</v>
      </c>
      <c r="E1793" s="25">
        <v>0</v>
      </c>
      <c r="F1793" s="25">
        <v>0</v>
      </c>
      <c r="G1793" s="25">
        <v>0</v>
      </c>
      <c r="H1793" s="25">
        <v>0</v>
      </c>
      <c r="I1793" s="25">
        <v>0</v>
      </c>
      <c r="J1793" s="25">
        <v>0</v>
      </c>
      <c r="K1793" s="25">
        <v>0</v>
      </c>
      <c r="L1793" s="25">
        <v>0</v>
      </c>
      <c r="M1793" s="25">
        <v>0</v>
      </c>
      <c r="N1793" s="25">
        <v>0</v>
      </c>
      <c r="O1793" s="25">
        <v>0</v>
      </c>
      <c r="P1793" s="25">
        <v>0</v>
      </c>
      <c r="Q1793" s="25">
        <v>3075347.69</v>
      </c>
      <c r="R1793" s="25">
        <f t="shared" si="252"/>
        <v>128139.48708333333</v>
      </c>
      <c r="T1793" s="26"/>
      <c r="U1793" s="26"/>
      <c r="V1793" s="26">
        <f t="shared" si="256"/>
        <v>128139.48708333333</v>
      </c>
      <c r="W1793" s="26"/>
      <c r="X1793" s="26"/>
      <c r="Y1793" s="26"/>
      <c r="Z1793" s="26">
        <f t="shared" si="257"/>
        <v>128139.48708333333</v>
      </c>
      <c r="AA1793" s="26"/>
      <c r="AB1793" s="1"/>
      <c r="AC1793" s="27">
        <f t="shared" si="255"/>
        <v>0</v>
      </c>
    </row>
    <row r="1794" spans="1:29" ht="13.5" hidden="1" outlineLevel="3" thickBot="1" x14ac:dyDescent="0.25">
      <c r="A1794" s="28" t="s">
        <v>3522</v>
      </c>
      <c r="B1794" s="28" t="s">
        <v>3523</v>
      </c>
      <c r="C1794" s="24" t="s">
        <v>3657</v>
      </c>
      <c r="D1794" s="24" t="s">
        <v>3658</v>
      </c>
      <c r="E1794" s="25">
        <v>-4084120.71</v>
      </c>
      <c r="F1794" s="25">
        <v>-3873378.41</v>
      </c>
      <c r="G1794" s="25">
        <v>-3662658.73</v>
      </c>
      <c r="H1794" s="25">
        <v>-3451928.51</v>
      </c>
      <c r="I1794" s="25">
        <v>-3241187.75</v>
      </c>
      <c r="J1794" s="25">
        <v>-3030436.46</v>
      </c>
      <c r="K1794" s="25">
        <v>-2819723.38</v>
      </c>
      <c r="L1794" s="25">
        <v>-2609109.35</v>
      </c>
      <c r="M1794" s="25">
        <v>-2398514.23</v>
      </c>
      <c r="N1794" s="25">
        <v>-2188007.44</v>
      </c>
      <c r="O1794" s="25">
        <v>-1978192.7</v>
      </c>
      <c r="P1794" s="25">
        <v>-1768642.36</v>
      </c>
      <c r="Q1794" s="25">
        <v>-1559231.15</v>
      </c>
      <c r="R1794" s="25">
        <f t="shared" si="252"/>
        <v>-2820287.9375</v>
      </c>
      <c r="T1794" s="26"/>
      <c r="U1794" s="26"/>
      <c r="V1794" s="26">
        <f t="shared" si="256"/>
        <v>-2820287.9375</v>
      </c>
      <c r="W1794" s="26"/>
      <c r="X1794" s="26"/>
      <c r="Y1794" s="26"/>
      <c r="Z1794" s="26">
        <f>V1794</f>
        <v>-2820287.9375</v>
      </c>
      <c r="AA1794" s="26"/>
      <c r="AB1794" s="1"/>
      <c r="AC1794" s="27">
        <f t="shared" si="255"/>
        <v>0</v>
      </c>
    </row>
    <row r="1795" spans="1:29" ht="13.5" hidden="1" outlineLevel="3" thickBot="1" x14ac:dyDescent="0.25">
      <c r="A1795" s="28" t="s">
        <v>3522</v>
      </c>
      <c r="B1795" s="28" t="s">
        <v>3523</v>
      </c>
      <c r="C1795" s="24" t="s">
        <v>3659</v>
      </c>
      <c r="D1795" s="24" t="s">
        <v>3660</v>
      </c>
      <c r="E1795" s="25">
        <v>-9828916.1300000008</v>
      </c>
      <c r="F1795" s="25">
        <v>-9292967.5899999999</v>
      </c>
      <c r="G1795" s="25">
        <v>-8755844.4299999997</v>
      </c>
      <c r="H1795" s="25">
        <v>-8217544.0700000003</v>
      </c>
      <c r="I1795" s="25">
        <v>-7678063.9400000004</v>
      </c>
      <c r="J1795" s="25">
        <v>-7137401.4500000002</v>
      </c>
      <c r="K1795" s="25">
        <v>-6595554.0099999998</v>
      </c>
      <c r="L1795" s="25">
        <v>-6052519.0199999996</v>
      </c>
      <c r="M1795" s="25">
        <v>-5508293.8799999999</v>
      </c>
      <c r="N1795" s="25">
        <v>-4962875.9800000004</v>
      </c>
      <c r="O1795" s="25">
        <v>-4416262.7</v>
      </c>
      <c r="P1795" s="25">
        <v>-3868451.43</v>
      </c>
      <c r="Q1795" s="25">
        <v>-3319439.54</v>
      </c>
      <c r="R1795" s="25">
        <f t="shared" si="252"/>
        <v>-6588329.694583334</v>
      </c>
      <c r="T1795" s="26"/>
      <c r="U1795" s="26"/>
      <c r="V1795" s="26">
        <f t="shared" si="256"/>
        <v>-6588329.694583334</v>
      </c>
      <c r="W1795" s="26"/>
      <c r="X1795" s="26"/>
      <c r="Y1795" s="26"/>
      <c r="Z1795" s="26">
        <f t="shared" ref="Z1795:Z1798" si="258">V1795</f>
        <v>-6588329.694583334</v>
      </c>
      <c r="AA1795" s="26"/>
      <c r="AB1795" s="1"/>
      <c r="AC1795" s="27">
        <f t="shared" si="255"/>
        <v>0</v>
      </c>
    </row>
    <row r="1796" spans="1:29" ht="13.5" hidden="1" outlineLevel="3" thickBot="1" x14ac:dyDescent="0.25">
      <c r="A1796" s="28" t="s">
        <v>3522</v>
      </c>
      <c r="B1796" s="28" t="s">
        <v>3523</v>
      </c>
      <c r="C1796" s="24" t="s">
        <v>3661</v>
      </c>
      <c r="D1796" s="24" t="s">
        <v>3662</v>
      </c>
      <c r="E1796" s="25">
        <v>-9226936.9100000001</v>
      </c>
      <c r="F1796" s="25">
        <v>-9189296.8800000008</v>
      </c>
      <c r="G1796" s="25">
        <v>-9146611.6199999992</v>
      </c>
      <c r="H1796" s="25">
        <v>-9098880.0299999993</v>
      </c>
      <c r="I1796" s="25">
        <v>-9046101.0500000007</v>
      </c>
      <c r="J1796" s="25">
        <v>-8988273.5899999999</v>
      </c>
      <c r="K1796" s="25">
        <v>-8925396.5600000005</v>
      </c>
      <c r="L1796" s="25">
        <v>-8857468.8800000008</v>
      </c>
      <c r="M1796" s="25">
        <v>-8784489.4600000009</v>
      </c>
      <c r="N1796" s="25">
        <v>-8706457.1899999995</v>
      </c>
      <c r="O1796" s="25">
        <v>-8623370.9800000004</v>
      </c>
      <c r="P1796" s="25">
        <v>-8286135.0999999996</v>
      </c>
      <c r="Q1796" s="25">
        <v>-8187358.5300000003</v>
      </c>
      <c r="R1796" s="25">
        <f t="shared" si="252"/>
        <v>-8863302.4216666669</v>
      </c>
      <c r="T1796" s="26"/>
      <c r="U1796" s="26"/>
      <c r="V1796" s="26">
        <f t="shared" si="256"/>
        <v>-8863302.4216666669</v>
      </c>
      <c r="W1796" s="26"/>
      <c r="X1796" s="26"/>
      <c r="Y1796" s="26"/>
      <c r="Z1796" s="26">
        <f t="shared" si="258"/>
        <v>-8863302.4216666669</v>
      </c>
      <c r="AA1796" s="26"/>
      <c r="AB1796" s="1"/>
      <c r="AC1796" s="27">
        <f t="shared" si="255"/>
        <v>0</v>
      </c>
    </row>
    <row r="1797" spans="1:29" ht="13.5" hidden="1" outlineLevel="3" thickBot="1" x14ac:dyDescent="0.25">
      <c r="A1797" s="28" t="s">
        <v>3522</v>
      </c>
      <c r="B1797" s="28" t="s">
        <v>3523</v>
      </c>
      <c r="C1797" s="24" t="s">
        <v>3663</v>
      </c>
      <c r="D1797" s="24" t="s">
        <v>3664</v>
      </c>
      <c r="E1797" s="25">
        <v>0</v>
      </c>
      <c r="F1797" s="25">
        <v>-157950.95000000001</v>
      </c>
      <c r="G1797" s="25">
        <v>-307279.40999999997</v>
      </c>
      <c r="H1797" s="25">
        <v>-447950.96</v>
      </c>
      <c r="I1797" s="25">
        <v>-579931.04</v>
      </c>
      <c r="J1797" s="25">
        <v>-703184.97</v>
      </c>
      <c r="K1797" s="25">
        <v>-817677.91</v>
      </c>
      <c r="L1797" s="25">
        <v>-923374.89</v>
      </c>
      <c r="M1797" s="25">
        <v>-1020240.79</v>
      </c>
      <c r="N1797" s="25">
        <v>-1108240.3700000001</v>
      </c>
      <c r="O1797" s="25">
        <v>-1187338.24</v>
      </c>
      <c r="P1797" s="25">
        <v>-1257498.8600000001</v>
      </c>
      <c r="Q1797" s="25">
        <v>-1318686.56</v>
      </c>
      <c r="R1797" s="25">
        <f t="shared" si="252"/>
        <v>-764167.63916666666</v>
      </c>
      <c r="T1797" s="26"/>
      <c r="U1797" s="26"/>
      <c r="V1797" s="26">
        <f t="shared" si="256"/>
        <v>-764167.63916666666</v>
      </c>
      <c r="W1797" s="26"/>
      <c r="X1797" s="26"/>
      <c r="Y1797" s="26"/>
      <c r="Z1797" s="26">
        <f t="shared" si="258"/>
        <v>-764167.63916666666</v>
      </c>
      <c r="AA1797" s="26"/>
      <c r="AB1797" s="1"/>
      <c r="AC1797" s="27">
        <f t="shared" si="255"/>
        <v>0</v>
      </c>
    </row>
    <row r="1798" spans="1:29" ht="13.5" hidden="1" outlineLevel="3" thickBot="1" x14ac:dyDescent="0.25">
      <c r="A1798" s="28" t="s">
        <v>3522</v>
      </c>
      <c r="B1798" s="28" t="s">
        <v>3523</v>
      </c>
      <c r="C1798" s="24" t="s">
        <v>3665</v>
      </c>
      <c r="D1798" s="24" t="s">
        <v>3666</v>
      </c>
      <c r="E1798" s="25">
        <v>1100309.3600000001</v>
      </c>
      <c r="F1798" s="25">
        <v>547929.72</v>
      </c>
      <c r="G1798" s="25">
        <v>359346.74</v>
      </c>
      <c r="H1798" s="25">
        <v>401953.59</v>
      </c>
      <c r="I1798" s="25">
        <v>584001.82999999996</v>
      </c>
      <c r="J1798" s="25">
        <v>683859.22</v>
      </c>
      <c r="K1798" s="25">
        <v>862922.7</v>
      </c>
      <c r="L1798" s="25">
        <v>862922.7</v>
      </c>
      <c r="M1798" s="25">
        <v>862922.7</v>
      </c>
      <c r="N1798" s="25">
        <v>330340.7</v>
      </c>
      <c r="O1798" s="25">
        <v>330340.7</v>
      </c>
      <c r="P1798" s="25">
        <v>330340.7</v>
      </c>
      <c r="Q1798" s="25">
        <v>123353.82</v>
      </c>
      <c r="R1798" s="25">
        <f t="shared" si="252"/>
        <v>564059.40750000009</v>
      </c>
      <c r="T1798" s="26"/>
      <c r="U1798" s="26"/>
      <c r="V1798" s="26">
        <f t="shared" si="256"/>
        <v>564059.40750000009</v>
      </c>
      <c r="W1798" s="26"/>
      <c r="X1798" s="26"/>
      <c r="Y1798" s="26"/>
      <c r="Z1798" s="26">
        <f t="shared" si="258"/>
        <v>564059.40750000009</v>
      </c>
      <c r="AA1798" s="26"/>
      <c r="AB1798" s="1"/>
      <c r="AC1798" s="27">
        <f t="shared" si="255"/>
        <v>0</v>
      </c>
    </row>
    <row r="1799" spans="1:29" ht="13.5" hidden="1" outlineLevel="3" thickBot="1" x14ac:dyDescent="0.25">
      <c r="A1799" s="28" t="s">
        <v>3522</v>
      </c>
      <c r="B1799" s="28" t="s">
        <v>3523</v>
      </c>
      <c r="C1799" s="24" t="s">
        <v>3667</v>
      </c>
      <c r="D1799" s="24" t="s">
        <v>3668</v>
      </c>
      <c r="E1799" s="25">
        <v>450541.22</v>
      </c>
      <c r="F1799" s="25">
        <v>450977.52</v>
      </c>
      <c r="G1799" s="25">
        <v>451423.24</v>
      </c>
      <c r="H1799" s="25">
        <v>454268.51</v>
      </c>
      <c r="I1799" s="25">
        <v>454103.33</v>
      </c>
      <c r="J1799" s="25">
        <v>453763.01</v>
      </c>
      <c r="K1799" s="25">
        <v>453742.95</v>
      </c>
      <c r="L1799" s="25">
        <v>453803.59</v>
      </c>
      <c r="M1799" s="25">
        <v>453898.41</v>
      </c>
      <c r="N1799" s="25">
        <v>454205.16</v>
      </c>
      <c r="O1799" s="25">
        <v>454188.47</v>
      </c>
      <c r="P1799" s="25">
        <v>455727.01</v>
      </c>
      <c r="Q1799" s="25">
        <v>456132.3</v>
      </c>
      <c r="R1799" s="25">
        <f t="shared" si="252"/>
        <v>453619.83000000007</v>
      </c>
      <c r="T1799" s="26"/>
      <c r="U1799" s="26"/>
      <c r="V1799" s="26">
        <f t="shared" si="256"/>
        <v>453619.83000000007</v>
      </c>
      <c r="W1799" s="26"/>
      <c r="X1799" s="26"/>
      <c r="Y1799" s="26"/>
      <c r="Z1799" s="26"/>
      <c r="AA1799" s="26">
        <f>V1799</f>
        <v>453619.83000000007</v>
      </c>
      <c r="AB1799" s="1"/>
      <c r="AC1799" s="27">
        <f t="shared" si="255"/>
        <v>0</v>
      </c>
    </row>
    <row r="1800" spans="1:29" ht="13.5" hidden="1" outlineLevel="3" thickBot="1" x14ac:dyDescent="0.25">
      <c r="A1800" s="28" t="s">
        <v>3522</v>
      </c>
      <c r="B1800" s="28" t="s">
        <v>3523</v>
      </c>
      <c r="C1800" s="24" t="s">
        <v>3669</v>
      </c>
      <c r="D1800" s="24" t="s">
        <v>3670</v>
      </c>
      <c r="E1800" s="25">
        <v>-7587450.8300000001</v>
      </c>
      <c r="F1800" s="25">
        <v>-7458291.2400000002</v>
      </c>
      <c r="G1800" s="25">
        <v>-7328817.3600000003</v>
      </c>
      <c r="H1800" s="25">
        <v>-7199028.4299999997</v>
      </c>
      <c r="I1800" s="25">
        <v>-7068923.6799999997</v>
      </c>
      <c r="J1800" s="25">
        <v>-6938502.3399999999</v>
      </c>
      <c r="K1800" s="25">
        <v>-6807763.6399999997</v>
      </c>
      <c r="L1800" s="25">
        <v>-6676706.8099999996</v>
      </c>
      <c r="M1800" s="25">
        <v>-6545331.0700000003</v>
      </c>
      <c r="N1800" s="25">
        <v>-6413635.6500000004</v>
      </c>
      <c r="O1800" s="25">
        <v>-6281619.7699999996</v>
      </c>
      <c r="P1800" s="25">
        <v>-6149282.6600000001</v>
      </c>
      <c r="Q1800" s="25">
        <v>-6016623.5300000003</v>
      </c>
      <c r="R1800" s="25">
        <f t="shared" si="252"/>
        <v>-6805828.3191666668</v>
      </c>
      <c r="T1800" s="26"/>
      <c r="U1800" s="26"/>
      <c r="V1800" s="26">
        <f t="shared" si="256"/>
        <v>-6805828.3191666668</v>
      </c>
      <c r="W1800" s="26"/>
      <c r="X1800" s="26"/>
      <c r="Y1800" s="26"/>
      <c r="Z1800" s="26">
        <f>V1800</f>
        <v>-6805828.3191666668</v>
      </c>
      <c r="AA1800" s="26"/>
      <c r="AB1800" s="1"/>
      <c r="AC1800" s="27">
        <f t="shared" si="255"/>
        <v>0</v>
      </c>
    </row>
    <row r="1801" spans="1:29" ht="13.5" hidden="1" outlineLevel="3" thickBot="1" x14ac:dyDescent="0.25">
      <c r="A1801" s="28" t="s">
        <v>3522</v>
      </c>
      <c r="B1801" s="28" t="s">
        <v>3523</v>
      </c>
      <c r="C1801" s="24" t="s">
        <v>3671</v>
      </c>
      <c r="D1801" s="24" t="s">
        <v>3672</v>
      </c>
      <c r="E1801" s="25">
        <v>-1819719.36</v>
      </c>
      <c r="F1801" s="25">
        <v>-2123005.92</v>
      </c>
      <c r="G1801" s="25">
        <v>-2426292.48</v>
      </c>
      <c r="H1801" s="25">
        <v>-2729579.04</v>
      </c>
      <c r="I1801" s="25">
        <v>-3032865.6</v>
      </c>
      <c r="J1801" s="25">
        <v>-3336152.16</v>
      </c>
      <c r="K1801" s="25">
        <v>-3639438.72</v>
      </c>
      <c r="L1801" s="25">
        <v>-3942725.28</v>
      </c>
      <c r="M1801" s="25">
        <v>-4246011.84</v>
      </c>
      <c r="N1801" s="25">
        <v>-4549298.4000000004</v>
      </c>
      <c r="O1801" s="25">
        <v>-4852584.96</v>
      </c>
      <c r="P1801" s="25">
        <v>-5155871.5199999996</v>
      </c>
      <c r="Q1801" s="25">
        <v>-5459158.0800000001</v>
      </c>
      <c r="R1801" s="25">
        <f t="shared" si="252"/>
        <v>-3639438.72</v>
      </c>
      <c r="T1801" s="26"/>
      <c r="U1801" s="26"/>
      <c r="V1801" s="26">
        <f t="shared" si="256"/>
        <v>-3639438.72</v>
      </c>
      <c r="W1801" s="26"/>
      <c r="X1801" s="26"/>
      <c r="Y1801" s="26"/>
      <c r="Z1801" s="26">
        <f>V1801</f>
        <v>-3639438.72</v>
      </c>
      <c r="AA1801" s="26"/>
      <c r="AB1801" s="1"/>
      <c r="AC1801" s="27">
        <f t="shared" si="255"/>
        <v>0</v>
      </c>
    </row>
    <row r="1802" spans="1:29" ht="13.5" hidden="1" outlineLevel="3" thickBot="1" x14ac:dyDescent="0.25">
      <c r="A1802" s="28" t="s">
        <v>3522</v>
      </c>
      <c r="B1802" s="28" t="s">
        <v>3523</v>
      </c>
      <c r="C1802" s="24" t="s">
        <v>3673</v>
      </c>
      <c r="D1802" s="24" t="s">
        <v>3674</v>
      </c>
      <c r="E1802" s="25">
        <v>-677867.96</v>
      </c>
      <c r="F1802" s="25">
        <v>-790845.95</v>
      </c>
      <c r="G1802" s="25">
        <v>-903823.94</v>
      </c>
      <c r="H1802" s="25">
        <v>-1016801.93</v>
      </c>
      <c r="I1802" s="25">
        <v>-1129779.92</v>
      </c>
      <c r="J1802" s="25">
        <v>-1242757.9099999999</v>
      </c>
      <c r="K1802" s="25">
        <v>-1355735.9</v>
      </c>
      <c r="L1802" s="25">
        <v>-1468713.88</v>
      </c>
      <c r="M1802" s="25">
        <v>-1581691.86</v>
      </c>
      <c r="N1802" s="25">
        <v>-1694669.84</v>
      </c>
      <c r="O1802" s="25">
        <v>-1807647.82</v>
      </c>
      <c r="P1802" s="25">
        <v>-1920625.8</v>
      </c>
      <c r="Q1802" s="25">
        <v>-2033603.78</v>
      </c>
      <c r="R1802" s="25">
        <f t="shared" si="252"/>
        <v>-1355735.885</v>
      </c>
      <c r="T1802" s="26"/>
      <c r="U1802" s="26"/>
      <c r="V1802" s="26">
        <f t="shared" si="256"/>
        <v>-1355735.885</v>
      </c>
      <c r="W1802" s="26"/>
      <c r="X1802" s="26"/>
      <c r="Y1802" s="26">
        <f>V1802</f>
        <v>-1355735.885</v>
      </c>
      <c r="Z1802" s="26"/>
      <c r="AA1802" s="26"/>
      <c r="AB1802" s="1"/>
      <c r="AC1802" s="27">
        <f t="shared" si="255"/>
        <v>1</v>
      </c>
    </row>
    <row r="1803" spans="1:29" ht="13.5" hidden="1" outlineLevel="3" thickBot="1" x14ac:dyDescent="0.25">
      <c r="A1803" s="28" t="s">
        <v>3522</v>
      </c>
      <c r="B1803" s="28" t="s">
        <v>3523</v>
      </c>
      <c r="C1803" s="24" t="s">
        <v>3675</v>
      </c>
      <c r="D1803" s="24" t="s">
        <v>3676</v>
      </c>
      <c r="E1803" s="25">
        <v>-1274703.96</v>
      </c>
      <c r="F1803" s="25">
        <v>-1487154.62</v>
      </c>
      <c r="G1803" s="25">
        <v>-1699605.28</v>
      </c>
      <c r="H1803" s="25">
        <v>-1912055.94</v>
      </c>
      <c r="I1803" s="25">
        <v>-2124506.6</v>
      </c>
      <c r="J1803" s="25">
        <v>-2336957.2599999998</v>
      </c>
      <c r="K1803" s="25">
        <v>-2549407.92</v>
      </c>
      <c r="L1803" s="25">
        <v>-2761858.58</v>
      </c>
      <c r="M1803" s="25">
        <v>-2974309.24</v>
      </c>
      <c r="N1803" s="25">
        <v>-3186759.9</v>
      </c>
      <c r="O1803" s="25">
        <v>-3399210.56</v>
      </c>
      <c r="P1803" s="25">
        <v>-3611661.22</v>
      </c>
      <c r="Q1803" s="25">
        <v>-3824111.88</v>
      </c>
      <c r="R1803" s="25">
        <f t="shared" si="252"/>
        <v>-2549407.9199999995</v>
      </c>
      <c r="T1803" s="26"/>
      <c r="U1803" s="26"/>
      <c r="V1803" s="26">
        <f t="shared" si="256"/>
        <v>-2549407.9199999995</v>
      </c>
      <c r="W1803" s="26"/>
      <c r="X1803" s="26"/>
      <c r="Y1803" s="26">
        <f>V1803</f>
        <v>-2549407.9199999995</v>
      </c>
      <c r="Z1803" s="26"/>
      <c r="AA1803" s="26"/>
      <c r="AB1803" s="1"/>
      <c r="AC1803" s="27">
        <f t="shared" si="255"/>
        <v>1</v>
      </c>
    </row>
    <row r="1804" spans="1:29" ht="13.5" hidden="1" outlineLevel="3" thickBot="1" x14ac:dyDescent="0.25">
      <c r="A1804" s="28" t="s">
        <v>3522</v>
      </c>
      <c r="B1804" s="28" t="s">
        <v>3523</v>
      </c>
      <c r="C1804" s="24" t="s">
        <v>3677</v>
      </c>
      <c r="D1804" s="24" t="s">
        <v>3678</v>
      </c>
      <c r="E1804" s="25">
        <v>-43545278.100000001</v>
      </c>
      <c r="F1804" s="25">
        <v>-42093768.829999998</v>
      </c>
      <c r="G1804" s="25">
        <v>-40642259.560000002</v>
      </c>
      <c r="H1804" s="25">
        <v>-39190750.289999999</v>
      </c>
      <c r="I1804" s="25">
        <v>-37739241.020000003</v>
      </c>
      <c r="J1804" s="25">
        <v>-36287731.75</v>
      </c>
      <c r="K1804" s="25">
        <v>-34836222.479999997</v>
      </c>
      <c r="L1804" s="25">
        <v>-33384713.210000001</v>
      </c>
      <c r="M1804" s="25">
        <v>-31933203.940000001</v>
      </c>
      <c r="N1804" s="25">
        <v>-30481694.670000002</v>
      </c>
      <c r="O1804" s="25">
        <v>-29030185.399999999</v>
      </c>
      <c r="P1804" s="25">
        <v>-27578676.129999999</v>
      </c>
      <c r="Q1804" s="25">
        <v>-26127166.859999999</v>
      </c>
      <c r="R1804" s="25">
        <f t="shared" si="252"/>
        <v>-34836222.480000004</v>
      </c>
      <c r="T1804" s="26"/>
      <c r="U1804" s="26"/>
      <c r="V1804" s="26">
        <f t="shared" si="256"/>
        <v>-34836222.480000004</v>
      </c>
      <c r="W1804" s="26"/>
      <c r="X1804" s="26"/>
      <c r="Y1804" s="26">
        <f>V1804</f>
        <v>-34836222.480000004</v>
      </c>
      <c r="Z1804" s="26"/>
      <c r="AA1804" s="26"/>
      <c r="AB1804" s="1"/>
      <c r="AC1804" s="27">
        <f t="shared" si="255"/>
        <v>1</v>
      </c>
    </row>
    <row r="1805" spans="1:29" ht="13.5" hidden="1" outlineLevel="3" thickBot="1" x14ac:dyDescent="0.25">
      <c r="A1805" s="28" t="s">
        <v>3522</v>
      </c>
      <c r="B1805" s="28" t="s">
        <v>3523</v>
      </c>
      <c r="C1805" s="24" t="s">
        <v>3679</v>
      </c>
      <c r="D1805" s="24" t="s">
        <v>3680</v>
      </c>
      <c r="E1805" s="25">
        <v>-6654554.8899999997</v>
      </c>
      <c r="F1805" s="25">
        <v>-6439498.1600000001</v>
      </c>
      <c r="G1805" s="25">
        <v>-6223985.9199999999</v>
      </c>
      <c r="H1805" s="25">
        <v>-6008017.3099999996</v>
      </c>
      <c r="I1805" s="25">
        <v>-5791591.4699999997</v>
      </c>
      <c r="J1805" s="25">
        <v>-5574707.5099999998</v>
      </c>
      <c r="K1805" s="25">
        <v>-5357364.53</v>
      </c>
      <c r="L1805" s="25">
        <v>-5218787.5599999996</v>
      </c>
      <c r="M1805" s="25">
        <v>-5003072.9400000004</v>
      </c>
      <c r="N1805" s="25">
        <v>-4786376.3899999997</v>
      </c>
      <c r="O1805" s="25">
        <v>-4568694.08</v>
      </c>
      <c r="P1805" s="25">
        <v>-4350022.1100000003</v>
      </c>
      <c r="Q1805" s="25">
        <v>-4130356.49</v>
      </c>
      <c r="R1805" s="25">
        <f t="shared" si="252"/>
        <v>-5392881.1391666662</v>
      </c>
      <c r="T1805" s="26"/>
      <c r="U1805" s="26"/>
      <c r="V1805" s="26">
        <f t="shared" si="256"/>
        <v>-5392881.1391666662</v>
      </c>
      <c r="W1805" s="26"/>
      <c r="X1805" s="26"/>
      <c r="Y1805" s="26"/>
      <c r="Z1805" s="26">
        <f>V1805</f>
        <v>-5392881.1391666662</v>
      </c>
      <c r="AA1805" s="26"/>
      <c r="AB1805" s="1"/>
      <c r="AC1805" s="27">
        <f t="shared" si="255"/>
        <v>0</v>
      </c>
    </row>
    <row r="1806" spans="1:29" ht="13.5" hidden="1" outlineLevel="3" thickBot="1" x14ac:dyDescent="0.25">
      <c r="A1806" s="28" t="s">
        <v>3522</v>
      </c>
      <c r="B1806" s="28" t="s">
        <v>3523</v>
      </c>
      <c r="C1806" s="24" t="s">
        <v>3681</v>
      </c>
      <c r="D1806" s="24" t="s">
        <v>3682</v>
      </c>
      <c r="E1806" s="25">
        <v>749341.33</v>
      </c>
      <c r="F1806" s="25">
        <v>791051.14</v>
      </c>
      <c r="G1806" s="25">
        <v>832435.59</v>
      </c>
      <c r="H1806" s="25">
        <v>-2013589.69</v>
      </c>
      <c r="I1806" s="25">
        <v>1592047.6</v>
      </c>
      <c r="J1806" s="25">
        <v>1620331.34</v>
      </c>
      <c r="K1806" s="25">
        <v>-1839746.46</v>
      </c>
      <c r="L1806" s="25">
        <v>-1815716.03</v>
      </c>
      <c r="M1806" s="25">
        <v>-1814849.36</v>
      </c>
      <c r="N1806" s="25">
        <v>-5403435.9100000001</v>
      </c>
      <c r="O1806" s="25">
        <v>544340.93000000005</v>
      </c>
      <c r="P1806" s="25">
        <v>548234.75</v>
      </c>
      <c r="Q1806" s="25">
        <v>-3246442.52</v>
      </c>
      <c r="R1806" s="25">
        <f t="shared" si="252"/>
        <v>-683953.89124999999</v>
      </c>
      <c r="T1806" s="26"/>
      <c r="U1806" s="26"/>
      <c r="V1806" s="26">
        <f t="shared" si="256"/>
        <v>-683953.89124999999</v>
      </c>
      <c r="W1806" s="26"/>
      <c r="X1806" s="26"/>
      <c r="Y1806" s="26"/>
      <c r="Z1806" s="26">
        <f>V1806</f>
        <v>-683953.89124999999</v>
      </c>
      <c r="AA1806" s="26"/>
      <c r="AB1806" s="1"/>
      <c r="AC1806" s="27">
        <f t="shared" si="255"/>
        <v>0</v>
      </c>
    </row>
    <row r="1807" spans="1:29" ht="13.5" hidden="1" outlineLevel="3" thickBot="1" x14ac:dyDescent="0.25">
      <c r="A1807" s="28" t="s">
        <v>3522</v>
      </c>
      <c r="B1807" s="28" t="s">
        <v>3523</v>
      </c>
      <c r="C1807" s="24" t="s">
        <v>3683</v>
      </c>
      <c r="D1807" s="24" t="s">
        <v>3684</v>
      </c>
      <c r="E1807" s="25">
        <v>-5549231.7599999998</v>
      </c>
      <c r="F1807" s="25">
        <v>-5549086.3700000001</v>
      </c>
      <c r="G1807" s="25">
        <v>-5549295.4199999999</v>
      </c>
      <c r="H1807" s="25">
        <v>-5869764.8300000001</v>
      </c>
      <c r="I1807" s="25">
        <v>-5846367.5800000001</v>
      </c>
      <c r="J1807" s="25">
        <v>-5816174.2800000003</v>
      </c>
      <c r="K1807" s="25">
        <v>-6204855.6100000003</v>
      </c>
      <c r="L1807" s="25">
        <v>-6205187.4400000004</v>
      </c>
      <c r="M1807" s="25">
        <v>-6204182.7400000002</v>
      </c>
      <c r="N1807" s="25">
        <v>-6577270.96</v>
      </c>
      <c r="O1807" s="25">
        <v>-6579912.2300000004</v>
      </c>
      <c r="P1807" s="25">
        <v>-6584577.9100000001</v>
      </c>
      <c r="Q1807" s="25">
        <v>-7011888.2199999997</v>
      </c>
      <c r="R1807" s="25">
        <f t="shared" si="252"/>
        <v>-6105602.9466666654</v>
      </c>
      <c r="T1807" s="26"/>
      <c r="U1807" s="26"/>
      <c r="V1807" s="26">
        <f t="shared" si="256"/>
        <v>-6105602.9466666654</v>
      </c>
      <c r="W1807" s="26"/>
      <c r="X1807" s="26"/>
      <c r="Y1807" s="26"/>
      <c r="Z1807" s="26">
        <f>V1807</f>
        <v>-6105602.9466666654</v>
      </c>
      <c r="AA1807" s="26"/>
      <c r="AB1807" s="1"/>
      <c r="AC1807" s="27">
        <f t="shared" si="255"/>
        <v>0</v>
      </c>
    </row>
    <row r="1808" spans="1:29" ht="13.5" hidden="1" outlineLevel="3" thickBot="1" x14ac:dyDescent="0.25">
      <c r="A1808" s="28" t="s">
        <v>3522</v>
      </c>
      <c r="B1808" s="28" t="s">
        <v>3523</v>
      </c>
      <c r="C1808" s="24" t="s">
        <v>3685</v>
      </c>
      <c r="D1808" s="24" t="s">
        <v>3686</v>
      </c>
      <c r="E1808" s="25">
        <v>543812</v>
      </c>
      <c r="F1808" s="25">
        <v>613255.67000000004</v>
      </c>
      <c r="G1808" s="25">
        <v>682699.33</v>
      </c>
      <c r="H1808" s="25">
        <v>917932.33</v>
      </c>
      <c r="I1808" s="25">
        <v>821586.67</v>
      </c>
      <c r="J1808" s="25">
        <v>891030.33</v>
      </c>
      <c r="K1808" s="25">
        <v>960474</v>
      </c>
      <c r="L1808" s="25">
        <v>960474</v>
      </c>
      <c r="M1808" s="25">
        <v>960474</v>
      </c>
      <c r="N1808" s="25">
        <v>960474</v>
      </c>
      <c r="O1808" s="25">
        <v>960474</v>
      </c>
      <c r="P1808" s="25">
        <v>960474</v>
      </c>
      <c r="Q1808" s="25">
        <v>0</v>
      </c>
      <c r="R1808" s="25">
        <f t="shared" si="252"/>
        <v>830104.52749999997</v>
      </c>
      <c r="T1808" s="26"/>
      <c r="U1808" s="26"/>
      <c r="V1808" s="26">
        <f t="shared" si="256"/>
        <v>830104.52749999997</v>
      </c>
      <c r="W1808" s="26"/>
      <c r="X1808" s="26"/>
      <c r="Y1808" s="26"/>
      <c r="Z1808" s="26">
        <f t="shared" ref="Z1808:Z1822" si="259">V1808</f>
        <v>830104.52749999997</v>
      </c>
      <c r="AA1808" s="26"/>
      <c r="AB1808" s="1"/>
      <c r="AC1808" s="27">
        <f t="shared" si="255"/>
        <v>0</v>
      </c>
    </row>
    <row r="1809" spans="1:29" ht="13.5" hidden="1" outlineLevel="3" thickBot="1" x14ac:dyDescent="0.25">
      <c r="A1809" s="28" t="s">
        <v>3522</v>
      </c>
      <c r="B1809" s="28" t="s">
        <v>3523</v>
      </c>
      <c r="C1809" s="24" t="s">
        <v>3687</v>
      </c>
      <c r="D1809" s="24" t="s">
        <v>3686</v>
      </c>
      <c r="E1809" s="25">
        <v>-749341.33</v>
      </c>
      <c r="F1809" s="25">
        <v>-791051.14</v>
      </c>
      <c r="G1809" s="25">
        <v>-832435.59</v>
      </c>
      <c r="H1809" s="25">
        <v>1847800.36</v>
      </c>
      <c r="I1809" s="25">
        <v>-1592047.6</v>
      </c>
      <c r="J1809" s="25">
        <v>-1620331.34</v>
      </c>
      <c r="K1809" s="25">
        <v>1839746.46</v>
      </c>
      <c r="L1809" s="25">
        <v>1815716.03</v>
      </c>
      <c r="M1809" s="25">
        <v>1814849.36</v>
      </c>
      <c r="N1809" s="25">
        <v>5403435.9100000001</v>
      </c>
      <c r="O1809" s="25">
        <v>-544340.93000000005</v>
      </c>
      <c r="P1809" s="25">
        <v>-548234.75</v>
      </c>
      <c r="Q1809" s="25">
        <v>3246442.52</v>
      </c>
      <c r="R1809" s="25">
        <f t="shared" si="252"/>
        <v>670138.11375000002</v>
      </c>
      <c r="T1809" s="26"/>
      <c r="U1809" s="26"/>
      <c r="V1809" s="26">
        <f t="shared" si="256"/>
        <v>670138.11375000002</v>
      </c>
      <c r="W1809" s="26"/>
      <c r="X1809" s="26"/>
      <c r="Y1809" s="26"/>
      <c r="Z1809" s="26">
        <f t="shared" si="259"/>
        <v>670138.11375000002</v>
      </c>
      <c r="AA1809" s="26"/>
      <c r="AB1809" s="1"/>
      <c r="AC1809" s="27">
        <f t="shared" si="255"/>
        <v>0</v>
      </c>
    </row>
    <row r="1810" spans="1:29" ht="13.5" hidden="1" outlineLevel="3" thickBot="1" x14ac:dyDescent="0.25">
      <c r="A1810" s="28" t="s">
        <v>3522</v>
      </c>
      <c r="B1810" s="28" t="s">
        <v>3523</v>
      </c>
      <c r="C1810" s="24" t="s">
        <v>3688</v>
      </c>
      <c r="D1810" s="24" t="s">
        <v>3689</v>
      </c>
      <c r="E1810" s="25">
        <v>2833168.15</v>
      </c>
      <c r="F1810" s="25">
        <v>2860318.09</v>
      </c>
      <c r="G1810" s="25">
        <v>2974052.15</v>
      </c>
      <c r="H1810" s="25">
        <v>3088649.03</v>
      </c>
      <c r="I1810" s="25">
        <v>3065207.04</v>
      </c>
      <c r="J1810" s="25">
        <v>3173028.62</v>
      </c>
      <c r="K1810" s="25">
        <v>3284529.76</v>
      </c>
      <c r="L1810" s="25">
        <v>3284529.76</v>
      </c>
      <c r="M1810" s="25">
        <v>3284529.76</v>
      </c>
      <c r="N1810" s="25">
        <v>1898495.87</v>
      </c>
      <c r="O1810" s="25">
        <v>1898495.87</v>
      </c>
      <c r="P1810" s="25">
        <v>1898495.87</v>
      </c>
      <c r="Q1810" s="25">
        <v>2857049.05</v>
      </c>
      <c r="R1810" s="25">
        <f t="shared" si="252"/>
        <v>2796286.7016666662</v>
      </c>
      <c r="T1810" s="26"/>
      <c r="U1810" s="26"/>
      <c r="V1810" s="26">
        <f t="shared" si="256"/>
        <v>2796286.7016666662</v>
      </c>
      <c r="W1810" s="26"/>
      <c r="X1810" s="26"/>
      <c r="Y1810" s="26"/>
      <c r="Z1810" s="26">
        <f t="shared" si="259"/>
        <v>2796286.7016666662</v>
      </c>
      <c r="AA1810" s="26"/>
      <c r="AB1810" s="1"/>
      <c r="AC1810" s="27">
        <f t="shared" si="255"/>
        <v>0</v>
      </c>
    </row>
    <row r="1811" spans="1:29" ht="13.5" hidden="1" outlineLevel="3" thickBot="1" x14ac:dyDescent="0.25">
      <c r="A1811" s="28" t="s">
        <v>3522</v>
      </c>
      <c r="B1811" s="28" t="s">
        <v>3523</v>
      </c>
      <c r="C1811" s="24" t="s">
        <v>3690</v>
      </c>
      <c r="D1811" s="24" t="s">
        <v>3691</v>
      </c>
      <c r="E1811" s="25">
        <v>872882.95</v>
      </c>
      <c r="F1811" s="25">
        <v>800224.49</v>
      </c>
      <c r="G1811" s="25">
        <v>685310.15</v>
      </c>
      <c r="H1811" s="25">
        <v>568908.63</v>
      </c>
      <c r="I1811" s="25">
        <v>499440.11</v>
      </c>
      <c r="J1811" s="25">
        <v>429551.71</v>
      </c>
      <c r="K1811" s="25">
        <v>825941.27</v>
      </c>
      <c r="L1811" s="25">
        <v>825941.27</v>
      </c>
      <c r="M1811" s="25">
        <v>825941.27</v>
      </c>
      <c r="N1811" s="25">
        <v>563440.9</v>
      </c>
      <c r="O1811" s="25">
        <v>563440.9</v>
      </c>
      <c r="P1811" s="25">
        <v>563440.9</v>
      </c>
      <c r="Q1811" s="25">
        <v>1028125.57</v>
      </c>
      <c r="R1811" s="25">
        <f t="shared" si="252"/>
        <v>675173.82166666677</v>
      </c>
      <c r="T1811" s="26"/>
      <c r="U1811" s="26"/>
      <c r="V1811" s="26">
        <f t="shared" si="256"/>
        <v>675173.82166666677</v>
      </c>
      <c r="W1811" s="26"/>
      <c r="X1811" s="26"/>
      <c r="Y1811" s="26"/>
      <c r="Z1811" s="26">
        <f t="shared" si="259"/>
        <v>675173.82166666677</v>
      </c>
      <c r="AA1811" s="26"/>
      <c r="AB1811" s="1"/>
      <c r="AC1811" s="27">
        <f t="shared" si="255"/>
        <v>0</v>
      </c>
    </row>
    <row r="1812" spans="1:29" ht="13.5" hidden="1" outlineLevel="3" thickBot="1" x14ac:dyDescent="0.25">
      <c r="A1812" s="28" t="s">
        <v>3522</v>
      </c>
      <c r="B1812" s="28" t="s">
        <v>3523</v>
      </c>
      <c r="C1812" s="24" t="s">
        <v>3692</v>
      </c>
      <c r="D1812" s="24" t="s">
        <v>3693</v>
      </c>
      <c r="E1812" s="25">
        <v>0</v>
      </c>
      <c r="F1812" s="25">
        <v>0</v>
      </c>
      <c r="G1812" s="25">
        <v>0</v>
      </c>
      <c r="H1812" s="25">
        <v>0</v>
      </c>
      <c r="I1812" s="25">
        <v>0</v>
      </c>
      <c r="J1812" s="25">
        <v>0</v>
      </c>
      <c r="K1812" s="25">
        <v>39818.870000000003</v>
      </c>
      <c r="L1812" s="25">
        <v>39818.870000000003</v>
      </c>
      <c r="M1812" s="25">
        <v>39818.870000000003</v>
      </c>
      <c r="N1812" s="25">
        <v>60925.96</v>
      </c>
      <c r="O1812" s="25">
        <v>60925.96</v>
      </c>
      <c r="P1812" s="25">
        <v>60925.96</v>
      </c>
      <c r="Q1812" s="25">
        <v>0</v>
      </c>
      <c r="R1812" s="25">
        <f t="shared" si="252"/>
        <v>25186.2075</v>
      </c>
      <c r="T1812" s="26"/>
      <c r="U1812" s="26"/>
      <c r="V1812" s="26">
        <f t="shared" si="256"/>
        <v>25186.2075</v>
      </c>
      <c r="W1812" s="26"/>
      <c r="X1812" s="26"/>
      <c r="Y1812" s="26"/>
      <c r="Z1812" s="26">
        <f t="shared" si="259"/>
        <v>25186.2075</v>
      </c>
      <c r="AA1812" s="26"/>
      <c r="AB1812" s="1"/>
      <c r="AC1812" s="27">
        <f t="shared" si="255"/>
        <v>0</v>
      </c>
    </row>
    <row r="1813" spans="1:29" ht="13.5" hidden="1" outlineLevel="3" thickBot="1" x14ac:dyDescent="0.25">
      <c r="A1813" s="28" t="s">
        <v>3522</v>
      </c>
      <c r="B1813" s="28" t="s">
        <v>3523</v>
      </c>
      <c r="C1813" s="24" t="s">
        <v>3694</v>
      </c>
      <c r="D1813" s="24" t="s">
        <v>3695</v>
      </c>
      <c r="E1813" s="25">
        <v>146808.98000000001</v>
      </c>
      <c r="F1813" s="25">
        <v>124713.28</v>
      </c>
      <c r="G1813" s="25">
        <v>142187.69</v>
      </c>
      <c r="H1813" s="25">
        <v>138969.23000000001</v>
      </c>
      <c r="I1813" s="25">
        <v>198639.85</v>
      </c>
      <c r="J1813" s="25">
        <v>162229.88</v>
      </c>
      <c r="K1813" s="25">
        <v>202779.44</v>
      </c>
      <c r="L1813" s="25">
        <v>202779.44</v>
      </c>
      <c r="M1813" s="25">
        <v>202779.44</v>
      </c>
      <c r="N1813" s="25">
        <v>186076.26</v>
      </c>
      <c r="O1813" s="25">
        <v>186076.26</v>
      </c>
      <c r="P1813" s="25">
        <v>186076.26</v>
      </c>
      <c r="Q1813" s="25">
        <v>363414.78</v>
      </c>
      <c r="R1813" s="25">
        <f t="shared" si="252"/>
        <v>182368.24249999996</v>
      </c>
      <c r="T1813" s="26"/>
      <c r="U1813" s="26"/>
      <c r="V1813" s="26">
        <f t="shared" si="256"/>
        <v>182368.24249999996</v>
      </c>
      <c r="W1813" s="26"/>
      <c r="X1813" s="26"/>
      <c r="Y1813" s="26"/>
      <c r="Z1813" s="26">
        <f t="shared" si="259"/>
        <v>182368.24249999996</v>
      </c>
      <c r="AA1813" s="26"/>
      <c r="AB1813" s="1"/>
      <c r="AC1813" s="27">
        <f t="shared" si="255"/>
        <v>0</v>
      </c>
    </row>
    <row r="1814" spans="1:29" ht="13.5" hidden="1" outlineLevel="3" thickBot="1" x14ac:dyDescent="0.25">
      <c r="A1814" s="28" t="s">
        <v>3522</v>
      </c>
      <c r="B1814" s="28" t="s">
        <v>3523</v>
      </c>
      <c r="C1814" s="24" t="s">
        <v>3696</v>
      </c>
      <c r="D1814" s="24" t="s">
        <v>3697</v>
      </c>
      <c r="E1814" s="25">
        <v>0</v>
      </c>
      <c r="F1814" s="25">
        <v>0</v>
      </c>
      <c r="G1814" s="25">
        <v>0</v>
      </c>
      <c r="H1814" s="25">
        <v>0</v>
      </c>
      <c r="I1814" s="25">
        <v>0</v>
      </c>
      <c r="J1814" s="25">
        <v>0</v>
      </c>
      <c r="K1814" s="25">
        <v>-39818.870000000003</v>
      </c>
      <c r="L1814" s="25">
        <v>-39818.870000000003</v>
      </c>
      <c r="M1814" s="25">
        <v>-39818.870000000003</v>
      </c>
      <c r="N1814" s="25">
        <v>-60925.96</v>
      </c>
      <c r="O1814" s="25">
        <v>-67406.39</v>
      </c>
      <c r="P1814" s="25">
        <v>-71985.16</v>
      </c>
      <c r="Q1814" s="25">
        <v>-75480.210000000006</v>
      </c>
      <c r="R1814" s="25">
        <f t="shared" si="252"/>
        <v>-29792.852083333331</v>
      </c>
      <c r="T1814" s="26"/>
      <c r="U1814" s="26"/>
      <c r="V1814" s="26">
        <f t="shared" si="256"/>
        <v>-29792.852083333331</v>
      </c>
      <c r="W1814" s="26"/>
      <c r="X1814" s="26"/>
      <c r="Y1814" s="26"/>
      <c r="Z1814" s="26">
        <f t="shared" si="259"/>
        <v>-29792.852083333331</v>
      </c>
      <c r="AA1814" s="26"/>
      <c r="AB1814" s="1"/>
      <c r="AC1814" s="27">
        <f t="shared" si="255"/>
        <v>0</v>
      </c>
    </row>
    <row r="1815" spans="1:29" ht="13.5" hidden="1" outlineLevel="3" thickBot="1" x14ac:dyDescent="0.25">
      <c r="A1815" s="28" t="s">
        <v>3522</v>
      </c>
      <c r="B1815" s="28" t="s">
        <v>3523</v>
      </c>
      <c r="C1815" s="24" t="s">
        <v>3698</v>
      </c>
      <c r="D1815" s="24" t="s">
        <v>3689</v>
      </c>
      <c r="E1815" s="25">
        <v>-222168.15</v>
      </c>
      <c r="F1815" s="25">
        <v>-184984.76</v>
      </c>
      <c r="G1815" s="25">
        <v>-234385.48</v>
      </c>
      <c r="H1815" s="25">
        <v>-284649.03000000003</v>
      </c>
      <c r="I1815" s="25">
        <v>-196873.71</v>
      </c>
      <c r="J1815" s="25">
        <v>-240361.95</v>
      </c>
      <c r="K1815" s="25">
        <v>-287529.76</v>
      </c>
      <c r="L1815" s="25">
        <v>-227729.99</v>
      </c>
      <c r="M1815" s="25">
        <v>-289653.26</v>
      </c>
      <c r="N1815" s="25">
        <v>-340745.87</v>
      </c>
      <c r="O1815" s="25">
        <v>-319123.07</v>
      </c>
      <c r="P1815" s="25">
        <v>-359384.33</v>
      </c>
      <c r="Q1815" s="25">
        <v>-399456.65</v>
      </c>
      <c r="R1815" s="25">
        <f t="shared" si="252"/>
        <v>-273019.46750000003</v>
      </c>
      <c r="T1815" s="26"/>
      <c r="U1815" s="26"/>
      <c r="V1815" s="26">
        <f t="shared" si="256"/>
        <v>-273019.46750000003</v>
      </c>
      <c r="W1815" s="26"/>
      <c r="X1815" s="26"/>
      <c r="Y1815" s="26"/>
      <c r="Z1815" s="26">
        <f t="shared" si="259"/>
        <v>-273019.46750000003</v>
      </c>
      <c r="AA1815" s="26"/>
      <c r="AB1815" s="1"/>
      <c r="AC1815" s="27">
        <f t="shared" si="255"/>
        <v>0</v>
      </c>
    </row>
    <row r="1816" spans="1:29" ht="13.5" hidden="1" outlineLevel="3" thickBot="1" x14ac:dyDescent="0.25">
      <c r="A1816" s="28" t="s">
        <v>3522</v>
      </c>
      <c r="B1816" s="28" t="s">
        <v>3523</v>
      </c>
      <c r="C1816" s="24" t="s">
        <v>3699</v>
      </c>
      <c r="D1816" s="24" t="s">
        <v>3691</v>
      </c>
      <c r="E1816" s="25">
        <v>-1945562.59</v>
      </c>
      <c r="F1816" s="25">
        <v>-1606671.38</v>
      </c>
      <c r="G1816" s="25">
        <v>-1218355.3500000001</v>
      </c>
      <c r="H1816" s="25">
        <v>-922440.34</v>
      </c>
      <c r="I1816" s="25">
        <v>-780270.28</v>
      </c>
      <c r="J1816" s="25">
        <v>-642695.39</v>
      </c>
      <c r="K1816" s="25">
        <v>-1325405.18</v>
      </c>
      <c r="L1816" s="25">
        <v>-1213871.1100000001</v>
      </c>
      <c r="M1816" s="25">
        <v>-782061.78</v>
      </c>
      <c r="N1816" s="25">
        <v>-1551388.36</v>
      </c>
      <c r="O1816" s="25">
        <v>-3147746.05</v>
      </c>
      <c r="P1816" s="25">
        <v>-2586240.39</v>
      </c>
      <c r="Q1816" s="25">
        <v>-2537546.1800000002</v>
      </c>
      <c r="R1816" s="25">
        <f t="shared" si="252"/>
        <v>-1501558.3329166668</v>
      </c>
      <c r="T1816" s="26"/>
      <c r="U1816" s="26"/>
      <c r="V1816" s="26">
        <f t="shared" si="256"/>
        <v>-1501558.3329166668</v>
      </c>
      <c r="W1816" s="26"/>
      <c r="X1816" s="26"/>
      <c r="Y1816" s="26"/>
      <c r="Z1816" s="26">
        <f t="shared" si="259"/>
        <v>-1501558.3329166668</v>
      </c>
      <c r="AA1816" s="26"/>
      <c r="AB1816" s="1"/>
      <c r="AC1816" s="27">
        <f t="shared" si="255"/>
        <v>0</v>
      </c>
    </row>
    <row r="1817" spans="1:29" ht="13.5" hidden="1" outlineLevel="3" thickBot="1" x14ac:dyDescent="0.25">
      <c r="A1817" s="28" t="s">
        <v>3522</v>
      </c>
      <c r="B1817" s="28" t="s">
        <v>3523</v>
      </c>
      <c r="C1817" s="24" t="s">
        <v>3700</v>
      </c>
      <c r="D1817" s="24" t="s">
        <v>3695</v>
      </c>
      <c r="E1817" s="25">
        <v>-733176.96</v>
      </c>
      <c r="F1817" s="25">
        <v>-660027.32999999996</v>
      </c>
      <c r="G1817" s="25">
        <v>-572159.63</v>
      </c>
      <c r="H1817" s="25">
        <v>-464010.69</v>
      </c>
      <c r="I1817" s="25">
        <v>-579348.9</v>
      </c>
      <c r="J1817" s="25">
        <v>-409482.36</v>
      </c>
      <c r="K1817" s="25">
        <v>-441205.77</v>
      </c>
      <c r="L1817" s="25">
        <v>-394257.88</v>
      </c>
      <c r="M1817" s="25">
        <v>-381189.56</v>
      </c>
      <c r="N1817" s="25">
        <v>-585900.61</v>
      </c>
      <c r="O1817" s="25">
        <v>-521368.7</v>
      </c>
      <c r="P1817" s="25">
        <v>-850668.89</v>
      </c>
      <c r="Q1817" s="25">
        <v>-859779.44</v>
      </c>
      <c r="R1817" s="25">
        <f t="shared" si="252"/>
        <v>-554674.87666666659</v>
      </c>
      <c r="T1817" s="26"/>
      <c r="U1817" s="26"/>
      <c r="V1817" s="26">
        <f t="shared" si="256"/>
        <v>-554674.87666666659</v>
      </c>
      <c r="W1817" s="26"/>
      <c r="X1817" s="26"/>
      <c r="Y1817" s="26"/>
      <c r="Z1817" s="26">
        <f t="shared" si="259"/>
        <v>-554674.87666666659</v>
      </c>
      <c r="AA1817" s="26"/>
      <c r="AB1817" s="1"/>
      <c r="AC1817" s="27">
        <f t="shared" si="255"/>
        <v>0</v>
      </c>
    </row>
    <row r="1818" spans="1:29" ht="13.5" hidden="1" outlineLevel="3" thickBot="1" x14ac:dyDescent="0.25">
      <c r="A1818" s="28" t="s">
        <v>3522</v>
      </c>
      <c r="B1818" s="28" t="s">
        <v>3523</v>
      </c>
      <c r="C1818" s="24" t="s">
        <v>3701</v>
      </c>
      <c r="D1818" s="24" t="s">
        <v>3702</v>
      </c>
      <c r="E1818" s="25">
        <v>-639348.76</v>
      </c>
      <c r="F1818" s="25">
        <v>-633522.52</v>
      </c>
      <c r="G1818" s="25">
        <v>-599010.94999999995</v>
      </c>
      <c r="H1818" s="25">
        <v>-548975.30000000005</v>
      </c>
      <c r="I1818" s="25">
        <v>-467037.86</v>
      </c>
      <c r="J1818" s="25">
        <v>-421288.17</v>
      </c>
      <c r="K1818" s="25">
        <v>-349745.2</v>
      </c>
      <c r="L1818" s="25">
        <v>-299374.74</v>
      </c>
      <c r="M1818" s="25">
        <v>-284206.07</v>
      </c>
      <c r="N1818" s="25">
        <v>-256061.07</v>
      </c>
      <c r="O1818" s="25">
        <v>-194463.77</v>
      </c>
      <c r="P1818" s="25">
        <v>-159712.97</v>
      </c>
      <c r="Q1818" s="25">
        <v>-135507.97</v>
      </c>
      <c r="R1818" s="25">
        <f t="shared" si="252"/>
        <v>-383402.24875000003</v>
      </c>
      <c r="T1818" s="26"/>
      <c r="U1818" s="26"/>
      <c r="V1818" s="26">
        <f t="shared" si="256"/>
        <v>-383402.24875000003</v>
      </c>
      <c r="W1818" s="26"/>
      <c r="X1818" s="26"/>
      <c r="Y1818" s="26"/>
      <c r="Z1818" s="26">
        <f t="shared" si="259"/>
        <v>-383402.24875000003</v>
      </c>
      <c r="AA1818" s="26"/>
      <c r="AB1818" s="1"/>
      <c r="AC1818" s="27">
        <f t="shared" si="255"/>
        <v>0</v>
      </c>
    </row>
    <row r="1819" spans="1:29" ht="13.5" hidden="1" outlineLevel="3" thickBot="1" x14ac:dyDescent="0.25">
      <c r="A1819" s="28" t="s">
        <v>3522</v>
      </c>
      <c r="B1819" s="28" t="s">
        <v>3523</v>
      </c>
      <c r="C1819" s="24" t="s">
        <v>3703</v>
      </c>
      <c r="D1819" s="24" t="s">
        <v>3704</v>
      </c>
      <c r="E1819" s="25">
        <v>0</v>
      </c>
      <c r="F1819" s="25">
        <v>0</v>
      </c>
      <c r="G1819" s="25">
        <v>521929.36</v>
      </c>
      <c r="H1819" s="25">
        <v>1135325.31</v>
      </c>
      <c r="I1819" s="25">
        <v>1623530.8</v>
      </c>
      <c r="J1819" s="25">
        <v>2091518.08</v>
      </c>
      <c r="K1819" s="25">
        <v>2337035.75</v>
      </c>
      <c r="L1819" s="25">
        <v>2337035.75</v>
      </c>
      <c r="M1819" s="25">
        <v>2337035.75</v>
      </c>
      <c r="N1819" s="25">
        <v>1925145.88</v>
      </c>
      <c r="O1819" s="25">
        <v>1925145.88</v>
      </c>
      <c r="P1819" s="25">
        <v>1925145.88</v>
      </c>
      <c r="Q1819" s="25">
        <v>2412645.8199999998</v>
      </c>
      <c r="R1819" s="25">
        <f t="shared" si="252"/>
        <v>1613764.2791666666</v>
      </c>
      <c r="T1819" s="26"/>
      <c r="U1819" s="26"/>
      <c r="V1819" s="26">
        <f t="shared" si="256"/>
        <v>1613764.2791666666</v>
      </c>
      <c r="W1819" s="26"/>
      <c r="X1819" s="26"/>
      <c r="Y1819" s="26"/>
      <c r="Z1819" s="26">
        <f t="shared" si="259"/>
        <v>1613764.2791666666</v>
      </c>
      <c r="AA1819" s="26"/>
      <c r="AB1819" s="1"/>
      <c r="AC1819" s="27">
        <f t="shared" si="255"/>
        <v>0</v>
      </c>
    </row>
    <row r="1820" spans="1:29" ht="13.5" hidden="1" outlineLevel="3" thickBot="1" x14ac:dyDescent="0.25">
      <c r="A1820" s="28" t="s">
        <v>3522</v>
      </c>
      <c r="B1820" s="28" t="s">
        <v>3523</v>
      </c>
      <c r="C1820" s="24" t="s">
        <v>3705</v>
      </c>
      <c r="D1820" s="24" t="s">
        <v>3706</v>
      </c>
      <c r="E1820" s="25">
        <v>5612182.8600000003</v>
      </c>
      <c r="F1820" s="25">
        <v>5578117.5099999998</v>
      </c>
      <c r="G1820" s="25">
        <v>5541319.8799999999</v>
      </c>
      <c r="H1820" s="25">
        <v>5501485.6900000004</v>
      </c>
      <c r="I1820" s="25">
        <v>5458263.8799999999</v>
      </c>
      <c r="J1820" s="25">
        <v>5411247.1799999997</v>
      </c>
      <c r="K1820" s="25">
        <v>5359960.47</v>
      </c>
      <c r="L1820" s="25">
        <v>5359960.47</v>
      </c>
      <c r="M1820" s="25">
        <v>5359960.47</v>
      </c>
      <c r="N1820" s="25">
        <v>3943845.03</v>
      </c>
      <c r="O1820" s="25">
        <v>3943845.03</v>
      </c>
      <c r="P1820" s="25">
        <v>3943845.03</v>
      </c>
      <c r="Q1820" s="25">
        <v>4075388.23</v>
      </c>
      <c r="R1820" s="25">
        <f t="shared" si="252"/>
        <v>5020469.6820833338</v>
      </c>
      <c r="T1820" s="26"/>
      <c r="U1820" s="26"/>
      <c r="V1820" s="26">
        <f t="shared" si="256"/>
        <v>5020469.6820833338</v>
      </c>
      <c r="W1820" s="26"/>
      <c r="X1820" s="26"/>
      <c r="Y1820" s="26"/>
      <c r="Z1820" s="26">
        <f t="shared" si="259"/>
        <v>5020469.6820833338</v>
      </c>
      <c r="AA1820" s="26"/>
      <c r="AB1820" s="1"/>
      <c r="AC1820" s="27">
        <f t="shared" si="255"/>
        <v>0</v>
      </c>
    </row>
    <row r="1821" spans="1:29" ht="13.5" hidden="1" outlineLevel="3" thickBot="1" x14ac:dyDescent="0.25">
      <c r="A1821" s="28" t="s">
        <v>3522</v>
      </c>
      <c r="B1821" s="28" t="s">
        <v>3523</v>
      </c>
      <c r="C1821" s="24" t="s">
        <v>3707</v>
      </c>
      <c r="D1821" s="24" t="s">
        <v>3708</v>
      </c>
      <c r="E1821" s="25">
        <v>1143290.95</v>
      </c>
      <c r="F1821" s="25">
        <v>1146387.3600000001</v>
      </c>
      <c r="G1821" s="25">
        <v>1149492.1599999999</v>
      </c>
      <c r="H1821" s="25">
        <v>1152605.3700000001</v>
      </c>
      <c r="I1821" s="25">
        <v>1155727.01</v>
      </c>
      <c r="J1821" s="25">
        <v>1158857.1000000001</v>
      </c>
      <c r="K1821" s="25">
        <v>1161995.67</v>
      </c>
      <c r="L1821" s="25">
        <v>1161995.67</v>
      </c>
      <c r="M1821" s="25">
        <v>1161995.67</v>
      </c>
      <c r="N1821" s="25">
        <v>1171462.47</v>
      </c>
      <c r="O1821" s="25">
        <v>1171462.47</v>
      </c>
      <c r="P1821" s="25">
        <v>1171462.47</v>
      </c>
      <c r="Q1821" s="25">
        <v>0</v>
      </c>
      <c r="R1821" s="25">
        <f t="shared" si="252"/>
        <v>1111257.4079166667</v>
      </c>
      <c r="T1821" s="26"/>
      <c r="U1821" s="26"/>
      <c r="V1821" s="26">
        <f t="shared" si="256"/>
        <v>1111257.4079166667</v>
      </c>
      <c r="W1821" s="26"/>
      <c r="X1821" s="26"/>
      <c r="Y1821" s="26"/>
      <c r="Z1821" s="26">
        <f t="shared" si="259"/>
        <v>1111257.4079166667</v>
      </c>
      <c r="AA1821" s="26"/>
      <c r="AB1821" s="1"/>
      <c r="AC1821" s="27">
        <f t="shared" si="255"/>
        <v>0</v>
      </c>
    </row>
    <row r="1822" spans="1:29" ht="13.5" hidden="1" outlineLevel="3" thickBot="1" x14ac:dyDescent="0.25">
      <c r="A1822" s="28" t="s">
        <v>3522</v>
      </c>
      <c r="B1822" s="28" t="s">
        <v>3523</v>
      </c>
      <c r="C1822" s="24" t="s">
        <v>3709</v>
      </c>
      <c r="D1822" s="24" t="s">
        <v>3710</v>
      </c>
      <c r="E1822" s="25">
        <v>42838.3</v>
      </c>
      <c r="F1822" s="25">
        <v>0</v>
      </c>
      <c r="G1822" s="25">
        <v>0</v>
      </c>
      <c r="H1822" s="25">
        <v>0</v>
      </c>
      <c r="I1822" s="25">
        <v>0</v>
      </c>
      <c r="J1822" s="25">
        <v>0</v>
      </c>
      <c r="K1822" s="25">
        <v>0</v>
      </c>
      <c r="L1822" s="25">
        <v>0</v>
      </c>
      <c r="M1822" s="25">
        <v>0</v>
      </c>
      <c r="N1822" s="25">
        <v>0</v>
      </c>
      <c r="O1822" s="25">
        <v>0</v>
      </c>
      <c r="P1822" s="25">
        <v>0</v>
      </c>
      <c r="Q1822" s="25">
        <v>0</v>
      </c>
      <c r="R1822" s="25">
        <f t="shared" si="252"/>
        <v>1784.9291666666668</v>
      </c>
      <c r="T1822" s="26"/>
      <c r="U1822" s="26"/>
      <c r="V1822" s="26">
        <f t="shared" si="256"/>
        <v>1784.9291666666668</v>
      </c>
      <c r="W1822" s="26"/>
      <c r="X1822" s="26"/>
      <c r="Y1822" s="26"/>
      <c r="Z1822" s="26">
        <f t="shared" si="259"/>
        <v>1784.9291666666668</v>
      </c>
      <c r="AA1822" s="26"/>
      <c r="AB1822" s="1"/>
      <c r="AC1822" s="27">
        <f t="shared" si="255"/>
        <v>0</v>
      </c>
    </row>
    <row r="1823" spans="1:29" ht="13.5" hidden="1" outlineLevel="3" thickBot="1" x14ac:dyDescent="0.25">
      <c r="A1823" s="28" t="s">
        <v>3522</v>
      </c>
      <c r="B1823" s="28" t="s">
        <v>3523</v>
      </c>
      <c r="C1823" s="24" t="s">
        <v>3711</v>
      </c>
      <c r="D1823" s="24" t="s">
        <v>3712</v>
      </c>
      <c r="E1823" s="25">
        <v>-7236349.9199999999</v>
      </c>
      <c r="F1823" s="25">
        <v>-7266682.0099999998</v>
      </c>
      <c r="G1823" s="25">
        <v>-7232990.8899999997</v>
      </c>
      <c r="H1823" s="25">
        <v>-7197851.5</v>
      </c>
      <c r="I1823" s="25">
        <v>-7105599.0700000003</v>
      </c>
      <c r="J1823" s="25">
        <v>-6793735.9900000002</v>
      </c>
      <c r="K1823" s="25">
        <v>-12230266.41</v>
      </c>
      <c r="L1823" s="25">
        <v>-12241317.779999999</v>
      </c>
      <c r="M1823" s="25">
        <v>-12160459.08</v>
      </c>
      <c r="N1823" s="25">
        <v>-12144546.710000001</v>
      </c>
      <c r="O1823" s="25">
        <v>-11867695.84</v>
      </c>
      <c r="P1823" s="25">
        <v>-11559085.01</v>
      </c>
      <c r="Q1823" s="25">
        <v>-11034664.949999999</v>
      </c>
      <c r="R1823" s="25">
        <f t="shared" si="252"/>
        <v>-9744644.8104166668</v>
      </c>
      <c r="T1823" s="26"/>
      <c r="U1823" s="26"/>
      <c r="V1823" s="26">
        <f t="shared" si="256"/>
        <v>-9744644.8104166668</v>
      </c>
      <c r="W1823" s="26"/>
      <c r="X1823" s="26"/>
      <c r="Y1823" s="26"/>
      <c r="Z1823" s="26"/>
      <c r="AA1823" s="26">
        <f>V1823</f>
        <v>-9744644.8104166668</v>
      </c>
      <c r="AB1823" s="1"/>
      <c r="AC1823" s="27">
        <f t="shared" si="255"/>
        <v>0</v>
      </c>
    </row>
    <row r="1824" spans="1:29" ht="13.5" hidden="1" outlineLevel="3" thickBot="1" x14ac:dyDescent="0.25">
      <c r="A1824" s="28" t="s">
        <v>3522</v>
      </c>
      <c r="B1824" s="28" t="s">
        <v>3523</v>
      </c>
      <c r="C1824" s="24" t="s">
        <v>3713</v>
      </c>
      <c r="D1824" s="24" t="s">
        <v>3714</v>
      </c>
      <c r="E1824" s="25">
        <v>-4033206.84</v>
      </c>
      <c r="F1824" s="25">
        <v>-3979563.42</v>
      </c>
      <c r="G1824" s="25">
        <v>-2391041.7200000002</v>
      </c>
      <c r="H1824" s="25">
        <v>-1644214.57</v>
      </c>
      <c r="I1824" s="25">
        <v>-2811985.81</v>
      </c>
      <c r="J1824" s="25">
        <v>-3544670.8</v>
      </c>
      <c r="K1824" s="25">
        <v>-140341.10999999999</v>
      </c>
      <c r="L1824" s="25">
        <v>-2834469.95</v>
      </c>
      <c r="M1824" s="25">
        <v>-379228.06</v>
      </c>
      <c r="N1824" s="25">
        <v>-2290539.4300000002</v>
      </c>
      <c r="O1824" s="25">
        <v>-3950158.5</v>
      </c>
      <c r="P1824" s="25">
        <v>-4631679.5599999996</v>
      </c>
      <c r="Q1824" s="25">
        <v>-5571402.2199999997</v>
      </c>
      <c r="R1824" s="25">
        <f t="shared" si="252"/>
        <v>-2783349.7883333326</v>
      </c>
      <c r="T1824" s="26"/>
      <c r="U1824" s="26"/>
      <c r="V1824" s="26">
        <f t="shared" si="256"/>
        <v>-2783349.7883333326</v>
      </c>
      <c r="W1824" s="26"/>
      <c r="X1824" s="26"/>
      <c r="Y1824" s="26"/>
      <c r="Z1824" s="26">
        <f t="shared" ref="Z1824:Z1837" si="260">V1824</f>
        <v>-2783349.7883333326</v>
      </c>
      <c r="AA1824" s="26"/>
      <c r="AB1824" s="1"/>
      <c r="AC1824" s="27">
        <f t="shared" si="255"/>
        <v>0</v>
      </c>
    </row>
    <row r="1825" spans="1:29" ht="13.5" hidden="1" outlineLevel="3" thickBot="1" x14ac:dyDescent="0.25">
      <c r="A1825" s="28" t="s">
        <v>3522</v>
      </c>
      <c r="B1825" s="28" t="s">
        <v>3523</v>
      </c>
      <c r="C1825" s="24" t="s">
        <v>3715</v>
      </c>
      <c r="D1825" s="24" t="s">
        <v>3704</v>
      </c>
      <c r="E1825" s="25">
        <v>-529409.28000000003</v>
      </c>
      <c r="F1825" s="25">
        <v>0</v>
      </c>
      <c r="G1825" s="25">
        <v>-521929.36</v>
      </c>
      <c r="H1825" s="25">
        <v>-1135325.31</v>
      </c>
      <c r="I1825" s="25">
        <v>-1623530.8</v>
      </c>
      <c r="J1825" s="25">
        <v>-2091518.08</v>
      </c>
      <c r="K1825" s="25">
        <v>-2337035.75</v>
      </c>
      <c r="L1825" s="25">
        <v>-1893815.2</v>
      </c>
      <c r="M1825" s="25">
        <v>-1874628.81</v>
      </c>
      <c r="N1825" s="25">
        <v>-1925145.88</v>
      </c>
      <c r="O1825" s="25">
        <v>-1359489.08</v>
      </c>
      <c r="P1825" s="25">
        <v>-436473.66</v>
      </c>
      <c r="Q1825" s="25">
        <v>-2412645.8199999998</v>
      </c>
      <c r="R1825" s="25">
        <f t="shared" si="252"/>
        <v>-1389159.9566666668</v>
      </c>
      <c r="T1825" s="26"/>
      <c r="U1825" s="26"/>
      <c r="V1825" s="26">
        <f t="shared" si="256"/>
        <v>-1389159.9566666668</v>
      </c>
      <c r="W1825" s="26"/>
      <c r="X1825" s="26"/>
      <c r="Y1825" s="26"/>
      <c r="Z1825" s="26">
        <f t="shared" si="260"/>
        <v>-1389159.9566666668</v>
      </c>
      <c r="AA1825" s="26"/>
      <c r="AB1825" s="1"/>
      <c r="AC1825" s="27">
        <f t="shared" si="255"/>
        <v>0</v>
      </c>
    </row>
    <row r="1826" spans="1:29" ht="13.5" hidden="1" outlineLevel="3" thickBot="1" x14ac:dyDescent="0.25">
      <c r="A1826" s="28" t="s">
        <v>3522</v>
      </c>
      <c r="B1826" s="28" t="s">
        <v>3523</v>
      </c>
      <c r="C1826" s="24" t="s">
        <v>3716</v>
      </c>
      <c r="D1826" s="24" t="s">
        <v>3708</v>
      </c>
      <c r="E1826" s="25">
        <v>0</v>
      </c>
      <c r="F1826" s="25">
        <v>0</v>
      </c>
      <c r="G1826" s="25">
        <v>-3060639.84</v>
      </c>
      <c r="H1826" s="25">
        <v>-6118365.9299999997</v>
      </c>
      <c r="I1826" s="25">
        <v>-10908295.91</v>
      </c>
      <c r="J1826" s="25">
        <v>-10082539.699999999</v>
      </c>
      <c r="K1826" s="25">
        <v>-12941831.800000001</v>
      </c>
      <c r="L1826" s="25">
        <v>-10731508.41</v>
      </c>
      <c r="M1826" s="25">
        <v>-12507757.49</v>
      </c>
      <c r="N1826" s="25">
        <v>-13578849.1</v>
      </c>
      <c r="O1826" s="25">
        <v>-15516075.529999999</v>
      </c>
      <c r="P1826" s="25">
        <v>-21557605.02</v>
      </c>
      <c r="Q1826" s="25">
        <v>-23405024.629999999</v>
      </c>
      <c r="R1826" s="25">
        <f t="shared" si="252"/>
        <v>-10725498.420416666</v>
      </c>
      <c r="T1826" s="26"/>
      <c r="U1826" s="26"/>
      <c r="V1826" s="26">
        <f t="shared" si="256"/>
        <v>-10725498.420416666</v>
      </c>
      <c r="W1826" s="26"/>
      <c r="X1826" s="26"/>
      <c r="Y1826" s="26"/>
      <c r="Z1826" s="26">
        <f t="shared" si="260"/>
        <v>-10725498.420416666</v>
      </c>
      <c r="AA1826" s="26"/>
      <c r="AB1826" s="1"/>
      <c r="AC1826" s="27">
        <f t="shared" si="255"/>
        <v>0</v>
      </c>
    </row>
    <row r="1827" spans="1:29" ht="13.5" hidden="1" outlineLevel="3" thickBot="1" x14ac:dyDescent="0.25">
      <c r="A1827" s="28" t="s">
        <v>3522</v>
      </c>
      <c r="B1827" s="28" t="s">
        <v>3523</v>
      </c>
      <c r="C1827" s="24" t="s">
        <v>3717</v>
      </c>
      <c r="D1827" s="24" t="s">
        <v>3710</v>
      </c>
      <c r="E1827" s="25">
        <v>-42838.3</v>
      </c>
      <c r="F1827" s="25">
        <v>0</v>
      </c>
      <c r="G1827" s="25">
        <v>0</v>
      </c>
      <c r="H1827" s="25">
        <v>0</v>
      </c>
      <c r="I1827" s="25">
        <v>0</v>
      </c>
      <c r="J1827" s="25">
        <v>0</v>
      </c>
      <c r="K1827" s="25">
        <v>0</v>
      </c>
      <c r="L1827" s="25">
        <v>0</v>
      </c>
      <c r="M1827" s="25">
        <v>0</v>
      </c>
      <c r="N1827" s="25">
        <v>0</v>
      </c>
      <c r="O1827" s="25">
        <v>0</v>
      </c>
      <c r="P1827" s="25">
        <v>0</v>
      </c>
      <c r="Q1827" s="25">
        <v>0</v>
      </c>
      <c r="R1827" s="25">
        <f t="shared" si="252"/>
        <v>-1784.9291666666668</v>
      </c>
      <c r="T1827" s="26"/>
      <c r="U1827" s="26"/>
      <c r="V1827" s="26">
        <f t="shared" si="256"/>
        <v>-1784.9291666666668</v>
      </c>
      <c r="W1827" s="26"/>
      <c r="X1827" s="26"/>
      <c r="Y1827" s="26"/>
      <c r="Z1827" s="26">
        <f t="shared" si="260"/>
        <v>-1784.9291666666668</v>
      </c>
      <c r="AA1827" s="26"/>
      <c r="AB1827" s="1"/>
      <c r="AC1827" s="27">
        <f t="shared" si="255"/>
        <v>0</v>
      </c>
    </row>
    <row r="1828" spans="1:29" ht="13.5" hidden="1" outlineLevel="3" thickBot="1" x14ac:dyDescent="0.25">
      <c r="A1828" s="28" t="s">
        <v>3522</v>
      </c>
      <c r="B1828" s="28" t="s">
        <v>3523</v>
      </c>
      <c r="C1828" s="24" t="s">
        <v>3718</v>
      </c>
      <c r="D1828" s="24" t="s">
        <v>3719</v>
      </c>
      <c r="E1828" s="25">
        <v>5074729.17</v>
      </c>
      <c r="F1828" s="25">
        <v>4342941.29</v>
      </c>
      <c r="G1828" s="25">
        <v>3611153.41</v>
      </c>
      <c r="H1828" s="25">
        <v>2879365.54</v>
      </c>
      <c r="I1828" s="25">
        <v>2147577.66</v>
      </c>
      <c r="J1828" s="25">
        <v>1415789.79</v>
      </c>
      <c r="K1828" s="25">
        <v>684001.91</v>
      </c>
      <c r="L1828" s="25">
        <v>684001.91</v>
      </c>
      <c r="M1828" s="25">
        <v>684001.91</v>
      </c>
      <c r="N1828" s="25">
        <v>0</v>
      </c>
      <c r="O1828" s="25">
        <v>0</v>
      </c>
      <c r="P1828" s="25">
        <v>0</v>
      </c>
      <c r="Q1828" s="25">
        <v>474163</v>
      </c>
      <c r="R1828" s="25">
        <f t="shared" si="252"/>
        <v>1601939.9587500002</v>
      </c>
      <c r="T1828" s="26"/>
      <c r="U1828" s="26"/>
      <c r="V1828" s="26">
        <f t="shared" si="256"/>
        <v>1601939.9587500002</v>
      </c>
      <c r="W1828" s="26"/>
      <c r="X1828" s="26"/>
      <c r="Y1828" s="26"/>
      <c r="Z1828" s="26">
        <f t="shared" si="260"/>
        <v>1601939.9587500002</v>
      </c>
      <c r="AA1828" s="26"/>
      <c r="AB1828" s="1"/>
      <c r="AC1828" s="27">
        <f t="shared" si="255"/>
        <v>0</v>
      </c>
    </row>
    <row r="1829" spans="1:29" ht="13.5" hidden="1" outlineLevel="3" thickBot="1" x14ac:dyDescent="0.25">
      <c r="A1829" s="28" t="s">
        <v>3522</v>
      </c>
      <c r="B1829" s="28" t="s">
        <v>3523</v>
      </c>
      <c r="C1829" s="24" t="s">
        <v>3720</v>
      </c>
      <c r="D1829" s="24" t="s">
        <v>3719</v>
      </c>
      <c r="E1829" s="25">
        <v>-19904858.579999998</v>
      </c>
      <c r="F1829" s="25">
        <v>-19171619.609999999</v>
      </c>
      <c r="G1829" s="25">
        <v>-18560275.039999999</v>
      </c>
      <c r="H1829" s="25">
        <v>-17128885.879999999</v>
      </c>
      <c r="I1829" s="25">
        <v>-15056805.720000001</v>
      </c>
      <c r="J1829" s="25">
        <v>-14850327.119999999</v>
      </c>
      <c r="K1829" s="25">
        <v>-12310938.699999999</v>
      </c>
      <c r="L1829" s="25">
        <v>-12800160.300000001</v>
      </c>
      <c r="M1829" s="25">
        <v>-12792764.560000001</v>
      </c>
      <c r="N1829" s="25">
        <v>-12660011.720000001</v>
      </c>
      <c r="O1829" s="25">
        <v>-12546968.48</v>
      </c>
      <c r="P1829" s="25">
        <v>-12450614.25</v>
      </c>
      <c r="Q1829" s="25">
        <v>-12481616.25</v>
      </c>
      <c r="R1829" s="25">
        <f t="shared" si="252"/>
        <v>-14710217.399583332</v>
      </c>
      <c r="T1829" s="26"/>
      <c r="U1829" s="26"/>
      <c r="V1829" s="26">
        <f t="shared" si="256"/>
        <v>-14710217.399583332</v>
      </c>
      <c r="W1829" s="26"/>
      <c r="X1829" s="26"/>
      <c r="Y1829" s="26"/>
      <c r="Z1829" s="26">
        <f t="shared" si="260"/>
        <v>-14710217.399583332</v>
      </c>
      <c r="AA1829" s="26"/>
      <c r="AB1829" s="1"/>
      <c r="AC1829" s="27">
        <f t="shared" si="255"/>
        <v>0</v>
      </c>
    </row>
    <row r="1830" spans="1:29" ht="13.5" hidden="1" outlineLevel="3" thickBot="1" x14ac:dyDescent="0.25">
      <c r="A1830" s="28" t="s">
        <v>3522</v>
      </c>
      <c r="B1830" s="28" t="s">
        <v>3523</v>
      </c>
      <c r="C1830" s="24" t="s">
        <v>3721</v>
      </c>
      <c r="D1830" s="24" t="s">
        <v>3722</v>
      </c>
      <c r="E1830" s="25">
        <v>0</v>
      </c>
      <c r="F1830" s="25">
        <v>0</v>
      </c>
      <c r="G1830" s="25">
        <v>0</v>
      </c>
      <c r="H1830" s="25">
        <v>0</v>
      </c>
      <c r="I1830" s="25">
        <v>0</v>
      </c>
      <c r="J1830" s="25">
        <v>2609921.42</v>
      </c>
      <c r="K1830" s="25">
        <v>2847187</v>
      </c>
      <c r="L1830" s="25">
        <v>2847187</v>
      </c>
      <c r="M1830" s="25">
        <v>2847187</v>
      </c>
      <c r="N1830" s="25">
        <v>2847187</v>
      </c>
      <c r="O1830" s="25">
        <v>2847187</v>
      </c>
      <c r="P1830" s="25">
        <v>2847187</v>
      </c>
      <c r="Q1830" s="25">
        <v>2847187</v>
      </c>
      <c r="R1830" s="25">
        <f t="shared" si="252"/>
        <v>1759719.7433333334</v>
      </c>
      <c r="T1830" s="26"/>
      <c r="U1830" s="26"/>
      <c r="V1830" s="26">
        <f t="shared" si="256"/>
        <v>1759719.7433333334</v>
      </c>
      <c r="W1830" s="26"/>
      <c r="X1830" s="26"/>
      <c r="Y1830" s="26"/>
      <c r="Z1830" s="26">
        <f t="shared" si="260"/>
        <v>1759719.7433333334</v>
      </c>
      <c r="AA1830" s="26"/>
      <c r="AB1830" s="1"/>
      <c r="AC1830" s="27">
        <f t="shared" si="255"/>
        <v>0</v>
      </c>
    </row>
    <row r="1831" spans="1:29" ht="13.5" hidden="1" outlineLevel="3" thickBot="1" x14ac:dyDescent="0.25">
      <c r="A1831" s="28" t="s">
        <v>3522</v>
      </c>
      <c r="B1831" s="28" t="s">
        <v>3523</v>
      </c>
      <c r="C1831" s="24" t="s">
        <v>3723</v>
      </c>
      <c r="D1831" s="24" t="s">
        <v>3724</v>
      </c>
      <c r="E1831" s="25">
        <v>0</v>
      </c>
      <c r="F1831" s="25">
        <v>105150.89</v>
      </c>
      <c r="G1831" s="25">
        <v>0</v>
      </c>
      <c r="H1831" s="25">
        <v>111353.82</v>
      </c>
      <c r="I1831" s="25">
        <v>63226.69</v>
      </c>
      <c r="J1831" s="25">
        <v>39283.629999999997</v>
      </c>
      <c r="K1831" s="25">
        <v>0</v>
      </c>
      <c r="L1831" s="25">
        <v>0</v>
      </c>
      <c r="M1831" s="25">
        <v>0</v>
      </c>
      <c r="N1831" s="25">
        <v>0</v>
      </c>
      <c r="O1831" s="25">
        <v>0</v>
      </c>
      <c r="P1831" s="25">
        <v>0</v>
      </c>
      <c r="Q1831" s="25">
        <v>0</v>
      </c>
      <c r="R1831" s="25">
        <f t="shared" si="252"/>
        <v>26584.585833333334</v>
      </c>
      <c r="T1831" s="26"/>
      <c r="U1831" s="26"/>
      <c r="V1831" s="26">
        <f t="shared" si="256"/>
        <v>26584.585833333334</v>
      </c>
      <c r="W1831" s="26"/>
      <c r="X1831" s="26"/>
      <c r="Y1831" s="26"/>
      <c r="Z1831" s="26">
        <f t="shared" si="260"/>
        <v>26584.585833333334</v>
      </c>
      <c r="AA1831" s="26"/>
      <c r="AB1831" s="1"/>
      <c r="AC1831" s="27">
        <f t="shared" si="255"/>
        <v>0</v>
      </c>
    </row>
    <row r="1832" spans="1:29" ht="13.5" hidden="1" outlineLevel="3" thickBot="1" x14ac:dyDescent="0.25">
      <c r="A1832" s="28" t="s">
        <v>3522</v>
      </c>
      <c r="B1832" s="28" t="s">
        <v>3523</v>
      </c>
      <c r="C1832" s="24" t="s">
        <v>3725</v>
      </c>
      <c r="D1832" s="24" t="s">
        <v>3726</v>
      </c>
      <c r="E1832" s="25">
        <v>0</v>
      </c>
      <c r="F1832" s="25">
        <v>-105150.89</v>
      </c>
      <c r="G1832" s="25">
        <v>0</v>
      </c>
      <c r="H1832" s="25">
        <v>-111353.82</v>
      </c>
      <c r="I1832" s="25">
        <v>-63226.69</v>
      </c>
      <c r="J1832" s="25">
        <v>-39283.629999999997</v>
      </c>
      <c r="K1832" s="25">
        <v>0</v>
      </c>
      <c r="L1832" s="25">
        <v>0</v>
      </c>
      <c r="M1832" s="25">
        <v>0</v>
      </c>
      <c r="N1832" s="25">
        <v>0</v>
      </c>
      <c r="O1832" s="25">
        <v>-127522.76</v>
      </c>
      <c r="P1832" s="25">
        <v>-63768.05</v>
      </c>
      <c r="Q1832" s="25">
        <v>0</v>
      </c>
      <c r="R1832" s="25">
        <f t="shared" si="252"/>
        <v>-42525.486666666671</v>
      </c>
      <c r="T1832" s="26"/>
      <c r="U1832" s="26"/>
      <c r="V1832" s="26">
        <f t="shared" si="256"/>
        <v>-42525.486666666671</v>
      </c>
      <c r="W1832" s="26"/>
      <c r="X1832" s="26"/>
      <c r="Y1832" s="26"/>
      <c r="Z1832" s="26">
        <f t="shared" si="260"/>
        <v>-42525.486666666671</v>
      </c>
      <c r="AA1832" s="26"/>
      <c r="AB1832" s="1"/>
      <c r="AC1832" s="27">
        <f t="shared" si="255"/>
        <v>0</v>
      </c>
    </row>
    <row r="1833" spans="1:29" ht="13.5" hidden="1" outlineLevel="3" thickBot="1" x14ac:dyDescent="0.25">
      <c r="A1833" s="28" t="s">
        <v>3522</v>
      </c>
      <c r="B1833" s="28" t="s">
        <v>3523</v>
      </c>
      <c r="C1833" s="24" t="s">
        <v>3727</v>
      </c>
      <c r="D1833" s="24" t="s">
        <v>3728</v>
      </c>
      <c r="E1833" s="25">
        <v>0</v>
      </c>
      <c r="F1833" s="25">
        <v>493989.97</v>
      </c>
      <c r="G1833" s="25">
        <v>863638.4</v>
      </c>
      <c r="H1833" s="25">
        <v>660092.29</v>
      </c>
      <c r="I1833" s="25">
        <v>660536.31999999995</v>
      </c>
      <c r="J1833" s="25">
        <v>704574.96</v>
      </c>
      <c r="K1833" s="25">
        <v>180721.23</v>
      </c>
      <c r="L1833" s="25">
        <v>180721.23</v>
      </c>
      <c r="M1833" s="25">
        <v>180721.23</v>
      </c>
      <c r="N1833" s="25">
        <v>229798.84</v>
      </c>
      <c r="O1833" s="25">
        <v>229798.84</v>
      </c>
      <c r="P1833" s="25">
        <v>229798.84</v>
      </c>
      <c r="Q1833" s="25">
        <v>337845.14</v>
      </c>
      <c r="R1833" s="25">
        <f t="shared" si="252"/>
        <v>398609.56</v>
      </c>
      <c r="T1833" s="26"/>
      <c r="U1833" s="26"/>
      <c r="V1833" s="26">
        <f t="shared" si="256"/>
        <v>398609.56</v>
      </c>
      <c r="W1833" s="26"/>
      <c r="X1833" s="26"/>
      <c r="Y1833" s="26"/>
      <c r="Z1833" s="26">
        <f t="shared" si="260"/>
        <v>398609.56</v>
      </c>
      <c r="AA1833" s="26"/>
      <c r="AB1833" s="1"/>
      <c r="AC1833" s="27">
        <f t="shared" si="255"/>
        <v>0</v>
      </c>
    </row>
    <row r="1834" spans="1:29" ht="13.5" hidden="1" outlineLevel="3" thickBot="1" x14ac:dyDescent="0.25">
      <c r="A1834" s="28" t="s">
        <v>3522</v>
      </c>
      <c r="B1834" s="28" t="s">
        <v>3523</v>
      </c>
      <c r="C1834" s="24" t="s">
        <v>3729</v>
      </c>
      <c r="D1834" s="24" t="s">
        <v>3730</v>
      </c>
      <c r="E1834" s="25">
        <v>0</v>
      </c>
      <c r="F1834" s="25">
        <v>-493989.97</v>
      </c>
      <c r="G1834" s="25">
        <v>-863638.4</v>
      </c>
      <c r="H1834" s="25">
        <v>-660092.29</v>
      </c>
      <c r="I1834" s="25">
        <v>-660536.31999999995</v>
      </c>
      <c r="J1834" s="25">
        <v>-704574.96</v>
      </c>
      <c r="K1834" s="25">
        <v>-180721.23</v>
      </c>
      <c r="L1834" s="25">
        <v>-159027.51</v>
      </c>
      <c r="M1834" s="25">
        <v>-223797.92</v>
      </c>
      <c r="N1834" s="25">
        <v>-229798.84</v>
      </c>
      <c r="O1834" s="25">
        <v>-255450.05</v>
      </c>
      <c r="P1834" s="25">
        <v>-338207.29</v>
      </c>
      <c r="Q1834" s="25">
        <v>-337845.14</v>
      </c>
      <c r="R1834" s="25">
        <f t="shared" si="252"/>
        <v>-411563.11249999999</v>
      </c>
      <c r="T1834" s="26"/>
      <c r="U1834" s="26"/>
      <c r="V1834" s="26">
        <f t="shared" si="256"/>
        <v>-411563.11249999999</v>
      </c>
      <c r="W1834" s="26"/>
      <c r="X1834" s="26"/>
      <c r="Y1834" s="26"/>
      <c r="Z1834" s="26">
        <f t="shared" si="260"/>
        <v>-411563.11249999999</v>
      </c>
      <c r="AA1834" s="26"/>
      <c r="AB1834" s="1"/>
      <c r="AC1834" s="27">
        <f t="shared" si="255"/>
        <v>0</v>
      </c>
    </row>
    <row r="1835" spans="1:29" ht="13.5" hidden="1" outlineLevel="3" thickBot="1" x14ac:dyDescent="0.25">
      <c r="A1835" s="28" t="s">
        <v>3522</v>
      </c>
      <c r="B1835" s="28" t="s">
        <v>3523</v>
      </c>
      <c r="C1835" s="24" t="s">
        <v>3731</v>
      </c>
      <c r="D1835" s="24" t="s">
        <v>3732</v>
      </c>
      <c r="E1835" s="25">
        <v>0</v>
      </c>
      <c r="F1835" s="25">
        <v>0</v>
      </c>
      <c r="G1835" s="25">
        <v>0</v>
      </c>
      <c r="H1835" s="25">
        <v>0</v>
      </c>
      <c r="I1835" s="25">
        <v>0</v>
      </c>
      <c r="J1835" s="25">
        <v>0</v>
      </c>
      <c r="K1835" s="25">
        <v>0</v>
      </c>
      <c r="L1835" s="25">
        <v>0</v>
      </c>
      <c r="M1835" s="25">
        <v>0</v>
      </c>
      <c r="N1835" s="25">
        <v>0</v>
      </c>
      <c r="O1835" s="25">
        <v>-9075.64</v>
      </c>
      <c r="P1835" s="25">
        <v>0</v>
      </c>
      <c r="Q1835" s="25">
        <v>0</v>
      </c>
      <c r="R1835" s="25">
        <f t="shared" si="252"/>
        <v>-756.30333333333328</v>
      </c>
      <c r="T1835" s="26"/>
      <c r="U1835" s="26"/>
      <c r="V1835" s="26">
        <f t="shared" si="256"/>
        <v>-756.30333333333328</v>
      </c>
      <c r="W1835" s="26"/>
      <c r="X1835" s="26"/>
      <c r="Y1835" s="26"/>
      <c r="Z1835" s="26">
        <f t="shared" si="260"/>
        <v>-756.30333333333328</v>
      </c>
      <c r="AA1835" s="26"/>
      <c r="AB1835" s="1"/>
      <c r="AC1835" s="27">
        <f t="shared" si="255"/>
        <v>0</v>
      </c>
    </row>
    <row r="1836" spans="1:29" ht="13.5" hidden="1" outlineLevel="3" thickBot="1" x14ac:dyDescent="0.25">
      <c r="A1836" s="28" t="s">
        <v>3522</v>
      </c>
      <c r="B1836" s="28" t="s">
        <v>3523</v>
      </c>
      <c r="C1836" s="24" t="s">
        <v>3733</v>
      </c>
      <c r="D1836" s="24" t="s">
        <v>3734</v>
      </c>
      <c r="E1836" s="25">
        <v>4026542.78</v>
      </c>
      <c r="F1836" s="25">
        <v>4203439.96</v>
      </c>
      <c r="G1836" s="25">
        <v>4220697.1399999997</v>
      </c>
      <c r="H1836" s="25">
        <v>3836723.19</v>
      </c>
      <c r="I1836" s="25">
        <v>4036632.72</v>
      </c>
      <c r="J1836" s="25">
        <v>3786672.4</v>
      </c>
      <c r="K1836" s="25">
        <v>3349562.8</v>
      </c>
      <c r="L1836" s="25">
        <v>3349562.8</v>
      </c>
      <c r="M1836" s="25">
        <v>3349562.8</v>
      </c>
      <c r="N1836" s="25">
        <v>3285316.77</v>
      </c>
      <c r="O1836" s="25">
        <v>3285316.77</v>
      </c>
      <c r="P1836" s="25">
        <v>3285316.77</v>
      </c>
      <c r="Q1836" s="25">
        <v>2315840.2799999998</v>
      </c>
      <c r="R1836" s="25">
        <f t="shared" si="252"/>
        <v>3596666.3041666672</v>
      </c>
      <c r="T1836" s="26"/>
      <c r="U1836" s="26"/>
      <c r="V1836" s="26">
        <f t="shared" si="256"/>
        <v>3596666.3041666672</v>
      </c>
      <c r="W1836" s="26"/>
      <c r="X1836" s="26"/>
      <c r="Y1836" s="26"/>
      <c r="Z1836" s="26">
        <f t="shared" si="260"/>
        <v>3596666.3041666672</v>
      </c>
      <c r="AA1836" s="26"/>
      <c r="AB1836" s="1"/>
      <c r="AC1836" s="27">
        <f t="shared" si="255"/>
        <v>0</v>
      </c>
    </row>
    <row r="1837" spans="1:29" ht="13.5" hidden="1" outlineLevel="3" thickBot="1" x14ac:dyDescent="0.25">
      <c r="A1837" s="28" t="s">
        <v>3522</v>
      </c>
      <c r="B1837" s="28" t="s">
        <v>3523</v>
      </c>
      <c r="C1837" s="24" t="s">
        <v>3735</v>
      </c>
      <c r="D1837" s="24" t="s">
        <v>3736</v>
      </c>
      <c r="E1837" s="25">
        <v>-4026542.78</v>
      </c>
      <c r="F1837" s="25">
        <v>-4203439.96</v>
      </c>
      <c r="G1837" s="25">
        <v>-4220697.1399999997</v>
      </c>
      <c r="H1837" s="25">
        <v>-3836723.19</v>
      </c>
      <c r="I1837" s="25">
        <v>-4036632.72</v>
      </c>
      <c r="J1837" s="25">
        <v>-3786672.4</v>
      </c>
      <c r="K1837" s="25">
        <v>-3349562.8</v>
      </c>
      <c r="L1837" s="25">
        <v>-3247672.36</v>
      </c>
      <c r="M1837" s="25">
        <v>-3644546.52</v>
      </c>
      <c r="N1837" s="25">
        <v>-3285316.77</v>
      </c>
      <c r="O1837" s="25">
        <v>-3402657.75</v>
      </c>
      <c r="P1837" s="25">
        <v>-2805338.23</v>
      </c>
      <c r="Q1837" s="25">
        <v>-2315840.2799999998</v>
      </c>
      <c r="R1837" s="25">
        <f t="shared" si="252"/>
        <v>-3582537.6141666663</v>
      </c>
      <c r="T1837" s="26"/>
      <c r="U1837" s="26"/>
      <c r="V1837" s="26">
        <f t="shared" si="256"/>
        <v>-3582537.6141666663</v>
      </c>
      <c r="W1837" s="26"/>
      <c r="X1837" s="26"/>
      <c r="Y1837" s="26"/>
      <c r="Z1837" s="26">
        <f t="shared" si="260"/>
        <v>-3582537.6141666663</v>
      </c>
      <c r="AA1837" s="26"/>
      <c r="AB1837" s="1"/>
      <c r="AC1837" s="27">
        <f t="shared" si="255"/>
        <v>0</v>
      </c>
    </row>
    <row r="1838" spans="1:29" ht="13.5" hidden="1" outlineLevel="3" thickBot="1" x14ac:dyDescent="0.25">
      <c r="A1838" s="28" t="s">
        <v>3522</v>
      </c>
      <c r="B1838" s="28" t="s">
        <v>3523</v>
      </c>
      <c r="C1838" s="24" t="s">
        <v>3737</v>
      </c>
      <c r="D1838" s="24" t="s">
        <v>3738</v>
      </c>
      <c r="E1838" s="25">
        <v>-102600536</v>
      </c>
      <c r="F1838" s="25">
        <v>-102949221</v>
      </c>
      <c r="G1838" s="25">
        <v>-84091312</v>
      </c>
      <c r="H1838" s="25">
        <v>-148829338</v>
      </c>
      <c r="I1838" s="25">
        <v>-116182160</v>
      </c>
      <c r="J1838" s="25">
        <v>-84108025</v>
      </c>
      <c r="K1838" s="25">
        <v>-53042179</v>
      </c>
      <c r="L1838" s="25">
        <v>-118869077</v>
      </c>
      <c r="M1838" s="25">
        <v>-106974161</v>
      </c>
      <c r="N1838" s="25">
        <v>-195267706</v>
      </c>
      <c r="O1838" s="25">
        <v>-320942095</v>
      </c>
      <c r="P1838" s="25">
        <v>-384377099</v>
      </c>
      <c r="Q1838" s="25">
        <v>-222737449</v>
      </c>
      <c r="R1838" s="25">
        <f t="shared" si="252"/>
        <v>-156525113.79166666</v>
      </c>
      <c r="T1838" s="26"/>
      <c r="U1838" s="26"/>
      <c r="V1838" s="26">
        <f t="shared" si="256"/>
        <v>-156525113.79166666</v>
      </c>
      <c r="W1838" s="26"/>
      <c r="X1838" s="26"/>
      <c r="Y1838" s="26"/>
      <c r="Z1838" s="26"/>
      <c r="AA1838" s="26">
        <f>V1838</f>
        <v>-156525113.79166666</v>
      </c>
      <c r="AB1838" s="1"/>
      <c r="AC1838" s="27">
        <f t="shared" si="255"/>
        <v>0</v>
      </c>
    </row>
    <row r="1839" spans="1:29" ht="13.5" hidden="1" outlineLevel="3" thickBot="1" x14ac:dyDescent="0.25">
      <c r="A1839" s="28" t="s">
        <v>3522</v>
      </c>
      <c r="B1839" s="28" t="s">
        <v>3523</v>
      </c>
      <c r="C1839" s="24" t="s">
        <v>3739</v>
      </c>
      <c r="D1839" s="24" t="s">
        <v>3740</v>
      </c>
      <c r="E1839" s="25">
        <v>-33524729.960000001</v>
      </c>
      <c r="F1839" s="25">
        <v>-33200586.109999999</v>
      </c>
      <c r="G1839" s="25">
        <v>-32960078.629999999</v>
      </c>
      <c r="H1839" s="25">
        <v>-32802447.539999999</v>
      </c>
      <c r="I1839" s="25">
        <v>-32704436.899999999</v>
      </c>
      <c r="J1839" s="25">
        <v>-32576884.73</v>
      </c>
      <c r="K1839" s="25">
        <v>-32510077.460000001</v>
      </c>
      <c r="L1839" s="25">
        <v>-32424063.539999999</v>
      </c>
      <c r="M1839" s="25">
        <v>-32372924.43</v>
      </c>
      <c r="N1839" s="25">
        <v>-32335422.829999998</v>
      </c>
      <c r="O1839" s="25">
        <v>-32294803.399999999</v>
      </c>
      <c r="P1839" s="25">
        <v>-32248496.789999999</v>
      </c>
      <c r="Q1839" s="25">
        <v>-32215066.329999998</v>
      </c>
      <c r="R1839" s="25">
        <f t="shared" ref="R1839:R1902" si="261">(E1839+2*SUM(F1839:P1839)+Q1839)/24</f>
        <v>-32608343.37541667</v>
      </c>
      <c r="T1839" s="26"/>
      <c r="U1839" s="26"/>
      <c r="V1839" s="26">
        <f t="shared" si="256"/>
        <v>-32608343.37541667</v>
      </c>
      <c r="W1839" s="26"/>
      <c r="X1839" s="26"/>
      <c r="Y1839" s="26"/>
      <c r="Z1839" s="26">
        <f>V1839</f>
        <v>-32608343.37541667</v>
      </c>
      <c r="AA1839" s="26"/>
      <c r="AB1839" s="1"/>
      <c r="AC1839" s="27">
        <f t="shared" si="255"/>
        <v>0</v>
      </c>
    </row>
    <row r="1840" spans="1:29" ht="13.5" hidden="1" outlineLevel="3" thickBot="1" x14ac:dyDescent="0.25">
      <c r="A1840" s="28" t="s">
        <v>3522</v>
      </c>
      <c r="B1840" s="28" t="s">
        <v>3523</v>
      </c>
      <c r="C1840" s="24" t="s">
        <v>3741</v>
      </c>
      <c r="D1840" s="24" t="s">
        <v>3742</v>
      </c>
      <c r="E1840" s="25">
        <v>-85514135.150000006</v>
      </c>
      <c r="F1840" s="25">
        <v>-84884593.819999993</v>
      </c>
      <c r="G1840" s="25">
        <v>-84417488.219999999</v>
      </c>
      <c r="H1840" s="25">
        <v>-84111342.430000007</v>
      </c>
      <c r="I1840" s="25">
        <v>-83920499.629999995</v>
      </c>
      <c r="J1840" s="25">
        <v>-83673261.900000006</v>
      </c>
      <c r="K1840" s="25">
        <v>-83350214.900000006</v>
      </c>
      <c r="L1840" s="25">
        <v>-83113329.069999993</v>
      </c>
      <c r="M1840" s="25">
        <v>-82972489.859999999</v>
      </c>
      <c r="N1840" s="25">
        <v>-82869208.959999993</v>
      </c>
      <c r="O1840" s="25">
        <v>-82757341.409999996</v>
      </c>
      <c r="P1840" s="25">
        <v>-82629811.120000005</v>
      </c>
      <c r="Q1840" s="25">
        <v>-82537742.310000002</v>
      </c>
      <c r="R1840" s="25">
        <f t="shared" si="261"/>
        <v>-83560460.004166678</v>
      </c>
      <c r="T1840" s="26"/>
      <c r="U1840" s="26"/>
      <c r="V1840" s="26">
        <f t="shared" si="256"/>
        <v>-83560460.004166678</v>
      </c>
      <c r="W1840" s="26"/>
      <c r="X1840" s="26"/>
      <c r="Y1840" s="26"/>
      <c r="Z1840" s="26">
        <f>V1840</f>
        <v>-83560460.004166678</v>
      </c>
      <c r="AA1840" s="26"/>
      <c r="AB1840" s="1"/>
      <c r="AC1840" s="27">
        <f t="shared" si="255"/>
        <v>0</v>
      </c>
    </row>
    <row r="1841" spans="1:31" ht="13.5" hidden="1" outlineLevel="3" thickBot="1" x14ac:dyDescent="0.25">
      <c r="A1841" s="28" t="s">
        <v>3522</v>
      </c>
      <c r="B1841" s="28" t="s">
        <v>3523</v>
      </c>
      <c r="C1841" s="24" t="s">
        <v>3743</v>
      </c>
      <c r="D1841" s="24" t="s">
        <v>3744</v>
      </c>
      <c r="E1841" s="25">
        <v>-374952167.99000001</v>
      </c>
      <c r="F1841" s="25">
        <v>-372016160.83999997</v>
      </c>
      <c r="G1841" s="25">
        <v>-369837709.17000002</v>
      </c>
      <c r="H1841" s="25">
        <v>-368409929.56</v>
      </c>
      <c r="I1841" s="25">
        <v>-367520464.30000001</v>
      </c>
      <c r="J1841" s="25">
        <v>-366366842.76999998</v>
      </c>
      <c r="K1841" s="25">
        <v>-364860240.57999998</v>
      </c>
      <c r="L1841" s="25">
        <v>-363755683.58999997</v>
      </c>
      <c r="M1841" s="25">
        <v>-363098975.04000002</v>
      </c>
      <c r="N1841" s="25">
        <v>-362617394.27999997</v>
      </c>
      <c r="O1841" s="25">
        <v>-362095775.51999998</v>
      </c>
      <c r="P1841" s="25">
        <v>-361501124.05000001</v>
      </c>
      <c r="Q1841" s="25">
        <v>-361071823.41000003</v>
      </c>
      <c r="R1841" s="25">
        <f t="shared" si="261"/>
        <v>-365841024.61666673</v>
      </c>
      <c r="T1841" s="26"/>
      <c r="U1841" s="26"/>
      <c r="V1841" s="26">
        <f t="shared" si="256"/>
        <v>-365841024.61666673</v>
      </c>
      <c r="W1841" s="26"/>
      <c r="X1841" s="26"/>
      <c r="Y1841" s="26"/>
      <c r="Z1841" s="26">
        <f>V1841</f>
        <v>-365841024.61666673</v>
      </c>
      <c r="AA1841" s="26"/>
      <c r="AB1841" s="1"/>
      <c r="AC1841" s="27">
        <f t="shared" si="255"/>
        <v>0</v>
      </c>
    </row>
    <row r="1842" spans="1:31" ht="13.5" hidden="1" outlineLevel="3" thickBot="1" x14ac:dyDescent="0.25">
      <c r="A1842" s="28" t="s">
        <v>3522</v>
      </c>
      <c r="B1842" s="28" t="s">
        <v>3523</v>
      </c>
      <c r="C1842" s="24" t="s">
        <v>3745</v>
      </c>
      <c r="D1842" s="24" t="s">
        <v>3746</v>
      </c>
      <c r="E1842" s="25">
        <v>-90029024.890000001</v>
      </c>
      <c r="F1842" s="25">
        <v>-88621897.480000004</v>
      </c>
      <c r="G1842" s="25">
        <v>-87577840.409999996</v>
      </c>
      <c r="H1842" s="25">
        <v>-86893554.670000002</v>
      </c>
      <c r="I1842" s="25">
        <v>-86469417.560000002</v>
      </c>
      <c r="J1842" s="25">
        <v>-85914373.319999993</v>
      </c>
      <c r="K1842" s="25">
        <v>-85192310.609999999</v>
      </c>
      <c r="L1842" s="25">
        <v>-84660983.760000005</v>
      </c>
      <c r="M1842" s="25">
        <v>-84345086.209999993</v>
      </c>
      <c r="N1842" s="25">
        <v>-84113430.629999995</v>
      </c>
      <c r="O1842" s="25">
        <v>-83862515.480000004</v>
      </c>
      <c r="P1842" s="25">
        <v>-83576469.319999993</v>
      </c>
      <c r="Q1842" s="25">
        <v>-83369962.099999994</v>
      </c>
      <c r="R1842" s="25">
        <f t="shared" si="261"/>
        <v>-85660614.412083343</v>
      </c>
      <c r="T1842" s="26"/>
      <c r="U1842" s="26"/>
      <c r="V1842" s="26">
        <f t="shared" si="256"/>
        <v>-85660614.412083343</v>
      </c>
      <c r="W1842" s="26"/>
      <c r="X1842" s="26"/>
      <c r="Y1842" s="26">
        <f>V1842</f>
        <v>-85660614.412083343</v>
      </c>
      <c r="Z1842" s="26"/>
      <c r="AA1842" s="26"/>
      <c r="AB1842" s="1"/>
      <c r="AC1842" s="27">
        <f t="shared" si="255"/>
        <v>1</v>
      </c>
    </row>
    <row r="1843" spans="1:31" ht="13.5" hidden="1" outlineLevel="3" thickBot="1" x14ac:dyDescent="0.25">
      <c r="A1843" s="28" t="s">
        <v>3522</v>
      </c>
      <c r="B1843" s="28" t="s">
        <v>3523</v>
      </c>
      <c r="C1843" s="24" t="s">
        <v>3747</v>
      </c>
      <c r="D1843" s="24" t="s">
        <v>3748</v>
      </c>
      <c r="E1843" s="25">
        <v>-212743492.36000001</v>
      </c>
      <c r="F1843" s="25">
        <v>-211078451.16</v>
      </c>
      <c r="G1843" s="25">
        <v>-209843027.81999999</v>
      </c>
      <c r="H1843" s="25">
        <v>-209033318.66</v>
      </c>
      <c r="I1843" s="25">
        <v>-208528890.84999999</v>
      </c>
      <c r="J1843" s="25">
        <v>-207874662.19999999</v>
      </c>
      <c r="K1843" s="25">
        <v>-207020251.90000001</v>
      </c>
      <c r="L1843" s="25">
        <v>-206393156.63</v>
      </c>
      <c r="M1843" s="25">
        <v>-206020320.47999999</v>
      </c>
      <c r="N1843" s="25">
        <v>-205746910.41999999</v>
      </c>
      <c r="O1843" s="25">
        <v>-205450769.40000001</v>
      </c>
      <c r="P1843" s="25">
        <v>-205113165.15000001</v>
      </c>
      <c r="Q1843" s="25">
        <v>-204869436.31999999</v>
      </c>
      <c r="R1843" s="25">
        <f t="shared" si="261"/>
        <v>-207575782.41750002</v>
      </c>
      <c r="T1843" s="26"/>
      <c r="U1843" s="26"/>
      <c r="V1843" s="26">
        <f t="shared" si="256"/>
        <v>-207575782.41750002</v>
      </c>
      <c r="W1843" s="26"/>
      <c r="X1843" s="26"/>
      <c r="Y1843" s="26"/>
      <c r="Z1843" s="26">
        <f>V1843</f>
        <v>-207575782.41750002</v>
      </c>
      <c r="AA1843" s="26"/>
      <c r="AB1843" s="1"/>
      <c r="AC1843" s="27">
        <f t="shared" si="255"/>
        <v>0</v>
      </c>
    </row>
    <row r="1844" spans="1:31" ht="13.5" hidden="1" outlineLevel="3" thickBot="1" x14ac:dyDescent="0.25">
      <c r="A1844" s="28" t="s">
        <v>3522</v>
      </c>
      <c r="B1844" s="28" t="s">
        <v>3523</v>
      </c>
      <c r="C1844" s="24" t="s">
        <v>3749</v>
      </c>
      <c r="D1844" s="24" t="s">
        <v>3750</v>
      </c>
      <c r="E1844" s="25">
        <v>-660801615.59000003</v>
      </c>
      <c r="F1844" s="25">
        <v>-656076935.48000002</v>
      </c>
      <c r="G1844" s="25">
        <v>-652571328.45000005</v>
      </c>
      <c r="H1844" s="25">
        <v>-650273717.60000002</v>
      </c>
      <c r="I1844" s="25">
        <v>-648840993.98000002</v>
      </c>
      <c r="J1844" s="25">
        <v>-646985942.37</v>
      </c>
      <c r="K1844" s="25">
        <v>-644561488.66999996</v>
      </c>
      <c r="L1844" s="25">
        <v>-642781801.60000002</v>
      </c>
      <c r="M1844" s="25">
        <v>-641723698</v>
      </c>
      <c r="N1844" s="25">
        <v>-640947764.24000001</v>
      </c>
      <c r="O1844" s="25">
        <v>-640107320.38999999</v>
      </c>
      <c r="P1844" s="25">
        <v>-639149204.52999997</v>
      </c>
      <c r="Q1844" s="25">
        <v>-638457505.65999997</v>
      </c>
      <c r="R1844" s="25">
        <f t="shared" si="261"/>
        <v>-646137479.66125</v>
      </c>
      <c r="T1844" s="26"/>
      <c r="U1844" s="26"/>
      <c r="V1844" s="26">
        <f t="shared" si="256"/>
        <v>-646137479.66125</v>
      </c>
      <c r="W1844" s="26"/>
      <c r="X1844" s="26"/>
      <c r="Y1844" s="26"/>
      <c r="Z1844" s="26">
        <f>V1844</f>
        <v>-646137479.66125</v>
      </c>
      <c r="AA1844" s="26"/>
      <c r="AB1844" s="1"/>
      <c r="AC1844" s="27">
        <f t="shared" si="255"/>
        <v>0</v>
      </c>
    </row>
    <row r="1845" spans="1:31" ht="13.5" hidden="1" outlineLevel="3" thickBot="1" x14ac:dyDescent="0.25">
      <c r="A1845" s="28" t="s">
        <v>3522</v>
      </c>
      <c r="B1845" s="28" t="s">
        <v>3523</v>
      </c>
      <c r="C1845" s="24" t="s">
        <v>3751</v>
      </c>
      <c r="D1845" s="24" t="s">
        <v>3752</v>
      </c>
      <c r="E1845" s="25">
        <v>-2435776.58</v>
      </c>
      <c r="F1845" s="25">
        <v>-2334854.9700000002</v>
      </c>
      <c r="G1845" s="25">
        <v>-2260045.34</v>
      </c>
      <c r="H1845" s="25">
        <v>-2211014.35</v>
      </c>
      <c r="I1845" s="25">
        <v>-2180720.14</v>
      </c>
      <c r="J1845" s="25">
        <v>-2140853.27</v>
      </c>
      <c r="K1845" s="25">
        <v>-1985205.66</v>
      </c>
      <c r="L1845" s="25">
        <v>-1910760.14</v>
      </c>
      <c r="M1845" s="25">
        <v>-1866498.93</v>
      </c>
      <c r="N1845" s="25">
        <v>-1834041.08</v>
      </c>
      <c r="O1845" s="25">
        <v>-1798884.75</v>
      </c>
      <c r="P1845" s="25">
        <v>-1758806.1</v>
      </c>
      <c r="Q1845" s="25">
        <v>-1729871.86</v>
      </c>
      <c r="R1845" s="25">
        <f t="shared" si="261"/>
        <v>-2030375.7458333336</v>
      </c>
      <c r="T1845" s="26"/>
      <c r="U1845" s="26"/>
      <c r="V1845" s="26">
        <f t="shared" si="256"/>
        <v>-2030375.7458333336</v>
      </c>
      <c r="W1845" s="26"/>
      <c r="X1845" s="26"/>
      <c r="Y1845" s="26"/>
      <c r="Z1845" s="26">
        <f t="shared" ref="Z1845:Z1848" si="262">V1845</f>
        <v>-2030375.7458333336</v>
      </c>
      <c r="AA1845" s="26"/>
      <c r="AB1845" s="1"/>
      <c r="AC1845" s="27">
        <f t="shared" si="255"/>
        <v>0</v>
      </c>
    </row>
    <row r="1846" spans="1:31" ht="13.5" hidden="1" outlineLevel="3" thickBot="1" x14ac:dyDescent="0.25">
      <c r="A1846" s="28" t="s">
        <v>3522</v>
      </c>
      <c r="B1846" s="28" t="s">
        <v>3523</v>
      </c>
      <c r="C1846" s="24" t="s">
        <v>3753</v>
      </c>
      <c r="D1846" s="24" t="s">
        <v>3754</v>
      </c>
      <c r="E1846" s="25">
        <v>-7865121.0199999996</v>
      </c>
      <c r="F1846" s="25">
        <v>-8349707.7800000003</v>
      </c>
      <c r="G1846" s="25">
        <v>-8709260.2699999996</v>
      </c>
      <c r="H1846" s="25">
        <v>-8944914.6899999995</v>
      </c>
      <c r="I1846" s="25">
        <v>-9090045.8599999994</v>
      </c>
      <c r="J1846" s="25">
        <v>-9282125.3100000005</v>
      </c>
      <c r="K1846" s="25">
        <v>-8471045.8900000006</v>
      </c>
      <c r="L1846" s="25">
        <v>-8200555.3300000001</v>
      </c>
      <c r="M1846" s="25">
        <v>-8039736.5800000001</v>
      </c>
      <c r="N1846" s="25">
        <v>-7921804.1600000001</v>
      </c>
      <c r="O1846" s="25">
        <v>-7794067.0499999998</v>
      </c>
      <c r="P1846" s="25">
        <v>-7648445.21</v>
      </c>
      <c r="Q1846" s="25">
        <v>-7543315.4500000002</v>
      </c>
      <c r="R1846" s="25">
        <f t="shared" si="261"/>
        <v>-8346327.1970833326</v>
      </c>
      <c r="T1846" s="26"/>
      <c r="U1846" s="26"/>
      <c r="V1846" s="26">
        <f t="shared" si="256"/>
        <v>-8346327.1970833326</v>
      </c>
      <c r="W1846" s="26"/>
      <c r="X1846" s="26"/>
      <c r="Y1846" s="26"/>
      <c r="Z1846" s="26">
        <f t="shared" si="262"/>
        <v>-8346327.1970833326</v>
      </c>
      <c r="AA1846" s="26"/>
      <c r="AB1846" s="1"/>
      <c r="AC1846" s="27">
        <f t="shared" si="255"/>
        <v>0</v>
      </c>
    </row>
    <row r="1847" spans="1:31" ht="13.5" hidden="1" outlineLevel="3" thickBot="1" x14ac:dyDescent="0.25">
      <c r="A1847" s="28" t="s">
        <v>3522</v>
      </c>
      <c r="B1847" s="28" t="s">
        <v>3523</v>
      </c>
      <c r="C1847" s="24" t="s">
        <v>3755</v>
      </c>
      <c r="D1847" s="24" t="s">
        <v>3756</v>
      </c>
      <c r="E1847" s="25">
        <v>-1785.01</v>
      </c>
      <c r="F1847" s="25">
        <v>-1785.01</v>
      </c>
      <c r="G1847" s="25">
        <v>-1785.01</v>
      </c>
      <c r="H1847" s="25">
        <v>-1785.01</v>
      </c>
      <c r="I1847" s="25">
        <v>-1784.97</v>
      </c>
      <c r="J1847" s="25">
        <v>-1785</v>
      </c>
      <c r="K1847" s="25">
        <v>-1785</v>
      </c>
      <c r="L1847" s="25">
        <v>-1785</v>
      </c>
      <c r="M1847" s="25">
        <v>-1785.01</v>
      </c>
      <c r="N1847" s="25">
        <v>-1785.01</v>
      </c>
      <c r="O1847" s="25">
        <v>-1785.01</v>
      </c>
      <c r="P1847" s="25">
        <v>-1785.01</v>
      </c>
      <c r="Q1847" s="25">
        <v>-1785.01</v>
      </c>
      <c r="R1847" s="25">
        <f t="shared" si="261"/>
        <v>-1785.0041666666666</v>
      </c>
      <c r="T1847" s="26"/>
      <c r="U1847" s="26"/>
      <c r="V1847" s="26">
        <f t="shared" si="256"/>
        <v>-1785.0041666666666</v>
      </c>
      <c r="W1847" s="26"/>
      <c r="X1847" s="26"/>
      <c r="Y1847" s="26"/>
      <c r="Z1847" s="26">
        <f t="shared" si="262"/>
        <v>-1785.0041666666666</v>
      </c>
      <c r="AA1847" s="26"/>
      <c r="AB1847" s="1"/>
      <c r="AC1847" s="27">
        <f t="shared" si="255"/>
        <v>0</v>
      </c>
    </row>
    <row r="1848" spans="1:31" ht="13.5" hidden="1" outlineLevel="3" thickBot="1" x14ac:dyDescent="0.25">
      <c r="A1848" s="28" t="s">
        <v>3522</v>
      </c>
      <c r="B1848" s="28" t="s">
        <v>3523</v>
      </c>
      <c r="C1848" s="24" t="s">
        <v>3757</v>
      </c>
      <c r="D1848" s="24" t="s">
        <v>3758</v>
      </c>
      <c r="E1848" s="25">
        <v>-49874584.780000001</v>
      </c>
      <c r="F1848" s="25">
        <v>-42090067.530000001</v>
      </c>
      <c r="G1848" s="25">
        <v>-36314129.740000002</v>
      </c>
      <c r="H1848" s="25">
        <v>-32528520.800000001</v>
      </c>
      <c r="I1848" s="25">
        <v>-30192868.18</v>
      </c>
      <c r="J1848" s="25">
        <v>-27111488.879999999</v>
      </c>
      <c r="K1848" s="25">
        <v>-23116890.039999999</v>
      </c>
      <c r="L1848" s="25">
        <v>-21640590.800000001</v>
      </c>
      <c r="M1848" s="25">
        <v>-20762864.800000001</v>
      </c>
      <c r="N1848" s="25">
        <v>-20119206.48</v>
      </c>
      <c r="O1848" s="25">
        <v>-19422035.25</v>
      </c>
      <c r="P1848" s="25">
        <v>-18627251.850000001</v>
      </c>
      <c r="Q1848" s="25">
        <v>-18053468.649999999</v>
      </c>
      <c r="R1848" s="25">
        <f t="shared" si="261"/>
        <v>-27157495.088750001</v>
      </c>
      <c r="T1848" s="26"/>
      <c r="U1848" s="26"/>
      <c r="V1848" s="26">
        <f t="shared" si="256"/>
        <v>-27157495.088750001</v>
      </c>
      <c r="W1848" s="26"/>
      <c r="X1848" s="26"/>
      <c r="Y1848" s="26"/>
      <c r="Z1848" s="26">
        <f t="shared" si="262"/>
        <v>-27157495.088750001</v>
      </c>
      <c r="AA1848" s="26"/>
      <c r="AB1848" s="1"/>
      <c r="AC1848" s="27">
        <f t="shared" si="255"/>
        <v>0</v>
      </c>
    </row>
    <row r="1849" spans="1:31" ht="13.5" hidden="1" outlineLevel="3" thickBot="1" x14ac:dyDescent="0.25">
      <c r="A1849" s="28" t="s">
        <v>3522</v>
      </c>
      <c r="B1849" s="28" t="s">
        <v>3523</v>
      </c>
      <c r="C1849" s="24" t="s">
        <v>3759</v>
      </c>
      <c r="D1849" s="24" t="s">
        <v>3760</v>
      </c>
      <c r="E1849" s="25">
        <v>-14617203.67</v>
      </c>
      <c r="F1849" s="25">
        <v>-14080308.99</v>
      </c>
      <c r="G1849" s="25">
        <v>-13681945.17</v>
      </c>
      <c r="H1849" s="25">
        <v>-13420853.43</v>
      </c>
      <c r="I1849" s="25">
        <v>-13259496.140000001</v>
      </c>
      <c r="J1849" s="25">
        <v>-13047243.17</v>
      </c>
      <c r="K1849" s="25">
        <v>-12771737.49</v>
      </c>
      <c r="L1849" s="25">
        <v>-12567829.130000001</v>
      </c>
      <c r="M1849" s="25">
        <v>-12446596.5</v>
      </c>
      <c r="N1849" s="25">
        <v>-12357693.57</v>
      </c>
      <c r="O1849" s="25">
        <v>-12261399.35</v>
      </c>
      <c r="P1849" s="25">
        <v>-12151622.85</v>
      </c>
      <c r="Q1849" s="25">
        <v>-12072371.18</v>
      </c>
      <c r="R1849" s="25">
        <f t="shared" si="261"/>
        <v>-12949292.767916666</v>
      </c>
      <c r="T1849" s="26"/>
      <c r="U1849" s="26"/>
      <c r="V1849" s="26">
        <f t="shared" si="256"/>
        <v>-12949292.767916666</v>
      </c>
      <c r="W1849" s="26"/>
      <c r="X1849" s="26"/>
      <c r="Y1849" s="26">
        <f>V1849</f>
        <v>-12949292.767916666</v>
      </c>
      <c r="Z1849" s="26"/>
      <c r="AA1849" s="26"/>
      <c r="AB1849" s="1"/>
      <c r="AC1849" s="27">
        <f t="shared" si="255"/>
        <v>1</v>
      </c>
    </row>
    <row r="1850" spans="1:31" ht="13.5" hidden="1" outlineLevel="3" thickBot="1" x14ac:dyDescent="0.25">
      <c r="A1850" s="28" t="s">
        <v>3522</v>
      </c>
      <c r="B1850" s="28" t="s">
        <v>3523</v>
      </c>
      <c r="C1850" s="24" t="s">
        <v>3761</v>
      </c>
      <c r="D1850" s="24" t="s">
        <v>3762</v>
      </c>
      <c r="E1850" s="25">
        <v>-35496585.25</v>
      </c>
      <c r="F1850" s="25">
        <v>-35195770.399999999</v>
      </c>
      <c r="G1850" s="25">
        <v>-34972572.520000003</v>
      </c>
      <c r="H1850" s="25">
        <v>-34826286.340000004</v>
      </c>
      <c r="I1850" s="25">
        <v>-34735224.380000003</v>
      </c>
      <c r="J1850" s="25">
        <v>-34616957.549999997</v>
      </c>
      <c r="K1850" s="25">
        <v>-34442449.719999999</v>
      </c>
      <c r="L1850" s="25">
        <v>-33562619.329999998</v>
      </c>
      <c r="M1850" s="25">
        <v>-33039521.16</v>
      </c>
      <c r="N1850" s="25">
        <v>-32655919.969999999</v>
      </c>
      <c r="O1850" s="25">
        <v>-32240426.690000001</v>
      </c>
      <c r="P1850" s="25">
        <v>-31766759.440000001</v>
      </c>
      <c r="Q1850" s="25">
        <v>-31424801.719999999</v>
      </c>
      <c r="R1850" s="25">
        <f t="shared" si="261"/>
        <v>-33792933.415416665</v>
      </c>
      <c r="T1850" s="26"/>
      <c r="U1850" s="26"/>
      <c r="V1850" s="26">
        <f t="shared" si="256"/>
        <v>-33792933.415416665</v>
      </c>
      <c r="W1850" s="26"/>
      <c r="X1850" s="26"/>
      <c r="Y1850" s="26"/>
      <c r="Z1850" s="26">
        <f>V1850</f>
        <v>-33792933.415416665</v>
      </c>
      <c r="AA1850" s="26"/>
      <c r="AB1850" s="1"/>
      <c r="AC1850" s="27">
        <f t="shared" si="255"/>
        <v>0</v>
      </c>
    </row>
    <row r="1851" spans="1:31" ht="13.5" hidden="1" outlineLevel="3" thickBot="1" x14ac:dyDescent="0.25">
      <c r="A1851" s="28" t="s">
        <v>3522</v>
      </c>
      <c r="B1851" s="28" t="s">
        <v>3523</v>
      </c>
      <c r="C1851" s="24" t="s">
        <v>3763</v>
      </c>
      <c r="D1851" s="24" t="s">
        <v>3764</v>
      </c>
      <c r="E1851" s="25">
        <v>86341818.359999999</v>
      </c>
      <c r="F1851" s="25">
        <v>77406366.640000001</v>
      </c>
      <c r="G1851" s="25">
        <v>77446823.030000001</v>
      </c>
      <c r="H1851" s="25">
        <v>73663247.939999998</v>
      </c>
      <c r="I1851" s="25">
        <v>73704565.469999999</v>
      </c>
      <c r="J1851" s="25">
        <v>73746450.75</v>
      </c>
      <c r="K1851" s="25">
        <v>78226485.120000005</v>
      </c>
      <c r="L1851" s="25">
        <v>78226485.120000005</v>
      </c>
      <c r="M1851" s="25">
        <v>78226485.120000005</v>
      </c>
      <c r="N1851" s="25">
        <v>77865386.730000004</v>
      </c>
      <c r="O1851" s="25">
        <v>77865386.730000004</v>
      </c>
      <c r="P1851" s="25">
        <v>77865386.730000004</v>
      </c>
      <c r="Q1851" s="25">
        <v>79899596.040000007</v>
      </c>
      <c r="R1851" s="25">
        <f t="shared" si="261"/>
        <v>77280314.715000004</v>
      </c>
      <c r="T1851" s="26"/>
      <c r="U1851" s="26"/>
      <c r="V1851" s="26">
        <f t="shared" si="256"/>
        <v>77280314.715000004</v>
      </c>
      <c r="W1851" s="26"/>
      <c r="X1851" s="26"/>
      <c r="Y1851" s="26"/>
      <c r="Z1851" s="26">
        <f>V1851</f>
        <v>77280314.715000004</v>
      </c>
      <c r="AA1851" s="26"/>
      <c r="AB1851" s="1"/>
      <c r="AC1851" s="27">
        <f t="shared" si="255"/>
        <v>0</v>
      </c>
    </row>
    <row r="1852" spans="1:31" ht="13.5" hidden="1" outlineLevel="3" thickBot="1" x14ac:dyDescent="0.25">
      <c r="A1852" s="28" t="s">
        <v>3522</v>
      </c>
      <c r="B1852" s="28" t="s">
        <v>3523</v>
      </c>
      <c r="C1852" s="24" t="s">
        <v>3765</v>
      </c>
      <c r="D1852" s="24" t="s">
        <v>3766</v>
      </c>
      <c r="E1852" s="25">
        <v>-229491.84</v>
      </c>
      <c r="F1852" s="25">
        <v>-225113.49</v>
      </c>
      <c r="G1852" s="25">
        <v>-449603.23</v>
      </c>
      <c r="H1852" s="25">
        <v>-223032.78</v>
      </c>
      <c r="I1852" s="25">
        <v>-222912.68</v>
      </c>
      <c r="J1852" s="25">
        <v>-219773.61</v>
      </c>
      <c r="K1852" s="25">
        <v>-219797.42</v>
      </c>
      <c r="L1852" s="25">
        <v>-429452.28</v>
      </c>
      <c r="M1852" s="25">
        <v>-834394.25</v>
      </c>
      <c r="N1852" s="25">
        <v>-1234703.07</v>
      </c>
      <c r="O1852" s="25">
        <v>-1598277.02</v>
      </c>
      <c r="P1852" s="25">
        <v>-1971252.46</v>
      </c>
      <c r="Q1852" s="25">
        <v>-2351079.0099999998</v>
      </c>
      <c r="R1852" s="25">
        <f t="shared" si="261"/>
        <v>-743216.47624999995</v>
      </c>
      <c r="T1852" s="26"/>
      <c r="U1852" s="26"/>
      <c r="V1852" s="26">
        <f t="shared" si="256"/>
        <v>-743216.47624999995</v>
      </c>
      <c r="W1852" s="26"/>
      <c r="X1852" s="26"/>
      <c r="Y1852" s="26"/>
      <c r="Z1852" s="26"/>
      <c r="AA1852" s="26">
        <f>V1852</f>
        <v>-743216.47624999995</v>
      </c>
      <c r="AB1852" s="1"/>
      <c r="AC1852" s="27">
        <f t="shared" si="255"/>
        <v>0</v>
      </c>
    </row>
    <row r="1853" spans="1:31" ht="13.5" hidden="1" outlineLevel="3" thickBot="1" x14ac:dyDescent="0.25">
      <c r="A1853" s="28" t="s">
        <v>3522</v>
      </c>
      <c r="B1853" s="28" t="s">
        <v>3523</v>
      </c>
      <c r="C1853" s="24" t="s">
        <v>3767</v>
      </c>
      <c r="D1853" s="24" t="s">
        <v>3768</v>
      </c>
      <c r="E1853" s="25">
        <v>8216255.6799999997</v>
      </c>
      <c r="F1853" s="25">
        <v>9021244.1300000008</v>
      </c>
      <c r="G1853" s="25">
        <v>9370126.2100000009</v>
      </c>
      <c r="H1853" s="25">
        <v>8904498.4199999999</v>
      </c>
      <c r="I1853" s="25">
        <v>8679984.1600000001</v>
      </c>
      <c r="J1853" s="25">
        <v>8826707.8599999994</v>
      </c>
      <c r="K1853" s="25">
        <v>8694238.0899999999</v>
      </c>
      <c r="L1853" s="25">
        <v>8694238.0899999999</v>
      </c>
      <c r="M1853" s="25">
        <v>8694238.0899999999</v>
      </c>
      <c r="N1853" s="25">
        <v>10503502.34</v>
      </c>
      <c r="O1853" s="25">
        <v>10503502.34</v>
      </c>
      <c r="P1853" s="25">
        <v>10503502.34</v>
      </c>
      <c r="Q1853" s="25">
        <v>10279653.689999999</v>
      </c>
      <c r="R1853" s="25">
        <f t="shared" si="261"/>
        <v>9303644.729583336</v>
      </c>
      <c r="T1853" s="26"/>
      <c r="U1853" s="26"/>
      <c r="V1853" s="26">
        <f t="shared" si="256"/>
        <v>9303644.729583336</v>
      </c>
      <c r="W1853" s="26"/>
      <c r="X1853" s="26"/>
      <c r="Y1853" s="26"/>
      <c r="Z1853" s="26">
        <f>V1853</f>
        <v>9303644.729583336</v>
      </c>
      <c r="AA1853" s="26"/>
      <c r="AB1853" s="1"/>
      <c r="AC1853" s="27">
        <f t="shared" si="255"/>
        <v>0</v>
      </c>
    </row>
    <row r="1854" spans="1:31" ht="13.5" hidden="1" outlineLevel="2" collapsed="1" thickBot="1" x14ac:dyDescent="0.25">
      <c r="A1854" s="29" t="s">
        <v>3769</v>
      </c>
      <c r="B1854" s="29"/>
      <c r="C1854" s="29"/>
      <c r="D1854" s="29"/>
      <c r="E1854" s="30">
        <f>SUBTOTAL(9,E1727:E1853)</f>
        <v>-1707336357.1899998</v>
      </c>
      <c r="F1854" s="30">
        <f t="shared" ref="F1854:R1854" si="263">SUBTOTAL(9,F1727:F1853)</f>
        <v>-1670624018.53</v>
      </c>
      <c r="G1854" s="30">
        <f t="shared" si="263"/>
        <v>-1629289137.1500001</v>
      </c>
      <c r="H1854" s="30">
        <f t="shared" si="263"/>
        <v>-1679211994.5099995</v>
      </c>
      <c r="I1854" s="30">
        <f t="shared" si="263"/>
        <v>-1635022365.1300001</v>
      </c>
      <c r="J1854" s="30">
        <f t="shared" si="263"/>
        <v>-1589959252.8500001</v>
      </c>
      <c r="K1854" s="30">
        <f t="shared" si="263"/>
        <v>-1563255202.9300005</v>
      </c>
      <c r="L1854" s="30">
        <f t="shared" si="263"/>
        <v>-1617072612.6100001</v>
      </c>
      <c r="M1854" s="30">
        <f t="shared" si="263"/>
        <v>-1598323948.4100001</v>
      </c>
      <c r="N1854" s="30">
        <f t="shared" si="263"/>
        <v>-1687073808.1499999</v>
      </c>
      <c r="O1854" s="30">
        <f t="shared" si="263"/>
        <v>-1800148540.01</v>
      </c>
      <c r="P1854" s="30">
        <f t="shared" si="263"/>
        <v>-1854242722.4400001</v>
      </c>
      <c r="Q1854" s="30">
        <f t="shared" si="263"/>
        <v>-1687075155.0500002</v>
      </c>
      <c r="R1854" s="30">
        <f t="shared" si="263"/>
        <v>-1668452446.5699999</v>
      </c>
      <c r="S1854" s="4"/>
      <c r="T1854" s="30">
        <f t="shared" ref="T1854:AA1854" si="264">SUBTOTAL(9,T1727:T1853)</f>
        <v>0</v>
      </c>
      <c r="U1854" s="30">
        <f t="shared" si="264"/>
        <v>0</v>
      </c>
      <c r="V1854" s="30">
        <f t="shared" si="264"/>
        <v>-1668452446.5699999</v>
      </c>
      <c r="W1854" s="30">
        <f t="shared" si="264"/>
        <v>0</v>
      </c>
      <c r="X1854" s="30"/>
      <c r="Y1854" s="30">
        <f t="shared" si="264"/>
        <v>-160361701.33125001</v>
      </c>
      <c r="Z1854" s="30">
        <f t="shared" si="264"/>
        <v>-1558968804.2241669</v>
      </c>
      <c r="AA1854" s="30">
        <f t="shared" si="264"/>
        <v>50878058.985416673</v>
      </c>
      <c r="AB1854" s="30"/>
      <c r="AC1854" s="31">
        <f>IF(V1854=0,0,Y1854/V1854)</f>
        <v>9.6114037688590503E-2</v>
      </c>
      <c r="AE1854" s="4"/>
    </row>
    <row r="1855" spans="1:31" ht="13.5" hidden="1" outlineLevel="3" thickBot="1" x14ac:dyDescent="0.25">
      <c r="A1855" s="24" t="s">
        <v>3770</v>
      </c>
      <c r="B1855" s="24" t="s">
        <v>3771</v>
      </c>
      <c r="C1855" s="24" t="s">
        <v>3772</v>
      </c>
      <c r="D1855" s="24" t="s">
        <v>3773</v>
      </c>
      <c r="E1855" s="25">
        <v>-148004159.41</v>
      </c>
      <c r="F1855" s="25">
        <v>-147196295.25</v>
      </c>
      <c r="G1855" s="25">
        <v>-146388431.09</v>
      </c>
      <c r="H1855" s="25">
        <v>-145765740.40000001</v>
      </c>
      <c r="I1855" s="25">
        <v>-144964293.24000001</v>
      </c>
      <c r="J1855" s="25">
        <v>-144191161.74000001</v>
      </c>
      <c r="K1855" s="25">
        <v>-143583856.30000001</v>
      </c>
      <c r="L1855" s="25">
        <v>-143583856.30000001</v>
      </c>
      <c r="M1855" s="25">
        <v>-143583856.30000001</v>
      </c>
      <c r="N1855" s="25">
        <v>-141037325.93000001</v>
      </c>
      <c r="O1855" s="25">
        <v>-140188482.49000001</v>
      </c>
      <c r="P1855" s="25">
        <v>-139339639.03</v>
      </c>
      <c r="Q1855" s="25">
        <v>-138587420.21000001</v>
      </c>
      <c r="R1855" s="25">
        <f t="shared" si="261"/>
        <v>-143593227.32333332</v>
      </c>
      <c r="T1855" s="26"/>
      <c r="U1855" s="26"/>
      <c r="V1855" s="26">
        <f>R1855</f>
        <v>-143593227.32333332</v>
      </c>
      <c r="W1855" s="26"/>
      <c r="X1855" s="26"/>
      <c r="Y1855" s="26">
        <v>-11456984.041159362</v>
      </c>
      <c r="Z1855" s="26">
        <f>V1855-Y1855</f>
        <v>-132136243.28217396</v>
      </c>
      <c r="AA1855" s="26"/>
      <c r="AB1855" s="1"/>
      <c r="AC1855" s="27">
        <f>IF(V1855=0,0,Y1855/V1855)</f>
        <v>7.9787774498314715E-2</v>
      </c>
    </row>
    <row r="1856" spans="1:31" ht="13.5" hidden="1" outlineLevel="2" collapsed="1" thickBot="1" x14ac:dyDescent="0.25">
      <c r="A1856" s="29" t="s">
        <v>3774</v>
      </c>
      <c r="B1856" s="29"/>
      <c r="C1856" s="29"/>
      <c r="D1856" s="29"/>
      <c r="E1856" s="30">
        <f>SUBTOTAL(9,E1855:E1855)</f>
        <v>-148004159.41</v>
      </c>
      <c r="F1856" s="30">
        <f t="shared" ref="F1856:R1856" si="265">SUBTOTAL(9,F1855:F1855)</f>
        <v>-147196295.25</v>
      </c>
      <c r="G1856" s="30">
        <f t="shared" si="265"/>
        <v>-146388431.09</v>
      </c>
      <c r="H1856" s="30">
        <f t="shared" si="265"/>
        <v>-145765740.40000001</v>
      </c>
      <c r="I1856" s="30">
        <f t="shared" si="265"/>
        <v>-144964293.24000001</v>
      </c>
      <c r="J1856" s="30">
        <f t="shared" si="265"/>
        <v>-144191161.74000001</v>
      </c>
      <c r="K1856" s="30">
        <f t="shared" si="265"/>
        <v>-143583856.30000001</v>
      </c>
      <c r="L1856" s="30">
        <f t="shared" si="265"/>
        <v>-143583856.30000001</v>
      </c>
      <c r="M1856" s="30">
        <f t="shared" si="265"/>
        <v>-143583856.30000001</v>
      </c>
      <c r="N1856" s="30">
        <f t="shared" si="265"/>
        <v>-141037325.93000001</v>
      </c>
      <c r="O1856" s="30">
        <f t="shared" si="265"/>
        <v>-140188482.49000001</v>
      </c>
      <c r="P1856" s="30">
        <f t="shared" si="265"/>
        <v>-139339639.03</v>
      </c>
      <c r="Q1856" s="30">
        <f t="shared" si="265"/>
        <v>-138587420.21000001</v>
      </c>
      <c r="R1856" s="30">
        <f t="shared" si="265"/>
        <v>-143593227.32333332</v>
      </c>
      <c r="S1856" s="4"/>
      <c r="T1856" s="30">
        <f t="shared" ref="T1856:AA1856" si="266">SUBTOTAL(9,T1855:T1855)</f>
        <v>0</v>
      </c>
      <c r="U1856" s="30">
        <f t="shared" si="266"/>
        <v>0</v>
      </c>
      <c r="V1856" s="30">
        <f t="shared" si="266"/>
        <v>-143593227.32333332</v>
      </c>
      <c r="W1856" s="30">
        <f t="shared" si="266"/>
        <v>0</v>
      </c>
      <c r="X1856" s="30"/>
      <c r="Y1856" s="30">
        <f t="shared" si="266"/>
        <v>-11456984.041159362</v>
      </c>
      <c r="Z1856" s="30">
        <f t="shared" si="266"/>
        <v>-132136243.28217396</v>
      </c>
      <c r="AA1856" s="30">
        <f t="shared" si="266"/>
        <v>0</v>
      </c>
      <c r="AB1856" s="30"/>
      <c r="AC1856" s="31">
        <f>IF(V1856=0,0,Y1856/V1856)</f>
        <v>7.9787774498314715E-2</v>
      </c>
      <c r="AE1856" s="4"/>
    </row>
    <row r="1857" spans="1:30" ht="15.75" hidden="1" outlineLevel="3" thickBot="1" x14ac:dyDescent="0.3">
      <c r="A1857" s="24" t="s">
        <v>3775</v>
      </c>
      <c r="B1857" s="24" t="s">
        <v>3776</v>
      </c>
      <c r="C1857" s="24" t="s">
        <v>3777</v>
      </c>
      <c r="D1857" s="24" t="s">
        <v>3778</v>
      </c>
      <c r="E1857" s="25">
        <v>-961670.83</v>
      </c>
      <c r="F1857" s="25">
        <v>-865925.45</v>
      </c>
      <c r="G1857" s="25">
        <v>-865925.45</v>
      </c>
      <c r="H1857" s="25">
        <v>-883759.09</v>
      </c>
      <c r="I1857" s="25">
        <v>-90694.7</v>
      </c>
      <c r="J1857" s="25">
        <v>-90703.56</v>
      </c>
      <c r="K1857" s="25">
        <v>-110630.75</v>
      </c>
      <c r="L1857" s="25">
        <v>-110630.75</v>
      </c>
      <c r="M1857" s="25">
        <v>-110630.75</v>
      </c>
      <c r="N1857" s="25">
        <v>-130956.99</v>
      </c>
      <c r="O1857" s="25">
        <v>-130956.99</v>
      </c>
      <c r="P1857" s="25">
        <v>-130956.99</v>
      </c>
      <c r="Q1857" s="25">
        <v>-152486.49</v>
      </c>
      <c r="R1857" s="25">
        <f t="shared" si="261"/>
        <v>-339904.17750000005</v>
      </c>
      <c r="T1857" s="26"/>
      <c r="U1857" s="26"/>
      <c r="V1857" s="26">
        <f>R1857</f>
        <v>-339904.17750000005</v>
      </c>
      <c r="W1857" s="26"/>
      <c r="X1857" s="26"/>
      <c r="Y1857" s="26">
        <v>-23399.496657543084</v>
      </c>
      <c r="Z1857" s="26">
        <f>V1857-Y1857</f>
        <v>-316504.68084245699</v>
      </c>
      <c r="AA1857" s="26"/>
      <c r="AB1857" s="1"/>
      <c r="AC1857" s="27">
        <f t="shared" ref="AC1857:AC1877" si="267">IF(V1857=0,0,Y1857/V1857)</f>
        <v>6.8841450639549967E-2</v>
      </c>
      <c r="AD1857" s="15"/>
    </row>
    <row r="1858" spans="1:30" ht="13.5" hidden="1" outlineLevel="3" thickBot="1" x14ac:dyDescent="0.25">
      <c r="A1858" s="24" t="s">
        <v>3779</v>
      </c>
      <c r="B1858" s="24" t="s">
        <v>3780</v>
      </c>
      <c r="C1858" s="24" t="s">
        <v>3781</v>
      </c>
      <c r="D1858" s="24" t="s">
        <v>3782</v>
      </c>
      <c r="E1858" s="25">
        <v>-383922.57</v>
      </c>
      <c r="F1858" s="25">
        <v>-383922.57</v>
      </c>
      <c r="G1858" s="25">
        <v>-383922.57</v>
      </c>
      <c r="H1858" s="25">
        <v>-383922.57</v>
      </c>
      <c r="I1858" s="25">
        <v>-383922.57</v>
      </c>
      <c r="J1858" s="25">
        <v>-383922.57</v>
      </c>
      <c r="K1858" s="25">
        <v>-383915.72</v>
      </c>
      <c r="L1858" s="25">
        <v>-383915.72</v>
      </c>
      <c r="M1858" s="25">
        <v>-383915.72</v>
      </c>
      <c r="N1858" s="25">
        <v>-383915.72</v>
      </c>
      <c r="O1858" s="25">
        <v>-383915.72</v>
      </c>
      <c r="P1858" s="25">
        <v>-383915.72</v>
      </c>
      <c r="Q1858" s="25">
        <v>-383915.72</v>
      </c>
      <c r="R1858" s="25">
        <f t="shared" si="261"/>
        <v>-383918.85958333331</v>
      </c>
      <c r="T1858" s="26"/>
      <c r="U1858" s="26"/>
      <c r="V1858" s="26">
        <f t="shared" ref="V1858:V1877" si="268">R1858</f>
        <v>-383918.85958333331</v>
      </c>
      <c r="W1858" s="26"/>
      <c r="X1858" s="26"/>
      <c r="Y1858" s="26">
        <v>-26064.488229782892</v>
      </c>
      <c r="Z1858" s="26">
        <f>V1858-Y1858</f>
        <v>-357854.37135355041</v>
      </c>
      <c r="AA1858" s="26"/>
      <c r="AB1858" s="1"/>
      <c r="AC1858" s="27">
        <f t="shared" si="267"/>
        <v>6.7890616934189296E-2</v>
      </c>
    </row>
    <row r="1859" spans="1:30" ht="13.5" hidden="1" outlineLevel="3" thickBot="1" x14ac:dyDescent="0.25">
      <c r="A1859" s="28" t="s">
        <v>3779</v>
      </c>
      <c r="B1859" s="28" t="s">
        <v>3780</v>
      </c>
      <c r="C1859" s="24" t="s">
        <v>3783</v>
      </c>
      <c r="D1859" s="24" t="s">
        <v>3784</v>
      </c>
      <c r="E1859" s="25">
        <v>-283973.3</v>
      </c>
      <c r="F1859" s="25">
        <v>-309938.53000000003</v>
      </c>
      <c r="G1859" s="25">
        <v>-335150.13</v>
      </c>
      <c r="H1859" s="25">
        <v>-311793.84000000003</v>
      </c>
      <c r="I1859" s="25">
        <v>-330601.76</v>
      </c>
      <c r="J1859" s="25">
        <v>-349359</v>
      </c>
      <c r="K1859" s="25">
        <v>-342036.33</v>
      </c>
      <c r="L1859" s="25">
        <v>-370265.57</v>
      </c>
      <c r="M1859" s="25">
        <v>-398164.55</v>
      </c>
      <c r="N1859" s="25">
        <v>-374504.67</v>
      </c>
      <c r="O1859" s="25">
        <v>-403117.35</v>
      </c>
      <c r="P1859" s="25">
        <v>-431606.93</v>
      </c>
      <c r="Q1859" s="25">
        <v>-412851.63</v>
      </c>
      <c r="R1859" s="25">
        <f t="shared" si="261"/>
        <v>-358745.92708333331</v>
      </c>
      <c r="T1859" s="26"/>
      <c r="U1859" s="26"/>
      <c r="V1859" s="26">
        <f t="shared" si="268"/>
        <v>-358745.92708333331</v>
      </c>
      <c r="W1859" s="26"/>
      <c r="X1859" s="26"/>
      <c r="Y1859" s="26"/>
      <c r="Z1859" s="26"/>
      <c r="AA1859" s="26">
        <f t="shared" ref="AA1859:AA1860" si="269">V1859</f>
        <v>-358745.92708333331</v>
      </c>
      <c r="AB1859" s="1"/>
      <c r="AC1859" s="27">
        <f t="shared" si="267"/>
        <v>0</v>
      </c>
    </row>
    <row r="1860" spans="1:30" ht="13.5" hidden="1" outlineLevel="3" thickBot="1" x14ac:dyDescent="0.25">
      <c r="A1860" s="28" t="s">
        <v>3779</v>
      </c>
      <c r="B1860" s="28" t="s">
        <v>3780</v>
      </c>
      <c r="C1860" s="24" t="s">
        <v>3785</v>
      </c>
      <c r="D1860" s="24" t="s">
        <v>3786</v>
      </c>
      <c r="E1860" s="25">
        <v>-2969676.83</v>
      </c>
      <c r="F1860" s="25">
        <v>-2925242.93</v>
      </c>
      <c r="G1860" s="25">
        <v>-2877894.41</v>
      </c>
      <c r="H1860" s="25">
        <v>-2849706.45</v>
      </c>
      <c r="I1860" s="25">
        <v>-2812457.59</v>
      </c>
      <c r="J1860" s="25">
        <v>-2764303.73</v>
      </c>
      <c r="K1860" s="25">
        <v>-2715908.09</v>
      </c>
      <c r="L1860" s="25">
        <v>-2667356.42</v>
      </c>
      <c r="M1860" s="25">
        <v>-2618824.83</v>
      </c>
      <c r="N1860" s="25">
        <v>-2717231.54</v>
      </c>
      <c r="O1860" s="25">
        <v>-2664180.1800000002</v>
      </c>
      <c r="P1860" s="25">
        <v>-2611092.89</v>
      </c>
      <c r="Q1860" s="25">
        <v>-2560334.5099999998</v>
      </c>
      <c r="R1860" s="25">
        <f t="shared" si="261"/>
        <v>-2749100.3941666661</v>
      </c>
      <c r="T1860" s="26"/>
      <c r="U1860" s="26"/>
      <c r="V1860" s="26">
        <f t="shared" si="268"/>
        <v>-2749100.3941666661</v>
      </c>
      <c r="W1860" s="26"/>
      <c r="X1860" s="26"/>
      <c r="Y1860" s="26"/>
      <c r="Z1860" s="26"/>
      <c r="AA1860" s="26">
        <f t="shared" si="269"/>
        <v>-2749100.3941666661</v>
      </c>
      <c r="AB1860" s="1"/>
      <c r="AC1860" s="27">
        <f t="shared" si="267"/>
        <v>0</v>
      </c>
    </row>
    <row r="1861" spans="1:30" ht="13.5" hidden="1" outlineLevel="3" thickBot="1" x14ac:dyDescent="0.25">
      <c r="A1861" s="28" t="s">
        <v>3779</v>
      </c>
      <c r="B1861" s="28" t="s">
        <v>3780</v>
      </c>
      <c r="C1861" s="24" t="s">
        <v>3787</v>
      </c>
      <c r="D1861" s="24" t="s">
        <v>3788</v>
      </c>
      <c r="E1861" s="25">
        <v>-298253.98</v>
      </c>
      <c r="F1861" s="25">
        <v>-298253.98</v>
      </c>
      <c r="G1861" s="25">
        <v>-298253.98</v>
      </c>
      <c r="H1861" s="25">
        <v>-298253.98</v>
      </c>
      <c r="I1861" s="25">
        <v>-298224.84999999998</v>
      </c>
      <c r="J1861" s="25">
        <v>-298253.98</v>
      </c>
      <c r="K1861" s="25">
        <v>-298253.98</v>
      </c>
      <c r="L1861" s="25">
        <v>-241397.61</v>
      </c>
      <c r="M1861" s="25">
        <v>-184541.21</v>
      </c>
      <c r="N1861" s="25">
        <v>-127684.84</v>
      </c>
      <c r="O1861" s="25">
        <v>-70828.460000000006</v>
      </c>
      <c r="P1861" s="25">
        <v>-13972.05</v>
      </c>
      <c r="Q1861" s="25">
        <v>42884.32</v>
      </c>
      <c r="R1861" s="25">
        <f t="shared" si="261"/>
        <v>-212966.9791666666</v>
      </c>
      <c r="T1861" s="26"/>
      <c r="U1861" s="26"/>
      <c r="V1861" s="26">
        <f t="shared" si="268"/>
        <v>-212966.9791666666</v>
      </c>
      <c r="W1861" s="26"/>
      <c r="X1861" s="26"/>
      <c r="Y1861" s="26"/>
      <c r="Z1861" s="26">
        <f>V1861</f>
        <v>-212966.9791666666</v>
      </c>
      <c r="AA1861" s="26"/>
      <c r="AB1861" s="1"/>
      <c r="AC1861" s="27">
        <f t="shared" si="267"/>
        <v>0</v>
      </c>
    </row>
    <row r="1862" spans="1:30" ht="13.5" hidden="1" outlineLevel="3" thickBot="1" x14ac:dyDescent="0.25">
      <c r="A1862" s="28" t="s">
        <v>3779</v>
      </c>
      <c r="B1862" s="28" t="s">
        <v>3780</v>
      </c>
      <c r="C1862" s="24" t="s">
        <v>3789</v>
      </c>
      <c r="D1862" s="24" t="s">
        <v>3790</v>
      </c>
      <c r="E1862" s="25">
        <v>2096453.79</v>
      </c>
      <c r="F1862" s="25">
        <v>2445862.7400000002</v>
      </c>
      <c r="G1862" s="25">
        <v>2795271.68</v>
      </c>
      <c r="H1862" s="25">
        <v>3144680.67</v>
      </c>
      <c r="I1862" s="25">
        <v>3493748.42</v>
      </c>
      <c r="J1862" s="25">
        <v>3843498.59</v>
      </c>
      <c r="K1862" s="25">
        <v>4192907.54</v>
      </c>
      <c r="L1862" s="25">
        <v>4542316.51</v>
      </c>
      <c r="M1862" s="25">
        <v>4891725.47</v>
      </c>
      <c r="N1862" s="25">
        <v>5241134.45</v>
      </c>
      <c r="O1862" s="25">
        <v>5590543.4000000004</v>
      </c>
      <c r="P1862" s="25">
        <v>5939952.3600000003</v>
      </c>
      <c r="Q1862" s="25">
        <v>6289361.3300000001</v>
      </c>
      <c r="R1862" s="25">
        <f t="shared" si="261"/>
        <v>4192879.1158333332</v>
      </c>
      <c r="T1862" s="26"/>
      <c r="U1862" s="26"/>
      <c r="V1862" s="26">
        <f t="shared" si="268"/>
        <v>4192879.1158333332</v>
      </c>
      <c r="W1862" s="26"/>
      <c r="X1862" s="26"/>
      <c r="Y1862" s="26"/>
      <c r="Z1862" s="26">
        <f t="shared" ref="Z1862:Z1863" si="270">V1862</f>
        <v>4192879.1158333332</v>
      </c>
      <c r="AA1862" s="26"/>
      <c r="AB1862" s="1"/>
      <c r="AC1862" s="27">
        <f t="shared" si="267"/>
        <v>0</v>
      </c>
    </row>
    <row r="1863" spans="1:30" ht="13.5" hidden="1" outlineLevel="3" thickBot="1" x14ac:dyDescent="0.25">
      <c r="A1863" s="28" t="s">
        <v>3779</v>
      </c>
      <c r="B1863" s="28" t="s">
        <v>3780</v>
      </c>
      <c r="C1863" s="24" t="s">
        <v>3791</v>
      </c>
      <c r="D1863" s="24" t="s">
        <v>3792</v>
      </c>
      <c r="E1863" s="25">
        <v>0.02</v>
      </c>
      <c r="F1863" s="25">
        <v>116147.91</v>
      </c>
      <c r="G1863" s="25">
        <v>232295.84</v>
      </c>
      <c r="H1863" s="25">
        <v>348443.75</v>
      </c>
      <c r="I1863" s="25">
        <v>464546.31</v>
      </c>
      <c r="J1863" s="25">
        <v>580739.59</v>
      </c>
      <c r="K1863" s="25">
        <v>696887.5</v>
      </c>
      <c r="L1863" s="25">
        <v>813035.43</v>
      </c>
      <c r="M1863" s="25">
        <v>929183.32</v>
      </c>
      <c r="N1863" s="25">
        <v>1045331.26</v>
      </c>
      <c r="O1863" s="25">
        <v>1161479.2</v>
      </c>
      <c r="P1863" s="25">
        <v>1277627.08</v>
      </c>
      <c r="Q1863" s="25">
        <v>1393775.01</v>
      </c>
      <c r="R1863" s="25">
        <f t="shared" si="261"/>
        <v>696883.72541666671</v>
      </c>
      <c r="T1863" s="26"/>
      <c r="U1863" s="26"/>
      <c r="V1863" s="26">
        <f t="shared" si="268"/>
        <v>696883.72541666671</v>
      </c>
      <c r="W1863" s="26"/>
      <c r="X1863" s="26"/>
      <c r="Y1863" s="26"/>
      <c r="Z1863" s="26">
        <f t="shared" si="270"/>
        <v>696883.72541666671</v>
      </c>
      <c r="AA1863" s="26"/>
      <c r="AB1863" s="1"/>
      <c r="AC1863" s="27">
        <f t="shared" si="267"/>
        <v>0</v>
      </c>
    </row>
    <row r="1864" spans="1:30" ht="13.5" hidden="1" outlineLevel="3" thickBot="1" x14ac:dyDescent="0.25">
      <c r="A1864" s="28" t="s">
        <v>3779</v>
      </c>
      <c r="B1864" s="28" t="s">
        <v>3780</v>
      </c>
      <c r="C1864" s="24" t="s">
        <v>3793</v>
      </c>
      <c r="D1864" s="24" t="s">
        <v>3794</v>
      </c>
      <c r="E1864" s="25">
        <v>2732493.64</v>
      </c>
      <c r="F1864" s="25">
        <v>2790518.02</v>
      </c>
      <c r="G1864" s="25">
        <v>2677729.2200000002</v>
      </c>
      <c r="H1864" s="25">
        <v>2593643.0299999998</v>
      </c>
      <c r="I1864" s="25">
        <v>2610107.0099999998</v>
      </c>
      <c r="J1864" s="25">
        <v>2018007.86</v>
      </c>
      <c r="K1864" s="25">
        <v>1611162.31</v>
      </c>
      <c r="L1864" s="25">
        <v>1581166.64</v>
      </c>
      <c r="M1864" s="25">
        <v>1511094.85</v>
      </c>
      <c r="N1864" s="25">
        <v>1657876.84</v>
      </c>
      <c r="O1864" s="25">
        <v>1659352.06</v>
      </c>
      <c r="P1864" s="25">
        <v>1793050.9</v>
      </c>
      <c r="Q1864" s="25">
        <v>1755080.3</v>
      </c>
      <c r="R1864" s="25">
        <f t="shared" si="261"/>
        <v>2062291.3091666664</v>
      </c>
      <c r="T1864" s="26"/>
      <c r="U1864" s="26"/>
      <c r="V1864" s="26">
        <f t="shared" si="268"/>
        <v>2062291.3091666664</v>
      </c>
      <c r="W1864" s="26"/>
      <c r="X1864" s="26"/>
      <c r="Y1864" s="26"/>
      <c r="Z1864" s="26"/>
      <c r="AA1864" s="26">
        <f>V1864</f>
        <v>2062291.3091666664</v>
      </c>
      <c r="AB1864" s="1"/>
      <c r="AC1864" s="27">
        <f t="shared" si="267"/>
        <v>0</v>
      </c>
    </row>
    <row r="1865" spans="1:30" ht="13.5" hidden="1" outlineLevel="3" thickBot="1" x14ac:dyDescent="0.25">
      <c r="A1865" s="28" t="s">
        <v>3779</v>
      </c>
      <c r="B1865" s="28" t="s">
        <v>3780</v>
      </c>
      <c r="C1865" s="24" t="s">
        <v>3795</v>
      </c>
      <c r="D1865" s="24" t="s">
        <v>3796</v>
      </c>
      <c r="E1865" s="25">
        <v>8680734.7899999991</v>
      </c>
      <c r="F1865" s="25">
        <v>8680734.7899999991</v>
      </c>
      <c r="G1865" s="25">
        <v>8680734.7899999991</v>
      </c>
      <c r="H1865" s="25">
        <v>8680734.7899999991</v>
      </c>
      <c r="I1865" s="25">
        <v>7886908.9699999997</v>
      </c>
      <c r="J1865" s="25">
        <v>7887679.25</v>
      </c>
      <c r="K1865" s="25">
        <v>7887679.25</v>
      </c>
      <c r="L1865" s="25">
        <v>7887679.25</v>
      </c>
      <c r="M1865" s="25">
        <v>7887679.25</v>
      </c>
      <c r="N1865" s="25">
        <v>7887679.25</v>
      </c>
      <c r="O1865" s="25">
        <v>7887679.25</v>
      </c>
      <c r="P1865" s="25">
        <v>7887679.25</v>
      </c>
      <c r="Q1865" s="25">
        <v>7887679.25</v>
      </c>
      <c r="R1865" s="25">
        <f t="shared" si="261"/>
        <v>8118922.9258333333</v>
      </c>
      <c r="T1865" s="26"/>
      <c r="U1865" s="26"/>
      <c r="V1865" s="26">
        <f t="shared" si="268"/>
        <v>8118922.9258333333</v>
      </c>
      <c r="W1865" s="26"/>
      <c r="X1865" s="26"/>
      <c r="Y1865" s="26"/>
      <c r="Z1865" s="26">
        <f>V1865</f>
        <v>8118922.9258333333</v>
      </c>
      <c r="AA1865" s="26"/>
      <c r="AB1865" s="1"/>
      <c r="AC1865" s="27">
        <f t="shared" si="267"/>
        <v>0</v>
      </c>
    </row>
    <row r="1866" spans="1:30" ht="13.5" hidden="1" outlineLevel="3" thickBot="1" x14ac:dyDescent="0.25">
      <c r="A1866" s="28" t="s">
        <v>3779</v>
      </c>
      <c r="B1866" s="28" t="s">
        <v>3780</v>
      </c>
      <c r="C1866" s="24" t="s">
        <v>3797</v>
      </c>
      <c r="D1866" s="24" t="s">
        <v>3798</v>
      </c>
      <c r="E1866" s="25">
        <v>263821780.11000001</v>
      </c>
      <c r="F1866" s="25">
        <v>265905223.43000001</v>
      </c>
      <c r="G1866" s="25">
        <v>267951874.94</v>
      </c>
      <c r="H1866" s="25">
        <v>267428400.56999999</v>
      </c>
      <c r="I1866" s="25">
        <v>269649864.86000001</v>
      </c>
      <c r="J1866" s="25">
        <v>271946437.41000003</v>
      </c>
      <c r="K1866" s="25">
        <v>269264826.54000002</v>
      </c>
      <c r="L1866" s="25">
        <v>271491735.30000001</v>
      </c>
      <c r="M1866" s="25">
        <v>273398641.58999997</v>
      </c>
      <c r="N1866" s="25">
        <v>275094081.24000001</v>
      </c>
      <c r="O1866" s="25">
        <v>277093190.17000002</v>
      </c>
      <c r="P1866" s="25">
        <v>278348848.33999997</v>
      </c>
      <c r="Q1866" s="25">
        <v>279638049.44999999</v>
      </c>
      <c r="R1866" s="25">
        <f t="shared" si="261"/>
        <v>271608586.59750003</v>
      </c>
      <c r="T1866" s="26"/>
      <c r="U1866" s="26"/>
      <c r="V1866" s="26">
        <f t="shared" si="268"/>
        <v>271608586.59750003</v>
      </c>
      <c r="W1866" s="26"/>
      <c r="X1866" s="26"/>
      <c r="Y1866" s="26"/>
      <c r="Z1866" s="26"/>
      <c r="AA1866" s="26">
        <f>V1866</f>
        <v>271608586.59750003</v>
      </c>
      <c r="AB1866" s="1"/>
      <c r="AC1866" s="27">
        <f t="shared" si="267"/>
        <v>0</v>
      </c>
    </row>
    <row r="1867" spans="1:30" ht="13.5" hidden="1" outlineLevel="3" thickBot="1" x14ac:dyDescent="0.25">
      <c r="A1867" s="28" t="s">
        <v>3779</v>
      </c>
      <c r="B1867" s="28" t="s">
        <v>3780</v>
      </c>
      <c r="C1867" s="24" t="s">
        <v>3799</v>
      </c>
      <c r="D1867" s="24" t="s">
        <v>3800</v>
      </c>
      <c r="E1867" s="25">
        <v>-4212949.8</v>
      </c>
      <c r="F1867" s="25">
        <v>-4191295.01</v>
      </c>
      <c r="G1867" s="25">
        <v>-4175227.65</v>
      </c>
      <c r="H1867" s="25">
        <v>-4164696.89</v>
      </c>
      <c r="I1867" s="25">
        <v>-4157795.6</v>
      </c>
      <c r="J1867" s="25">
        <v>-4149627.93</v>
      </c>
      <c r="K1867" s="25">
        <v>-4138515.83</v>
      </c>
      <c r="L1867" s="25">
        <v>-4130291.53</v>
      </c>
      <c r="M1867" s="25">
        <v>-4125401.8</v>
      </c>
      <c r="N1867" s="25">
        <v>-4121816.07</v>
      </c>
      <c r="O1867" s="25">
        <v>-4117932.17</v>
      </c>
      <c r="P1867" s="25">
        <v>-4113504.5</v>
      </c>
      <c r="Q1867" s="25">
        <v>-4110308.03</v>
      </c>
      <c r="R1867" s="25">
        <f t="shared" si="261"/>
        <v>-4145644.4912500004</v>
      </c>
      <c r="T1867" s="26"/>
      <c r="U1867" s="26"/>
      <c r="V1867" s="26">
        <f t="shared" si="268"/>
        <v>-4145644.4912500004</v>
      </c>
      <c r="W1867" s="26"/>
      <c r="X1867" s="26"/>
      <c r="Y1867" s="26"/>
      <c r="Z1867" s="26"/>
      <c r="AA1867" s="26">
        <f>V1867</f>
        <v>-4145644.4912500004</v>
      </c>
      <c r="AB1867" s="1"/>
      <c r="AC1867" s="27">
        <f t="shared" si="267"/>
        <v>0</v>
      </c>
    </row>
    <row r="1868" spans="1:30" ht="15.75" hidden="1" outlineLevel="3" thickBot="1" x14ac:dyDescent="0.3">
      <c r="A1868" s="28" t="s">
        <v>3779</v>
      </c>
      <c r="B1868" s="28" t="s">
        <v>3780</v>
      </c>
      <c r="C1868" s="24" t="s">
        <v>3801</v>
      </c>
      <c r="D1868" s="24" t="s">
        <v>3802</v>
      </c>
      <c r="E1868" s="25">
        <v>-2745860370.23</v>
      </c>
      <c r="F1868" s="25">
        <v>-2757182474.4499998</v>
      </c>
      <c r="G1868" s="25">
        <v>-2768775609.6500001</v>
      </c>
      <c r="H1868" s="25">
        <v>-2785028667.1300001</v>
      </c>
      <c r="I1868" s="25">
        <v>-2800141461.6799998</v>
      </c>
      <c r="J1868" s="25">
        <v>-2815010155.4899998</v>
      </c>
      <c r="K1868" s="25">
        <v>-2834614454.7199998</v>
      </c>
      <c r="L1868" s="25">
        <v>-2842715624.75</v>
      </c>
      <c r="M1868" s="25">
        <v>-2851331213.6700001</v>
      </c>
      <c r="N1868" s="25">
        <v>-2860800792.3699999</v>
      </c>
      <c r="O1868" s="25">
        <v>-2870774069.79</v>
      </c>
      <c r="P1868" s="25">
        <v>-2880285758.21</v>
      </c>
      <c r="Q1868" s="25">
        <v>-2889674475.96</v>
      </c>
      <c r="R1868" s="25">
        <f t="shared" si="261"/>
        <v>-2823702308.7504168</v>
      </c>
      <c r="T1868" s="26"/>
      <c r="U1868" s="26"/>
      <c r="V1868" s="26">
        <f t="shared" si="268"/>
        <v>-2823702308.7504168</v>
      </c>
      <c r="W1868" s="26"/>
      <c r="X1868" s="26"/>
      <c r="Y1868" s="26">
        <v>-191702891.77956045</v>
      </c>
      <c r="Z1868" s="26">
        <f>V1868-Y1868</f>
        <v>-2631999416.9708562</v>
      </c>
      <c r="AA1868" s="26"/>
      <c r="AB1868" s="1"/>
      <c r="AC1868" s="27">
        <f t="shared" si="267"/>
        <v>6.7890616934189296E-2</v>
      </c>
      <c r="AD1868" s="15"/>
    </row>
    <row r="1869" spans="1:30" ht="15.75" hidden="1" outlineLevel="3" thickBot="1" x14ac:dyDescent="0.3">
      <c r="A1869" s="28" t="s">
        <v>3779</v>
      </c>
      <c r="B1869" s="28" t="s">
        <v>3780</v>
      </c>
      <c r="C1869" s="24" t="s">
        <v>3803</v>
      </c>
      <c r="D1869" s="24" t="s">
        <v>3804</v>
      </c>
      <c r="E1869" s="25">
        <v>-2610198.81</v>
      </c>
      <c r="F1869" s="25">
        <v>-2343413.75</v>
      </c>
      <c r="G1869" s="25">
        <v>-2145465.21</v>
      </c>
      <c r="H1869" s="25">
        <v>-2015727.7</v>
      </c>
      <c r="I1869" s="25">
        <v>-1935706.83</v>
      </c>
      <c r="J1869" s="25">
        <v>-1830079.3</v>
      </c>
      <c r="K1869" s="25">
        <v>-1953665.45</v>
      </c>
      <c r="L1869" s="25">
        <v>-1868977.9</v>
      </c>
      <c r="M1869" s="25">
        <v>-1818627.36</v>
      </c>
      <c r="N1869" s="25">
        <v>-1781704.05</v>
      </c>
      <c r="O1869" s="25">
        <v>-1741710.99</v>
      </c>
      <c r="P1869" s="25">
        <v>-1696118.44</v>
      </c>
      <c r="Q1869" s="25">
        <v>-1663203.5</v>
      </c>
      <c r="R1869" s="25">
        <f t="shared" si="261"/>
        <v>-1938991.5112500002</v>
      </c>
      <c r="T1869" s="26"/>
      <c r="U1869" s="26"/>
      <c r="V1869" s="26">
        <f t="shared" si="268"/>
        <v>-1938991.5112500002</v>
      </c>
      <c r="W1869" s="26"/>
      <c r="X1869" s="26"/>
      <c r="Y1869" s="26">
        <v>-438470.97789671796</v>
      </c>
      <c r="Z1869" s="26">
        <f>V1869-Y1869</f>
        <v>-1500520.5333532821</v>
      </c>
      <c r="AA1869" s="26"/>
      <c r="AB1869" s="1"/>
      <c r="AC1869" s="27">
        <f t="shared" si="267"/>
        <v>0.22613352113854845</v>
      </c>
      <c r="AD1869" s="15"/>
    </row>
    <row r="1870" spans="1:30" ht="13.5" hidden="1" outlineLevel="3" thickBot="1" x14ac:dyDescent="0.25">
      <c r="A1870" s="28" t="s">
        <v>3779</v>
      </c>
      <c r="B1870" s="28" t="s">
        <v>3780</v>
      </c>
      <c r="C1870" s="24" t="s">
        <v>3805</v>
      </c>
      <c r="D1870" s="24" t="s">
        <v>3806</v>
      </c>
      <c r="E1870" s="25">
        <v>-0.03</v>
      </c>
      <c r="F1870" s="25">
        <v>0</v>
      </c>
      <c r="G1870" s="25">
        <v>0</v>
      </c>
      <c r="H1870" s="25">
        <v>0</v>
      </c>
      <c r="I1870" s="25">
        <v>0</v>
      </c>
      <c r="J1870" s="25">
        <v>0</v>
      </c>
      <c r="K1870" s="25">
        <v>0</v>
      </c>
      <c r="L1870" s="25">
        <v>0</v>
      </c>
      <c r="M1870" s="25">
        <v>0</v>
      </c>
      <c r="N1870" s="25">
        <v>0</v>
      </c>
      <c r="O1870" s="25">
        <v>0</v>
      </c>
      <c r="P1870" s="25">
        <v>0</v>
      </c>
      <c r="Q1870" s="25">
        <v>0</v>
      </c>
      <c r="R1870" s="25">
        <f t="shared" si="261"/>
        <v>-1.25E-3</v>
      </c>
      <c r="T1870" s="26"/>
      <c r="U1870" s="26"/>
      <c r="V1870" s="26">
        <f t="shared" si="268"/>
        <v>-1.25E-3</v>
      </c>
      <c r="W1870" s="26"/>
      <c r="X1870" s="26"/>
      <c r="Y1870" s="26"/>
      <c r="Z1870" s="26">
        <f>V1870</f>
        <v>-1.25E-3</v>
      </c>
      <c r="AA1870" s="26"/>
      <c r="AB1870" s="1"/>
      <c r="AC1870" s="27">
        <f t="shared" si="267"/>
        <v>0</v>
      </c>
    </row>
    <row r="1871" spans="1:30" ht="13.5" hidden="1" outlineLevel="3" thickBot="1" x14ac:dyDescent="0.25">
      <c r="A1871" s="28" t="s">
        <v>3779</v>
      </c>
      <c r="B1871" s="28" t="s">
        <v>3780</v>
      </c>
      <c r="C1871" s="24" t="s">
        <v>3807</v>
      </c>
      <c r="D1871" s="24" t="s">
        <v>3808</v>
      </c>
      <c r="E1871" s="25">
        <v>-32146577.460000001</v>
      </c>
      <c r="F1871" s="25">
        <v>-31422744.969999999</v>
      </c>
      <c r="G1871" s="25">
        <v>-30699974.91</v>
      </c>
      <c r="H1871" s="25">
        <v>-32325622.199999999</v>
      </c>
      <c r="I1871" s="25">
        <v>-31605226.27</v>
      </c>
      <c r="J1871" s="25">
        <v>-30906148.460000001</v>
      </c>
      <c r="K1871" s="25">
        <v>-30835148.34</v>
      </c>
      <c r="L1871" s="25">
        <v>-30362900.510000002</v>
      </c>
      <c r="M1871" s="25">
        <v>-29918193.489999998</v>
      </c>
      <c r="N1871" s="25">
        <v>-29579146.739999998</v>
      </c>
      <c r="O1871" s="25">
        <v>-29105181.23</v>
      </c>
      <c r="P1871" s="25">
        <v>-28619920.120000001</v>
      </c>
      <c r="Q1871" s="25">
        <v>-29325312.41</v>
      </c>
      <c r="R1871" s="25">
        <f t="shared" si="261"/>
        <v>-30509679.347916666</v>
      </c>
      <c r="T1871" s="26"/>
      <c r="U1871" s="26"/>
      <c r="V1871" s="26">
        <f t="shared" si="268"/>
        <v>-30509679.347916666</v>
      </c>
      <c r="W1871" s="26"/>
      <c r="X1871" s="26"/>
      <c r="Y1871" s="26"/>
      <c r="Z1871" s="26"/>
      <c r="AA1871" s="26">
        <f>V1871</f>
        <v>-30509679.347916666</v>
      </c>
      <c r="AB1871" s="1"/>
      <c r="AC1871" s="27">
        <f t="shared" si="267"/>
        <v>0</v>
      </c>
    </row>
    <row r="1872" spans="1:30" ht="15.75" hidden="1" outlineLevel="3" thickBot="1" x14ac:dyDescent="0.3">
      <c r="A1872" s="28" t="s">
        <v>3779</v>
      </c>
      <c r="B1872" s="28" t="s">
        <v>3780</v>
      </c>
      <c r="C1872" s="24" t="s">
        <v>3809</v>
      </c>
      <c r="D1872" s="24" t="s">
        <v>3810</v>
      </c>
      <c r="E1872" s="25">
        <v>42717.03</v>
      </c>
      <c r="F1872" s="25">
        <v>42134.13</v>
      </c>
      <c r="G1872" s="25">
        <v>41551.26</v>
      </c>
      <c r="H1872" s="25">
        <v>40968.370000000003</v>
      </c>
      <c r="I1872" s="25">
        <v>40381.550000000003</v>
      </c>
      <c r="J1872" s="25">
        <v>39802.589999999997</v>
      </c>
      <c r="K1872" s="25">
        <v>39219.71</v>
      </c>
      <c r="L1872" s="25">
        <v>38636.82</v>
      </c>
      <c r="M1872" s="25">
        <v>38053.910000000003</v>
      </c>
      <c r="N1872" s="25">
        <v>37471.07</v>
      </c>
      <c r="O1872" s="25">
        <v>36888.14</v>
      </c>
      <c r="P1872" s="25">
        <v>36305.279999999999</v>
      </c>
      <c r="Q1872" s="25">
        <v>35722.370000000003</v>
      </c>
      <c r="R1872" s="25">
        <f t="shared" si="261"/>
        <v>39219.377499999995</v>
      </c>
      <c r="T1872" s="26"/>
      <c r="U1872" s="26"/>
      <c r="V1872" s="26">
        <f t="shared" si="268"/>
        <v>39219.377499999995</v>
      </c>
      <c r="W1872" s="26"/>
      <c r="X1872" s="26"/>
      <c r="Y1872" s="26">
        <v>2778.5285761176951</v>
      </c>
      <c r="Z1872" s="26">
        <f>V1872-Y1872</f>
        <v>36440.848923882302</v>
      </c>
      <c r="AA1872" s="26"/>
      <c r="AB1872" s="1"/>
      <c r="AC1872" s="27">
        <f t="shared" si="267"/>
        <v>7.0845810240555085E-2</v>
      </c>
      <c r="AD1872" s="15"/>
    </row>
    <row r="1873" spans="1:31" ht="13.5" hidden="1" outlineLevel="3" thickBot="1" x14ac:dyDescent="0.25">
      <c r="A1873" s="28" t="s">
        <v>3779</v>
      </c>
      <c r="B1873" s="28" t="s">
        <v>3780</v>
      </c>
      <c r="C1873" s="24" t="s">
        <v>3811</v>
      </c>
      <c r="D1873" s="24" t="s">
        <v>3812</v>
      </c>
      <c r="E1873" s="25">
        <v>116327.13</v>
      </c>
      <c r="F1873" s="25">
        <v>112499.33</v>
      </c>
      <c r="G1873" s="25">
        <v>108671.55</v>
      </c>
      <c r="H1873" s="25">
        <v>104843.78</v>
      </c>
      <c r="I1873" s="25">
        <v>101006.11</v>
      </c>
      <c r="J1873" s="25">
        <v>97188.18</v>
      </c>
      <c r="K1873" s="25">
        <v>94151.61</v>
      </c>
      <c r="L1873" s="25">
        <v>91117.89</v>
      </c>
      <c r="M1873" s="25">
        <v>88084.18</v>
      </c>
      <c r="N1873" s="25">
        <v>85050.46</v>
      </c>
      <c r="O1873" s="25">
        <v>82016.73</v>
      </c>
      <c r="P1873" s="25">
        <v>78983.03</v>
      </c>
      <c r="Q1873" s="25">
        <v>75949.289999999994</v>
      </c>
      <c r="R1873" s="25">
        <f t="shared" si="261"/>
        <v>94979.255000000005</v>
      </c>
      <c r="T1873" s="26"/>
      <c r="U1873" s="26"/>
      <c r="V1873" s="26">
        <f t="shared" si="268"/>
        <v>94979.255000000005</v>
      </c>
      <c r="W1873" s="26"/>
      <c r="X1873" s="26"/>
      <c r="Y1873" s="26"/>
      <c r="Z1873" s="26">
        <f>V1873</f>
        <v>94979.255000000005</v>
      </c>
      <c r="AA1873" s="26"/>
      <c r="AB1873" s="1"/>
      <c r="AC1873" s="27">
        <f t="shared" si="267"/>
        <v>0</v>
      </c>
    </row>
    <row r="1874" spans="1:31" ht="13.5" hidden="1" outlineLevel="3" thickBot="1" x14ac:dyDescent="0.25">
      <c r="A1874" s="28" t="s">
        <v>3779</v>
      </c>
      <c r="B1874" s="28" t="s">
        <v>3780</v>
      </c>
      <c r="C1874" s="24" t="s">
        <v>3813</v>
      </c>
      <c r="D1874" s="24" t="s">
        <v>3814</v>
      </c>
      <c r="E1874" s="25">
        <v>-3209388.28</v>
      </c>
      <c r="F1874" s="25">
        <v>-3182186</v>
      </c>
      <c r="G1874" s="25">
        <v>-3154996.29</v>
      </c>
      <c r="H1874" s="25">
        <v>-3127282.06</v>
      </c>
      <c r="I1874" s="25">
        <v>-3099719.66</v>
      </c>
      <c r="J1874" s="25">
        <v>-3072762.75</v>
      </c>
      <c r="K1874" s="25">
        <v>-3045254.89</v>
      </c>
      <c r="L1874" s="25">
        <v>-3017998.1</v>
      </c>
      <c r="M1874" s="25">
        <v>-2990767.88</v>
      </c>
      <c r="N1874" s="25">
        <v>-2963534.37</v>
      </c>
      <c r="O1874" s="25">
        <v>-2936297.64</v>
      </c>
      <c r="P1874" s="25">
        <v>-2909060.91</v>
      </c>
      <c r="Q1874" s="25">
        <v>-2881774.88</v>
      </c>
      <c r="R1874" s="25">
        <f t="shared" si="261"/>
        <v>-3045453.5108333328</v>
      </c>
      <c r="T1874" s="26"/>
      <c r="U1874" s="26"/>
      <c r="V1874" s="26">
        <f t="shared" si="268"/>
        <v>-3045453.5108333328</v>
      </c>
      <c r="W1874" s="26"/>
      <c r="X1874" s="26"/>
      <c r="Y1874" s="26"/>
      <c r="Z1874" s="26">
        <f>V1874</f>
        <v>-3045453.5108333328</v>
      </c>
      <c r="AA1874" s="26"/>
      <c r="AB1874" s="1"/>
      <c r="AC1874" s="27">
        <f t="shared" si="267"/>
        <v>0</v>
      </c>
    </row>
    <row r="1875" spans="1:31" ht="13.5" hidden="1" outlineLevel="3" thickBot="1" x14ac:dyDescent="0.25">
      <c r="A1875" s="28" t="s">
        <v>3779</v>
      </c>
      <c r="B1875" s="28" t="s">
        <v>3780</v>
      </c>
      <c r="C1875" s="24" t="s">
        <v>3815</v>
      </c>
      <c r="D1875" s="24" t="s">
        <v>3816</v>
      </c>
      <c r="E1875" s="25">
        <v>-263821780.09999999</v>
      </c>
      <c r="F1875" s="25">
        <v>-265905223.41999999</v>
      </c>
      <c r="G1875" s="25">
        <v>-267951874.93000001</v>
      </c>
      <c r="H1875" s="25">
        <v>-267428400.56</v>
      </c>
      <c r="I1875" s="25">
        <v>-269649864.85000002</v>
      </c>
      <c r="J1875" s="25">
        <v>-271946437.39999998</v>
      </c>
      <c r="K1875" s="25">
        <v>-269264826.52999997</v>
      </c>
      <c r="L1875" s="25">
        <v>-271491735.29000002</v>
      </c>
      <c r="M1875" s="25">
        <v>-273398641.57999998</v>
      </c>
      <c r="N1875" s="25">
        <v>-275094081.23000002</v>
      </c>
      <c r="O1875" s="25">
        <v>-277093190.16000003</v>
      </c>
      <c r="P1875" s="25">
        <v>-278348848.32999998</v>
      </c>
      <c r="Q1875" s="25">
        <v>-279638049.44</v>
      </c>
      <c r="R1875" s="25">
        <f t="shared" si="261"/>
        <v>-271608586.58749998</v>
      </c>
      <c r="T1875" s="26"/>
      <c r="U1875" s="26"/>
      <c r="V1875" s="26">
        <f t="shared" si="268"/>
        <v>-271608586.58749998</v>
      </c>
      <c r="W1875" s="26"/>
      <c r="X1875" s="26"/>
      <c r="Y1875" s="26"/>
      <c r="Z1875" s="26"/>
      <c r="AA1875" s="26">
        <f>V1875</f>
        <v>-271608586.58749998</v>
      </c>
      <c r="AB1875" s="1"/>
      <c r="AC1875" s="27">
        <f t="shared" si="267"/>
        <v>0</v>
      </c>
    </row>
    <row r="1876" spans="1:31" ht="13.5" hidden="1" outlineLevel="3" thickBot="1" x14ac:dyDescent="0.25">
      <c r="A1876" s="24" t="s">
        <v>3817</v>
      </c>
      <c r="B1876" s="24" t="s">
        <v>3818</v>
      </c>
      <c r="C1876" s="24" t="s">
        <v>3819</v>
      </c>
      <c r="D1876" s="24" t="s">
        <v>3820</v>
      </c>
      <c r="E1876" s="25">
        <v>-190887405.91999999</v>
      </c>
      <c r="F1876" s="25">
        <v>-190630560.11000001</v>
      </c>
      <c r="G1876" s="25">
        <v>-190421156.22999999</v>
      </c>
      <c r="H1876" s="25">
        <v>-189740289.72</v>
      </c>
      <c r="I1876" s="25">
        <v>-189429066.40000001</v>
      </c>
      <c r="J1876" s="25">
        <v>-189596185.91</v>
      </c>
      <c r="K1876" s="25">
        <v>-192181928.81999999</v>
      </c>
      <c r="L1876" s="25">
        <v>-192504370.16999999</v>
      </c>
      <c r="M1876" s="25">
        <v>-192721460.93000001</v>
      </c>
      <c r="N1876" s="25">
        <v>-192874989.81999999</v>
      </c>
      <c r="O1876" s="25">
        <v>-193013525.78</v>
      </c>
      <c r="P1876" s="25">
        <v>-193067789.05000001</v>
      </c>
      <c r="Q1876" s="25">
        <v>-193127049.72999999</v>
      </c>
      <c r="R1876" s="25">
        <f t="shared" si="261"/>
        <v>-191515712.56375</v>
      </c>
      <c r="T1876" s="26"/>
      <c r="U1876" s="26"/>
      <c r="V1876" s="26">
        <f t="shared" si="268"/>
        <v>-191515712.56375</v>
      </c>
      <c r="W1876" s="26"/>
      <c r="X1876" s="26"/>
      <c r="Y1876" s="26"/>
      <c r="Z1876" s="26"/>
      <c r="AA1876" s="26">
        <f>V1876</f>
        <v>-191515712.56375</v>
      </c>
      <c r="AB1876" s="1"/>
      <c r="AC1876" s="27">
        <f t="shared" si="267"/>
        <v>0</v>
      </c>
    </row>
    <row r="1877" spans="1:31" ht="13.5" hidden="1" outlineLevel="3" thickBot="1" x14ac:dyDescent="0.25">
      <c r="A1877" s="28" t="s">
        <v>3817</v>
      </c>
      <c r="B1877" s="28" t="s">
        <v>3818</v>
      </c>
      <c r="C1877" s="24" t="s">
        <v>3821</v>
      </c>
      <c r="D1877" s="24" t="s">
        <v>3822</v>
      </c>
      <c r="E1877" s="25">
        <v>2610198.81</v>
      </c>
      <c r="F1877" s="25">
        <v>2343413.75</v>
      </c>
      <c r="G1877" s="25">
        <v>2145465.21</v>
      </c>
      <c r="H1877" s="25">
        <v>2015727.7</v>
      </c>
      <c r="I1877" s="25">
        <v>1935706.83</v>
      </c>
      <c r="J1877" s="25">
        <v>1830079.3</v>
      </c>
      <c r="K1877" s="25">
        <v>1953665.45</v>
      </c>
      <c r="L1877" s="25">
        <v>1868977.9</v>
      </c>
      <c r="M1877" s="25">
        <v>1818627.36</v>
      </c>
      <c r="N1877" s="25">
        <v>1781704.05</v>
      </c>
      <c r="O1877" s="25">
        <v>1741710.99</v>
      </c>
      <c r="P1877" s="25">
        <v>1696118.44</v>
      </c>
      <c r="Q1877" s="25">
        <v>1663203.5</v>
      </c>
      <c r="R1877" s="25">
        <f t="shared" si="261"/>
        <v>1938991.5112500002</v>
      </c>
      <c r="T1877" s="26"/>
      <c r="U1877" s="26"/>
      <c r="V1877" s="26">
        <f t="shared" si="268"/>
        <v>1938991.5112500002</v>
      </c>
      <c r="W1877" s="26"/>
      <c r="X1877" s="26"/>
      <c r="Y1877" s="26"/>
      <c r="Z1877" s="26"/>
      <c r="AA1877" s="26">
        <f>V1877</f>
        <v>1938991.5112500002</v>
      </c>
      <c r="AB1877" s="1"/>
      <c r="AC1877" s="27">
        <f t="shared" si="267"/>
        <v>0</v>
      </c>
    </row>
    <row r="1878" spans="1:31" ht="13.5" hidden="1" outlineLevel="2" collapsed="1" thickBot="1" x14ac:dyDescent="0.25">
      <c r="A1878" s="29" t="s">
        <v>3823</v>
      </c>
      <c r="B1878" s="29"/>
      <c r="C1878" s="29"/>
      <c r="D1878" s="29"/>
      <c r="E1878" s="30">
        <f>SUBTOTAL(9,E1857:E1877)</f>
        <v>-2967545462.8200002</v>
      </c>
      <c r="F1878" s="30">
        <f t="shared" ref="F1878:R1878" si="271">SUBTOTAL(9,F1857:F1877)</f>
        <v>-2977204647.0699997</v>
      </c>
      <c r="G1878" s="30">
        <f t="shared" si="271"/>
        <v>-2987451856.9199991</v>
      </c>
      <c r="H1878" s="30">
        <f t="shared" si="271"/>
        <v>-3004200679.5299997</v>
      </c>
      <c r="I1878" s="30">
        <f t="shared" si="271"/>
        <v>-3017752472.6999993</v>
      </c>
      <c r="J1878" s="30">
        <f t="shared" si="271"/>
        <v>-3032154507.3099999</v>
      </c>
      <c r="K1878" s="30">
        <f t="shared" si="271"/>
        <v>-3054144039.5399995</v>
      </c>
      <c r="L1878" s="30">
        <f t="shared" si="271"/>
        <v>-3061550798.5799999</v>
      </c>
      <c r="M1878" s="30">
        <f t="shared" si="271"/>
        <v>-3069437293.8400002</v>
      </c>
      <c r="N1878" s="30">
        <f t="shared" si="271"/>
        <v>-3078120029.7899995</v>
      </c>
      <c r="O1878" s="30">
        <f t="shared" si="271"/>
        <v>-3087182046.52</v>
      </c>
      <c r="P1878" s="30">
        <f t="shared" si="271"/>
        <v>-3095553979.4599996</v>
      </c>
      <c r="Q1878" s="30">
        <f t="shared" si="271"/>
        <v>-3105148057.48</v>
      </c>
      <c r="R1878" s="30">
        <f t="shared" si="271"/>
        <v>-3041758259.2841659</v>
      </c>
      <c r="S1878" s="4"/>
      <c r="T1878" s="30">
        <f t="shared" ref="T1878:AA1878" si="272">SUBTOTAL(9,T1857:T1877)</f>
        <v>0</v>
      </c>
      <c r="U1878" s="30">
        <f t="shared" si="272"/>
        <v>0</v>
      </c>
      <c r="V1878" s="30">
        <f t="shared" si="272"/>
        <v>-3041758259.2841659</v>
      </c>
      <c r="W1878" s="30">
        <f t="shared" si="272"/>
        <v>0</v>
      </c>
      <c r="X1878" s="30"/>
      <c r="Y1878" s="30">
        <f t="shared" si="272"/>
        <v>-192188048.21376839</v>
      </c>
      <c r="Z1878" s="30">
        <f t="shared" si="272"/>
        <v>-2624292611.1766481</v>
      </c>
      <c r="AA1878" s="30">
        <f t="shared" si="272"/>
        <v>-225277599.89374998</v>
      </c>
      <c r="AB1878" s="30"/>
      <c r="AC1878" s="31">
        <f>IF(V1878=0,0,Y1878/V1878)</f>
        <v>6.3183209128195833E-2</v>
      </c>
      <c r="AE1878" s="4"/>
    </row>
    <row r="1879" spans="1:31" ht="13.5" hidden="1" outlineLevel="3" thickBot="1" x14ac:dyDescent="0.25">
      <c r="A1879" s="24" t="s">
        <v>3824</v>
      </c>
      <c r="B1879" s="24" t="s">
        <v>3825</v>
      </c>
      <c r="C1879" s="24" t="s">
        <v>3826</v>
      </c>
      <c r="D1879" s="24" t="s">
        <v>3827</v>
      </c>
      <c r="E1879" s="25">
        <v>416575877.51999998</v>
      </c>
      <c r="F1879" s="25">
        <v>421655934.75</v>
      </c>
      <c r="G1879" s="25">
        <v>425005923.63999999</v>
      </c>
      <c r="H1879" s="25">
        <v>428280214.80000001</v>
      </c>
      <c r="I1879" s="25">
        <v>432496117.72000003</v>
      </c>
      <c r="J1879" s="25">
        <v>434994553.44999999</v>
      </c>
      <c r="K1879" s="25">
        <v>445324123.81999999</v>
      </c>
      <c r="L1879" s="25">
        <v>447473263.98000002</v>
      </c>
      <c r="M1879" s="25">
        <v>460217838.95999998</v>
      </c>
      <c r="N1879" s="25">
        <v>461889153.23000002</v>
      </c>
      <c r="O1879" s="25">
        <v>461861076.43000001</v>
      </c>
      <c r="P1879" s="25">
        <v>467595496.94999999</v>
      </c>
      <c r="Q1879" s="25">
        <v>466296314.64999998</v>
      </c>
      <c r="R1879" s="25">
        <f t="shared" si="261"/>
        <v>444019149.48458338</v>
      </c>
      <c r="T1879" s="26"/>
      <c r="U1879" s="26"/>
      <c r="V1879" s="26">
        <f>R1879</f>
        <v>444019149.48458338</v>
      </c>
      <c r="W1879" s="26"/>
      <c r="X1879" s="26"/>
      <c r="Y1879" s="26"/>
      <c r="Z1879" s="26"/>
      <c r="AA1879" s="26">
        <f>V1879</f>
        <v>444019149.48458338</v>
      </c>
      <c r="AB1879" s="1"/>
      <c r="AC1879" s="27">
        <f t="shared" ref="AC1879:AC1942" si="273">IF(V1879=0,0,Y1879/V1879)</f>
        <v>0</v>
      </c>
    </row>
    <row r="1880" spans="1:31" ht="13.5" hidden="1" outlineLevel="3" thickBot="1" x14ac:dyDescent="0.25">
      <c r="A1880" s="28" t="s">
        <v>3824</v>
      </c>
      <c r="B1880" s="28" t="s">
        <v>3825</v>
      </c>
      <c r="C1880" s="24" t="s">
        <v>3828</v>
      </c>
      <c r="D1880" s="24" t="s">
        <v>3829</v>
      </c>
      <c r="E1880" s="25">
        <v>-416575877.51999998</v>
      </c>
      <c r="F1880" s="25">
        <v>-421655934.75</v>
      </c>
      <c r="G1880" s="25">
        <v>-425005923.63999999</v>
      </c>
      <c r="H1880" s="25">
        <v>-428280214.80000001</v>
      </c>
      <c r="I1880" s="25">
        <v>-432496117.72000003</v>
      </c>
      <c r="J1880" s="25">
        <v>-434994553.44999999</v>
      </c>
      <c r="K1880" s="25">
        <v>-445324123.81999999</v>
      </c>
      <c r="L1880" s="25">
        <v>-447473263.98000002</v>
      </c>
      <c r="M1880" s="25">
        <v>-460217838.95999998</v>
      </c>
      <c r="N1880" s="25">
        <v>-461889153.23000002</v>
      </c>
      <c r="O1880" s="25">
        <v>-461861076.43000001</v>
      </c>
      <c r="P1880" s="25">
        <v>-467595496.94999999</v>
      </c>
      <c r="Q1880" s="25">
        <v>-466296314.64999998</v>
      </c>
      <c r="R1880" s="25">
        <f t="shared" si="261"/>
        <v>-444019149.48458338</v>
      </c>
      <c r="T1880" s="26"/>
      <c r="U1880" s="26"/>
      <c r="V1880" s="26">
        <f>R1880</f>
        <v>-444019149.48458338</v>
      </c>
      <c r="W1880" s="26"/>
      <c r="X1880" s="26"/>
      <c r="Y1880" s="26"/>
      <c r="Z1880" s="26"/>
      <c r="AA1880" s="26">
        <f>V1880</f>
        <v>-444019149.48458338</v>
      </c>
      <c r="AB1880" s="1"/>
      <c r="AC1880" s="27">
        <f t="shared" si="273"/>
        <v>0</v>
      </c>
    </row>
    <row r="1881" spans="1:31" ht="13.5" hidden="1" outlineLevel="3" thickBot="1" x14ac:dyDescent="0.25">
      <c r="A1881" s="24" t="s">
        <v>3830</v>
      </c>
      <c r="B1881" s="24" t="s">
        <v>3831</v>
      </c>
      <c r="C1881" s="24" t="s">
        <v>3832</v>
      </c>
      <c r="D1881" s="24" t="s">
        <v>3833</v>
      </c>
      <c r="E1881" s="25">
        <v>0</v>
      </c>
      <c r="F1881" s="25">
        <v>0</v>
      </c>
      <c r="G1881" s="25">
        <v>-619080.11</v>
      </c>
      <c r="H1881" s="25">
        <v>-616200.66</v>
      </c>
      <c r="I1881" s="25">
        <v>-613261.31000000006</v>
      </c>
      <c r="J1881" s="25">
        <v>-610441.78</v>
      </c>
      <c r="K1881" s="25">
        <v>-1094882.3999999999</v>
      </c>
      <c r="L1881" s="25">
        <v>-1065832.6499999999</v>
      </c>
      <c r="M1881" s="25">
        <v>-1061329.95</v>
      </c>
      <c r="N1881" s="25">
        <v>-1056795.06</v>
      </c>
      <c r="O1881" s="25">
        <v>-1052260.19</v>
      </c>
      <c r="P1881" s="25">
        <v>-1047725.32</v>
      </c>
      <c r="Q1881" s="25">
        <v>-1043190.43</v>
      </c>
      <c r="R1881" s="25">
        <f t="shared" si="261"/>
        <v>-779950.38708333333</v>
      </c>
      <c r="T1881" s="26"/>
      <c r="U1881" s="26">
        <f>R1881</f>
        <v>-779950.38708333333</v>
      </c>
      <c r="V1881" s="26"/>
      <c r="W1881" s="26"/>
      <c r="X1881" s="26"/>
      <c r="Y1881" s="26"/>
      <c r="Z1881" s="26"/>
      <c r="AA1881" s="26"/>
      <c r="AB1881" s="1"/>
      <c r="AC1881" s="27">
        <f t="shared" si="273"/>
        <v>0</v>
      </c>
    </row>
    <row r="1882" spans="1:31" ht="13.5" hidden="1" outlineLevel="3" thickBot="1" x14ac:dyDescent="0.25">
      <c r="A1882" s="28" t="s">
        <v>3830</v>
      </c>
      <c r="B1882" s="28" t="s">
        <v>3831</v>
      </c>
      <c r="C1882" s="24" t="s">
        <v>3834</v>
      </c>
      <c r="D1882" s="24" t="s">
        <v>3835</v>
      </c>
      <c r="E1882" s="25">
        <v>0</v>
      </c>
      <c r="F1882" s="25">
        <v>0</v>
      </c>
      <c r="G1882" s="25">
        <v>-107596</v>
      </c>
      <c r="H1882" s="25">
        <v>-107596</v>
      </c>
      <c r="I1882" s="25">
        <v>-107585.49</v>
      </c>
      <c r="J1882" s="25">
        <v>-107596.01</v>
      </c>
      <c r="K1882" s="25">
        <v>-438406.31</v>
      </c>
      <c r="L1882" s="25">
        <v>-400250.77</v>
      </c>
      <c r="M1882" s="25">
        <v>-400250.78</v>
      </c>
      <c r="N1882" s="25">
        <v>-400250.78</v>
      </c>
      <c r="O1882" s="25">
        <v>-400250.78</v>
      </c>
      <c r="P1882" s="25">
        <v>-391652.15</v>
      </c>
      <c r="Q1882" s="25">
        <v>-391652.15</v>
      </c>
      <c r="R1882" s="25">
        <f t="shared" si="261"/>
        <v>-254771.76208333333</v>
      </c>
      <c r="T1882" s="26"/>
      <c r="U1882" s="26">
        <f>R1882</f>
        <v>-254771.76208333333</v>
      </c>
      <c r="V1882" s="26"/>
      <c r="W1882" s="26"/>
      <c r="X1882" s="26"/>
      <c r="Y1882" s="26"/>
      <c r="Z1882" s="26"/>
      <c r="AA1882" s="26"/>
      <c r="AB1882" s="1"/>
      <c r="AC1882" s="27">
        <f t="shared" si="273"/>
        <v>0</v>
      </c>
    </row>
    <row r="1883" spans="1:31" ht="13.5" hidden="1" outlineLevel="3" thickBot="1" x14ac:dyDescent="0.25">
      <c r="A1883" s="28" t="s">
        <v>3830</v>
      </c>
      <c r="B1883" s="28" t="s">
        <v>3831</v>
      </c>
      <c r="C1883" s="24" t="s">
        <v>3836</v>
      </c>
      <c r="D1883" s="24" t="s">
        <v>3837</v>
      </c>
      <c r="E1883" s="25">
        <v>0</v>
      </c>
      <c r="F1883" s="25">
        <v>0</v>
      </c>
      <c r="G1883" s="25">
        <v>-284520.92</v>
      </c>
      <c r="H1883" s="25">
        <v>-283197.56</v>
      </c>
      <c r="I1883" s="25">
        <v>-281846.7</v>
      </c>
      <c r="J1883" s="25">
        <v>-280550.88</v>
      </c>
      <c r="K1883" s="25">
        <v>-502545.24</v>
      </c>
      <c r="L1883" s="25">
        <v>-489229.65</v>
      </c>
      <c r="M1883" s="25">
        <v>-487162.82</v>
      </c>
      <c r="N1883" s="25">
        <v>-485081.26</v>
      </c>
      <c r="O1883" s="25">
        <v>-482999.68</v>
      </c>
      <c r="P1883" s="25">
        <v>-480918.11</v>
      </c>
      <c r="Q1883" s="25">
        <v>-478836.58</v>
      </c>
      <c r="R1883" s="25">
        <f t="shared" si="261"/>
        <v>-358122.59250000003</v>
      </c>
      <c r="T1883" s="26"/>
      <c r="U1883" s="26">
        <f>R1883</f>
        <v>-358122.59250000003</v>
      </c>
      <c r="V1883" s="26"/>
      <c r="W1883" s="26"/>
      <c r="X1883" s="26"/>
      <c r="Y1883" s="26"/>
      <c r="Z1883" s="26"/>
      <c r="AA1883" s="26"/>
      <c r="AB1883" s="1"/>
      <c r="AC1883" s="27">
        <f t="shared" si="273"/>
        <v>0</v>
      </c>
    </row>
    <row r="1884" spans="1:31" ht="13.5" hidden="1" outlineLevel="3" thickBot="1" x14ac:dyDescent="0.25">
      <c r="A1884" s="28" t="s">
        <v>3830</v>
      </c>
      <c r="B1884" s="28" t="s">
        <v>3831</v>
      </c>
      <c r="C1884" s="24" t="s">
        <v>3838</v>
      </c>
      <c r="D1884" s="24" t="s">
        <v>3839</v>
      </c>
      <c r="E1884" s="25">
        <v>0</v>
      </c>
      <c r="F1884" s="25">
        <v>0</v>
      </c>
      <c r="G1884" s="25">
        <v>0</v>
      </c>
      <c r="H1884" s="25">
        <v>0</v>
      </c>
      <c r="I1884" s="25">
        <v>-78271.789999999994</v>
      </c>
      <c r="J1884" s="25">
        <v>-116273.1</v>
      </c>
      <c r="K1884" s="25">
        <v>-131620.35</v>
      </c>
      <c r="L1884" s="25">
        <v>-135766.06</v>
      </c>
      <c r="M1884" s="25">
        <v>-139255.70000000001</v>
      </c>
      <c r="N1884" s="25">
        <v>-154987.1</v>
      </c>
      <c r="O1884" s="25">
        <v>-164946.21</v>
      </c>
      <c r="P1884" s="25">
        <v>-173612.21</v>
      </c>
      <c r="Q1884" s="25">
        <v>-175193.41</v>
      </c>
      <c r="R1884" s="25">
        <f t="shared" si="261"/>
        <v>-98527.435416666674</v>
      </c>
      <c r="T1884" s="26"/>
      <c r="U1884" s="26"/>
      <c r="V1884" s="26">
        <f t="shared" ref="V1884:V1892" si="274">R1884</f>
        <v>-98527.435416666674</v>
      </c>
      <c r="W1884" s="26"/>
      <c r="X1884" s="26"/>
      <c r="Y1884" s="26">
        <f>V1884</f>
        <v>-98527.435416666674</v>
      </c>
      <c r="Z1884" s="26"/>
      <c r="AA1884" s="26"/>
      <c r="AB1884" s="1"/>
      <c r="AC1884" s="27">
        <f t="shared" si="273"/>
        <v>1</v>
      </c>
    </row>
    <row r="1885" spans="1:31" ht="13.5" hidden="1" outlineLevel="3" thickBot="1" x14ac:dyDescent="0.25">
      <c r="A1885" s="24" t="s">
        <v>3830</v>
      </c>
      <c r="B1885" s="24" t="s">
        <v>3831</v>
      </c>
      <c r="C1885" s="24" t="s">
        <v>3840</v>
      </c>
      <c r="D1885" s="24" t="s">
        <v>3841</v>
      </c>
      <c r="E1885" s="25">
        <v>-1139572.32</v>
      </c>
      <c r="F1885" s="25">
        <v>-1322608.6499999999</v>
      </c>
      <c r="G1885" s="25">
        <v>-1592305.54</v>
      </c>
      <c r="H1885" s="25">
        <v>-1823383.39</v>
      </c>
      <c r="I1885" s="25">
        <v>-2095377.32</v>
      </c>
      <c r="J1885" s="25">
        <v>-2327175.15</v>
      </c>
      <c r="K1885" s="25">
        <v>-2660189.61</v>
      </c>
      <c r="L1885" s="25">
        <v>-2757554.94</v>
      </c>
      <c r="M1885" s="25">
        <v>-2798495.03</v>
      </c>
      <c r="N1885" s="25">
        <v>-2850519.18</v>
      </c>
      <c r="O1885" s="25">
        <v>-2873811.92</v>
      </c>
      <c r="P1885" s="25">
        <v>-2919782.59</v>
      </c>
      <c r="Q1885" s="25">
        <v>-2947507.7</v>
      </c>
      <c r="R1885" s="25">
        <f t="shared" si="261"/>
        <v>-2338728.6108333333</v>
      </c>
      <c r="T1885" s="26"/>
      <c r="U1885" s="26"/>
      <c r="V1885" s="26">
        <f t="shared" si="274"/>
        <v>-2338728.6108333333</v>
      </c>
      <c r="W1885" s="26"/>
      <c r="X1885" s="26"/>
      <c r="Y1885" s="26"/>
      <c r="Z1885" s="26">
        <f>V1885</f>
        <v>-2338728.6108333333</v>
      </c>
      <c r="AA1885" s="26"/>
      <c r="AB1885" s="1"/>
      <c r="AC1885" s="27">
        <f t="shared" si="273"/>
        <v>0</v>
      </c>
    </row>
    <row r="1886" spans="1:31" ht="13.5" hidden="1" outlineLevel="3" thickBot="1" x14ac:dyDescent="0.25">
      <c r="A1886" s="28" t="s">
        <v>3830</v>
      </c>
      <c r="B1886" s="28" t="s">
        <v>3831</v>
      </c>
      <c r="C1886" s="24" t="s">
        <v>3842</v>
      </c>
      <c r="D1886" s="24" t="s">
        <v>3843</v>
      </c>
      <c r="E1886" s="25">
        <v>-362768.78</v>
      </c>
      <c r="F1886" s="25">
        <v>-397887.89</v>
      </c>
      <c r="G1886" s="25">
        <v>-454922.57</v>
      </c>
      <c r="H1886" s="25">
        <v>-492109.84</v>
      </c>
      <c r="I1886" s="25">
        <v>-522291.04</v>
      </c>
      <c r="J1886" s="25">
        <v>-571073.9</v>
      </c>
      <c r="K1886" s="25">
        <v>-739087.88</v>
      </c>
      <c r="L1886" s="25">
        <v>-753907.94</v>
      </c>
      <c r="M1886" s="25">
        <v>-758704.28</v>
      </c>
      <c r="N1886" s="25">
        <v>-762009.48</v>
      </c>
      <c r="O1886" s="25">
        <v>-762009.48</v>
      </c>
      <c r="P1886" s="25">
        <v>-762510.44</v>
      </c>
      <c r="Q1886" s="25">
        <v>-762510.44</v>
      </c>
      <c r="R1886" s="25">
        <f t="shared" si="261"/>
        <v>-628262.86249999993</v>
      </c>
      <c r="T1886" s="26"/>
      <c r="U1886" s="26"/>
      <c r="V1886" s="26">
        <f t="shared" si="274"/>
        <v>-628262.86249999993</v>
      </c>
      <c r="W1886" s="26"/>
      <c r="X1886" s="26"/>
      <c r="Y1886" s="26"/>
      <c r="Z1886" s="26">
        <f>V1886</f>
        <v>-628262.86249999993</v>
      </c>
      <c r="AA1886" s="26"/>
      <c r="AB1886" s="1"/>
      <c r="AC1886" s="27">
        <f t="shared" si="273"/>
        <v>0</v>
      </c>
    </row>
    <row r="1887" spans="1:31" ht="13.5" hidden="1" outlineLevel="3" thickBot="1" x14ac:dyDescent="0.25">
      <c r="A1887" s="28" t="s">
        <v>3830</v>
      </c>
      <c r="B1887" s="28" t="s">
        <v>3831</v>
      </c>
      <c r="C1887" s="24" t="s">
        <v>3844</v>
      </c>
      <c r="D1887" s="24" t="s">
        <v>3845</v>
      </c>
      <c r="E1887" s="25">
        <v>-63655.6</v>
      </c>
      <c r="F1887" s="25">
        <v>-63655.6</v>
      </c>
      <c r="G1887" s="25">
        <v>-63655.6</v>
      </c>
      <c r="H1887" s="25">
        <v>-63655.6</v>
      </c>
      <c r="I1887" s="25">
        <v>-63649.39</v>
      </c>
      <c r="J1887" s="25">
        <v>-63655.6</v>
      </c>
      <c r="K1887" s="25">
        <v>-63655.6</v>
      </c>
      <c r="L1887" s="25">
        <v>-63655.6</v>
      </c>
      <c r="M1887" s="25">
        <v>-63655.61</v>
      </c>
      <c r="N1887" s="25">
        <v>-63655.61</v>
      </c>
      <c r="O1887" s="25">
        <v>-63655.61</v>
      </c>
      <c r="P1887" s="25">
        <v>-63655.61</v>
      </c>
      <c r="Q1887" s="25">
        <v>-63655.61</v>
      </c>
      <c r="R1887" s="25">
        <f t="shared" si="261"/>
        <v>-63655.08625</v>
      </c>
      <c r="T1887" s="26"/>
      <c r="U1887" s="26"/>
      <c r="V1887" s="26">
        <f t="shared" si="274"/>
        <v>-63655.08625</v>
      </c>
      <c r="W1887" s="26"/>
      <c r="X1887" s="26"/>
      <c r="Y1887" s="26">
        <f>V1887</f>
        <v>-63655.08625</v>
      </c>
      <c r="Z1887" s="26"/>
      <c r="AA1887" s="26"/>
      <c r="AB1887" s="1"/>
      <c r="AC1887" s="27">
        <f t="shared" si="273"/>
        <v>1</v>
      </c>
    </row>
    <row r="1888" spans="1:31" ht="13.5" hidden="1" outlineLevel="3" thickBot="1" x14ac:dyDescent="0.25">
      <c r="A1888" s="28" t="s">
        <v>3830</v>
      </c>
      <c r="B1888" s="28" t="s">
        <v>3831</v>
      </c>
      <c r="C1888" s="24" t="s">
        <v>3846</v>
      </c>
      <c r="D1888" s="24" t="s">
        <v>3847</v>
      </c>
      <c r="E1888" s="25">
        <v>0</v>
      </c>
      <c r="F1888" s="25">
        <v>0</v>
      </c>
      <c r="G1888" s="25">
        <v>0</v>
      </c>
      <c r="H1888" s="25">
        <v>0</v>
      </c>
      <c r="I1888" s="25">
        <v>0</v>
      </c>
      <c r="J1888" s="25">
        <v>0</v>
      </c>
      <c r="K1888" s="25">
        <v>245317.48</v>
      </c>
      <c r="L1888" s="25">
        <v>475813.88</v>
      </c>
      <c r="M1888" s="25">
        <v>590459.49</v>
      </c>
      <c r="N1888" s="25">
        <v>643605.03</v>
      </c>
      <c r="O1888" s="25">
        <v>647407.93999999994</v>
      </c>
      <c r="P1888" s="25">
        <v>705963.09</v>
      </c>
      <c r="Q1888" s="25">
        <v>332482.69</v>
      </c>
      <c r="R1888" s="25">
        <f t="shared" si="261"/>
        <v>289567.35458333336</v>
      </c>
      <c r="T1888" s="26"/>
      <c r="U1888" s="26"/>
      <c r="V1888" s="26">
        <f t="shared" si="274"/>
        <v>289567.35458333336</v>
      </c>
      <c r="W1888" s="26"/>
      <c r="X1888" s="26"/>
      <c r="Y1888" s="26"/>
      <c r="Z1888" s="26">
        <f>V1888</f>
        <v>289567.35458333336</v>
      </c>
      <c r="AA1888" s="26"/>
      <c r="AB1888" s="1"/>
      <c r="AC1888" s="27">
        <f t="shared" si="273"/>
        <v>0</v>
      </c>
    </row>
    <row r="1889" spans="1:29" ht="13.5" hidden="1" outlineLevel="3" thickBot="1" x14ac:dyDescent="0.25">
      <c r="A1889" s="28" t="s">
        <v>3830</v>
      </c>
      <c r="B1889" s="28" t="s">
        <v>3831</v>
      </c>
      <c r="C1889" s="24" t="s">
        <v>3848</v>
      </c>
      <c r="D1889" s="24" t="s">
        <v>3849</v>
      </c>
      <c r="E1889" s="25">
        <v>0</v>
      </c>
      <c r="F1889" s="25">
        <v>0</v>
      </c>
      <c r="G1889" s="25">
        <v>0</v>
      </c>
      <c r="H1889" s="25">
        <v>0</v>
      </c>
      <c r="I1889" s="25">
        <v>0</v>
      </c>
      <c r="J1889" s="25">
        <v>0</v>
      </c>
      <c r="K1889" s="25">
        <v>0</v>
      </c>
      <c r="L1889" s="25">
        <v>0</v>
      </c>
      <c r="M1889" s="25">
        <v>0</v>
      </c>
      <c r="N1889" s="25">
        <v>-886452.05</v>
      </c>
      <c r="O1889" s="25">
        <v>-1186724.93</v>
      </c>
      <c r="P1889" s="25">
        <v>-1859570.19</v>
      </c>
      <c r="Q1889" s="25">
        <v>-2666318.48</v>
      </c>
      <c r="R1889" s="25">
        <f t="shared" si="261"/>
        <v>-438825.53416666668</v>
      </c>
      <c r="T1889" s="26"/>
      <c r="U1889" s="26"/>
      <c r="V1889" s="26">
        <f t="shared" si="274"/>
        <v>-438825.53416666668</v>
      </c>
      <c r="W1889" s="26"/>
      <c r="X1889" s="26"/>
      <c r="Y1889" s="26"/>
      <c r="Z1889" s="26">
        <f>V1889</f>
        <v>-438825.53416666668</v>
      </c>
      <c r="AA1889" s="26"/>
      <c r="AB1889" s="1"/>
      <c r="AC1889" s="27">
        <f t="shared" si="273"/>
        <v>0</v>
      </c>
    </row>
    <row r="1890" spans="1:29" ht="13.5" hidden="1" outlineLevel="3" thickBot="1" x14ac:dyDescent="0.25">
      <c r="A1890" s="28" t="s">
        <v>3830</v>
      </c>
      <c r="B1890" s="28" t="s">
        <v>3831</v>
      </c>
      <c r="C1890" s="24" t="s">
        <v>3850</v>
      </c>
      <c r="D1890" s="24" t="s">
        <v>3851</v>
      </c>
      <c r="E1890" s="25">
        <v>-1083805.06</v>
      </c>
      <c r="F1890" s="25">
        <v>-1078863.52</v>
      </c>
      <c r="G1890" s="25">
        <v>-1073921.97</v>
      </c>
      <c r="H1890" s="25">
        <v>-1068980.4099999999</v>
      </c>
      <c r="I1890" s="25">
        <v>-1063934.97</v>
      </c>
      <c r="J1890" s="25">
        <v>-1059097.33</v>
      </c>
      <c r="K1890" s="25">
        <v>-1054155.78</v>
      </c>
      <c r="L1890" s="25">
        <v>-1049214.25</v>
      </c>
      <c r="M1890" s="25">
        <v>-1044272.7</v>
      </c>
      <c r="N1890" s="25">
        <v>-1039331.14</v>
      </c>
      <c r="O1890" s="25">
        <v>-1034389.58</v>
      </c>
      <c r="P1890" s="25">
        <v>-1029448.04</v>
      </c>
      <c r="Q1890" s="25">
        <v>-1024506.5</v>
      </c>
      <c r="R1890" s="25">
        <f t="shared" si="261"/>
        <v>-1054147.1225000001</v>
      </c>
      <c r="T1890" s="26"/>
      <c r="U1890" s="26"/>
      <c r="V1890" s="26">
        <f t="shared" si="274"/>
        <v>-1054147.1225000001</v>
      </c>
      <c r="W1890" s="26"/>
      <c r="X1890" s="26"/>
      <c r="Y1890" s="26"/>
      <c r="Z1890" s="26">
        <f>V1890</f>
        <v>-1054147.1225000001</v>
      </c>
      <c r="AA1890" s="26"/>
      <c r="AB1890" s="1"/>
      <c r="AC1890" s="27">
        <f t="shared" si="273"/>
        <v>0</v>
      </c>
    </row>
    <row r="1891" spans="1:29" ht="13.5" hidden="1" outlineLevel="3" thickBot="1" x14ac:dyDescent="0.25">
      <c r="A1891" s="28" t="s">
        <v>3830</v>
      </c>
      <c r="B1891" s="28" t="s">
        <v>3831</v>
      </c>
      <c r="C1891" s="24" t="s">
        <v>3852</v>
      </c>
      <c r="D1891" s="24" t="s">
        <v>3853</v>
      </c>
      <c r="E1891" s="25">
        <v>-10303891.970000001</v>
      </c>
      <c r="F1891" s="25">
        <v>-10225832.18</v>
      </c>
      <c r="G1891" s="25">
        <v>-10147772.4</v>
      </c>
      <c r="H1891" s="25">
        <v>-10069712.619999999</v>
      </c>
      <c r="I1891" s="25">
        <v>-9990677.0800000001</v>
      </c>
      <c r="J1891" s="25">
        <v>-9913593.0199999996</v>
      </c>
      <c r="K1891" s="25">
        <v>-9835533.2200000007</v>
      </c>
      <c r="L1891" s="25">
        <v>-9757473.4600000009</v>
      </c>
      <c r="M1891" s="25">
        <v>-9679413.6699999999</v>
      </c>
      <c r="N1891" s="25">
        <v>-9601353.8699999992</v>
      </c>
      <c r="O1891" s="25">
        <v>-9523294.0800000001</v>
      </c>
      <c r="P1891" s="25">
        <v>-9445234.3100000005</v>
      </c>
      <c r="Q1891" s="25">
        <v>-9367174.5199999996</v>
      </c>
      <c r="R1891" s="25">
        <f t="shared" si="261"/>
        <v>-9835451.9295833334</v>
      </c>
      <c r="T1891" s="26"/>
      <c r="U1891" s="26"/>
      <c r="V1891" s="26">
        <f t="shared" si="274"/>
        <v>-9835451.9295833334</v>
      </c>
      <c r="W1891" s="26"/>
      <c r="X1891" s="26"/>
      <c r="Y1891" s="26"/>
      <c r="Z1891" s="26">
        <f>V1891</f>
        <v>-9835451.9295833334</v>
      </c>
      <c r="AA1891" s="26"/>
      <c r="AB1891" s="1"/>
      <c r="AC1891" s="27">
        <f t="shared" si="273"/>
        <v>0</v>
      </c>
    </row>
    <row r="1892" spans="1:29" ht="13.5" hidden="1" outlineLevel="3" thickBot="1" x14ac:dyDescent="0.25">
      <c r="A1892" s="28" t="s">
        <v>3830</v>
      </c>
      <c r="B1892" s="28" t="s">
        <v>3831</v>
      </c>
      <c r="C1892" s="24" t="s">
        <v>3854</v>
      </c>
      <c r="D1892" s="24" t="s">
        <v>3855</v>
      </c>
      <c r="E1892" s="25">
        <v>128650.06</v>
      </c>
      <c r="F1892" s="25">
        <v>128650.06</v>
      </c>
      <c r="G1892" s="25">
        <v>128650.06</v>
      </c>
      <c r="H1892" s="25">
        <v>128650.06</v>
      </c>
      <c r="I1892" s="25">
        <v>0</v>
      </c>
      <c r="J1892" s="25">
        <v>0</v>
      </c>
      <c r="K1892" s="25">
        <v>0</v>
      </c>
      <c r="L1892" s="25">
        <v>0</v>
      </c>
      <c r="M1892" s="25">
        <v>0</v>
      </c>
      <c r="N1892" s="25">
        <v>0</v>
      </c>
      <c r="O1892" s="25">
        <v>0</v>
      </c>
      <c r="P1892" s="25">
        <v>0</v>
      </c>
      <c r="Q1892" s="25">
        <v>0</v>
      </c>
      <c r="R1892" s="25">
        <f t="shared" si="261"/>
        <v>37522.934166666666</v>
      </c>
      <c r="T1892" s="26"/>
      <c r="U1892" s="26"/>
      <c r="V1892" s="26">
        <f t="shared" si="274"/>
        <v>37522.934166666666</v>
      </c>
      <c r="W1892" s="26"/>
      <c r="X1892" s="26"/>
      <c r="Y1892" s="26"/>
      <c r="Z1892" s="26">
        <f>V1892</f>
        <v>37522.934166666666</v>
      </c>
      <c r="AA1892" s="26"/>
      <c r="AB1892" s="1"/>
      <c r="AC1892" s="27">
        <f t="shared" si="273"/>
        <v>0</v>
      </c>
    </row>
    <row r="1893" spans="1:29" ht="13.5" hidden="1" outlineLevel="3" thickBot="1" x14ac:dyDescent="0.25">
      <c r="A1893" s="28" t="s">
        <v>3830</v>
      </c>
      <c r="B1893" s="28" t="s">
        <v>3831</v>
      </c>
      <c r="C1893" s="24" t="s">
        <v>3856</v>
      </c>
      <c r="D1893" s="24" t="s">
        <v>3857</v>
      </c>
      <c r="E1893" s="25">
        <v>68301.149999999994</v>
      </c>
      <c r="F1893" s="25">
        <v>68301.149999999994</v>
      </c>
      <c r="G1893" s="25">
        <v>68301.149999999994</v>
      </c>
      <c r="H1893" s="25">
        <v>68301.149999999994</v>
      </c>
      <c r="I1893" s="25">
        <v>68294.48</v>
      </c>
      <c r="J1893" s="25">
        <v>68301.13</v>
      </c>
      <c r="K1893" s="25">
        <v>68301.13</v>
      </c>
      <c r="L1893" s="25">
        <v>68301.13</v>
      </c>
      <c r="M1893" s="25">
        <v>68301.13</v>
      </c>
      <c r="N1893" s="25">
        <v>68301.13</v>
      </c>
      <c r="O1893" s="25">
        <v>68301.13</v>
      </c>
      <c r="P1893" s="25">
        <v>68301.13</v>
      </c>
      <c r="Q1893" s="25">
        <v>68301.13</v>
      </c>
      <c r="R1893" s="25">
        <f t="shared" si="261"/>
        <v>68300.581666666665</v>
      </c>
      <c r="T1893" s="26"/>
      <c r="U1893" s="26"/>
      <c r="V1893" s="26">
        <f>R1893</f>
        <v>68300.581666666665</v>
      </c>
      <c r="W1893" s="26"/>
      <c r="X1893" s="26"/>
      <c r="Y1893" s="26"/>
      <c r="Z1893" s="26"/>
      <c r="AA1893" s="26">
        <f>V1893</f>
        <v>68300.581666666665</v>
      </c>
      <c r="AB1893" s="1"/>
      <c r="AC1893" s="27">
        <f t="shared" si="273"/>
        <v>0</v>
      </c>
    </row>
    <row r="1894" spans="1:29" ht="13.5" hidden="1" outlineLevel="3" thickBot="1" x14ac:dyDescent="0.25">
      <c r="A1894" s="28" t="s">
        <v>3830</v>
      </c>
      <c r="B1894" s="28" t="s">
        <v>3831</v>
      </c>
      <c r="C1894" s="24" t="s">
        <v>3858</v>
      </c>
      <c r="D1894" s="24" t="s">
        <v>3859</v>
      </c>
      <c r="E1894" s="25">
        <v>12796.73</v>
      </c>
      <c r="F1894" s="25">
        <v>12796.73</v>
      </c>
      <c r="G1894" s="25">
        <v>12796.73</v>
      </c>
      <c r="H1894" s="25">
        <v>12796.73</v>
      </c>
      <c r="I1894" s="25">
        <v>12795.48</v>
      </c>
      <c r="J1894" s="25">
        <v>12796.72</v>
      </c>
      <c r="K1894" s="25">
        <v>12796.72</v>
      </c>
      <c r="L1894" s="25">
        <v>12796.72</v>
      </c>
      <c r="M1894" s="25">
        <v>12796.73</v>
      </c>
      <c r="N1894" s="25">
        <v>12796.73</v>
      </c>
      <c r="O1894" s="25">
        <v>12796.73</v>
      </c>
      <c r="P1894" s="25">
        <v>12796.73</v>
      </c>
      <c r="Q1894" s="25">
        <v>12796.73</v>
      </c>
      <c r="R1894" s="25">
        <f t="shared" si="261"/>
        <v>12796.623333333331</v>
      </c>
      <c r="T1894" s="26"/>
      <c r="U1894" s="26"/>
      <c r="V1894" s="26">
        <f>R1894</f>
        <v>12796.623333333331</v>
      </c>
      <c r="W1894" s="26"/>
      <c r="X1894" s="26"/>
      <c r="Y1894" s="26"/>
      <c r="Z1894" s="26">
        <f>V1894</f>
        <v>12796.623333333331</v>
      </c>
      <c r="AA1894" s="26"/>
      <c r="AB1894" s="1"/>
      <c r="AC1894" s="27">
        <f t="shared" si="273"/>
        <v>0</v>
      </c>
    </row>
    <row r="1895" spans="1:29" ht="13.5" hidden="1" outlineLevel="3" thickBot="1" x14ac:dyDescent="0.25">
      <c r="A1895" s="28" t="s">
        <v>3830</v>
      </c>
      <c r="B1895" s="28" t="s">
        <v>3831</v>
      </c>
      <c r="C1895" s="24" t="s">
        <v>3860</v>
      </c>
      <c r="D1895" s="24" t="s">
        <v>3861</v>
      </c>
      <c r="E1895" s="25">
        <v>-991628.43</v>
      </c>
      <c r="F1895" s="25">
        <v>-978439.33</v>
      </c>
      <c r="G1895" s="25">
        <v>-230472.14</v>
      </c>
      <c r="H1895" s="25">
        <v>-404256.46</v>
      </c>
      <c r="I1895" s="25">
        <v>-691304.2</v>
      </c>
      <c r="J1895" s="25">
        <v>-849371.52</v>
      </c>
      <c r="K1895" s="25">
        <v>-34505.1</v>
      </c>
      <c r="L1895" s="25">
        <v>-696899.77</v>
      </c>
      <c r="M1895" s="25">
        <v>-93239.29</v>
      </c>
      <c r="N1895" s="25">
        <v>-563165.78</v>
      </c>
      <c r="O1895" s="25">
        <v>-971209.67</v>
      </c>
      <c r="P1895" s="25">
        <v>-1138772.53</v>
      </c>
      <c r="Q1895" s="25">
        <v>-1369818.38</v>
      </c>
      <c r="R1895" s="25">
        <f t="shared" si="261"/>
        <v>-652696.59958333336</v>
      </c>
      <c r="T1895" s="26"/>
      <c r="U1895" s="26"/>
      <c r="V1895" s="26">
        <f>R1895</f>
        <v>-652696.59958333336</v>
      </c>
      <c r="W1895" s="26"/>
      <c r="X1895" s="26"/>
      <c r="Y1895" s="26"/>
      <c r="Z1895" s="26">
        <f>V1895</f>
        <v>-652696.59958333336</v>
      </c>
      <c r="AA1895" s="26"/>
      <c r="AB1895" s="1"/>
      <c r="AC1895" s="27">
        <f t="shared" si="273"/>
        <v>0</v>
      </c>
    </row>
    <row r="1896" spans="1:29" ht="13.5" hidden="1" outlineLevel="3" thickBot="1" x14ac:dyDescent="0.25">
      <c r="A1896" s="28" t="s">
        <v>3830</v>
      </c>
      <c r="B1896" s="28" t="s">
        <v>3831</v>
      </c>
      <c r="C1896" s="24" t="s">
        <v>3862</v>
      </c>
      <c r="D1896" s="24" t="s">
        <v>3863</v>
      </c>
      <c r="E1896" s="25">
        <v>-73759.81</v>
      </c>
      <c r="F1896" s="25">
        <v>-73759.81</v>
      </c>
      <c r="G1896" s="25">
        <v>-73759.81</v>
      </c>
      <c r="H1896" s="25">
        <v>-73759.81</v>
      </c>
      <c r="I1896" s="25">
        <v>-73752.61</v>
      </c>
      <c r="J1896" s="25">
        <v>-73759.81</v>
      </c>
      <c r="K1896" s="25">
        <v>0</v>
      </c>
      <c r="L1896" s="25">
        <v>0</v>
      </c>
      <c r="M1896" s="25">
        <v>0</v>
      </c>
      <c r="N1896" s="25">
        <v>0</v>
      </c>
      <c r="O1896" s="25">
        <v>0</v>
      </c>
      <c r="P1896" s="25">
        <v>0</v>
      </c>
      <c r="Q1896" s="25">
        <v>0</v>
      </c>
      <c r="R1896" s="25">
        <f t="shared" si="261"/>
        <v>-33805.979583333334</v>
      </c>
      <c r="T1896" s="26"/>
      <c r="U1896" s="26"/>
      <c r="V1896" s="26">
        <f>R1896</f>
        <v>-33805.979583333334</v>
      </c>
      <c r="W1896" s="26"/>
      <c r="X1896" s="26"/>
      <c r="Y1896" s="26"/>
      <c r="Z1896" s="26">
        <f>V1896</f>
        <v>-33805.979583333334</v>
      </c>
      <c r="AA1896" s="26"/>
      <c r="AB1896" s="1"/>
      <c r="AC1896" s="27">
        <f t="shared" si="273"/>
        <v>0</v>
      </c>
    </row>
    <row r="1897" spans="1:29" ht="13.5" hidden="1" outlineLevel="3" thickBot="1" x14ac:dyDescent="0.25">
      <c r="A1897" s="28" t="s">
        <v>3830</v>
      </c>
      <c r="B1897" s="28" t="s">
        <v>3831</v>
      </c>
      <c r="C1897" s="24" t="s">
        <v>3864</v>
      </c>
      <c r="D1897" s="24" t="s">
        <v>3865</v>
      </c>
      <c r="E1897" s="25">
        <v>-3391794.35</v>
      </c>
      <c r="F1897" s="25">
        <v>-3391794.35</v>
      </c>
      <c r="G1897" s="25">
        <v>-3391794.35</v>
      </c>
      <c r="H1897" s="25">
        <v>-3391794.35</v>
      </c>
      <c r="I1897" s="25">
        <v>-3391794.35</v>
      </c>
      <c r="J1897" s="25">
        <v>-3391794.35</v>
      </c>
      <c r="K1897" s="25">
        <v>-3391794.35</v>
      </c>
      <c r="L1897" s="25">
        <v>-3391794.35</v>
      </c>
      <c r="M1897" s="25">
        <v>-3391794.35</v>
      </c>
      <c r="N1897" s="25">
        <v>-3391794.35</v>
      </c>
      <c r="O1897" s="25">
        <v>-3391794.35</v>
      </c>
      <c r="P1897" s="25">
        <v>-3391794.35</v>
      </c>
      <c r="Q1897" s="25">
        <v>-3391794.35</v>
      </c>
      <c r="R1897" s="25">
        <f t="shared" si="261"/>
        <v>-3391794.35</v>
      </c>
      <c r="T1897" s="26"/>
      <c r="U1897" s="26"/>
      <c r="V1897" s="26">
        <f>R1897</f>
        <v>-3391794.35</v>
      </c>
      <c r="W1897" s="26"/>
      <c r="X1897" s="26"/>
      <c r="Y1897" s="26"/>
      <c r="Z1897" s="26"/>
      <c r="AA1897" s="26">
        <f>V1897</f>
        <v>-3391794.35</v>
      </c>
      <c r="AB1897" s="1"/>
      <c r="AC1897" s="27">
        <f t="shared" si="273"/>
        <v>0</v>
      </c>
    </row>
    <row r="1898" spans="1:29" ht="13.5" hidden="1" outlineLevel="3" thickBot="1" x14ac:dyDescent="0.25">
      <c r="A1898" s="28" t="s">
        <v>3830</v>
      </c>
      <c r="B1898" s="28" t="s">
        <v>3831</v>
      </c>
      <c r="C1898" s="24" t="s">
        <v>3866</v>
      </c>
      <c r="D1898" s="24" t="s">
        <v>3867</v>
      </c>
      <c r="E1898" s="25">
        <v>-4240952.17</v>
      </c>
      <c r="F1898" s="25">
        <v>-4233952.57</v>
      </c>
      <c r="G1898" s="25">
        <v>-4226783.93</v>
      </c>
      <c r="H1898" s="25">
        <v>-4218796.5599999996</v>
      </c>
      <c r="I1898" s="25">
        <v>-4210984.54</v>
      </c>
      <c r="J1898" s="25">
        <v>-4205254.3099999996</v>
      </c>
      <c r="K1898" s="25">
        <v>-8109998.9299999997</v>
      </c>
      <c r="L1898" s="25">
        <v>-8104902.7699999996</v>
      </c>
      <c r="M1898" s="25">
        <v>-8154522.8200000003</v>
      </c>
      <c r="N1898" s="25">
        <v>-8171355.2800000003</v>
      </c>
      <c r="O1898" s="25">
        <v>-8191641.8200000003</v>
      </c>
      <c r="P1898" s="25">
        <v>-8215864.7300000004</v>
      </c>
      <c r="Q1898" s="25">
        <v>-8232654.0300000003</v>
      </c>
      <c r="R1898" s="25">
        <f t="shared" si="261"/>
        <v>-6356738.4466666663</v>
      </c>
      <c r="T1898" s="26"/>
      <c r="U1898" s="26">
        <f>R1898</f>
        <v>-6356738.4466666663</v>
      </c>
      <c r="V1898" s="26"/>
      <c r="W1898" s="26"/>
      <c r="X1898" s="26"/>
      <c r="Y1898" s="26"/>
      <c r="Z1898" s="26"/>
      <c r="AA1898" s="26"/>
      <c r="AB1898" s="1"/>
      <c r="AC1898" s="27">
        <f t="shared" si="273"/>
        <v>0</v>
      </c>
    </row>
    <row r="1899" spans="1:29" ht="13.5" hidden="1" outlineLevel="3" thickBot="1" x14ac:dyDescent="0.25">
      <c r="A1899" s="28" t="s">
        <v>3830</v>
      </c>
      <c r="B1899" s="28" t="s">
        <v>3831</v>
      </c>
      <c r="C1899" s="24" t="s">
        <v>3868</v>
      </c>
      <c r="D1899" s="24" t="s">
        <v>3869</v>
      </c>
      <c r="E1899" s="25">
        <v>-903592.77</v>
      </c>
      <c r="F1899" s="25">
        <v>-982164.35</v>
      </c>
      <c r="G1899" s="25">
        <v>-1074599.3700000001</v>
      </c>
      <c r="H1899" s="25">
        <v>-1190332.04</v>
      </c>
      <c r="I1899" s="25">
        <v>-1261172.3700000001</v>
      </c>
      <c r="J1899" s="25">
        <v>-1336054.32</v>
      </c>
      <c r="K1899" s="25">
        <v>-1413170.54</v>
      </c>
      <c r="L1899" s="25">
        <v>-589837.79</v>
      </c>
      <c r="M1899" s="25">
        <v>-534132.11</v>
      </c>
      <c r="N1899" s="25">
        <v>-524550.13</v>
      </c>
      <c r="O1899" s="25">
        <v>-477740.42</v>
      </c>
      <c r="P1899" s="25">
        <v>-461253.12</v>
      </c>
      <c r="Q1899" s="25">
        <v>-419729.55</v>
      </c>
      <c r="R1899" s="25">
        <f t="shared" si="261"/>
        <v>-875555.64333333343</v>
      </c>
      <c r="T1899" s="26"/>
      <c r="U1899" s="26"/>
      <c r="V1899" s="26">
        <f>R1899</f>
        <v>-875555.64333333343</v>
      </c>
      <c r="W1899" s="26"/>
      <c r="X1899" s="26"/>
      <c r="Y1899" s="26"/>
      <c r="Z1899" s="26">
        <f>V1899</f>
        <v>-875555.64333333343</v>
      </c>
      <c r="AA1899" s="26"/>
      <c r="AB1899" s="1"/>
      <c r="AC1899" s="27">
        <f t="shared" si="273"/>
        <v>0</v>
      </c>
    </row>
    <row r="1900" spans="1:29" ht="13.5" hidden="1" outlineLevel="3" thickBot="1" x14ac:dyDescent="0.25">
      <c r="A1900" s="28" t="s">
        <v>3830</v>
      </c>
      <c r="B1900" s="28" t="s">
        <v>3831</v>
      </c>
      <c r="C1900" s="24" t="s">
        <v>3870</v>
      </c>
      <c r="D1900" s="24" t="s">
        <v>3871</v>
      </c>
      <c r="E1900" s="25">
        <v>56424.24</v>
      </c>
      <c r="F1900" s="25">
        <v>55347.74</v>
      </c>
      <c r="G1900" s="25">
        <v>55272.45</v>
      </c>
      <c r="H1900" s="25">
        <v>54836.17</v>
      </c>
      <c r="I1900" s="25">
        <v>54801.29</v>
      </c>
      <c r="J1900" s="25">
        <v>54034.87</v>
      </c>
      <c r="K1900" s="25">
        <v>54040.72</v>
      </c>
      <c r="L1900" s="25">
        <v>54047.48</v>
      </c>
      <c r="M1900" s="25">
        <v>55349.56</v>
      </c>
      <c r="N1900" s="25">
        <v>55378.61</v>
      </c>
      <c r="O1900" s="25">
        <v>55418.76</v>
      </c>
      <c r="P1900" s="25">
        <v>55468.65</v>
      </c>
      <c r="Q1900" s="25">
        <v>55518.09</v>
      </c>
      <c r="R1900" s="25">
        <f t="shared" si="261"/>
        <v>54997.28875</v>
      </c>
      <c r="T1900" s="26"/>
      <c r="U1900" s="26"/>
      <c r="V1900" s="26">
        <f t="shared" ref="V1900:V1910" si="275">R1900</f>
        <v>54997.28875</v>
      </c>
      <c r="W1900" s="26"/>
      <c r="X1900" s="26"/>
      <c r="Y1900" s="26"/>
      <c r="Z1900" s="26">
        <f>V1900</f>
        <v>54997.28875</v>
      </c>
      <c r="AA1900" s="26"/>
      <c r="AB1900" s="1"/>
      <c r="AC1900" s="27">
        <f t="shared" si="273"/>
        <v>0</v>
      </c>
    </row>
    <row r="1901" spans="1:29" ht="13.5" hidden="1" outlineLevel="3" thickBot="1" x14ac:dyDescent="0.25">
      <c r="A1901" s="28" t="s">
        <v>3830</v>
      </c>
      <c r="B1901" s="28" t="s">
        <v>3831</v>
      </c>
      <c r="C1901" s="24" t="s">
        <v>3872</v>
      </c>
      <c r="D1901" s="24" t="s">
        <v>3873</v>
      </c>
      <c r="E1901" s="25">
        <v>-97515.74</v>
      </c>
      <c r="F1901" s="25">
        <v>-121312.64</v>
      </c>
      <c r="G1901" s="25">
        <v>-121730.08</v>
      </c>
      <c r="H1901" s="25">
        <v>-122908.08</v>
      </c>
      <c r="I1901" s="25">
        <v>-123228.92</v>
      </c>
      <c r="J1901" s="25">
        <v>-129444.48</v>
      </c>
      <c r="K1901" s="25">
        <v>-144580.12</v>
      </c>
      <c r="L1901" s="25">
        <v>-145337.03</v>
      </c>
      <c r="M1901" s="25">
        <v>-145730.65</v>
      </c>
      <c r="N1901" s="25">
        <v>-146125.34</v>
      </c>
      <c r="O1901" s="25">
        <v>-150463.62</v>
      </c>
      <c r="P1901" s="25">
        <v>-154227.19</v>
      </c>
      <c r="Q1901" s="25">
        <v>-154136.19</v>
      </c>
      <c r="R1901" s="25">
        <f t="shared" si="261"/>
        <v>-135909.50958333333</v>
      </c>
      <c r="T1901" s="26"/>
      <c r="U1901" s="26"/>
      <c r="V1901" s="26">
        <f t="shared" si="275"/>
        <v>-135909.50958333333</v>
      </c>
      <c r="W1901" s="26"/>
      <c r="X1901" s="26"/>
      <c r="Y1901" s="26"/>
      <c r="Z1901" s="26">
        <f>V1901</f>
        <v>-135909.50958333333</v>
      </c>
      <c r="AA1901" s="26"/>
      <c r="AB1901" s="1"/>
      <c r="AC1901" s="27">
        <f t="shared" si="273"/>
        <v>0</v>
      </c>
    </row>
    <row r="1902" spans="1:29" ht="13.5" hidden="1" outlineLevel="3" thickBot="1" x14ac:dyDescent="0.25">
      <c r="A1902" s="28" t="s">
        <v>3830</v>
      </c>
      <c r="B1902" s="28" t="s">
        <v>3831</v>
      </c>
      <c r="C1902" s="24" t="s">
        <v>3874</v>
      </c>
      <c r="D1902" s="24" t="s">
        <v>3875</v>
      </c>
      <c r="E1902" s="25">
        <v>-381411.72</v>
      </c>
      <c r="F1902" s="25">
        <v>-423914.43</v>
      </c>
      <c r="G1902" s="25">
        <v>-415577</v>
      </c>
      <c r="H1902" s="25">
        <v>-452483.33</v>
      </c>
      <c r="I1902" s="25">
        <v>-457476.6</v>
      </c>
      <c r="J1902" s="25">
        <v>-468699.36</v>
      </c>
      <c r="K1902" s="25">
        <v>-478517.63</v>
      </c>
      <c r="L1902" s="25">
        <v>-469569.43</v>
      </c>
      <c r="M1902" s="25">
        <v>-459853.18</v>
      </c>
      <c r="N1902" s="25">
        <v>-450905.62</v>
      </c>
      <c r="O1902" s="25">
        <v>-467005.54</v>
      </c>
      <c r="P1902" s="25">
        <v>-459582.65</v>
      </c>
      <c r="Q1902" s="25">
        <v>-523659.02</v>
      </c>
      <c r="R1902" s="25">
        <f t="shared" si="261"/>
        <v>-454676.6783333334</v>
      </c>
      <c r="T1902" s="26"/>
      <c r="U1902" s="26"/>
      <c r="V1902" s="26">
        <f t="shared" si="275"/>
        <v>-454676.6783333334</v>
      </c>
      <c r="W1902" s="26"/>
      <c r="X1902" s="26"/>
      <c r="Y1902" s="26"/>
      <c r="Z1902" s="26">
        <f>V1902</f>
        <v>-454676.6783333334</v>
      </c>
      <c r="AA1902" s="26"/>
      <c r="AB1902" s="1"/>
      <c r="AC1902" s="27">
        <f t="shared" si="273"/>
        <v>0</v>
      </c>
    </row>
    <row r="1903" spans="1:29" ht="13.5" hidden="1" outlineLevel="3" thickBot="1" x14ac:dyDescent="0.25">
      <c r="A1903" s="28" t="s">
        <v>3830</v>
      </c>
      <c r="B1903" s="28" t="s">
        <v>3831</v>
      </c>
      <c r="C1903" s="24" t="s">
        <v>3876</v>
      </c>
      <c r="D1903" s="24" t="s">
        <v>3877</v>
      </c>
      <c r="E1903" s="25">
        <v>-4206902.3899999997</v>
      </c>
      <c r="F1903" s="25">
        <v>-4295765.1399999997</v>
      </c>
      <c r="G1903" s="25">
        <v>-4631638.79</v>
      </c>
      <c r="H1903" s="25">
        <v>-4902873.04</v>
      </c>
      <c r="I1903" s="25">
        <v>-5290696.1500000004</v>
      </c>
      <c r="J1903" s="25">
        <v>-5429037.1200000001</v>
      </c>
      <c r="K1903" s="25">
        <v>-5475011.4400000004</v>
      </c>
      <c r="L1903" s="25">
        <v>-5699498.8200000003</v>
      </c>
      <c r="M1903" s="25">
        <v>-5941162.0599999996</v>
      </c>
      <c r="N1903" s="25">
        <v>-6219977.5099999998</v>
      </c>
      <c r="O1903" s="25">
        <v>-6338020.1799999997</v>
      </c>
      <c r="P1903" s="25">
        <v>-6681516.4500000002</v>
      </c>
      <c r="Q1903" s="25">
        <v>-7004386.4000000004</v>
      </c>
      <c r="R1903" s="25">
        <f t="shared" ref="R1903:R1966" si="276">(E1903+2*SUM(F1903:P1903)+Q1903)/24</f>
        <v>-5542570.0912500005</v>
      </c>
      <c r="T1903" s="26"/>
      <c r="U1903" s="26"/>
      <c r="V1903" s="26">
        <f t="shared" si="275"/>
        <v>-5542570.0912500005</v>
      </c>
      <c r="W1903" s="26"/>
      <c r="X1903" s="26"/>
      <c r="Y1903" s="26"/>
      <c r="Z1903" s="26">
        <f>V1903</f>
        <v>-5542570.0912500005</v>
      </c>
      <c r="AA1903" s="26"/>
      <c r="AB1903" s="1"/>
      <c r="AC1903" s="27">
        <f t="shared" si="273"/>
        <v>0</v>
      </c>
    </row>
    <row r="1904" spans="1:29" ht="13.5" hidden="1" outlineLevel="3" thickBot="1" x14ac:dyDescent="0.25">
      <c r="A1904" s="28" t="s">
        <v>3830</v>
      </c>
      <c r="B1904" s="28" t="s">
        <v>3831</v>
      </c>
      <c r="C1904" s="24" t="s">
        <v>3878</v>
      </c>
      <c r="D1904" s="24" t="s">
        <v>3879</v>
      </c>
      <c r="E1904" s="25">
        <v>-466760.64</v>
      </c>
      <c r="F1904" s="25">
        <v>-306749.32</v>
      </c>
      <c r="G1904" s="25">
        <v>-470683.06</v>
      </c>
      <c r="H1904" s="25">
        <v>-637188.9</v>
      </c>
      <c r="I1904" s="25">
        <v>-584720.85</v>
      </c>
      <c r="J1904" s="25">
        <v>-450585.06</v>
      </c>
      <c r="K1904" s="25">
        <v>-418623.24</v>
      </c>
      <c r="L1904" s="25">
        <v>-281845.34000000003</v>
      </c>
      <c r="M1904" s="25">
        <v>-220580.32</v>
      </c>
      <c r="N1904" s="25">
        <v>-727352.87</v>
      </c>
      <c r="O1904" s="25">
        <v>-632504.59</v>
      </c>
      <c r="P1904" s="25">
        <v>-528477.06999999995</v>
      </c>
      <c r="Q1904" s="25">
        <v>-442977.5</v>
      </c>
      <c r="R1904" s="25">
        <f t="shared" si="276"/>
        <v>-476181.64083333337</v>
      </c>
      <c r="T1904" s="26"/>
      <c r="U1904" s="26"/>
      <c r="V1904" s="26">
        <f t="shared" si="275"/>
        <v>-476181.64083333337</v>
      </c>
      <c r="W1904" s="26"/>
      <c r="X1904" s="26"/>
      <c r="Y1904" s="26">
        <v>-37993.473379047493</v>
      </c>
      <c r="Z1904" s="26">
        <f>V1904-Y1904</f>
        <v>-438188.1674542859</v>
      </c>
      <c r="AA1904" s="26"/>
      <c r="AB1904" s="1"/>
      <c r="AC1904" s="27">
        <f t="shared" si="273"/>
        <v>7.9787774498314715E-2</v>
      </c>
    </row>
    <row r="1905" spans="1:29" ht="13.5" hidden="1" outlineLevel="3" thickBot="1" x14ac:dyDescent="0.25">
      <c r="A1905" s="28" t="s">
        <v>3830</v>
      </c>
      <c r="B1905" s="28" t="s">
        <v>3831</v>
      </c>
      <c r="C1905" s="24" t="s">
        <v>3880</v>
      </c>
      <c r="D1905" s="24" t="s">
        <v>3881</v>
      </c>
      <c r="E1905" s="25">
        <v>-123606.55</v>
      </c>
      <c r="F1905" s="25">
        <v>-164056.01</v>
      </c>
      <c r="G1905" s="25">
        <v>-82028.009999999995</v>
      </c>
      <c r="H1905" s="25">
        <v>-319474.19</v>
      </c>
      <c r="I1905" s="25">
        <v>-236101.45</v>
      </c>
      <c r="J1905" s="25">
        <v>-152774.82</v>
      </c>
      <c r="K1905" s="25">
        <v>-69425.14</v>
      </c>
      <c r="L1905" s="25">
        <v>-169408.75</v>
      </c>
      <c r="M1905" s="25">
        <v>-84704.37</v>
      </c>
      <c r="N1905" s="25">
        <v>-323538.25</v>
      </c>
      <c r="O1905" s="25">
        <v>-238833.89</v>
      </c>
      <c r="P1905" s="25">
        <v>-154129.51</v>
      </c>
      <c r="Q1905" s="25">
        <v>-69425.16</v>
      </c>
      <c r="R1905" s="25">
        <f t="shared" si="276"/>
        <v>-174249.18708333335</v>
      </c>
      <c r="T1905" s="26"/>
      <c r="U1905" s="26"/>
      <c r="V1905" s="26">
        <f t="shared" si="275"/>
        <v>-174249.18708333335</v>
      </c>
      <c r="W1905" s="26"/>
      <c r="X1905" s="26"/>
      <c r="Y1905" s="26">
        <v>-13902.954845519655</v>
      </c>
      <c r="Z1905" s="26">
        <f>V1905-Y1905</f>
        <v>-160346.2322378137</v>
      </c>
      <c r="AA1905" s="26"/>
      <c r="AB1905" s="1"/>
      <c r="AC1905" s="27">
        <f t="shared" si="273"/>
        <v>7.9787774498314715E-2</v>
      </c>
    </row>
    <row r="1906" spans="1:29" ht="13.5" hidden="1" outlineLevel="3" thickBot="1" x14ac:dyDescent="0.25">
      <c r="A1906" s="28" t="s">
        <v>3830</v>
      </c>
      <c r="B1906" s="28" t="s">
        <v>3831</v>
      </c>
      <c r="C1906" s="24" t="s">
        <v>3882</v>
      </c>
      <c r="D1906" s="24" t="s">
        <v>3883</v>
      </c>
      <c r="E1906" s="25">
        <v>-4994348.57</v>
      </c>
      <c r="F1906" s="25">
        <v>-4932043.5599999996</v>
      </c>
      <c r="G1906" s="25">
        <v>-4869738.59</v>
      </c>
      <c r="H1906" s="25">
        <v>-4671152.7300000004</v>
      </c>
      <c r="I1906" s="25">
        <v>-4609814.2</v>
      </c>
      <c r="J1906" s="25">
        <v>-4371695.5599999996</v>
      </c>
      <c r="K1906" s="25">
        <v>-4270011.74</v>
      </c>
      <c r="L1906" s="25">
        <v>-4209123.41</v>
      </c>
      <c r="M1906" s="25">
        <v>-4148235.1</v>
      </c>
      <c r="N1906" s="25">
        <v>-4027703.45</v>
      </c>
      <c r="O1906" s="25">
        <v>-3962858.15</v>
      </c>
      <c r="P1906" s="25">
        <v>-3898012.87</v>
      </c>
      <c r="Q1906" s="25">
        <v>-3833167.56</v>
      </c>
      <c r="R1906" s="25">
        <f t="shared" si="276"/>
        <v>-4365345.6187499994</v>
      </c>
      <c r="T1906" s="26"/>
      <c r="U1906" s="26"/>
      <c r="V1906" s="26">
        <f t="shared" si="275"/>
        <v>-4365345.6187499994</v>
      </c>
      <c r="W1906" s="26"/>
      <c r="X1906" s="26"/>
      <c r="Y1906" s="26"/>
      <c r="Z1906" s="26"/>
      <c r="AA1906" s="26">
        <f>V1906</f>
        <v>-4365345.6187499994</v>
      </c>
      <c r="AB1906" s="1"/>
      <c r="AC1906" s="27">
        <f t="shared" si="273"/>
        <v>0</v>
      </c>
    </row>
    <row r="1907" spans="1:29" ht="13.5" hidden="1" outlineLevel="3" thickBot="1" x14ac:dyDescent="0.25">
      <c r="A1907" s="28" t="s">
        <v>3830</v>
      </c>
      <c r="B1907" s="28" t="s">
        <v>3831</v>
      </c>
      <c r="C1907" s="24" t="s">
        <v>3884</v>
      </c>
      <c r="D1907" s="24" t="s">
        <v>3885</v>
      </c>
      <c r="E1907" s="25">
        <v>567550.63</v>
      </c>
      <c r="F1907" s="25">
        <v>567550.63</v>
      </c>
      <c r="G1907" s="25">
        <v>567550.63</v>
      </c>
      <c r="H1907" s="25">
        <v>555824.9</v>
      </c>
      <c r="I1907" s="25">
        <v>555770.62</v>
      </c>
      <c r="J1907" s="25">
        <v>541752.06000000006</v>
      </c>
      <c r="K1907" s="25">
        <v>541752.06000000006</v>
      </c>
      <c r="L1907" s="25">
        <v>541752.06000000006</v>
      </c>
      <c r="M1907" s="25">
        <v>541752.06000000006</v>
      </c>
      <c r="N1907" s="25">
        <v>541752.05000000005</v>
      </c>
      <c r="O1907" s="25">
        <v>541752.05000000005</v>
      </c>
      <c r="P1907" s="25">
        <v>541752.05000000005</v>
      </c>
      <c r="Q1907" s="25">
        <v>541752.05000000005</v>
      </c>
      <c r="R1907" s="25">
        <f t="shared" si="276"/>
        <v>549467.70916666673</v>
      </c>
      <c r="T1907" s="26"/>
      <c r="U1907" s="26"/>
      <c r="V1907" s="26">
        <f t="shared" si="275"/>
        <v>549467.70916666673</v>
      </c>
      <c r="W1907" s="26"/>
      <c r="X1907" s="26"/>
      <c r="Y1907" s="26"/>
      <c r="Z1907" s="26"/>
      <c r="AA1907" s="26">
        <f>V1907</f>
        <v>549467.70916666673</v>
      </c>
      <c r="AB1907" s="1"/>
      <c r="AC1907" s="27">
        <f t="shared" si="273"/>
        <v>0</v>
      </c>
    </row>
    <row r="1908" spans="1:29" ht="13.5" hidden="1" outlineLevel="3" thickBot="1" x14ac:dyDescent="0.25">
      <c r="A1908" s="28" t="s">
        <v>3830</v>
      </c>
      <c r="B1908" s="28" t="s">
        <v>3831</v>
      </c>
      <c r="C1908" s="24" t="s">
        <v>3886</v>
      </c>
      <c r="D1908" s="24" t="s">
        <v>3887</v>
      </c>
      <c r="E1908" s="25">
        <v>152490.10999999999</v>
      </c>
      <c r="F1908" s="25">
        <v>140152.87</v>
      </c>
      <c r="G1908" s="25">
        <v>127802.85</v>
      </c>
      <c r="H1908" s="25">
        <v>115440.1</v>
      </c>
      <c r="I1908" s="25">
        <v>103054.5</v>
      </c>
      <c r="J1908" s="25">
        <v>38531.760000000002</v>
      </c>
      <c r="K1908" s="25">
        <v>25590.27</v>
      </c>
      <c r="L1908" s="25">
        <v>25356.07</v>
      </c>
      <c r="M1908" s="25">
        <v>25121.51</v>
      </c>
      <c r="N1908" s="25">
        <v>24886.58</v>
      </c>
      <c r="O1908" s="25">
        <v>24651.31</v>
      </c>
      <c r="P1908" s="25">
        <v>24415.7</v>
      </c>
      <c r="Q1908" s="25">
        <v>24179.73</v>
      </c>
      <c r="R1908" s="25">
        <f t="shared" si="276"/>
        <v>63611.53666666666</v>
      </c>
      <c r="T1908" s="26"/>
      <c r="U1908" s="26"/>
      <c r="V1908" s="26">
        <f t="shared" si="275"/>
        <v>63611.53666666666</v>
      </c>
      <c r="W1908" s="26"/>
      <c r="X1908" s="26"/>
      <c r="Y1908" s="26"/>
      <c r="Z1908" s="26">
        <f>V1908</f>
        <v>63611.53666666666</v>
      </c>
      <c r="AA1908" s="26"/>
      <c r="AB1908" s="1"/>
      <c r="AC1908" s="27">
        <f t="shared" si="273"/>
        <v>0</v>
      </c>
    </row>
    <row r="1909" spans="1:29" ht="13.5" hidden="1" outlineLevel="3" thickBot="1" x14ac:dyDescent="0.25">
      <c r="A1909" s="28" t="s">
        <v>3830</v>
      </c>
      <c r="B1909" s="28" t="s">
        <v>3831</v>
      </c>
      <c r="C1909" s="24" t="s">
        <v>3888</v>
      </c>
      <c r="D1909" s="24" t="s">
        <v>3889</v>
      </c>
      <c r="E1909" s="25">
        <v>382525.46</v>
      </c>
      <c r="F1909" s="25">
        <v>382525.46</v>
      </c>
      <c r="G1909" s="25">
        <v>382525.46</v>
      </c>
      <c r="H1909" s="25">
        <v>382525.46</v>
      </c>
      <c r="I1909" s="25">
        <v>382488.1</v>
      </c>
      <c r="J1909" s="25">
        <v>304350.18</v>
      </c>
      <c r="K1909" s="25">
        <v>304350.18</v>
      </c>
      <c r="L1909" s="25">
        <v>304350.18</v>
      </c>
      <c r="M1909" s="25">
        <v>304350.18</v>
      </c>
      <c r="N1909" s="25">
        <v>304350.17</v>
      </c>
      <c r="O1909" s="25">
        <v>304350.17</v>
      </c>
      <c r="P1909" s="25">
        <v>304350.17</v>
      </c>
      <c r="Q1909" s="25">
        <v>304350.17</v>
      </c>
      <c r="R1909" s="25">
        <f t="shared" si="276"/>
        <v>333662.79375000001</v>
      </c>
      <c r="T1909" s="26"/>
      <c r="U1909" s="26"/>
      <c r="V1909" s="26">
        <f t="shared" si="275"/>
        <v>333662.79375000001</v>
      </c>
      <c r="W1909" s="26"/>
      <c r="X1909" s="26"/>
      <c r="Y1909" s="26"/>
      <c r="Z1909" s="26">
        <f>V1909</f>
        <v>333662.79375000001</v>
      </c>
      <c r="AA1909" s="26"/>
      <c r="AB1909" s="1"/>
      <c r="AC1909" s="27">
        <f t="shared" si="273"/>
        <v>0</v>
      </c>
    </row>
    <row r="1910" spans="1:29" ht="13.5" hidden="1" outlineLevel="3" thickBot="1" x14ac:dyDescent="0.25">
      <c r="A1910" s="28" t="s">
        <v>3830</v>
      </c>
      <c r="B1910" s="28" t="s">
        <v>3831</v>
      </c>
      <c r="C1910" s="24" t="s">
        <v>3890</v>
      </c>
      <c r="D1910" s="24" t="s">
        <v>3891</v>
      </c>
      <c r="E1910" s="25">
        <v>127155.74</v>
      </c>
      <c r="F1910" s="25">
        <v>127155.74</v>
      </c>
      <c r="G1910" s="25">
        <v>127155.74</v>
      </c>
      <c r="H1910" s="25">
        <v>127155.74</v>
      </c>
      <c r="I1910" s="25">
        <v>127143.33</v>
      </c>
      <c r="J1910" s="25">
        <v>101169.44</v>
      </c>
      <c r="K1910" s="25">
        <v>101169.44</v>
      </c>
      <c r="L1910" s="25">
        <v>101169.44</v>
      </c>
      <c r="M1910" s="25">
        <v>101169.44</v>
      </c>
      <c r="N1910" s="25">
        <v>101169.44</v>
      </c>
      <c r="O1910" s="25">
        <v>101169.44</v>
      </c>
      <c r="P1910" s="25">
        <v>101169.44</v>
      </c>
      <c r="Q1910" s="25">
        <v>101169.44</v>
      </c>
      <c r="R1910" s="25">
        <f t="shared" si="276"/>
        <v>110913.26833333331</v>
      </c>
      <c r="T1910" s="26"/>
      <c r="U1910" s="26"/>
      <c r="V1910" s="26">
        <f t="shared" si="275"/>
        <v>110913.26833333331</v>
      </c>
      <c r="W1910" s="26"/>
      <c r="X1910" s="26"/>
      <c r="Y1910" s="26"/>
      <c r="Z1910" s="26">
        <f>V1910</f>
        <v>110913.26833333331</v>
      </c>
      <c r="AA1910" s="26"/>
      <c r="AB1910" s="1"/>
      <c r="AC1910" s="27">
        <f t="shared" si="273"/>
        <v>0</v>
      </c>
    </row>
    <row r="1911" spans="1:29" ht="13.5" hidden="1" outlineLevel="3" thickBot="1" x14ac:dyDescent="0.25">
      <c r="A1911" s="28" t="s">
        <v>3830</v>
      </c>
      <c r="B1911" s="28" t="s">
        <v>3831</v>
      </c>
      <c r="C1911" s="24" t="s">
        <v>3892</v>
      </c>
      <c r="D1911" s="24" t="s">
        <v>3893</v>
      </c>
      <c r="E1911" s="25">
        <v>-116352.72</v>
      </c>
      <c r="F1911" s="25">
        <v>-115816.69</v>
      </c>
      <c r="G1911" s="25">
        <v>-162972.69</v>
      </c>
      <c r="H1911" s="25">
        <v>-162219.63</v>
      </c>
      <c r="I1911" s="25">
        <v>-161450.72</v>
      </c>
      <c r="J1911" s="25">
        <v>-160713.29</v>
      </c>
      <c r="K1911" s="25">
        <v>-197233.35</v>
      </c>
      <c r="L1911" s="25">
        <v>-194493.37</v>
      </c>
      <c r="M1911" s="25">
        <v>-193632.33</v>
      </c>
      <c r="N1911" s="25">
        <v>-192778.2</v>
      </c>
      <c r="O1911" s="25">
        <v>-191990.81</v>
      </c>
      <c r="P1911" s="25">
        <v>-191240.64</v>
      </c>
      <c r="Q1911" s="25">
        <v>-190522.56</v>
      </c>
      <c r="R1911" s="25">
        <f t="shared" si="276"/>
        <v>-173164.94666666668</v>
      </c>
      <c r="T1911" s="26"/>
      <c r="U1911" s="26">
        <f>R1911</f>
        <v>-173164.94666666668</v>
      </c>
      <c r="V1911" s="26"/>
      <c r="W1911" s="26"/>
      <c r="X1911" s="26"/>
      <c r="Y1911" s="26"/>
      <c r="Z1911" s="26"/>
      <c r="AA1911" s="26"/>
      <c r="AB1911" s="1"/>
      <c r="AC1911" s="27">
        <f t="shared" si="273"/>
        <v>0</v>
      </c>
    </row>
    <row r="1912" spans="1:29" ht="13.5" hidden="1" outlineLevel="3" thickBot="1" x14ac:dyDescent="0.25">
      <c r="A1912" s="28" t="s">
        <v>3830</v>
      </c>
      <c r="B1912" s="28" t="s">
        <v>3831</v>
      </c>
      <c r="C1912" s="24" t="s">
        <v>3894</v>
      </c>
      <c r="D1912" s="24" t="s">
        <v>3895</v>
      </c>
      <c r="E1912" s="25">
        <v>152092.01</v>
      </c>
      <c r="F1912" s="25">
        <v>152045.71</v>
      </c>
      <c r="G1912" s="25">
        <v>151965.24</v>
      </c>
      <c r="H1912" s="25">
        <v>151469.62</v>
      </c>
      <c r="I1912" s="25">
        <v>151194.16</v>
      </c>
      <c r="J1912" s="25">
        <v>151112.35999999999</v>
      </c>
      <c r="K1912" s="25">
        <v>151006.18</v>
      </c>
      <c r="L1912" s="25">
        <v>150858.10999999999</v>
      </c>
      <c r="M1912" s="25">
        <v>150832.35999999999</v>
      </c>
      <c r="N1912" s="25">
        <v>150687.54999999999</v>
      </c>
      <c r="O1912" s="25">
        <v>149310.35999999999</v>
      </c>
      <c r="P1912" s="25">
        <v>148466.96</v>
      </c>
      <c r="Q1912" s="25">
        <v>102245.41</v>
      </c>
      <c r="R1912" s="25">
        <f t="shared" si="276"/>
        <v>148843.10999999999</v>
      </c>
      <c r="T1912" s="26"/>
      <c r="U1912" s="26"/>
      <c r="V1912" s="26">
        <f t="shared" ref="V1912:V1922" si="277">R1912</f>
        <v>148843.10999999999</v>
      </c>
      <c r="W1912" s="26"/>
      <c r="X1912" s="26"/>
      <c r="Y1912" s="26"/>
      <c r="Z1912" s="26">
        <f t="shared" ref="Z1912:Z1922" si="278">V1912</f>
        <v>148843.10999999999</v>
      </c>
      <c r="AA1912" s="26"/>
      <c r="AB1912" s="1"/>
      <c r="AC1912" s="27">
        <f t="shared" si="273"/>
        <v>0</v>
      </c>
    </row>
    <row r="1913" spans="1:29" ht="13.5" hidden="1" outlineLevel="3" thickBot="1" x14ac:dyDescent="0.25">
      <c r="A1913" s="28" t="s">
        <v>3830</v>
      </c>
      <c r="B1913" s="28" t="s">
        <v>3831</v>
      </c>
      <c r="C1913" s="24" t="s">
        <v>3896</v>
      </c>
      <c r="D1913" s="24" t="s">
        <v>3897</v>
      </c>
      <c r="E1913" s="25">
        <v>-3799895.55</v>
      </c>
      <c r="F1913" s="25">
        <v>-3735168.84</v>
      </c>
      <c r="G1913" s="25">
        <v>-3670240.57</v>
      </c>
      <c r="H1913" s="25">
        <v>-3605110.1</v>
      </c>
      <c r="I1913" s="25">
        <v>-3539431.15</v>
      </c>
      <c r="J1913" s="25">
        <v>-3474240.08</v>
      </c>
      <c r="K1913" s="25">
        <v>-3408499.25</v>
      </c>
      <c r="L1913" s="25">
        <v>-3342553.68</v>
      </c>
      <c r="M1913" s="25">
        <v>-3276402.76</v>
      </c>
      <c r="N1913" s="25">
        <v>-3210045.83</v>
      </c>
      <c r="O1913" s="25">
        <v>-3143482.23</v>
      </c>
      <c r="P1913" s="25">
        <v>-3076711.37</v>
      </c>
      <c r="Q1913" s="25">
        <v>-3009732.57</v>
      </c>
      <c r="R1913" s="25">
        <f t="shared" si="276"/>
        <v>-3407224.9933333322</v>
      </c>
      <c r="T1913" s="26"/>
      <c r="U1913" s="26"/>
      <c r="V1913" s="26">
        <f t="shared" si="277"/>
        <v>-3407224.9933333322</v>
      </c>
      <c r="W1913" s="26"/>
      <c r="X1913" s="26"/>
      <c r="Y1913" s="26"/>
      <c r="Z1913" s="26">
        <f t="shared" si="278"/>
        <v>-3407224.9933333322</v>
      </c>
      <c r="AA1913" s="26"/>
      <c r="AB1913" s="1"/>
      <c r="AC1913" s="27">
        <f t="shared" si="273"/>
        <v>0</v>
      </c>
    </row>
    <row r="1914" spans="1:29" ht="13.5" hidden="1" outlineLevel="3" thickBot="1" x14ac:dyDescent="0.25">
      <c r="A1914" s="28" t="s">
        <v>3830</v>
      </c>
      <c r="B1914" s="28" t="s">
        <v>3831</v>
      </c>
      <c r="C1914" s="24" t="s">
        <v>3898</v>
      </c>
      <c r="D1914" s="24" t="s">
        <v>3899</v>
      </c>
      <c r="E1914" s="25">
        <v>198138.63</v>
      </c>
      <c r="F1914" s="25">
        <v>231161.72</v>
      </c>
      <c r="G1914" s="25">
        <v>264184.84000000003</v>
      </c>
      <c r="H1914" s="25">
        <v>297207.95</v>
      </c>
      <c r="I1914" s="25">
        <v>330198.81</v>
      </c>
      <c r="J1914" s="25">
        <v>363254.16</v>
      </c>
      <c r="K1914" s="25">
        <v>0</v>
      </c>
      <c r="L1914" s="25">
        <v>0</v>
      </c>
      <c r="M1914" s="25">
        <v>0</v>
      </c>
      <c r="N1914" s="25">
        <v>0</v>
      </c>
      <c r="O1914" s="25">
        <v>0</v>
      </c>
      <c r="P1914" s="25">
        <v>0</v>
      </c>
      <c r="Q1914" s="25">
        <v>0</v>
      </c>
      <c r="R1914" s="25">
        <f t="shared" si="276"/>
        <v>132089.73291666666</v>
      </c>
      <c r="T1914" s="26"/>
      <c r="U1914" s="26"/>
      <c r="V1914" s="26">
        <f t="shared" si="277"/>
        <v>132089.73291666666</v>
      </c>
      <c r="W1914" s="26"/>
      <c r="X1914" s="26"/>
      <c r="Y1914" s="26"/>
      <c r="Z1914" s="26">
        <f t="shared" si="278"/>
        <v>132089.73291666666</v>
      </c>
      <c r="AA1914" s="26"/>
      <c r="AB1914" s="1"/>
      <c r="AC1914" s="27">
        <f t="shared" si="273"/>
        <v>0</v>
      </c>
    </row>
    <row r="1915" spans="1:29" ht="13.5" hidden="1" outlineLevel="3" thickBot="1" x14ac:dyDescent="0.25">
      <c r="A1915" s="28" t="s">
        <v>3830</v>
      </c>
      <c r="B1915" s="28" t="s">
        <v>3831</v>
      </c>
      <c r="C1915" s="24" t="s">
        <v>3900</v>
      </c>
      <c r="D1915" s="24" t="s">
        <v>3901</v>
      </c>
      <c r="E1915" s="25">
        <v>-302458.49</v>
      </c>
      <c r="F1915" s="25">
        <v>-265765.87</v>
      </c>
      <c r="G1915" s="25">
        <v>-230117.08</v>
      </c>
      <c r="H1915" s="25">
        <v>-210587.56</v>
      </c>
      <c r="I1915" s="25">
        <v>-202452.95</v>
      </c>
      <c r="J1915" s="25">
        <v>-199125.56</v>
      </c>
      <c r="K1915" s="25">
        <v>-157481.06</v>
      </c>
      <c r="L1915" s="25">
        <v>-97926.42</v>
      </c>
      <c r="M1915" s="25">
        <v>-68080.31</v>
      </c>
      <c r="N1915" s="25">
        <v>-44594.31</v>
      </c>
      <c r="O1915" s="25">
        <v>-30910.23</v>
      </c>
      <c r="P1915" s="25">
        <v>-20866.310000000001</v>
      </c>
      <c r="Q1915" s="25">
        <v>-15625.04</v>
      </c>
      <c r="R1915" s="25">
        <f t="shared" si="276"/>
        <v>-140579.11875000002</v>
      </c>
      <c r="T1915" s="26"/>
      <c r="U1915" s="26"/>
      <c r="V1915" s="26">
        <f t="shared" si="277"/>
        <v>-140579.11875000002</v>
      </c>
      <c r="W1915" s="26"/>
      <c r="X1915" s="26"/>
      <c r="Y1915" s="26"/>
      <c r="Z1915" s="26">
        <f t="shared" si="278"/>
        <v>-140579.11875000002</v>
      </c>
      <c r="AA1915" s="26"/>
      <c r="AB1915" s="1"/>
      <c r="AC1915" s="27">
        <f t="shared" si="273"/>
        <v>0</v>
      </c>
    </row>
    <row r="1916" spans="1:29" ht="13.5" hidden="1" outlineLevel="3" thickBot="1" x14ac:dyDescent="0.25">
      <c r="A1916" s="28" t="s">
        <v>3830</v>
      </c>
      <c r="B1916" s="28" t="s">
        <v>3831</v>
      </c>
      <c r="C1916" s="24" t="s">
        <v>3902</v>
      </c>
      <c r="D1916" s="24" t="s">
        <v>3903</v>
      </c>
      <c r="E1916" s="25">
        <v>0</v>
      </c>
      <c r="F1916" s="25">
        <v>0</v>
      </c>
      <c r="G1916" s="25">
        <v>0</v>
      </c>
      <c r="H1916" s="25">
        <v>0</v>
      </c>
      <c r="I1916" s="25">
        <v>0</v>
      </c>
      <c r="J1916" s="25">
        <v>0</v>
      </c>
      <c r="K1916" s="25">
        <v>0</v>
      </c>
      <c r="L1916" s="25">
        <v>-126.62</v>
      </c>
      <c r="M1916" s="25">
        <v>-52719.99</v>
      </c>
      <c r="N1916" s="25">
        <v>-68233.820000000007</v>
      </c>
      <c r="O1916" s="25">
        <v>-74592.89</v>
      </c>
      <c r="P1916" s="25">
        <v>-76870.95</v>
      </c>
      <c r="Q1916" s="25">
        <v>-80577.45</v>
      </c>
      <c r="R1916" s="25">
        <f t="shared" si="276"/>
        <v>-26069.416249999998</v>
      </c>
      <c r="T1916" s="26"/>
      <c r="U1916" s="26"/>
      <c r="V1916" s="26">
        <f t="shared" si="277"/>
        <v>-26069.416249999998</v>
      </c>
      <c r="W1916" s="26"/>
      <c r="X1916" s="26"/>
      <c r="Y1916" s="26"/>
      <c r="Z1916" s="26">
        <f t="shared" si="278"/>
        <v>-26069.416249999998</v>
      </c>
      <c r="AA1916" s="26"/>
      <c r="AB1916" s="1"/>
      <c r="AC1916" s="27">
        <f t="shared" si="273"/>
        <v>0</v>
      </c>
    </row>
    <row r="1917" spans="1:29" ht="13.5" hidden="1" outlineLevel="3" thickBot="1" x14ac:dyDescent="0.25">
      <c r="A1917" s="28" t="s">
        <v>3830</v>
      </c>
      <c r="B1917" s="28" t="s">
        <v>3831</v>
      </c>
      <c r="C1917" s="24" t="s">
        <v>3904</v>
      </c>
      <c r="D1917" s="24" t="s">
        <v>3905</v>
      </c>
      <c r="E1917" s="25">
        <v>0</v>
      </c>
      <c r="F1917" s="25">
        <v>0</v>
      </c>
      <c r="G1917" s="25">
        <v>0</v>
      </c>
      <c r="H1917" s="25">
        <v>0</v>
      </c>
      <c r="I1917" s="25">
        <v>0</v>
      </c>
      <c r="J1917" s="25">
        <v>-54500.639999999999</v>
      </c>
      <c r="K1917" s="25">
        <v>-54344.03</v>
      </c>
      <c r="L1917" s="25">
        <v>-54187.42</v>
      </c>
      <c r="M1917" s="25">
        <v>-54030.81</v>
      </c>
      <c r="N1917" s="25">
        <v>-53874.19</v>
      </c>
      <c r="O1917" s="25">
        <v>-53717.58</v>
      </c>
      <c r="P1917" s="25">
        <v>-53560.959999999999</v>
      </c>
      <c r="Q1917" s="25">
        <v>-53404.36</v>
      </c>
      <c r="R1917" s="25">
        <f t="shared" si="276"/>
        <v>-33743.150833333333</v>
      </c>
      <c r="T1917" s="26"/>
      <c r="U1917" s="26"/>
      <c r="V1917" s="26">
        <f t="shared" si="277"/>
        <v>-33743.150833333333</v>
      </c>
      <c r="W1917" s="26"/>
      <c r="X1917" s="26"/>
      <c r="Y1917" s="26"/>
      <c r="Z1917" s="26">
        <f t="shared" si="278"/>
        <v>-33743.150833333333</v>
      </c>
      <c r="AA1917" s="26"/>
      <c r="AB1917" s="1"/>
      <c r="AC1917" s="27">
        <f t="shared" si="273"/>
        <v>0</v>
      </c>
    </row>
    <row r="1918" spans="1:29" ht="13.5" hidden="1" outlineLevel="3" thickBot="1" x14ac:dyDescent="0.25">
      <c r="A1918" s="28" t="s">
        <v>3830</v>
      </c>
      <c r="B1918" s="28" t="s">
        <v>3831</v>
      </c>
      <c r="C1918" s="24" t="s">
        <v>3906</v>
      </c>
      <c r="D1918" s="24" t="s">
        <v>3907</v>
      </c>
      <c r="E1918" s="25">
        <v>0</v>
      </c>
      <c r="F1918" s="25">
        <v>0</v>
      </c>
      <c r="G1918" s="25">
        <v>0</v>
      </c>
      <c r="H1918" s="25">
        <v>0</v>
      </c>
      <c r="I1918" s="25">
        <v>0</v>
      </c>
      <c r="J1918" s="25">
        <v>0</v>
      </c>
      <c r="K1918" s="25">
        <v>0</v>
      </c>
      <c r="L1918" s="25">
        <v>51540.24</v>
      </c>
      <c r="M1918" s="25">
        <v>149809.21</v>
      </c>
      <c r="N1918" s="25">
        <v>248192.89</v>
      </c>
      <c r="O1918" s="25">
        <v>338242.89</v>
      </c>
      <c r="P1918" s="25">
        <v>429195.32</v>
      </c>
      <c r="Q1918" s="25">
        <v>522532.3</v>
      </c>
      <c r="R1918" s="25">
        <f t="shared" si="276"/>
        <v>123187.22499999999</v>
      </c>
      <c r="T1918" s="26"/>
      <c r="U1918" s="26"/>
      <c r="V1918" s="26">
        <f t="shared" si="277"/>
        <v>123187.22499999999</v>
      </c>
      <c r="W1918" s="26"/>
      <c r="X1918" s="26"/>
      <c r="Y1918" s="26"/>
      <c r="Z1918" s="26">
        <f t="shared" si="278"/>
        <v>123187.22499999999</v>
      </c>
      <c r="AA1918" s="26"/>
      <c r="AB1918" s="1"/>
      <c r="AC1918" s="27">
        <f t="shared" si="273"/>
        <v>0</v>
      </c>
    </row>
    <row r="1919" spans="1:29" ht="13.5" hidden="1" outlineLevel="3" thickBot="1" x14ac:dyDescent="0.25">
      <c r="A1919" s="28" t="s">
        <v>3830</v>
      </c>
      <c r="B1919" s="28" t="s">
        <v>3831</v>
      </c>
      <c r="C1919" s="24" t="s">
        <v>3908</v>
      </c>
      <c r="D1919" s="24" t="s">
        <v>3909</v>
      </c>
      <c r="E1919" s="25">
        <v>0</v>
      </c>
      <c r="F1919" s="25">
        <v>0</v>
      </c>
      <c r="G1919" s="25">
        <v>0</v>
      </c>
      <c r="H1919" s="25">
        <v>0</v>
      </c>
      <c r="I1919" s="25">
        <v>0</v>
      </c>
      <c r="J1919" s="25">
        <v>0</v>
      </c>
      <c r="K1919" s="25">
        <v>-6184.99</v>
      </c>
      <c r="L1919" s="25">
        <v>-10131.959999999999</v>
      </c>
      <c r="M1919" s="25">
        <v>-14078.94</v>
      </c>
      <c r="N1919" s="25">
        <v>-18025.88</v>
      </c>
      <c r="O1919" s="25">
        <v>-21972.84</v>
      </c>
      <c r="P1919" s="25">
        <v>-25919.8</v>
      </c>
      <c r="Q1919" s="25">
        <v>-29866.77</v>
      </c>
      <c r="R1919" s="25">
        <f t="shared" si="276"/>
        <v>-9270.6495833333338</v>
      </c>
      <c r="T1919" s="26"/>
      <c r="U1919" s="26"/>
      <c r="V1919" s="26">
        <f t="shared" si="277"/>
        <v>-9270.6495833333338</v>
      </c>
      <c r="W1919" s="26"/>
      <c r="X1919" s="26"/>
      <c r="Y1919" s="26"/>
      <c r="Z1919" s="26">
        <f t="shared" si="278"/>
        <v>-9270.6495833333338</v>
      </c>
      <c r="AA1919" s="26"/>
      <c r="AB1919" s="1"/>
      <c r="AC1919" s="27">
        <f t="shared" si="273"/>
        <v>0</v>
      </c>
    </row>
    <row r="1920" spans="1:29" ht="13.5" hidden="1" outlineLevel="3" thickBot="1" x14ac:dyDescent="0.25">
      <c r="A1920" s="28" t="s">
        <v>3830</v>
      </c>
      <c r="B1920" s="28" t="s">
        <v>3831</v>
      </c>
      <c r="C1920" s="24" t="s">
        <v>3910</v>
      </c>
      <c r="D1920" s="24" t="s">
        <v>3911</v>
      </c>
      <c r="E1920" s="25">
        <v>0</v>
      </c>
      <c r="F1920" s="25">
        <v>0</v>
      </c>
      <c r="G1920" s="25">
        <v>0</v>
      </c>
      <c r="H1920" s="25">
        <v>0</v>
      </c>
      <c r="I1920" s="25">
        <v>0</v>
      </c>
      <c r="J1920" s="25">
        <v>0</v>
      </c>
      <c r="K1920" s="25">
        <v>0</v>
      </c>
      <c r="L1920" s="25">
        <v>0</v>
      </c>
      <c r="M1920" s="25">
        <v>0</v>
      </c>
      <c r="N1920" s="25">
        <v>0</v>
      </c>
      <c r="O1920" s="25">
        <v>0</v>
      </c>
      <c r="P1920" s="25">
        <v>-539.66999999999996</v>
      </c>
      <c r="Q1920" s="25">
        <v>-428.91</v>
      </c>
      <c r="R1920" s="25">
        <f t="shared" si="276"/>
        <v>-62.84375</v>
      </c>
      <c r="T1920" s="26"/>
      <c r="U1920" s="26"/>
      <c r="V1920" s="26">
        <f t="shared" si="277"/>
        <v>-62.84375</v>
      </c>
      <c r="W1920" s="26"/>
      <c r="X1920" s="26"/>
      <c r="Y1920" s="26"/>
      <c r="Z1920" s="26">
        <f t="shared" si="278"/>
        <v>-62.84375</v>
      </c>
      <c r="AA1920" s="26"/>
      <c r="AB1920" s="1"/>
      <c r="AC1920" s="27">
        <f t="shared" si="273"/>
        <v>0</v>
      </c>
    </row>
    <row r="1921" spans="1:29" ht="13.5" hidden="1" outlineLevel="3" thickBot="1" x14ac:dyDescent="0.25">
      <c r="A1921" s="28" t="s">
        <v>3830</v>
      </c>
      <c r="B1921" s="28" t="s">
        <v>3831</v>
      </c>
      <c r="C1921" s="24" t="s">
        <v>3912</v>
      </c>
      <c r="D1921" s="24" t="s">
        <v>3913</v>
      </c>
      <c r="E1921" s="25">
        <v>0</v>
      </c>
      <c r="F1921" s="25">
        <v>0</v>
      </c>
      <c r="G1921" s="25">
        <v>0</v>
      </c>
      <c r="H1921" s="25">
        <v>0</v>
      </c>
      <c r="I1921" s="25">
        <v>0</v>
      </c>
      <c r="J1921" s="25">
        <v>0</v>
      </c>
      <c r="K1921" s="25">
        <v>0</v>
      </c>
      <c r="L1921" s="25">
        <v>0</v>
      </c>
      <c r="M1921" s="25">
        <v>0</v>
      </c>
      <c r="N1921" s="25">
        <v>0</v>
      </c>
      <c r="O1921" s="25">
        <v>0</v>
      </c>
      <c r="P1921" s="25">
        <v>-26.79</v>
      </c>
      <c r="Q1921" s="25">
        <v>-905.93</v>
      </c>
      <c r="R1921" s="25">
        <f t="shared" si="276"/>
        <v>-39.979583333333331</v>
      </c>
      <c r="T1921" s="26"/>
      <c r="U1921" s="26"/>
      <c r="V1921" s="26">
        <f t="shared" si="277"/>
        <v>-39.979583333333331</v>
      </c>
      <c r="W1921" s="26"/>
      <c r="X1921" s="26"/>
      <c r="Y1921" s="26"/>
      <c r="Z1921" s="26">
        <f t="shared" si="278"/>
        <v>-39.979583333333331</v>
      </c>
      <c r="AA1921" s="26"/>
      <c r="AB1921" s="1"/>
      <c r="AC1921" s="27">
        <f t="shared" si="273"/>
        <v>0</v>
      </c>
    </row>
    <row r="1922" spans="1:29" ht="13.5" hidden="1" outlineLevel="3" thickBot="1" x14ac:dyDescent="0.25">
      <c r="A1922" s="28" t="s">
        <v>3830</v>
      </c>
      <c r="B1922" s="28" t="s">
        <v>3831</v>
      </c>
      <c r="C1922" s="24" t="s">
        <v>3914</v>
      </c>
      <c r="D1922" s="24" t="s">
        <v>3915</v>
      </c>
      <c r="E1922" s="25">
        <v>0</v>
      </c>
      <c r="F1922" s="25">
        <v>0</v>
      </c>
      <c r="G1922" s="25">
        <v>0</v>
      </c>
      <c r="H1922" s="25">
        <v>0</v>
      </c>
      <c r="I1922" s="25">
        <v>0</v>
      </c>
      <c r="J1922" s="25">
        <v>0</v>
      </c>
      <c r="K1922" s="25">
        <v>0</v>
      </c>
      <c r="L1922" s="25">
        <v>0</v>
      </c>
      <c r="M1922" s="25">
        <v>0</v>
      </c>
      <c r="N1922" s="25">
        <v>0</v>
      </c>
      <c r="O1922" s="25">
        <v>0</v>
      </c>
      <c r="P1922" s="25">
        <v>0</v>
      </c>
      <c r="Q1922" s="25">
        <v>-464362.69</v>
      </c>
      <c r="R1922" s="25">
        <f t="shared" si="276"/>
        <v>-19348.445416666666</v>
      </c>
      <c r="T1922" s="26"/>
      <c r="U1922" s="26"/>
      <c r="V1922" s="26">
        <f t="shared" si="277"/>
        <v>-19348.445416666666</v>
      </c>
      <c r="W1922" s="26"/>
      <c r="X1922" s="26"/>
      <c r="Y1922" s="26"/>
      <c r="Z1922" s="26">
        <f t="shared" si="278"/>
        <v>-19348.445416666666</v>
      </c>
      <c r="AA1922" s="26"/>
      <c r="AB1922" s="1"/>
      <c r="AC1922" s="27">
        <f t="shared" si="273"/>
        <v>0</v>
      </c>
    </row>
    <row r="1923" spans="1:29" ht="13.5" hidden="1" outlineLevel="3" thickBot="1" x14ac:dyDescent="0.25">
      <c r="A1923" s="28" t="s">
        <v>3830</v>
      </c>
      <c r="B1923" s="28" t="s">
        <v>3831</v>
      </c>
      <c r="C1923" s="24" t="s">
        <v>3916</v>
      </c>
      <c r="D1923" s="24" t="s">
        <v>3917</v>
      </c>
      <c r="E1923" s="25">
        <v>-85474.07</v>
      </c>
      <c r="F1923" s="25">
        <v>-85474.07</v>
      </c>
      <c r="G1923" s="25">
        <v>-85474.07</v>
      </c>
      <c r="H1923" s="25">
        <v>-90758.83</v>
      </c>
      <c r="I1923" s="25">
        <v>-90749.97</v>
      </c>
      <c r="J1923" s="25">
        <v>-90758.84</v>
      </c>
      <c r="K1923" s="25">
        <v>-96043.62</v>
      </c>
      <c r="L1923" s="25">
        <v>-96043.62</v>
      </c>
      <c r="M1923" s="25">
        <v>-96043.63</v>
      </c>
      <c r="N1923" s="25">
        <v>-101328.39</v>
      </c>
      <c r="O1923" s="25">
        <v>-101328.39</v>
      </c>
      <c r="P1923" s="25">
        <v>-101328.39</v>
      </c>
      <c r="Q1923" s="25">
        <v>-106697.98</v>
      </c>
      <c r="R1923" s="25">
        <f t="shared" si="276"/>
        <v>-94284.820416666669</v>
      </c>
      <c r="T1923" s="26"/>
      <c r="U1923" s="26"/>
      <c r="V1923" s="26">
        <f>R1923</f>
        <v>-94284.820416666669</v>
      </c>
      <c r="W1923" s="26"/>
      <c r="X1923" s="26"/>
      <c r="Y1923" s="26"/>
      <c r="Z1923" s="26"/>
      <c r="AA1923" s="26">
        <f>V1923</f>
        <v>-94284.820416666669</v>
      </c>
      <c r="AB1923" s="1"/>
      <c r="AC1923" s="27">
        <f t="shared" si="273"/>
        <v>0</v>
      </c>
    </row>
    <row r="1924" spans="1:29" ht="13.5" hidden="1" outlineLevel="3" thickBot="1" x14ac:dyDescent="0.25">
      <c r="A1924" s="28" t="s">
        <v>3830</v>
      </c>
      <c r="B1924" s="28" t="s">
        <v>3831</v>
      </c>
      <c r="C1924" s="24" t="s">
        <v>3918</v>
      </c>
      <c r="D1924" s="24" t="s">
        <v>3919</v>
      </c>
      <c r="E1924" s="25">
        <v>-2045356.8</v>
      </c>
      <c r="F1924" s="25">
        <v>-2045356.8</v>
      </c>
      <c r="G1924" s="25">
        <v>-5314429.17</v>
      </c>
      <c r="H1924" s="25">
        <v>-5649793.6799999997</v>
      </c>
      <c r="I1924" s="25">
        <v>-5984573.7000000002</v>
      </c>
      <c r="J1924" s="25">
        <v>-6320522.6900000004</v>
      </c>
      <c r="K1924" s="25">
        <v>-15544397.68</v>
      </c>
      <c r="L1924" s="25">
        <v>-15851184.890000001</v>
      </c>
      <c r="M1924" s="25">
        <v>-16157972.15</v>
      </c>
      <c r="N1924" s="25">
        <v>-16464759.369999999</v>
      </c>
      <c r="O1924" s="25">
        <v>-16771546.59</v>
      </c>
      <c r="P1924" s="25">
        <v>-17078333.82</v>
      </c>
      <c r="Q1924" s="25">
        <v>-17385121.059999999</v>
      </c>
      <c r="R1924" s="25">
        <f t="shared" si="276"/>
        <v>-11074842.455833336</v>
      </c>
      <c r="T1924" s="26"/>
      <c r="U1924" s="26">
        <f>R1924</f>
        <v>-11074842.455833336</v>
      </c>
      <c r="V1924" s="26"/>
      <c r="W1924" s="26"/>
      <c r="X1924" s="26"/>
      <c r="Y1924" s="26"/>
      <c r="Z1924" s="26"/>
      <c r="AA1924" s="26"/>
      <c r="AB1924" s="1"/>
      <c r="AC1924" s="27">
        <f t="shared" si="273"/>
        <v>0</v>
      </c>
    </row>
    <row r="1925" spans="1:29" ht="13.5" hidden="1" outlineLevel="3" thickBot="1" x14ac:dyDescent="0.25">
      <c r="A1925" s="28" t="s">
        <v>3830</v>
      </c>
      <c r="B1925" s="28" t="s">
        <v>3831</v>
      </c>
      <c r="C1925" s="24" t="s">
        <v>3920</v>
      </c>
      <c r="D1925" s="24" t="s">
        <v>3921</v>
      </c>
      <c r="E1925" s="25">
        <v>-37392.959999999999</v>
      </c>
      <c r="F1925" s="25">
        <v>-37609.85</v>
      </c>
      <c r="G1925" s="25">
        <v>-37711.03</v>
      </c>
      <c r="H1925" s="25">
        <v>-96348.3</v>
      </c>
      <c r="I1925" s="25">
        <v>-96392.24</v>
      </c>
      <c r="J1925" s="25">
        <v>-96406.41</v>
      </c>
      <c r="K1925" s="25">
        <v>-96412.95</v>
      </c>
      <c r="L1925" s="25">
        <v>-96423.61</v>
      </c>
      <c r="M1925" s="25">
        <v>-96706.77</v>
      </c>
      <c r="N1925" s="25">
        <v>-96731.69</v>
      </c>
      <c r="O1925" s="25">
        <v>-96834.72</v>
      </c>
      <c r="P1925" s="25">
        <v>-96985.73</v>
      </c>
      <c r="Q1925" s="25">
        <v>-97071.81</v>
      </c>
      <c r="R1925" s="25">
        <f t="shared" si="276"/>
        <v>-84316.307083333333</v>
      </c>
      <c r="T1925" s="26"/>
      <c r="U1925" s="26"/>
      <c r="V1925" s="26">
        <f>R1925</f>
        <v>-84316.307083333333</v>
      </c>
      <c r="W1925" s="26"/>
      <c r="X1925" s="26"/>
      <c r="Y1925" s="26"/>
      <c r="Z1925" s="26">
        <f>V1925</f>
        <v>-84316.307083333333</v>
      </c>
      <c r="AA1925" s="26"/>
      <c r="AB1925" s="1"/>
      <c r="AC1925" s="27">
        <f t="shared" si="273"/>
        <v>0</v>
      </c>
    </row>
    <row r="1926" spans="1:29" ht="13.5" hidden="1" outlineLevel="3" thickBot="1" x14ac:dyDescent="0.25">
      <c r="A1926" s="28" t="s">
        <v>3830</v>
      </c>
      <c r="B1926" s="28" t="s">
        <v>3831</v>
      </c>
      <c r="C1926" s="24" t="s">
        <v>3922</v>
      </c>
      <c r="D1926" s="24" t="s">
        <v>3923</v>
      </c>
      <c r="E1926" s="25">
        <v>-176392.52</v>
      </c>
      <c r="F1926" s="25">
        <v>-175832.53</v>
      </c>
      <c r="G1926" s="25">
        <v>-175272.57</v>
      </c>
      <c r="H1926" s="25">
        <v>-174712.59</v>
      </c>
      <c r="I1926" s="25">
        <v>-174135.61</v>
      </c>
      <c r="J1926" s="25">
        <v>-173592.63</v>
      </c>
      <c r="K1926" s="25">
        <v>-173032.65</v>
      </c>
      <c r="L1926" s="25">
        <v>-172472.69</v>
      </c>
      <c r="M1926" s="25">
        <v>-171912.71</v>
      </c>
      <c r="N1926" s="25">
        <v>-171352.75</v>
      </c>
      <c r="O1926" s="25">
        <v>-170792.76</v>
      </c>
      <c r="P1926" s="25">
        <v>-170232.78</v>
      </c>
      <c r="Q1926" s="25">
        <v>-169672.79</v>
      </c>
      <c r="R1926" s="25">
        <f t="shared" si="276"/>
        <v>-173031.24374999999</v>
      </c>
      <c r="T1926" s="26"/>
      <c r="U1926" s="26"/>
      <c r="V1926" s="26">
        <f>R1926</f>
        <v>-173031.24374999999</v>
      </c>
      <c r="W1926" s="26"/>
      <c r="X1926" s="26"/>
      <c r="Y1926" s="26"/>
      <c r="Z1926" s="26">
        <f>V1926</f>
        <v>-173031.24374999999</v>
      </c>
      <c r="AA1926" s="26"/>
      <c r="AB1926" s="1"/>
      <c r="AC1926" s="27">
        <f t="shared" si="273"/>
        <v>0</v>
      </c>
    </row>
    <row r="1927" spans="1:29" ht="13.5" hidden="1" outlineLevel="3" thickBot="1" x14ac:dyDescent="0.25">
      <c r="A1927" s="28" t="s">
        <v>3830</v>
      </c>
      <c r="B1927" s="28" t="s">
        <v>3831</v>
      </c>
      <c r="C1927" s="24" t="s">
        <v>3924</v>
      </c>
      <c r="D1927" s="24" t="s">
        <v>3925</v>
      </c>
      <c r="E1927" s="25">
        <v>0</v>
      </c>
      <c r="F1927" s="25">
        <v>0</v>
      </c>
      <c r="G1927" s="25">
        <v>-469886.23</v>
      </c>
      <c r="H1927" s="25">
        <v>-1504298.17</v>
      </c>
      <c r="I1927" s="25">
        <v>-2681717.1800000002</v>
      </c>
      <c r="J1927" s="25">
        <v>-2194030.15</v>
      </c>
      <c r="K1927" s="25">
        <v>-3181956.43</v>
      </c>
      <c r="L1927" s="25">
        <v>-2786835.16</v>
      </c>
      <c r="M1927" s="25">
        <v>-3075232.28</v>
      </c>
      <c r="N1927" s="25">
        <v>-3338577.3</v>
      </c>
      <c r="O1927" s="25">
        <v>-3814875.43</v>
      </c>
      <c r="P1927" s="25">
        <v>-5300282.12</v>
      </c>
      <c r="Q1927" s="25">
        <v>-5754499.7699999996</v>
      </c>
      <c r="R1927" s="25">
        <f t="shared" si="276"/>
        <v>-2602078.3612500001</v>
      </c>
      <c r="T1927" s="26"/>
      <c r="U1927" s="26"/>
      <c r="V1927" s="26">
        <f>R1927</f>
        <v>-2602078.3612500001</v>
      </c>
      <c r="W1927" s="26"/>
      <c r="X1927" s="26"/>
      <c r="Y1927" s="26"/>
      <c r="Z1927" s="26"/>
      <c r="AA1927" s="26">
        <f>V1927</f>
        <v>-2602078.3612500001</v>
      </c>
      <c r="AB1927" s="1"/>
      <c r="AC1927" s="27">
        <f t="shared" si="273"/>
        <v>0</v>
      </c>
    </row>
    <row r="1928" spans="1:29" ht="13.5" hidden="1" outlineLevel="3" thickBot="1" x14ac:dyDescent="0.25">
      <c r="A1928" s="28" t="s">
        <v>3830</v>
      </c>
      <c r="B1928" s="28" t="s">
        <v>3831</v>
      </c>
      <c r="C1928" s="24" t="s">
        <v>3926</v>
      </c>
      <c r="D1928" s="24" t="s">
        <v>3927</v>
      </c>
      <c r="E1928" s="25">
        <v>-989989.96</v>
      </c>
      <c r="F1928" s="25">
        <v>-1180791.3400000001</v>
      </c>
      <c r="G1928" s="25">
        <v>-1250065.25</v>
      </c>
      <c r="H1928" s="25">
        <v>-1132992.1499999999</v>
      </c>
      <c r="I1928" s="25">
        <v>-1170305.1599999999</v>
      </c>
      <c r="J1928" s="25">
        <v>-1113903.56</v>
      </c>
      <c r="K1928" s="25">
        <v>-867976.81</v>
      </c>
      <c r="L1928" s="25">
        <v>-837591.67</v>
      </c>
      <c r="M1928" s="25">
        <v>-951094.37</v>
      </c>
      <c r="N1928" s="25">
        <v>-864247.43</v>
      </c>
      <c r="O1928" s="25">
        <v>-932989.26</v>
      </c>
      <c r="P1928" s="25">
        <v>-788569.36</v>
      </c>
      <c r="Q1928" s="25">
        <v>-652451.03</v>
      </c>
      <c r="R1928" s="25">
        <f t="shared" si="276"/>
        <v>-992645.57124999992</v>
      </c>
      <c r="T1928" s="26"/>
      <c r="U1928" s="26"/>
      <c r="V1928" s="26">
        <f>R1928</f>
        <v>-992645.57124999992</v>
      </c>
      <c r="W1928" s="26"/>
      <c r="X1928" s="26"/>
      <c r="Y1928" s="26"/>
      <c r="Z1928" s="26">
        <f>V1928</f>
        <v>-992645.57124999992</v>
      </c>
      <c r="AA1928" s="26"/>
      <c r="AB1928" s="1"/>
      <c r="AC1928" s="27">
        <f t="shared" si="273"/>
        <v>0</v>
      </c>
    </row>
    <row r="1929" spans="1:29" ht="13.5" hidden="1" outlineLevel="3" thickBot="1" x14ac:dyDescent="0.25">
      <c r="A1929" s="28" t="s">
        <v>3830</v>
      </c>
      <c r="B1929" s="28" t="s">
        <v>3831</v>
      </c>
      <c r="C1929" s="24" t="s">
        <v>3928</v>
      </c>
      <c r="D1929" s="24" t="s">
        <v>3929</v>
      </c>
      <c r="E1929" s="25">
        <v>-321954.46999999997</v>
      </c>
      <c r="F1929" s="25">
        <v>-320457.58</v>
      </c>
      <c r="G1929" s="25">
        <v>-493019.99</v>
      </c>
      <c r="H1929" s="25">
        <v>-490713.49</v>
      </c>
      <c r="I1929" s="25">
        <v>-488359.35</v>
      </c>
      <c r="J1929" s="25">
        <v>-486100.56</v>
      </c>
      <c r="K1929" s="25">
        <v>-620091.5</v>
      </c>
      <c r="L1929" s="25">
        <v>-610466.06999999995</v>
      </c>
      <c r="M1929" s="25">
        <v>-607706.06000000006</v>
      </c>
      <c r="N1929" s="25">
        <v>-604937.04</v>
      </c>
      <c r="O1929" s="25">
        <v>-602168</v>
      </c>
      <c r="P1929" s="25">
        <v>-599398.96</v>
      </c>
      <c r="Q1929" s="25">
        <v>-596629.92000000004</v>
      </c>
      <c r="R1929" s="25">
        <f t="shared" si="276"/>
        <v>-531892.56625000003</v>
      </c>
      <c r="T1929" s="26"/>
      <c r="U1929" s="26">
        <f>R1929</f>
        <v>-531892.56625000003</v>
      </c>
      <c r="V1929" s="26"/>
      <c r="W1929" s="26"/>
      <c r="X1929" s="26"/>
      <c r="Y1929" s="26"/>
      <c r="Z1929" s="26"/>
      <c r="AA1929" s="26"/>
      <c r="AB1929" s="1"/>
      <c r="AC1929" s="27">
        <f t="shared" si="273"/>
        <v>0</v>
      </c>
    </row>
    <row r="1930" spans="1:29" ht="13.5" hidden="1" outlineLevel="3" thickBot="1" x14ac:dyDescent="0.25">
      <c r="A1930" s="28" t="s">
        <v>3830</v>
      </c>
      <c r="B1930" s="28" t="s">
        <v>3831</v>
      </c>
      <c r="C1930" s="24" t="s">
        <v>3930</v>
      </c>
      <c r="D1930" s="24" t="s">
        <v>3931</v>
      </c>
      <c r="E1930" s="25">
        <v>-9412.84</v>
      </c>
      <c r="F1930" s="25">
        <v>-9422.58</v>
      </c>
      <c r="G1930" s="25">
        <v>-9432.33</v>
      </c>
      <c r="H1930" s="25">
        <v>-9442.07</v>
      </c>
      <c r="I1930" s="25">
        <v>-9450.9</v>
      </c>
      <c r="J1930" s="25">
        <v>-9461.6</v>
      </c>
      <c r="K1930" s="25">
        <v>-9471.39</v>
      </c>
      <c r="L1930" s="25">
        <v>-9485.76</v>
      </c>
      <c r="M1930" s="25">
        <v>-9500.1200000000008</v>
      </c>
      <c r="N1930" s="25">
        <v>-9514.5300000000007</v>
      </c>
      <c r="O1930" s="25">
        <v>-9528.9699999999993</v>
      </c>
      <c r="P1930" s="25">
        <v>-9543.43</v>
      </c>
      <c r="Q1930" s="25">
        <v>-9557.89</v>
      </c>
      <c r="R1930" s="25">
        <f t="shared" si="276"/>
        <v>-9478.253749999998</v>
      </c>
      <c r="T1930" s="26"/>
      <c r="U1930" s="26"/>
      <c r="V1930" s="26">
        <f>R1930</f>
        <v>-9478.253749999998</v>
      </c>
      <c r="W1930" s="26"/>
      <c r="X1930" s="26"/>
      <c r="Y1930" s="26"/>
      <c r="Z1930" s="26">
        <f>V1930</f>
        <v>-9478.253749999998</v>
      </c>
      <c r="AA1930" s="26"/>
      <c r="AB1930" s="1"/>
      <c r="AC1930" s="27">
        <f t="shared" si="273"/>
        <v>0</v>
      </c>
    </row>
    <row r="1931" spans="1:29" ht="13.5" hidden="1" outlineLevel="3" thickBot="1" x14ac:dyDescent="0.25">
      <c r="A1931" s="28" t="s">
        <v>3830</v>
      </c>
      <c r="B1931" s="28" t="s">
        <v>3831</v>
      </c>
      <c r="C1931" s="24" t="s">
        <v>3932</v>
      </c>
      <c r="D1931" s="24" t="s">
        <v>3933</v>
      </c>
      <c r="E1931" s="25">
        <v>595066.24</v>
      </c>
      <c r="F1931" s="25">
        <v>600802.77</v>
      </c>
      <c r="G1931" s="25">
        <v>617496.05000000005</v>
      </c>
      <c r="H1931" s="25">
        <v>640047.04</v>
      </c>
      <c r="I1931" s="25">
        <v>668979.43999999994</v>
      </c>
      <c r="J1931" s="25">
        <v>689582.53</v>
      </c>
      <c r="K1931" s="25">
        <v>746616.26</v>
      </c>
      <c r="L1931" s="25">
        <v>743488.92</v>
      </c>
      <c r="M1931" s="25">
        <v>766903.16</v>
      </c>
      <c r="N1931" s="25">
        <v>771558.97</v>
      </c>
      <c r="O1931" s="25">
        <v>771512.64</v>
      </c>
      <c r="P1931" s="25">
        <v>776537.11</v>
      </c>
      <c r="Q1931" s="25">
        <v>784615.92</v>
      </c>
      <c r="R1931" s="25">
        <f t="shared" si="276"/>
        <v>706947.16416666668</v>
      </c>
      <c r="T1931" s="26"/>
      <c r="U1931" s="26"/>
      <c r="V1931" s="26">
        <f t="shared" ref="V1931:V1949" si="279">R1931</f>
        <v>706947.16416666668</v>
      </c>
      <c r="W1931" s="26"/>
      <c r="X1931" s="26"/>
      <c r="Y1931" s="26">
        <f>V1931</f>
        <v>706947.16416666668</v>
      </c>
      <c r="Z1931" s="26"/>
      <c r="AA1931" s="26"/>
      <c r="AB1931" s="1"/>
      <c r="AC1931" s="27">
        <f t="shared" si="273"/>
        <v>1</v>
      </c>
    </row>
    <row r="1932" spans="1:29" ht="13.5" hidden="1" outlineLevel="3" thickBot="1" x14ac:dyDescent="0.25">
      <c r="A1932" s="28" t="s">
        <v>3830</v>
      </c>
      <c r="B1932" s="28" t="s">
        <v>3831</v>
      </c>
      <c r="C1932" s="24" t="s">
        <v>3934</v>
      </c>
      <c r="D1932" s="24" t="s">
        <v>3935</v>
      </c>
      <c r="E1932" s="25">
        <v>-1863479.45</v>
      </c>
      <c r="F1932" s="25">
        <v>-5285336.71</v>
      </c>
      <c r="G1932" s="25">
        <v>-6959174.1600000001</v>
      </c>
      <c r="H1932" s="25">
        <v>-7137006.2699999996</v>
      </c>
      <c r="I1932" s="25">
        <v>-6681513.8799999999</v>
      </c>
      <c r="J1932" s="25">
        <v>-5146559.3600000003</v>
      </c>
      <c r="K1932" s="25">
        <v>-5130426.42</v>
      </c>
      <c r="L1932" s="25">
        <v>-5788416.8499999996</v>
      </c>
      <c r="M1932" s="25">
        <v>-5415150.5999999996</v>
      </c>
      <c r="N1932" s="25">
        <v>-5483815.5999999996</v>
      </c>
      <c r="O1932" s="25">
        <v>-5918697.8600000003</v>
      </c>
      <c r="P1932" s="25">
        <v>-6482648.8700000001</v>
      </c>
      <c r="Q1932" s="25">
        <v>-7809458.4400000004</v>
      </c>
      <c r="R1932" s="25">
        <f t="shared" si="276"/>
        <v>-5855434.6270833341</v>
      </c>
      <c r="T1932" s="26"/>
      <c r="U1932" s="26"/>
      <c r="V1932" s="26">
        <f t="shared" si="279"/>
        <v>-5855434.6270833341</v>
      </c>
      <c r="W1932" s="26"/>
      <c r="X1932" s="26"/>
      <c r="Y1932" s="26"/>
      <c r="Z1932" s="26">
        <f>V1932</f>
        <v>-5855434.6270833341</v>
      </c>
      <c r="AA1932" s="26"/>
      <c r="AB1932" s="1"/>
      <c r="AC1932" s="27">
        <f t="shared" si="273"/>
        <v>0</v>
      </c>
    </row>
    <row r="1933" spans="1:29" ht="13.5" hidden="1" outlineLevel="3" thickBot="1" x14ac:dyDescent="0.25">
      <c r="A1933" s="28" t="s">
        <v>3830</v>
      </c>
      <c r="B1933" s="28" t="s">
        <v>3831</v>
      </c>
      <c r="C1933" s="24" t="s">
        <v>3936</v>
      </c>
      <c r="D1933" s="24" t="s">
        <v>3937</v>
      </c>
      <c r="E1933" s="25">
        <v>-5179345.93</v>
      </c>
      <c r="F1933" s="25">
        <v>-6287177.8499999996</v>
      </c>
      <c r="G1933" s="25">
        <v>-6869954.1200000001</v>
      </c>
      <c r="H1933" s="25">
        <v>-6726642.7400000002</v>
      </c>
      <c r="I1933" s="25">
        <v>-6986911.4299999997</v>
      </c>
      <c r="J1933" s="25">
        <v>-6607865.04</v>
      </c>
      <c r="K1933" s="25">
        <v>-6504908.71</v>
      </c>
      <c r="L1933" s="25">
        <v>-6547961.5199999996</v>
      </c>
      <c r="M1933" s="25">
        <v>-6119851.3899999997</v>
      </c>
      <c r="N1933" s="25">
        <v>-6449360.0499999998</v>
      </c>
      <c r="O1933" s="25">
        <v>-6352948.7199999997</v>
      </c>
      <c r="P1933" s="25">
        <v>-7095473.7199999997</v>
      </c>
      <c r="Q1933" s="25">
        <v>-7090715.8300000001</v>
      </c>
      <c r="R1933" s="25">
        <f t="shared" si="276"/>
        <v>-6557007.1808333332</v>
      </c>
      <c r="T1933" s="26"/>
      <c r="U1933" s="26"/>
      <c r="V1933" s="26">
        <f t="shared" si="279"/>
        <v>-6557007.1808333332</v>
      </c>
      <c r="W1933" s="26"/>
      <c r="X1933" s="26"/>
      <c r="Y1933" s="26"/>
      <c r="Z1933" s="26">
        <f t="shared" ref="Z1933:Z1936" si="280">V1933</f>
        <v>-6557007.1808333332</v>
      </c>
      <c r="AA1933" s="26"/>
      <c r="AB1933" s="1"/>
      <c r="AC1933" s="27">
        <f t="shared" si="273"/>
        <v>0</v>
      </c>
    </row>
    <row r="1934" spans="1:29" ht="13.5" hidden="1" outlineLevel="3" thickBot="1" x14ac:dyDescent="0.25">
      <c r="A1934" s="28" t="s">
        <v>3830</v>
      </c>
      <c r="B1934" s="28" t="s">
        <v>3831</v>
      </c>
      <c r="C1934" s="24" t="s">
        <v>3938</v>
      </c>
      <c r="D1934" s="24" t="s">
        <v>3939</v>
      </c>
      <c r="E1934" s="25">
        <v>-65307.86</v>
      </c>
      <c r="F1934" s="25">
        <v>-64872.47</v>
      </c>
      <c r="G1934" s="25">
        <v>-64437.09</v>
      </c>
      <c r="H1934" s="25">
        <v>-64001.7</v>
      </c>
      <c r="I1934" s="25">
        <v>-63560.1</v>
      </c>
      <c r="J1934" s="25">
        <v>-63130.93</v>
      </c>
      <c r="K1934" s="25">
        <v>-62695.54</v>
      </c>
      <c r="L1934" s="25">
        <v>-62260.160000000003</v>
      </c>
      <c r="M1934" s="25">
        <v>-61824.77</v>
      </c>
      <c r="N1934" s="25">
        <v>-61389.35</v>
      </c>
      <c r="O1934" s="25">
        <v>-60953.98</v>
      </c>
      <c r="P1934" s="25">
        <v>-60518.59</v>
      </c>
      <c r="Q1934" s="25">
        <v>-60083.22</v>
      </c>
      <c r="R1934" s="25">
        <f t="shared" si="276"/>
        <v>-62695.018333333333</v>
      </c>
      <c r="T1934" s="26"/>
      <c r="U1934" s="26"/>
      <c r="V1934" s="26">
        <f t="shared" si="279"/>
        <v>-62695.018333333333</v>
      </c>
      <c r="W1934" s="26"/>
      <c r="X1934" s="26"/>
      <c r="Y1934" s="26"/>
      <c r="Z1934" s="26">
        <f t="shared" si="280"/>
        <v>-62695.018333333333</v>
      </c>
      <c r="AA1934" s="26"/>
      <c r="AB1934" s="1"/>
      <c r="AC1934" s="27">
        <f t="shared" si="273"/>
        <v>0</v>
      </c>
    </row>
    <row r="1935" spans="1:29" ht="13.5" hidden="1" outlineLevel="3" thickBot="1" x14ac:dyDescent="0.25">
      <c r="A1935" s="28" t="s">
        <v>3830</v>
      </c>
      <c r="B1935" s="28" t="s">
        <v>3831</v>
      </c>
      <c r="C1935" s="24" t="s">
        <v>3940</v>
      </c>
      <c r="D1935" s="24" t="s">
        <v>3941</v>
      </c>
      <c r="E1935" s="25">
        <v>-8731.61</v>
      </c>
      <c r="F1935" s="25">
        <v>-8458.73</v>
      </c>
      <c r="G1935" s="25">
        <v>-8185.88</v>
      </c>
      <c r="H1935" s="25">
        <v>-7913.01</v>
      </c>
      <c r="I1935" s="25">
        <v>-7639.4</v>
      </c>
      <c r="J1935" s="25">
        <v>-7367.29</v>
      </c>
      <c r="K1935" s="25">
        <v>-7094.44</v>
      </c>
      <c r="L1935" s="25">
        <v>-6821.55</v>
      </c>
      <c r="M1935" s="25">
        <v>-6548.71</v>
      </c>
      <c r="N1935" s="25">
        <v>-6275.82</v>
      </c>
      <c r="O1935" s="25">
        <v>-6002.98</v>
      </c>
      <c r="P1935" s="25">
        <v>-5730.09</v>
      </c>
      <c r="Q1935" s="25">
        <v>-5457.25</v>
      </c>
      <c r="R1935" s="25">
        <f t="shared" si="276"/>
        <v>-7094.360833333335</v>
      </c>
      <c r="T1935" s="26"/>
      <c r="U1935" s="26"/>
      <c r="V1935" s="26">
        <f t="shared" si="279"/>
        <v>-7094.360833333335</v>
      </c>
      <c r="W1935" s="26"/>
      <c r="X1935" s="26"/>
      <c r="Y1935" s="26"/>
      <c r="Z1935" s="26">
        <f t="shared" si="280"/>
        <v>-7094.360833333335</v>
      </c>
      <c r="AA1935" s="26"/>
      <c r="AB1935" s="1"/>
      <c r="AC1935" s="27">
        <f t="shared" si="273"/>
        <v>0</v>
      </c>
    </row>
    <row r="1936" spans="1:29" ht="13.5" hidden="1" outlineLevel="3" thickBot="1" x14ac:dyDescent="0.25">
      <c r="A1936" s="28" t="s">
        <v>3830</v>
      </c>
      <c r="B1936" s="28" t="s">
        <v>3831</v>
      </c>
      <c r="C1936" s="24" t="s">
        <v>3942</v>
      </c>
      <c r="D1936" s="24" t="s">
        <v>3943</v>
      </c>
      <c r="E1936" s="25">
        <v>-48827696.920000002</v>
      </c>
      <c r="F1936" s="25">
        <v>-47939712.299999997</v>
      </c>
      <c r="G1936" s="25">
        <v>-47754810.950000003</v>
      </c>
      <c r="H1936" s="25">
        <v>-47878937.359999999</v>
      </c>
      <c r="I1936" s="25">
        <v>-48198382.869999997</v>
      </c>
      <c r="J1936" s="25">
        <v>-48798447.689999998</v>
      </c>
      <c r="K1936" s="25">
        <v>-51023353.170000002</v>
      </c>
      <c r="L1936" s="25">
        <v>-50857218.549999997</v>
      </c>
      <c r="M1936" s="25">
        <v>-50694474.189999998</v>
      </c>
      <c r="N1936" s="25">
        <v>-50918468.920000002</v>
      </c>
      <c r="O1936" s="25">
        <v>-51063524.990000002</v>
      </c>
      <c r="P1936" s="25">
        <v>-51534087.299999997</v>
      </c>
      <c r="Q1936" s="25">
        <v>-52102723.219999999</v>
      </c>
      <c r="R1936" s="25">
        <f t="shared" si="276"/>
        <v>-49760552.363333344</v>
      </c>
      <c r="T1936" s="26"/>
      <c r="U1936" s="26"/>
      <c r="V1936" s="26">
        <f t="shared" si="279"/>
        <v>-49760552.363333344</v>
      </c>
      <c r="W1936" s="26"/>
      <c r="X1936" s="26"/>
      <c r="Y1936" s="26"/>
      <c r="Z1936" s="26">
        <f t="shared" si="280"/>
        <v>-49760552.363333344</v>
      </c>
      <c r="AA1936" s="26"/>
      <c r="AB1936" s="1"/>
      <c r="AC1936" s="27">
        <f t="shared" si="273"/>
        <v>0</v>
      </c>
    </row>
    <row r="1937" spans="1:30" ht="15.75" hidden="1" outlineLevel="3" thickBot="1" x14ac:dyDescent="0.3">
      <c r="A1937" s="28" t="s">
        <v>3830</v>
      </c>
      <c r="B1937" s="28" t="s">
        <v>3831</v>
      </c>
      <c r="C1937" s="24" t="s">
        <v>3944</v>
      </c>
      <c r="D1937" s="24" t="s">
        <v>3945</v>
      </c>
      <c r="E1937" s="25">
        <v>-28670473.609999999</v>
      </c>
      <c r="F1937" s="25">
        <v>-28572663.02</v>
      </c>
      <c r="G1937" s="25">
        <v>-28579599.420000002</v>
      </c>
      <c r="H1937" s="25">
        <v>-28545778.52</v>
      </c>
      <c r="I1937" s="25">
        <v>-28459562.23</v>
      </c>
      <c r="J1937" s="25">
        <v>-28372402.18</v>
      </c>
      <c r="K1937" s="25">
        <v>-27388281.289999999</v>
      </c>
      <c r="L1937" s="25">
        <v>-27481507.969999999</v>
      </c>
      <c r="M1937" s="25">
        <v>-27681736.829999998</v>
      </c>
      <c r="N1937" s="25">
        <v>-27570658.379999999</v>
      </c>
      <c r="O1937" s="25">
        <v>-27464461.079999998</v>
      </c>
      <c r="P1937" s="25">
        <v>-27354316.030000001</v>
      </c>
      <c r="Q1937" s="25">
        <v>-27233247.57</v>
      </c>
      <c r="R1937" s="25">
        <f t="shared" si="276"/>
        <v>-27951902.294999998</v>
      </c>
      <c r="T1937" s="26"/>
      <c r="U1937" s="26"/>
      <c r="V1937" s="26">
        <f t="shared" si="279"/>
        <v>-27951902.294999998</v>
      </c>
      <c r="W1937" s="26"/>
      <c r="X1937" s="26"/>
      <c r="Y1937" s="26">
        <v>-1980275.165854106</v>
      </c>
      <c r="Z1937" s="26">
        <f>V1937-Y1937</f>
        <v>-25971627.12914589</v>
      </c>
      <c r="AA1937" s="26"/>
      <c r="AB1937" s="1"/>
      <c r="AC1937" s="27">
        <f t="shared" si="273"/>
        <v>7.0845810240555085E-2</v>
      </c>
      <c r="AD1937" s="15"/>
    </row>
    <row r="1938" spans="1:30" ht="13.5" hidden="1" outlineLevel="3" thickBot="1" x14ac:dyDescent="0.25">
      <c r="A1938" s="28" t="s">
        <v>3830</v>
      </c>
      <c r="B1938" s="28" t="s">
        <v>3831</v>
      </c>
      <c r="C1938" s="24" t="s">
        <v>3946</v>
      </c>
      <c r="D1938" s="24" t="s">
        <v>3947</v>
      </c>
      <c r="E1938" s="25">
        <v>-0.15</v>
      </c>
      <c r="F1938" s="25">
        <v>0</v>
      </c>
      <c r="G1938" s="25">
        <v>0</v>
      </c>
      <c r="H1938" s="25">
        <v>0</v>
      </c>
      <c r="I1938" s="25">
        <v>0</v>
      </c>
      <c r="J1938" s="25">
        <v>0</v>
      </c>
      <c r="K1938" s="25">
        <v>0</v>
      </c>
      <c r="L1938" s="25">
        <v>0</v>
      </c>
      <c r="M1938" s="25">
        <v>0</v>
      </c>
      <c r="N1938" s="25">
        <v>0</v>
      </c>
      <c r="O1938" s="25">
        <v>0</v>
      </c>
      <c r="P1938" s="25">
        <v>0</v>
      </c>
      <c r="Q1938" s="25">
        <v>0</v>
      </c>
      <c r="R1938" s="25">
        <f t="shared" si="276"/>
        <v>-6.2499999999999995E-3</v>
      </c>
      <c r="T1938" s="26"/>
      <c r="U1938" s="26"/>
      <c r="V1938" s="26">
        <f t="shared" si="279"/>
        <v>-6.2499999999999995E-3</v>
      </c>
      <c r="W1938" s="26"/>
      <c r="X1938" s="26"/>
      <c r="Y1938" s="26">
        <f>V1938</f>
        <v>-6.2499999999999995E-3</v>
      </c>
      <c r="Z1938" s="26"/>
      <c r="AA1938" s="26"/>
      <c r="AB1938" s="1"/>
      <c r="AC1938" s="27">
        <f t="shared" si="273"/>
        <v>1</v>
      </c>
    </row>
    <row r="1939" spans="1:30" ht="13.5" hidden="1" outlineLevel="3" thickBot="1" x14ac:dyDescent="0.25">
      <c r="A1939" s="28" t="s">
        <v>3830</v>
      </c>
      <c r="B1939" s="28" t="s">
        <v>3831</v>
      </c>
      <c r="C1939" s="24" t="s">
        <v>3948</v>
      </c>
      <c r="D1939" s="24" t="s">
        <v>3949</v>
      </c>
      <c r="E1939" s="25">
        <v>-565802.19999999995</v>
      </c>
      <c r="F1939" s="25">
        <v>-569326.71</v>
      </c>
      <c r="G1939" s="25">
        <v>-572872.5</v>
      </c>
      <c r="H1939" s="25">
        <v>-581581.93000000005</v>
      </c>
      <c r="I1939" s="25">
        <v>-585144.03</v>
      </c>
      <c r="J1939" s="25">
        <v>-614437.56000000006</v>
      </c>
      <c r="K1939" s="25">
        <v>-624976.76</v>
      </c>
      <c r="L1939" s="25">
        <v>-628854.97</v>
      </c>
      <c r="M1939" s="25">
        <v>-632756.55000000005</v>
      </c>
      <c r="N1939" s="25">
        <v>-661618.75</v>
      </c>
      <c r="O1939" s="25">
        <v>-665715.80000000005</v>
      </c>
      <c r="P1939" s="25">
        <v>-671104.12</v>
      </c>
      <c r="Q1939" s="25">
        <v>-678605.16</v>
      </c>
      <c r="R1939" s="25">
        <f t="shared" si="276"/>
        <v>-619216.11333333328</v>
      </c>
      <c r="T1939" s="26"/>
      <c r="U1939" s="26"/>
      <c r="V1939" s="26">
        <f t="shared" si="279"/>
        <v>-619216.11333333328</v>
      </c>
      <c r="W1939" s="26"/>
      <c r="X1939" s="26"/>
      <c r="Y1939" s="26"/>
      <c r="Z1939" s="26">
        <f>V1939</f>
        <v>-619216.11333333328</v>
      </c>
      <c r="AA1939" s="26"/>
      <c r="AB1939" s="1"/>
      <c r="AC1939" s="27">
        <f t="shared" si="273"/>
        <v>0</v>
      </c>
    </row>
    <row r="1940" spans="1:30" ht="13.5" hidden="1" outlineLevel="3" thickBot="1" x14ac:dyDescent="0.25">
      <c r="A1940" s="28" t="s">
        <v>3830</v>
      </c>
      <c r="B1940" s="28" t="s">
        <v>3831</v>
      </c>
      <c r="C1940" s="24" t="s">
        <v>3950</v>
      </c>
      <c r="D1940" s="24" t="s">
        <v>3951</v>
      </c>
      <c r="E1940" s="25">
        <v>-56875002.359999999</v>
      </c>
      <c r="F1940" s="25">
        <v>-57696224.710000001</v>
      </c>
      <c r="G1940" s="25">
        <v>-58517447.100000001</v>
      </c>
      <c r="H1940" s="25">
        <v>-56793588.609999999</v>
      </c>
      <c r="I1940" s="25">
        <v>-57600393.829999998</v>
      </c>
      <c r="J1940" s="25">
        <v>-58418450.039999999</v>
      </c>
      <c r="K1940" s="25">
        <v>-59035189.149999999</v>
      </c>
      <c r="L1940" s="25">
        <v>-59649935.090000004</v>
      </c>
      <c r="M1940" s="25">
        <v>-59982018.939999998</v>
      </c>
      <c r="N1940" s="25">
        <v>-60747183.780000001</v>
      </c>
      <c r="O1940" s="25">
        <v>-61370159.710000001</v>
      </c>
      <c r="P1940" s="25">
        <v>-61992050.310000002</v>
      </c>
      <c r="Q1940" s="25">
        <v>-62907114.409999996</v>
      </c>
      <c r="R1940" s="25">
        <f t="shared" si="276"/>
        <v>-59307808.304583333</v>
      </c>
      <c r="T1940" s="26"/>
      <c r="U1940" s="26"/>
      <c r="V1940" s="26">
        <f t="shared" si="279"/>
        <v>-59307808.304583333</v>
      </c>
      <c r="W1940" s="26"/>
      <c r="X1940" s="26"/>
      <c r="Y1940" s="26"/>
      <c r="Z1940" s="26"/>
      <c r="AA1940" s="26">
        <f>V1940</f>
        <v>-59307808.304583333</v>
      </c>
      <c r="AB1940" s="1"/>
      <c r="AC1940" s="27">
        <f t="shared" si="273"/>
        <v>0</v>
      </c>
    </row>
    <row r="1941" spans="1:30" ht="13.5" hidden="1" outlineLevel="3" thickBot="1" x14ac:dyDescent="0.25">
      <c r="A1941" s="28" t="s">
        <v>3830</v>
      </c>
      <c r="B1941" s="28" t="s">
        <v>3831</v>
      </c>
      <c r="C1941" s="24" t="s">
        <v>3952</v>
      </c>
      <c r="D1941" s="24" t="s">
        <v>3953</v>
      </c>
      <c r="E1941" s="25">
        <v>-25409.93</v>
      </c>
      <c r="F1941" s="25">
        <v>-25409.93</v>
      </c>
      <c r="G1941" s="25">
        <v>-25409.93</v>
      </c>
      <c r="H1941" s="25">
        <v>-25409.93</v>
      </c>
      <c r="I1941" s="25">
        <v>-25407.45</v>
      </c>
      <c r="J1941" s="25">
        <v>-25409.93</v>
      </c>
      <c r="K1941" s="25">
        <v>0.22</v>
      </c>
      <c r="L1941" s="25">
        <v>-9834.64</v>
      </c>
      <c r="M1941" s="25">
        <v>-9834.64</v>
      </c>
      <c r="N1941" s="25">
        <v>-9834.64</v>
      </c>
      <c r="O1941" s="25">
        <v>-9834.64</v>
      </c>
      <c r="P1941" s="25">
        <v>-9834.64</v>
      </c>
      <c r="Q1941" s="25">
        <v>-9834.64</v>
      </c>
      <c r="R1941" s="25">
        <f t="shared" si="276"/>
        <v>-16153.536250000006</v>
      </c>
      <c r="T1941" s="26"/>
      <c r="U1941" s="26"/>
      <c r="V1941" s="26">
        <f t="shared" si="279"/>
        <v>-16153.536250000006</v>
      </c>
      <c r="W1941" s="26"/>
      <c r="X1941" s="26"/>
      <c r="Y1941" s="26"/>
      <c r="Z1941" s="26">
        <f>V1941</f>
        <v>-16153.536250000006</v>
      </c>
      <c r="AA1941" s="26"/>
      <c r="AB1941" s="1"/>
      <c r="AC1941" s="27">
        <f t="shared" si="273"/>
        <v>0</v>
      </c>
    </row>
    <row r="1942" spans="1:30" ht="13.5" hidden="1" outlineLevel="3" thickBot="1" x14ac:dyDescent="0.25">
      <c r="A1942" s="28" t="s">
        <v>3830</v>
      </c>
      <c r="B1942" s="28" t="s">
        <v>3831</v>
      </c>
      <c r="C1942" s="24" t="s">
        <v>3954</v>
      </c>
      <c r="D1942" s="24" t="s">
        <v>3955</v>
      </c>
      <c r="E1942" s="25">
        <v>0.02</v>
      </c>
      <c r="F1942" s="25">
        <v>0</v>
      </c>
      <c r="G1942" s="25">
        <v>0</v>
      </c>
      <c r="H1942" s="25">
        <v>0</v>
      </c>
      <c r="I1942" s="25">
        <v>0</v>
      </c>
      <c r="J1942" s="25">
        <v>0</v>
      </c>
      <c r="K1942" s="25">
        <v>0</v>
      </c>
      <c r="L1942" s="25">
        <v>0</v>
      </c>
      <c r="M1942" s="25">
        <v>0</v>
      </c>
      <c r="N1942" s="25">
        <v>0</v>
      </c>
      <c r="O1942" s="25">
        <v>0</v>
      </c>
      <c r="P1942" s="25">
        <v>0</v>
      </c>
      <c r="Q1942" s="25">
        <v>0</v>
      </c>
      <c r="R1942" s="25">
        <f t="shared" si="276"/>
        <v>8.3333333333333339E-4</v>
      </c>
      <c r="T1942" s="26"/>
      <c r="U1942" s="26"/>
      <c r="V1942" s="26">
        <f t="shared" si="279"/>
        <v>8.3333333333333339E-4</v>
      </c>
      <c r="W1942" s="26"/>
      <c r="X1942" s="26"/>
      <c r="Y1942" s="26"/>
      <c r="Z1942" s="26"/>
      <c r="AA1942" s="26">
        <f>V1942</f>
        <v>8.3333333333333339E-4</v>
      </c>
      <c r="AB1942" s="1"/>
      <c r="AC1942" s="27">
        <f t="shared" si="273"/>
        <v>0</v>
      </c>
    </row>
    <row r="1943" spans="1:30" ht="13.5" hidden="1" outlineLevel="3" thickBot="1" x14ac:dyDescent="0.25">
      <c r="A1943" s="28" t="s">
        <v>3830</v>
      </c>
      <c r="B1943" s="28" t="s">
        <v>3831</v>
      </c>
      <c r="C1943" s="24" t="s">
        <v>3956</v>
      </c>
      <c r="D1943" s="24" t="s">
        <v>3957</v>
      </c>
      <c r="E1943" s="25">
        <v>-0.74</v>
      </c>
      <c r="F1943" s="25">
        <v>0</v>
      </c>
      <c r="G1943" s="25">
        <v>0</v>
      </c>
      <c r="H1943" s="25">
        <v>0</v>
      </c>
      <c r="I1943" s="25">
        <v>0</v>
      </c>
      <c r="J1943" s="25">
        <v>0</v>
      </c>
      <c r="K1943" s="25">
        <v>0</v>
      </c>
      <c r="L1943" s="25">
        <v>0</v>
      </c>
      <c r="M1943" s="25">
        <v>0</v>
      </c>
      <c r="N1943" s="25">
        <v>0</v>
      </c>
      <c r="O1943" s="25">
        <v>0</v>
      </c>
      <c r="P1943" s="25">
        <v>0</v>
      </c>
      <c r="Q1943" s="25">
        <v>0</v>
      </c>
      <c r="R1943" s="25">
        <f t="shared" si="276"/>
        <v>-3.0833333333333334E-2</v>
      </c>
      <c r="T1943" s="26"/>
      <c r="U1943" s="26"/>
      <c r="V1943" s="26">
        <f t="shared" si="279"/>
        <v>-3.0833333333333334E-2</v>
      </c>
      <c r="W1943" s="26"/>
      <c r="X1943" s="26"/>
      <c r="Y1943" s="26"/>
      <c r="Z1943" s="26">
        <f>V1943</f>
        <v>-3.0833333333333334E-2</v>
      </c>
      <c r="AA1943" s="26"/>
      <c r="AB1943" s="1"/>
      <c r="AC1943" s="27">
        <f t="shared" ref="AC1943:AC2006" si="281">IF(V1943=0,0,Y1943/V1943)</f>
        <v>0</v>
      </c>
    </row>
    <row r="1944" spans="1:30" ht="13.5" hidden="1" outlineLevel="3" thickBot="1" x14ac:dyDescent="0.25">
      <c r="A1944" s="28" t="s">
        <v>3830</v>
      </c>
      <c r="B1944" s="28" t="s">
        <v>3831</v>
      </c>
      <c r="C1944" s="24" t="s">
        <v>3958</v>
      </c>
      <c r="D1944" s="24" t="s">
        <v>3959</v>
      </c>
      <c r="E1944" s="25">
        <v>-636721.13</v>
      </c>
      <c r="F1944" s="25">
        <v>-633203.31000000006</v>
      </c>
      <c r="G1944" s="25">
        <v>-629685.53</v>
      </c>
      <c r="H1944" s="25">
        <v>-626167.72</v>
      </c>
      <c r="I1944" s="25">
        <v>-622589.13</v>
      </c>
      <c r="J1944" s="25">
        <v>-619132.14</v>
      </c>
      <c r="K1944" s="25">
        <v>-615614.35</v>
      </c>
      <c r="L1944" s="25">
        <v>-612096.55000000005</v>
      </c>
      <c r="M1944" s="25">
        <v>-608578.77</v>
      </c>
      <c r="N1944" s="25">
        <v>-605060.94999999995</v>
      </c>
      <c r="O1944" s="25">
        <v>-601543.16</v>
      </c>
      <c r="P1944" s="25">
        <v>-598025.39</v>
      </c>
      <c r="Q1944" s="25">
        <v>-594507.56999999995</v>
      </c>
      <c r="R1944" s="25">
        <f t="shared" si="276"/>
        <v>-615609.27916666667</v>
      </c>
      <c r="T1944" s="26"/>
      <c r="U1944" s="26"/>
      <c r="V1944" s="26">
        <f t="shared" si="279"/>
        <v>-615609.27916666667</v>
      </c>
      <c r="W1944" s="26"/>
      <c r="X1944" s="26"/>
      <c r="Y1944" s="26">
        <v>-136437.37938357974</v>
      </c>
      <c r="Z1944" s="26">
        <f>V1944-Y1944</f>
        <v>-479171.89978308696</v>
      </c>
      <c r="AA1944" s="26"/>
      <c r="AB1944" s="1"/>
      <c r="AC1944" s="27">
        <f t="shared" si="281"/>
        <v>0.22162982918040361</v>
      </c>
    </row>
    <row r="1945" spans="1:30" ht="13.5" hidden="1" outlineLevel="3" thickBot="1" x14ac:dyDescent="0.25">
      <c r="A1945" s="28" t="s">
        <v>3830</v>
      </c>
      <c r="B1945" s="28" t="s">
        <v>3831</v>
      </c>
      <c r="C1945" s="24" t="s">
        <v>3960</v>
      </c>
      <c r="D1945" s="24" t="s">
        <v>3961</v>
      </c>
      <c r="E1945" s="25">
        <v>-1002513.92</v>
      </c>
      <c r="F1945" s="25">
        <v>-894126.24</v>
      </c>
      <c r="G1945" s="25">
        <v>-785738.61</v>
      </c>
      <c r="H1945" s="25">
        <v>-677350.94</v>
      </c>
      <c r="I1945" s="25">
        <v>-568907.72</v>
      </c>
      <c r="J1945" s="25">
        <v>-460575.63</v>
      </c>
      <c r="K1945" s="25">
        <v>-352187.98</v>
      </c>
      <c r="L1945" s="25">
        <v>-243800.3</v>
      </c>
      <c r="M1945" s="25">
        <v>-108388.16</v>
      </c>
      <c r="N1945" s="25">
        <v>-1475196.48</v>
      </c>
      <c r="O1945" s="25">
        <v>-1352263.49</v>
      </c>
      <c r="P1945" s="25">
        <v>-1234205.1499999999</v>
      </c>
      <c r="Q1945" s="25">
        <v>-1084461.45</v>
      </c>
      <c r="R1945" s="25">
        <f t="shared" si="276"/>
        <v>-766352.36541666661</v>
      </c>
      <c r="T1945" s="26"/>
      <c r="U1945" s="26"/>
      <c r="V1945" s="26">
        <f t="shared" si="279"/>
        <v>-766352.36541666661</v>
      </c>
      <c r="W1945" s="26"/>
      <c r="X1945" s="26"/>
      <c r="Y1945" s="26"/>
      <c r="Z1945" s="26">
        <f>V1945</f>
        <v>-766352.36541666661</v>
      </c>
      <c r="AA1945" s="26"/>
      <c r="AB1945" s="1"/>
      <c r="AC1945" s="27">
        <f t="shared" si="281"/>
        <v>0</v>
      </c>
    </row>
    <row r="1946" spans="1:30" ht="13.5" hidden="1" outlineLevel="3" thickBot="1" x14ac:dyDescent="0.25">
      <c r="A1946" s="28" t="s">
        <v>3830</v>
      </c>
      <c r="B1946" s="28" t="s">
        <v>3831</v>
      </c>
      <c r="C1946" s="24" t="s">
        <v>3962</v>
      </c>
      <c r="D1946" s="24" t="s">
        <v>3963</v>
      </c>
      <c r="E1946" s="25">
        <v>-1704835.54</v>
      </c>
      <c r="F1946" s="25">
        <v>-1562765.91</v>
      </c>
      <c r="G1946" s="25">
        <v>-1420696.25</v>
      </c>
      <c r="H1946" s="25">
        <v>-1278626.58</v>
      </c>
      <c r="I1946" s="25">
        <v>-1136445.93</v>
      </c>
      <c r="J1946" s="25">
        <v>-994487.25</v>
      </c>
      <c r="K1946" s="25">
        <v>-852417.61</v>
      </c>
      <c r="L1946" s="25">
        <v>-710347.96</v>
      </c>
      <c r="M1946" s="25">
        <v>-568278.29</v>
      </c>
      <c r="N1946" s="25">
        <v>-426208.63</v>
      </c>
      <c r="O1946" s="25">
        <v>-284138.98</v>
      </c>
      <c r="P1946" s="25">
        <v>-142069.31</v>
      </c>
      <c r="Q1946" s="25">
        <v>-1665560.98</v>
      </c>
      <c r="R1946" s="25">
        <f t="shared" si="276"/>
        <v>-921806.74666666694</v>
      </c>
      <c r="T1946" s="26"/>
      <c r="U1946" s="26"/>
      <c r="V1946" s="26">
        <f t="shared" si="279"/>
        <v>-921806.74666666694</v>
      </c>
      <c r="W1946" s="26"/>
      <c r="X1946" s="26"/>
      <c r="Y1946" s="26"/>
      <c r="Z1946" s="26">
        <f>V1946</f>
        <v>-921806.74666666694</v>
      </c>
      <c r="AA1946" s="26"/>
      <c r="AB1946" s="1"/>
      <c r="AC1946" s="27">
        <f t="shared" si="281"/>
        <v>0</v>
      </c>
    </row>
    <row r="1947" spans="1:30" ht="13.5" hidden="1" outlineLevel="3" thickBot="1" x14ac:dyDescent="0.25">
      <c r="A1947" s="28" t="s">
        <v>3830</v>
      </c>
      <c r="B1947" s="28" t="s">
        <v>3831</v>
      </c>
      <c r="C1947" s="24" t="s">
        <v>3964</v>
      </c>
      <c r="D1947" s="24" t="s">
        <v>3965</v>
      </c>
      <c r="E1947" s="25">
        <v>-69906.86</v>
      </c>
      <c r="F1947" s="25">
        <v>-55083.77</v>
      </c>
      <c r="G1947" s="25">
        <v>-46604.6</v>
      </c>
      <c r="H1947" s="25">
        <v>-34953.47</v>
      </c>
      <c r="I1947" s="25">
        <v>-23300.080000000002</v>
      </c>
      <c r="J1947" s="25">
        <v>-81557.95</v>
      </c>
      <c r="K1947" s="25">
        <v>-69906.84</v>
      </c>
      <c r="L1947" s="25">
        <v>-58255.72</v>
      </c>
      <c r="M1947" s="25">
        <v>-46604.6</v>
      </c>
      <c r="N1947" s="25">
        <v>-34953.5</v>
      </c>
      <c r="O1947" s="25">
        <v>-23302.37</v>
      </c>
      <c r="P1947" s="25">
        <v>-83831.17</v>
      </c>
      <c r="Q1947" s="25">
        <v>-72180.06</v>
      </c>
      <c r="R1947" s="25">
        <f t="shared" si="276"/>
        <v>-52449.794166666667</v>
      </c>
      <c r="T1947" s="26"/>
      <c r="U1947" s="26"/>
      <c r="V1947" s="26">
        <f t="shared" si="279"/>
        <v>-52449.794166666667</v>
      </c>
      <c r="W1947" s="26"/>
      <c r="X1947" s="26"/>
      <c r="Y1947" s="26"/>
      <c r="Z1947" s="26">
        <f t="shared" ref="Z1947:Z1948" si="282">V1947</f>
        <v>-52449.794166666667</v>
      </c>
      <c r="AA1947" s="26"/>
      <c r="AB1947" s="1"/>
      <c r="AC1947" s="27">
        <f t="shared" si="281"/>
        <v>0</v>
      </c>
    </row>
    <row r="1948" spans="1:30" ht="13.5" hidden="1" outlineLevel="3" thickBot="1" x14ac:dyDescent="0.25">
      <c r="A1948" s="28" t="s">
        <v>3830</v>
      </c>
      <c r="B1948" s="28" t="s">
        <v>3831</v>
      </c>
      <c r="C1948" s="24" t="s">
        <v>3966</v>
      </c>
      <c r="D1948" s="24" t="s">
        <v>3967</v>
      </c>
      <c r="E1948" s="25">
        <v>0</v>
      </c>
      <c r="F1948" s="25">
        <v>0</v>
      </c>
      <c r="G1948" s="25">
        <v>0</v>
      </c>
      <c r="H1948" s="25">
        <v>-122722.88</v>
      </c>
      <c r="I1948" s="25">
        <v>-81807.28</v>
      </c>
      <c r="J1948" s="25">
        <v>-40907.629999999997</v>
      </c>
      <c r="K1948" s="25">
        <v>0</v>
      </c>
      <c r="L1948" s="25">
        <v>0</v>
      </c>
      <c r="M1948" s="25">
        <v>0</v>
      </c>
      <c r="N1948" s="25">
        <v>-122722.9</v>
      </c>
      <c r="O1948" s="25">
        <v>-81815.25</v>
      </c>
      <c r="P1948" s="25">
        <v>-40907.629999999997</v>
      </c>
      <c r="Q1948" s="25">
        <v>0</v>
      </c>
      <c r="R1948" s="25">
        <f t="shared" si="276"/>
        <v>-40906.964166666665</v>
      </c>
      <c r="T1948" s="26"/>
      <c r="U1948" s="26"/>
      <c r="V1948" s="26">
        <f t="shared" si="279"/>
        <v>-40906.964166666665</v>
      </c>
      <c r="W1948" s="26"/>
      <c r="X1948" s="26"/>
      <c r="Y1948" s="26"/>
      <c r="Z1948" s="26">
        <f t="shared" si="282"/>
        <v>-40906.964166666665</v>
      </c>
      <c r="AA1948" s="26"/>
      <c r="AB1948" s="1"/>
      <c r="AC1948" s="27">
        <f t="shared" si="281"/>
        <v>0</v>
      </c>
    </row>
    <row r="1949" spans="1:30" ht="15.75" hidden="1" outlineLevel="3" thickBot="1" x14ac:dyDescent="0.3">
      <c r="A1949" s="28" t="s">
        <v>3830</v>
      </c>
      <c r="B1949" s="28" t="s">
        <v>3831</v>
      </c>
      <c r="C1949" s="24" t="s">
        <v>3968</v>
      </c>
      <c r="D1949" s="24" t="s">
        <v>3969</v>
      </c>
      <c r="E1949" s="25">
        <v>-1001497.21</v>
      </c>
      <c r="F1949" s="25">
        <v>-880601.37</v>
      </c>
      <c r="G1949" s="25">
        <v>-719805.2</v>
      </c>
      <c r="H1949" s="25">
        <v>-559008.97</v>
      </c>
      <c r="I1949" s="25">
        <v>-398173.91</v>
      </c>
      <c r="J1949" s="25">
        <v>-256239.35999999999</v>
      </c>
      <c r="K1949" s="25">
        <v>-76620.39</v>
      </c>
      <c r="L1949" s="25">
        <v>-782639.88</v>
      </c>
      <c r="M1949" s="25">
        <v>-691285.88</v>
      </c>
      <c r="N1949" s="25">
        <v>-816961.95</v>
      </c>
      <c r="O1949" s="25">
        <v>-821761.42</v>
      </c>
      <c r="P1949" s="25">
        <v>-667842.55000000005</v>
      </c>
      <c r="Q1949" s="25">
        <v>-977005.05</v>
      </c>
      <c r="R1949" s="25">
        <f t="shared" si="276"/>
        <v>-638349.33416666661</v>
      </c>
      <c r="T1949" s="26"/>
      <c r="U1949" s="26"/>
      <c r="V1949" s="26">
        <f t="shared" si="279"/>
        <v>-638349.33416666661</v>
      </c>
      <c r="W1949" s="26"/>
      <c r="X1949" s="26"/>
      <c r="Y1949" s="26">
        <v>-45224.375795556349</v>
      </c>
      <c r="Z1949" s="26">
        <f>V1949-Y1949</f>
        <v>-593124.95837111026</v>
      </c>
      <c r="AA1949" s="26"/>
      <c r="AB1949" s="1"/>
      <c r="AC1949" s="27">
        <f t="shared" si="281"/>
        <v>7.0845810240555085E-2</v>
      </c>
      <c r="AD1949" s="15"/>
    </row>
    <row r="1950" spans="1:30" ht="13.5" hidden="1" outlineLevel="3" thickBot="1" x14ac:dyDescent="0.25">
      <c r="A1950" s="28" t="s">
        <v>3830</v>
      </c>
      <c r="B1950" s="28" t="s">
        <v>3831</v>
      </c>
      <c r="C1950" s="24" t="s">
        <v>3970</v>
      </c>
      <c r="D1950" s="24" t="s">
        <v>3971</v>
      </c>
      <c r="E1950" s="25">
        <v>-25158279.93</v>
      </c>
      <c r="F1950" s="25">
        <v>-25259581.539999999</v>
      </c>
      <c r="G1950" s="25">
        <v>-20639914.809999999</v>
      </c>
      <c r="H1950" s="25">
        <v>-36563648.630000003</v>
      </c>
      <c r="I1950" s="25">
        <v>-28537838.68</v>
      </c>
      <c r="J1950" s="25">
        <v>-20658816.859999999</v>
      </c>
      <c r="K1950" s="25">
        <v>-13026246.59</v>
      </c>
      <c r="L1950" s="25">
        <v>-29215656.57</v>
      </c>
      <c r="M1950" s="25">
        <v>-26296259.41</v>
      </c>
      <c r="N1950" s="25">
        <v>-48009691.840000004</v>
      </c>
      <c r="O1950" s="25">
        <v>-78908751.150000006</v>
      </c>
      <c r="P1950" s="25">
        <v>-173414010.96000001</v>
      </c>
      <c r="Q1950" s="25">
        <v>-54763567.670000002</v>
      </c>
      <c r="R1950" s="25">
        <f t="shared" si="276"/>
        <v>-45040945.069999993</v>
      </c>
      <c r="T1950" s="26"/>
      <c r="U1950" s="26"/>
      <c r="V1950" s="26">
        <f>R1950</f>
        <v>-45040945.069999993</v>
      </c>
      <c r="W1950" s="26"/>
      <c r="X1950" s="26"/>
      <c r="Y1950" s="26"/>
      <c r="Z1950" s="26"/>
      <c r="AA1950" s="26">
        <f>V1950</f>
        <v>-45040945.069999993</v>
      </c>
      <c r="AB1950" s="1"/>
      <c r="AC1950" s="27">
        <f t="shared" si="281"/>
        <v>0</v>
      </c>
    </row>
    <row r="1951" spans="1:30" ht="15.75" hidden="1" outlineLevel="3" thickBot="1" x14ac:dyDescent="0.3">
      <c r="A1951" s="28" t="s">
        <v>3830</v>
      </c>
      <c r="B1951" s="28" t="s">
        <v>3831</v>
      </c>
      <c r="C1951" s="24" t="s">
        <v>3972</v>
      </c>
      <c r="D1951" s="24" t="s">
        <v>3973</v>
      </c>
      <c r="E1951" s="25">
        <v>-761563.98</v>
      </c>
      <c r="F1951" s="25">
        <v>-749629.87</v>
      </c>
      <c r="G1951" s="25">
        <v>-737695.81</v>
      </c>
      <c r="H1951" s="25">
        <v>-725761.72</v>
      </c>
      <c r="I1951" s="25">
        <v>-713757.95</v>
      </c>
      <c r="J1951" s="25">
        <v>-702197.6</v>
      </c>
      <c r="K1951" s="25">
        <v>-697297.12</v>
      </c>
      <c r="L1951" s="25">
        <v>-678937.48</v>
      </c>
      <c r="M1951" s="25">
        <v>-670690.27</v>
      </c>
      <c r="N1951" s="25">
        <v>-662443.01</v>
      </c>
      <c r="O1951" s="25">
        <v>-654195.79</v>
      </c>
      <c r="P1951" s="25">
        <v>-645948.54</v>
      </c>
      <c r="Q1951" s="25">
        <v>-637701.31999999995</v>
      </c>
      <c r="R1951" s="25">
        <f t="shared" si="276"/>
        <v>-694848.98416666675</v>
      </c>
      <c r="T1951" s="26"/>
      <c r="U1951" s="26"/>
      <c r="V1951" s="26">
        <f>R1951</f>
        <v>-694848.98416666675</v>
      </c>
      <c r="W1951" s="26"/>
      <c r="X1951" s="26"/>
      <c r="Y1951" s="26">
        <v>-47834.412045451027</v>
      </c>
      <c r="Z1951" s="26">
        <f>V1951-Y1951</f>
        <v>-647014.57212121575</v>
      </c>
      <c r="AA1951" s="26"/>
      <c r="AB1951" s="1"/>
      <c r="AC1951" s="27">
        <f t="shared" si="281"/>
        <v>6.8841450639549967E-2</v>
      </c>
      <c r="AD1951" s="15"/>
    </row>
    <row r="1952" spans="1:30" ht="13.5" hidden="1" outlineLevel="3" thickBot="1" x14ac:dyDescent="0.25">
      <c r="A1952" s="28" t="s">
        <v>3830</v>
      </c>
      <c r="B1952" s="28" t="s">
        <v>3831</v>
      </c>
      <c r="C1952" s="24" t="s">
        <v>3974</v>
      </c>
      <c r="D1952" s="24" t="s">
        <v>3975</v>
      </c>
      <c r="E1952" s="25">
        <v>0</v>
      </c>
      <c r="F1952" s="25">
        <v>0</v>
      </c>
      <c r="G1952" s="25">
        <v>0</v>
      </c>
      <c r="H1952" s="25">
        <v>-3954.13</v>
      </c>
      <c r="I1952" s="25">
        <v>-3640.27</v>
      </c>
      <c r="J1952" s="25">
        <v>0</v>
      </c>
      <c r="K1952" s="25">
        <v>0</v>
      </c>
      <c r="L1952" s="25">
        <v>-10212.969999999999</v>
      </c>
      <c r="M1952" s="25">
        <v>-36341.040000000001</v>
      </c>
      <c r="N1952" s="25">
        <v>-61822.67</v>
      </c>
      <c r="O1952" s="25">
        <v>-74342.47</v>
      </c>
      <c r="P1952" s="25">
        <v>-86503.72</v>
      </c>
      <c r="Q1952" s="25">
        <v>-103598.84</v>
      </c>
      <c r="R1952" s="25">
        <f t="shared" si="276"/>
        <v>-27384.724166666667</v>
      </c>
      <c r="T1952" s="26"/>
      <c r="U1952" s="26"/>
      <c r="V1952" s="26">
        <f>R1952</f>
        <v>-27384.724166666667</v>
      </c>
      <c r="W1952" s="26"/>
      <c r="X1952" s="26"/>
      <c r="Y1952" s="26"/>
      <c r="Z1952" s="26">
        <f>V1952</f>
        <v>-27384.724166666667</v>
      </c>
      <c r="AA1952" s="26"/>
      <c r="AB1952" s="1"/>
      <c r="AC1952" s="27">
        <f t="shared" si="281"/>
        <v>0</v>
      </c>
    </row>
    <row r="1953" spans="1:30" ht="15.75" hidden="1" outlineLevel="3" thickBot="1" x14ac:dyDescent="0.3">
      <c r="A1953" s="28" t="s">
        <v>3830</v>
      </c>
      <c r="B1953" s="28" t="s">
        <v>3831</v>
      </c>
      <c r="C1953" s="24" t="s">
        <v>3976</v>
      </c>
      <c r="D1953" s="24" t="s">
        <v>3977</v>
      </c>
      <c r="E1953" s="25">
        <v>-5112538.9000000004</v>
      </c>
      <c r="F1953" s="25">
        <v>-5124640.26</v>
      </c>
      <c r="G1953" s="25">
        <v>-5136741.5599999996</v>
      </c>
      <c r="H1953" s="25">
        <v>-5148843.08</v>
      </c>
      <c r="I1953" s="25">
        <v>-5160440.45</v>
      </c>
      <c r="J1953" s="25">
        <v>-5173045.76</v>
      </c>
      <c r="K1953" s="25">
        <v>-5295231.93</v>
      </c>
      <c r="L1953" s="25">
        <v>-5295231.93</v>
      </c>
      <c r="M1953" s="25">
        <v>-5295231.9400000004</v>
      </c>
      <c r="N1953" s="25">
        <v>-5339862.82</v>
      </c>
      <c r="O1953" s="25">
        <v>-5354739.78</v>
      </c>
      <c r="P1953" s="25">
        <v>-5369616.75</v>
      </c>
      <c r="Q1953" s="25">
        <v>-5592643.54</v>
      </c>
      <c r="R1953" s="25">
        <f t="shared" si="276"/>
        <v>-5253851.456666667</v>
      </c>
      <c r="T1953" s="26"/>
      <c r="U1953" s="26"/>
      <c r="V1953" s="26">
        <f>R1953</f>
        <v>-5253851.456666667</v>
      </c>
      <c r="W1953" s="26"/>
      <c r="X1953" s="26"/>
      <c r="Y1953" s="26">
        <v>-372213.36333107052</v>
      </c>
      <c r="Z1953" s="26">
        <f>V1953-Y1953</f>
        <v>-4881638.0933355968</v>
      </c>
      <c r="AA1953" s="26"/>
      <c r="AB1953" s="1"/>
      <c r="AC1953" s="27">
        <f t="shared" si="281"/>
        <v>7.0845810240555071E-2</v>
      </c>
      <c r="AD1953" s="15"/>
    </row>
    <row r="1954" spans="1:30" ht="13.5" hidden="1" outlineLevel="3" thickBot="1" x14ac:dyDescent="0.25">
      <c r="A1954" s="28" t="s">
        <v>3830</v>
      </c>
      <c r="B1954" s="28" t="s">
        <v>3831</v>
      </c>
      <c r="C1954" s="24" t="s">
        <v>3978</v>
      </c>
      <c r="D1954" s="24" t="s">
        <v>3979</v>
      </c>
      <c r="E1954" s="25">
        <v>-103189035.16</v>
      </c>
      <c r="F1954" s="25">
        <v>-102784351.43000001</v>
      </c>
      <c r="G1954" s="25">
        <v>-79570054.989999995</v>
      </c>
      <c r="H1954" s="25">
        <v>-79219310.900000006</v>
      </c>
      <c r="I1954" s="25">
        <v>-78860864.959999993</v>
      </c>
      <c r="J1954" s="25">
        <v>-78517822.799999997</v>
      </c>
      <c r="K1954" s="25">
        <v>-67543830.390000001</v>
      </c>
      <c r="L1954" s="25">
        <v>-67338688.409999996</v>
      </c>
      <c r="M1954" s="25">
        <v>-67045949.759999998</v>
      </c>
      <c r="N1954" s="25">
        <v>-66753211.060000002</v>
      </c>
      <c r="O1954" s="25">
        <v>-66460472.390000001</v>
      </c>
      <c r="P1954" s="25">
        <v>-66167733.740000002</v>
      </c>
      <c r="Q1954" s="25">
        <v>-65874995.049999997</v>
      </c>
      <c r="R1954" s="25">
        <f t="shared" si="276"/>
        <v>-75399525.494583338</v>
      </c>
      <c r="T1954" s="26"/>
      <c r="U1954" s="26">
        <f>R1954</f>
        <v>-75399525.494583338</v>
      </c>
      <c r="V1954" s="26"/>
      <c r="W1954" s="26"/>
      <c r="X1954" s="26"/>
      <c r="Y1954" s="26"/>
      <c r="Z1954" s="26"/>
      <c r="AA1954" s="26"/>
      <c r="AB1954" s="1"/>
      <c r="AC1954" s="27">
        <f t="shared" si="281"/>
        <v>0</v>
      </c>
    </row>
    <row r="1955" spans="1:30" ht="13.5" hidden="1" outlineLevel="3" thickBot="1" x14ac:dyDescent="0.25">
      <c r="A1955" s="28" t="s">
        <v>3830</v>
      </c>
      <c r="B1955" s="28" t="s">
        <v>3831</v>
      </c>
      <c r="C1955" s="24" t="s">
        <v>3980</v>
      </c>
      <c r="D1955" s="24" t="s">
        <v>3981</v>
      </c>
      <c r="E1955" s="25">
        <v>412015.85</v>
      </c>
      <c r="F1955" s="25">
        <v>396533.65</v>
      </c>
      <c r="G1955" s="25">
        <v>564987.36</v>
      </c>
      <c r="H1955" s="25">
        <v>365467.54</v>
      </c>
      <c r="I1955" s="25">
        <v>349849.04</v>
      </c>
      <c r="J1955" s="25">
        <v>365467.53</v>
      </c>
      <c r="K1955" s="25">
        <v>318612.28999999998</v>
      </c>
      <c r="L1955" s="25">
        <v>299774.28000000003</v>
      </c>
      <c r="M1955" s="25">
        <v>280902.76</v>
      </c>
      <c r="N1955" s="25">
        <v>260775.02</v>
      </c>
      <c r="O1955" s="25">
        <v>241836.31</v>
      </c>
      <c r="P1955" s="25">
        <v>222863.9</v>
      </c>
      <c r="Q1955" s="25">
        <v>202626.64</v>
      </c>
      <c r="R1955" s="25">
        <f t="shared" si="276"/>
        <v>331199.24374999997</v>
      </c>
      <c r="T1955" s="26"/>
      <c r="U1955" s="26">
        <f>R1955</f>
        <v>331199.24374999997</v>
      </c>
      <c r="V1955" s="26"/>
      <c r="W1955" s="26"/>
      <c r="X1955" s="26"/>
      <c r="Y1955" s="26"/>
      <c r="Z1955" s="26"/>
      <c r="AA1955" s="26"/>
      <c r="AB1955" s="1"/>
      <c r="AC1955" s="27">
        <f t="shared" si="281"/>
        <v>0</v>
      </c>
    </row>
    <row r="1956" spans="1:30" ht="13.5" hidden="1" outlineLevel="3" thickBot="1" x14ac:dyDescent="0.25">
      <c r="A1956" s="28" t="s">
        <v>3830</v>
      </c>
      <c r="B1956" s="28" t="s">
        <v>3831</v>
      </c>
      <c r="C1956" s="24" t="s">
        <v>3982</v>
      </c>
      <c r="D1956" s="24" t="s">
        <v>3983</v>
      </c>
      <c r="E1956" s="25">
        <v>-0.02</v>
      </c>
      <c r="F1956" s="25">
        <v>0</v>
      </c>
      <c r="G1956" s="25">
        <v>0</v>
      </c>
      <c r="H1956" s="25">
        <v>0</v>
      </c>
      <c r="I1956" s="25">
        <v>0</v>
      </c>
      <c r="J1956" s="25">
        <v>0</v>
      </c>
      <c r="K1956" s="25">
        <v>0</v>
      </c>
      <c r="L1956" s="25">
        <v>0</v>
      </c>
      <c r="M1956" s="25">
        <v>0</v>
      </c>
      <c r="N1956" s="25">
        <v>0</v>
      </c>
      <c r="O1956" s="25">
        <v>0</v>
      </c>
      <c r="P1956" s="25">
        <v>0</v>
      </c>
      <c r="Q1956" s="25">
        <v>0</v>
      </c>
      <c r="R1956" s="25">
        <f t="shared" si="276"/>
        <v>-8.3333333333333339E-4</v>
      </c>
      <c r="T1956" s="26"/>
      <c r="U1956" s="26"/>
      <c r="V1956" s="26">
        <f t="shared" ref="V1956:V2009" si="283">R1956</f>
        <v>-8.3333333333333339E-4</v>
      </c>
      <c r="W1956" s="26"/>
      <c r="X1956" s="26"/>
      <c r="Y1956" s="26"/>
      <c r="Z1956" s="26">
        <f>V1956</f>
        <v>-8.3333333333333339E-4</v>
      </c>
      <c r="AA1956" s="26"/>
      <c r="AB1956" s="1"/>
      <c r="AC1956" s="27">
        <f t="shared" si="281"/>
        <v>0</v>
      </c>
    </row>
    <row r="1957" spans="1:30" ht="13.5" hidden="1" outlineLevel="3" thickBot="1" x14ac:dyDescent="0.25">
      <c r="A1957" s="28" t="s">
        <v>3830</v>
      </c>
      <c r="B1957" s="28" t="s">
        <v>3831</v>
      </c>
      <c r="C1957" s="24" t="s">
        <v>3984</v>
      </c>
      <c r="D1957" s="24" t="s">
        <v>3985</v>
      </c>
      <c r="E1957" s="25">
        <v>-906263.01</v>
      </c>
      <c r="F1957" s="25">
        <v>-906263.01</v>
      </c>
      <c r="G1957" s="25">
        <v>-906263.01</v>
      </c>
      <c r="H1957" s="25">
        <v>-799028.06</v>
      </c>
      <c r="I1957" s="25">
        <v>-798950.03</v>
      </c>
      <c r="J1957" s="25">
        <v>-799028.06</v>
      </c>
      <c r="K1957" s="25">
        <v>-944320.13</v>
      </c>
      <c r="L1957" s="25">
        <v>-944320.13</v>
      </c>
      <c r="M1957" s="25">
        <v>-944320.13</v>
      </c>
      <c r="N1957" s="25">
        <v>-881292.13</v>
      </c>
      <c r="O1957" s="25">
        <v>-881292.13</v>
      </c>
      <c r="P1957" s="25">
        <v>-881292.13</v>
      </c>
      <c r="Q1957" s="25">
        <v>-689038.94</v>
      </c>
      <c r="R1957" s="25">
        <f t="shared" si="276"/>
        <v>-873668.32708333351</v>
      </c>
      <c r="T1957" s="26"/>
      <c r="U1957" s="26"/>
      <c r="V1957" s="26">
        <f t="shared" si="283"/>
        <v>-873668.32708333351</v>
      </c>
      <c r="W1957" s="26"/>
      <c r="X1957" s="26"/>
      <c r="Y1957" s="26"/>
      <c r="Z1957" s="26">
        <f t="shared" ref="Z1957:Z1959" si="284">V1957</f>
        <v>-873668.32708333351</v>
      </c>
      <c r="AA1957" s="26"/>
      <c r="AB1957" s="1"/>
      <c r="AC1957" s="27">
        <f t="shared" si="281"/>
        <v>0</v>
      </c>
    </row>
    <row r="1958" spans="1:30" ht="13.5" hidden="1" outlineLevel="3" thickBot="1" x14ac:dyDescent="0.25">
      <c r="A1958" s="28" t="s">
        <v>3830</v>
      </c>
      <c r="B1958" s="28" t="s">
        <v>3831</v>
      </c>
      <c r="C1958" s="24" t="s">
        <v>3986</v>
      </c>
      <c r="D1958" s="24" t="s">
        <v>3987</v>
      </c>
      <c r="E1958" s="25">
        <v>-2.52</v>
      </c>
      <c r="F1958" s="25">
        <v>0</v>
      </c>
      <c r="G1958" s="25">
        <v>0</v>
      </c>
      <c r="H1958" s="25">
        <v>0</v>
      </c>
      <c r="I1958" s="25">
        <v>0</v>
      </c>
      <c r="J1958" s="25">
        <v>0</v>
      </c>
      <c r="K1958" s="25">
        <v>0</v>
      </c>
      <c r="L1958" s="25">
        <v>0</v>
      </c>
      <c r="M1958" s="25">
        <v>0</v>
      </c>
      <c r="N1958" s="25">
        <v>0</v>
      </c>
      <c r="O1958" s="25">
        <v>0</v>
      </c>
      <c r="P1958" s="25">
        <v>0</v>
      </c>
      <c r="Q1958" s="25">
        <v>0</v>
      </c>
      <c r="R1958" s="25">
        <f t="shared" si="276"/>
        <v>-0.105</v>
      </c>
      <c r="T1958" s="26"/>
      <c r="U1958" s="26"/>
      <c r="V1958" s="26">
        <f t="shared" si="283"/>
        <v>-0.105</v>
      </c>
      <c r="W1958" s="26"/>
      <c r="X1958" s="26"/>
      <c r="Y1958" s="26"/>
      <c r="Z1958" s="26">
        <f t="shared" si="284"/>
        <v>-0.105</v>
      </c>
      <c r="AA1958" s="26"/>
      <c r="AB1958" s="1"/>
      <c r="AC1958" s="27">
        <f t="shared" si="281"/>
        <v>0</v>
      </c>
    </row>
    <row r="1959" spans="1:30" ht="13.5" hidden="1" outlineLevel="3" thickBot="1" x14ac:dyDescent="0.25">
      <c r="A1959" s="28" t="s">
        <v>3830</v>
      </c>
      <c r="B1959" s="28" t="s">
        <v>3831</v>
      </c>
      <c r="C1959" s="24" t="s">
        <v>3988</v>
      </c>
      <c r="D1959" s="24" t="s">
        <v>3989</v>
      </c>
      <c r="E1959" s="25">
        <v>-139958.14000000001</v>
      </c>
      <c r="F1959" s="25">
        <v>-265458.75</v>
      </c>
      <c r="G1959" s="25">
        <v>-98847.75</v>
      </c>
      <c r="H1959" s="25">
        <v>-191306.86</v>
      </c>
      <c r="I1959" s="25">
        <v>-207780.63</v>
      </c>
      <c r="J1959" s="25">
        <v>0.21</v>
      </c>
      <c r="K1959" s="25">
        <v>-49202.63</v>
      </c>
      <c r="L1959" s="25">
        <v>465624.98</v>
      </c>
      <c r="M1959" s="25">
        <v>0.21</v>
      </c>
      <c r="N1959" s="25">
        <v>-107752.21</v>
      </c>
      <c r="O1959" s="25">
        <v>0.21</v>
      </c>
      <c r="P1959" s="25">
        <v>0.21</v>
      </c>
      <c r="Q1959" s="25">
        <v>-942327.21</v>
      </c>
      <c r="R1959" s="25">
        <f t="shared" si="276"/>
        <v>-82988.807083333333</v>
      </c>
      <c r="T1959" s="26"/>
      <c r="U1959" s="26"/>
      <c r="V1959" s="26">
        <f t="shared" si="283"/>
        <v>-82988.807083333333</v>
      </c>
      <c r="W1959" s="26"/>
      <c r="X1959" s="26"/>
      <c r="Y1959" s="26"/>
      <c r="Z1959" s="26">
        <f t="shared" si="284"/>
        <v>-82988.807083333333</v>
      </c>
      <c r="AA1959" s="26"/>
      <c r="AB1959" s="1"/>
      <c r="AC1959" s="27">
        <f t="shared" si="281"/>
        <v>0</v>
      </c>
    </row>
    <row r="1960" spans="1:30" ht="13.5" hidden="1" outlineLevel="3" thickBot="1" x14ac:dyDescent="0.25">
      <c r="A1960" s="28" t="s">
        <v>3830</v>
      </c>
      <c r="B1960" s="28" t="s">
        <v>3831</v>
      </c>
      <c r="C1960" s="24" t="s">
        <v>3990</v>
      </c>
      <c r="D1960" s="24" t="s">
        <v>3991</v>
      </c>
      <c r="E1960" s="25">
        <v>157194.12</v>
      </c>
      <c r="F1960" s="25">
        <v>155761.66</v>
      </c>
      <c r="G1960" s="25">
        <v>147276.42000000001</v>
      </c>
      <c r="H1960" s="25">
        <v>134974.35</v>
      </c>
      <c r="I1960" s="25">
        <v>114817.52</v>
      </c>
      <c r="J1960" s="25">
        <v>103580.44</v>
      </c>
      <c r="K1960" s="25">
        <v>85990.45</v>
      </c>
      <c r="L1960" s="25">
        <v>73606.06</v>
      </c>
      <c r="M1960" s="25">
        <v>69876.600000000006</v>
      </c>
      <c r="N1960" s="25">
        <v>62956.72</v>
      </c>
      <c r="O1960" s="25">
        <v>47812.03</v>
      </c>
      <c r="P1960" s="25">
        <v>39267.980000000003</v>
      </c>
      <c r="Q1960" s="25">
        <v>33316.800000000003</v>
      </c>
      <c r="R1960" s="25">
        <f t="shared" si="276"/>
        <v>94264.640833333324</v>
      </c>
      <c r="T1960" s="26"/>
      <c r="U1960" s="26"/>
      <c r="V1960" s="26">
        <f t="shared" si="283"/>
        <v>94264.640833333324</v>
      </c>
      <c r="W1960" s="26"/>
      <c r="X1960" s="26"/>
      <c r="Y1960" s="26"/>
      <c r="Z1960" s="26"/>
      <c r="AA1960" s="26">
        <f>V1960</f>
        <v>94264.640833333324</v>
      </c>
      <c r="AB1960" s="1"/>
      <c r="AC1960" s="27">
        <f t="shared" si="281"/>
        <v>0</v>
      </c>
    </row>
    <row r="1961" spans="1:30" ht="13.5" hidden="1" outlineLevel="3" thickBot="1" x14ac:dyDescent="0.25">
      <c r="A1961" s="28" t="s">
        <v>3830</v>
      </c>
      <c r="B1961" s="28" t="s">
        <v>3831</v>
      </c>
      <c r="C1961" s="24" t="s">
        <v>3992</v>
      </c>
      <c r="D1961" s="24" t="s">
        <v>3993</v>
      </c>
      <c r="E1961" s="25">
        <v>-68930513.480000004</v>
      </c>
      <c r="F1961" s="25">
        <v>-68942316.870000005</v>
      </c>
      <c r="G1961" s="25">
        <v>-68954120.280000001</v>
      </c>
      <c r="H1961" s="25">
        <v>-68938695.299999997</v>
      </c>
      <c r="I1961" s="25">
        <v>-68943660.590000004</v>
      </c>
      <c r="J1961" s="25">
        <v>-68962092.609999999</v>
      </c>
      <c r="K1961" s="25">
        <v>-47792142.810000002</v>
      </c>
      <c r="L1961" s="25">
        <v>-47806381.770000003</v>
      </c>
      <c r="M1961" s="25">
        <v>-47820620.75</v>
      </c>
      <c r="N1961" s="25">
        <v>-47834859.729999997</v>
      </c>
      <c r="O1961" s="25">
        <v>-47849098.68</v>
      </c>
      <c r="P1961" s="25">
        <v>-47863337.640000001</v>
      </c>
      <c r="Q1961" s="25">
        <v>-47877576.609999999</v>
      </c>
      <c r="R1961" s="25">
        <f t="shared" si="276"/>
        <v>-57509281.006249994</v>
      </c>
      <c r="T1961" s="26"/>
      <c r="U1961" s="26"/>
      <c r="V1961" s="26">
        <f t="shared" si="283"/>
        <v>-57509281.006249994</v>
      </c>
      <c r="W1961" s="26"/>
      <c r="X1961" s="26"/>
      <c r="Y1961" s="26"/>
      <c r="Z1961" s="26">
        <f>V1961</f>
        <v>-57509281.006249994</v>
      </c>
      <c r="AA1961" s="26"/>
      <c r="AB1961" s="1"/>
      <c r="AC1961" s="27">
        <f t="shared" si="281"/>
        <v>0</v>
      </c>
    </row>
    <row r="1962" spans="1:30" ht="13.5" hidden="1" outlineLevel="3" thickBot="1" x14ac:dyDescent="0.25">
      <c r="A1962" s="28" t="s">
        <v>3830</v>
      </c>
      <c r="B1962" s="28" t="s">
        <v>3831</v>
      </c>
      <c r="C1962" s="24" t="s">
        <v>3994</v>
      </c>
      <c r="D1962" s="24" t="s">
        <v>3995</v>
      </c>
      <c r="E1962" s="25">
        <v>637411.75</v>
      </c>
      <c r="F1962" s="25">
        <v>637609.61</v>
      </c>
      <c r="G1962" s="25">
        <v>637807.47</v>
      </c>
      <c r="H1962" s="25">
        <v>637578.32999999996</v>
      </c>
      <c r="I1962" s="25">
        <v>637712.25</v>
      </c>
      <c r="J1962" s="25">
        <v>637970.74</v>
      </c>
      <c r="K1962" s="25">
        <v>310617.74</v>
      </c>
      <c r="L1962" s="25">
        <v>310856.95</v>
      </c>
      <c r="M1962" s="25">
        <v>311096.15000000002</v>
      </c>
      <c r="N1962" s="25">
        <v>311335.37</v>
      </c>
      <c r="O1962" s="25">
        <v>311574.57</v>
      </c>
      <c r="P1962" s="25">
        <v>311813.78999999998</v>
      </c>
      <c r="Q1962" s="25">
        <v>312053</v>
      </c>
      <c r="R1962" s="25">
        <f t="shared" si="276"/>
        <v>460892.11208333337</v>
      </c>
      <c r="T1962" s="26"/>
      <c r="U1962" s="26"/>
      <c r="V1962" s="26">
        <f t="shared" si="283"/>
        <v>460892.11208333337</v>
      </c>
      <c r="W1962" s="26"/>
      <c r="X1962" s="26"/>
      <c r="Y1962" s="26"/>
      <c r="Z1962" s="26">
        <f t="shared" ref="Z1962:Z1965" si="285">V1962</f>
        <v>460892.11208333337</v>
      </c>
      <c r="AA1962" s="26"/>
      <c r="AB1962" s="1"/>
      <c r="AC1962" s="27">
        <f t="shared" si="281"/>
        <v>0</v>
      </c>
    </row>
    <row r="1963" spans="1:30" ht="13.5" hidden="1" outlineLevel="3" thickBot="1" x14ac:dyDescent="0.25">
      <c r="A1963" s="28" t="s">
        <v>3830</v>
      </c>
      <c r="B1963" s="28" t="s">
        <v>3831</v>
      </c>
      <c r="C1963" s="24" t="s">
        <v>3996</v>
      </c>
      <c r="D1963" s="24" t="s">
        <v>3997</v>
      </c>
      <c r="E1963" s="25">
        <v>657137.89</v>
      </c>
      <c r="F1963" s="25">
        <v>664961.31999999995</v>
      </c>
      <c r="G1963" s="25">
        <v>672784.76</v>
      </c>
      <c r="H1963" s="25">
        <v>680608.19</v>
      </c>
      <c r="I1963" s="25">
        <v>688364.39</v>
      </c>
      <c r="J1963" s="25">
        <v>696255.05</v>
      </c>
      <c r="K1963" s="25">
        <v>704078.48</v>
      </c>
      <c r="L1963" s="25">
        <v>684520.75</v>
      </c>
      <c r="M1963" s="25">
        <v>664963.02</v>
      </c>
      <c r="N1963" s="25">
        <v>645405.28</v>
      </c>
      <c r="O1963" s="25">
        <v>625847.55000000005</v>
      </c>
      <c r="P1963" s="25">
        <v>606289.81000000006</v>
      </c>
      <c r="Q1963" s="25">
        <v>586732.06999999995</v>
      </c>
      <c r="R1963" s="25">
        <f t="shared" si="276"/>
        <v>663001.13166666671</v>
      </c>
      <c r="T1963" s="26"/>
      <c r="U1963" s="26"/>
      <c r="V1963" s="26">
        <f t="shared" si="283"/>
        <v>663001.13166666671</v>
      </c>
      <c r="W1963" s="26"/>
      <c r="X1963" s="26"/>
      <c r="Y1963" s="26"/>
      <c r="Z1963" s="26">
        <f t="shared" si="285"/>
        <v>663001.13166666671</v>
      </c>
      <c r="AA1963" s="26"/>
      <c r="AB1963" s="1"/>
      <c r="AC1963" s="27">
        <f t="shared" si="281"/>
        <v>0</v>
      </c>
    </row>
    <row r="1964" spans="1:30" ht="13.5" hidden="1" outlineLevel="3" thickBot="1" x14ac:dyDescent="0.25">
      <c r="A1964" s="28" t="s">
        <v>3830</v>
      </c>
      <c r="B1964" s="28" t="s">
        <v>3831</v>
      </c>
      <c r="C1964" s="24" t="s">
        <v>3998</v>
      </c>
      <c r="D1964" s="24" t="s">
        <v>3999</v>
      </c>
      <c r="E1964" s="25">
        <v>2330252.14</v>
      </c>
      <c r="F1964" s="25">
        <v>2256714</v>
      </c>
      <c r="G1964" s="25">
        <v>2183014.59</v>
      </c>
      <c r="H1964" s="25">
        <v>2109153.7200000002</v>
      </c>
      <c r="I1964" s="25">
        <v>2034932.2</v>
      </c>
      <c r="J1964" s="25">
        <v>1960945.95</v>
      </c>
      <c r="K1964" s="25">
        <v>1984599.36</v>
      </c>
      <c r="L1964" s="25">
        <v>1910088.82</v>
      </c>
      <c r="M1964" s="25">
        <v>1835415.01</v>
      </c>
      <c r="N1964" s="25">
        <v>1760577.52</v>
      </c>
      <c r="O1964" s="25">
        <v>1685576</v>
      </c>
      <c r="P1964" s="25">
        <v>1610410.11</v>
      </c>
      <c r="Q1964" s="25">
        <v>1535079.48</v>
      </c>
      <c r="R1964" s="25">
        <f t="shared" si="276"/>
        <v>1938674.4241666663</v>
      </c>
      <c r="T1964" s="26"/>
      <c r="U1964" s="26"/>
      <c r="V1964" s="26">
        <f t="shared" si="283"/>
        <v>1938674.4241666663</v>
      </c>
      <c r="W1964" s="26"/>
      <c r="X1964" s="26"/>
      <c r="Y1964" s="26"/>
      <c r="Z1964" s="26">
        <f t="shared" si="285"/>
        <v>1938674.4241666663</v>
      </c>
      <c r="AA1964" s="26"/>
      <c r="AB1964" s="1"/>
      <c r="AC1964" s="27">
        <f t="shared" si="281"/>
        <v>0</v>
      </c>
    </row>
    <row r="1965" spans="1:30" ht="13.5" hidden="1" outlineLevel="3" thickBot="1" x14ac:dyDescent="0.25">
      <c r="A1965" s="28" t="s">
        <v>3830</v>
      </c>
      <c r="B1965" s="28" t="s">
        <v>3831</v>
      </c>
      <c r="C1965" s="24" t="s">
        <v>4000</v>
      </c>
      <c r="D1965" s="24" t="s">
        <v>4001</v>
      </c>
      <c r="E1965" s="25">
        <v>227085.99</v>
      </c>
      <c r="F1965" s="25">
        <v>227085.99</v>
      </c>
      <c r="G1965" s="25">
        <v>227085.99</v>
      </c>
      <c r="H1965" s="25">
        <v>227085.99</v>
      </c>
      <c r="I1965" s="25">
        <v>227063.81</v>
      </c>
      <c r="J1965" s="25">
        <v>227086.01</v>
      </c>
      <c r="K1965" s="25">
        <v>-0.02</v>
      </c>
      <c r="L1965" s="25">
        <v>0</v>
      </c>
      <c r="M1965" s="25">
        <v>0</v>
      </c>
      <c r="N1965" s="25">
        <v>0</v>
      </c>
      <c r="O1965" s="25">
        <v>0</v>
      </c>
      <c r="P1965" s="25">
        <v>0</v>
      </c>
      <c r="Q1965" s="25">
        <v>0</v>
      </c>
      <c r="R1965" s="25">
        <f t="shared" si="276"/>
        <v>104079.23041666667</v>
      </c>
      <c r="T1965" s="26"/>
      <c r="U1965" s="26"/>
      <c r="V1965" s="26">
        <f t="shared" si="283"/>
        <v>104079.23041666667</v>
      </c>
      <c r="W1965" s="26"/>
      <c r="X1965" s="26"/>
      <c r="Y1965" s="26"/>
      <c r="Z1965" s="26">
        <f t="shared" si="285"/>
        <v>104079.23041666667</v>
      </c>
      <c r="AA1965" s="26"/>
      <c r="AB1965" s="1"/>
      <c r="AC1965" s="27">
        <f t="shared" si="281"/>
        <v>0</v>
      </c>
    </row>
    <row r="1966" spans="1:30" ht="13.5" hidden="1" outlineLevel="3" thickBot="1" x14ac:dyDescent="0.25">
      <c r="A1966" s="28" t="s">
        <v>3830</v>
      </c>
      <c r="B1966" s="28" t="s">
        <v>3831</v>
      </c>
      <c r="C1966" s="24" t="s">
        <v>4002</v>
      </c>
      <c r="D1966" s="24" t="s">
        <v>4003</v>
      </c>
      <c r="E1966" s="25">
        <v>2524500.48</v>
      </c>
      <c r="F1966" s="25">
        <v>2524607.7799999998</v>
      </c>
      <c r="G1966" s="25">
        <v>2524715.1</v>
      </c>
      <c r="H1966" s="25">
        <v>2522907.3199999998</v>
      </c>
      <c r="I1966" s="25">
        <v>2522760.87</v>
      </c>
      <c r="J1966" s="25">
        <v>2523107.19</v>
      </c>
      <c r="K1966" s="25">
        <v>1054041.8899999999</v>
      </c>
      <c r="L1966" s="25">
        <v>1054140.3600000001</v>
      </c>
      <c r="M1966" s="25">
        <v>1054238.8500000001</v>
      </c>
      <c r="N1966" s="25">
        <v>1054337.3400000001</v>
      </c>
      <c r="O1966" s="25">
        <v>1054435.8</v>
      </c>
      <c r="P1966" s="25">
        <v>1054534.29</v>
      </c>
      <c r="Q1966" s="25">
        <v>1054632.79</v>
      </c>
      <c r="R1966" s="25">
        <f t="shared" si="276"/>
        <v>1727782.7854166664</v>
      </c>
      <c r="T1966" s="26"/>
      <c r="U1966" s="26"/>
      <c r="V1966" s="26">
        <f t="shared" si="283"/>
        <v>1727782.7854166664</v>
      </c>
      <c r="W1966" s="26"/>
      <c r="X1966" s="26"/>
      <c r="Y1966" s="26"/>
      <c r="Z1966" s="26"/>
      <c r="AA1966" s="26">
        <f>V1966</f>
        <v>1727782.7854166664</v>
      </c>
      <c r="AB1966" s="1"/>
      <c r="AC1966" s="27">
        <f t="shared" si="281"/>
        <v>0</v>
      </c>
    </row>
    <row r="1967" spans="1:30" ht="13.5" hidden="1" outlineLevel="3" thickBot="1" x14ac:dyDescent="0.25">
      <c r="A1967" s="28" t="s">
        <v>3830</v>
      </c>
      <c r="B1967" s="28" t="s">
        <v>3831</v>
      </c>
      <c r="C1967" s="24" t="s">
        <v>4004</v>
      </c>
      <c r="D1967" s="24" t="s">
        <v>4005</v>
      </c>
      <c r="E1967" s="25">
        <v>812597.88</v>
      </c>
      <c r="F1967" s="25">
        <v>812597.88</v>
      </c>
      <c r="G1967" s="25">
        <v>812597.88</v>
      </c>
      <c r="H1967" s="25">
        <v>812597.88</v>
      </c>
      <c r="I1967" s="25">
        <v>812518.53</v>
      </c>
      <c r="J1967" s="25">
        <v>812597.89</v>
      </c>
      <c r="K1967" s="25">
        <v>720230.7</v>
      </c>
      <c r="L1967" s="25">
        <v>727339.04</v>
      </c>
      <c r="M1967" s="25">
        <v>734447.39</v>
      </c>
      <c r="N1967" s="25">
        <v>741555.72</v>
      </c>
      <c r="O1967" s="25">
        <v>748664.07</v>
      </c>
      <c r="P1967" s="25">
        <v>755772.42</v>
      </c>
      <c r="Q1967" s="25">
        <v>762880.76</v>
      </c>
      <c r="R1967" s="25">
        <f t="shared" ref="R1967:R2019" si="286">(E1967+2*SUM(F1967:P1967)+Q1967)/24</f>
        <v>773221.56</v>
      </c>
      <c r="T1967" s="26"/>
      <c r="U1967" s="26"/>
      <c r="V1967" s="26">
        <f t="shared" si="283"/>
        <v>773221.56</v>
      </c>
      <c r="W1967" s="26"/>
      <c r="X1967" s="26"/>
      <c r="Y1967" s="26"/>
      <c r="Z1967" s="26">
        <f>V1967</f>
        <v>773221.56</v>
      </c>
      <c r="AA1967" s="26"/>
      <c r="AB1967" s="1"/>
      <c r="AC1967" s="27">
        <f t="shared" si="281"/>
        <v>0</v>
      </c>
    </row>
    <row r="1968" spans="1:30" ht="13.5" hidden="1" outlineLevel="3" thickBot="1" x14ac:dyDescent="0.25">
      <c r="A1968" s="28" t="s">
        <v>3830</v>
      </c>
      <c r="B1968" s="28" t="s">
        <v>3831</v>
      </c>
      <c r="C1968" s="24" t="s">
        <v>4006</v>
      </c>
      <c r="D1968" s="24" t="s">
        <v>4007</v>
      </c>
      <c r="E1968" s="25">
        <v>-595181.91</v>
      </c>
      <c r="F1968" s="25">
        <v>-580101.19999999995</v>
      </c>
      <c r="G1968" s="25">
        <v>-564987.42000000004</v>
      </c>
      <c r="H1968" s="25">
        <v>-549840.52</v>
      </c>
      <c r="I1968" s="25">
        <v>-534608.22</v>
      </c>
      <c r="J1968" s="25">
        <v>-519447.09</v>
      </c>
      <c r="K1968" s="25">
        <v>-504200.38</v>
      </c>
      <c r="L1968" s="25">
        <v>-485362.36</v>
      </c>
      <c r="M1968" s="25">
        <v>-466490.84</v>
      </c>
      <c r="N1968" s="25">
        <v>-447585.76</v>
      </c>
      <c r="O1968" s="25">
        <v>-428647.06</v>
      </c>
      <c r="P1968" s="25">
        <v>-409674.64</v>
      </c>
      <c r="Q1968" s="25">
        <v>-390668.44</v>
      </c>
      <c r="R1968" s="25">
        <f t="shared" si="286"/>
        <v>-498655.88874999993</v>
      </c>
      <c r="T1968" s="26"/>
      <c r="U1968" s="26"/>
      <c r="V1968" s="26">
        <f t="shared" si="283"/>
        <v>-498655.88874999993</v>
      </c>
      <c r="W1968" s="26"/>
      <c r="X1968" s="26"/>
      <c r="Y1968" s="26"/>
      <c r="Z1968" s="26"/>
      <c r="AA1968" s="26">
        <f>V1968</f>
        <v>-498655.88874999993</v>
      </c>
      <c r="AB1968" s="1"/>
      <c r="AC1968" s="27">
        <f t="shared" si="281"/>
        <v>0</v>
      </c>
    </row>
    <row r="1969" spans="1:29" ht="13.5" hidden="1" outlineLevel="3" thickBot="1" x14ac:dyDescent="0.25">
      <c r="A1969" s="28" t="s">
        <v>3830</v>
      </c>
      <c r="B1969" s="28" t="s">
        <v>3831</v>
      </c>
      <c r="C1969" s="24" t="s">
        <v>4008</v>
      </c>
      <c r="D1969" s="24" t="s">
        <v>4009</v>
      </c>
      <c r="E1969" s="25">
        <v>29952416.800000001</v>
      </c>
      <c r="F1969" s="25">
        <v>30052827.43</v>
      </c>
      <c r="G1969" s="25">
        <v>30154046.809999999</v>
      </c>
      <c r="H1969" s="25">
        <v>30255011.530000001</v>
      </c>
      <c r="I1969" s="25">
        <v>30355154.949999999</v>
      </c>
      <c r="J1969" s="25">
        <v>30462489.129999999</v>
      </c>
      <c r="K1969" s="25">
        <v>11404387.359999999</v>
      </c>
      <c r="L1969" s="25">
        <v>11516350.32</v>
      </c>
      <c r="M1969" s="25">
        <v>11628525.59</v>
      </c>
      <c r="N1969" s="25">
        <v>11740913.68</v>
      </c>
      <c r="O1969" s="25">
        <v>11853515</v>
      </c>
      <c r="P1969" s="25">
        <v>11966330.08</v>
      </c>
      <c r="Q1969" s="25">
        <v>12079359.35</v>
      </c>
      <c r="R1969" s="25">
        <f t="shared" si="286"/>
        <v>20200453.329583336</v>
      </c>
      <c r="T1969" s="26"/>
      <c r="U1969" s="26"/>
      <c r="V1969" s="26">
        <f t="shared" si="283"/>
        <v>20200453.329583336</v>
      </c>
      <c r="W1969" s="26"/>
      <c r="X1969" s="26"/>
      <c r="Y1969" s="26"/>
      <c r="Z1969" s="26">
        <f>V1969</f>
        <v>20200453.329583336</v>
      </c>
      <c r="AA1969" s="26"/>
      <c r="AB1969" s="1"/>
      <c r="AC1969" s="27">
        <f t="shared" si="281"/>
        <v>0</v>
      </c>
    </row>
    <row r="1970" spans="1:29" ht="13.5" hidden="1" outlineLevel="3" thickBot="1" x14ac:dyDescent="0.25">
      <c r="A1970" s="28" t="s">
        <v>3830</v>
      </c>
      <c r="B1970" s="28" t="s">
        <v>3831</v>
      </c>
      <c r="C1970" s="24" t="s">
        <v>4010</v>
      </c>
      <c r="D1970" s="24" t="s">
        <v>4011</v>
      </c>
      <c r="E1970" s="25">
        <v>1168492.5900000001</v>
      </c>
      <c r="F1970" s="25">
        <v>1168492.5900000001</v>
      </c>
      <c r="G1970" s="25">
        <v>1168492.5900000001</v>
      </c>
      <c r="H1970" s="25">
        <v>1168492.5900000001</v>
      </c>
      <c r="I1970" s="25">
        <v>1168378.47</v>
      </c>
      <c r="J1970" s="25">
        <v>1168492.58</v>
      </c>
      <c r="K1970" s="25">
        <v>1168492.58</v>
      </c>
      <c r="L1970" s="25">
        <v>1168492.58</v>
      </c>
      <c r="M1970" s="25">
        <v>1168492.5900000001</v>
      </c>
      <c r="N1970" s="25">
        <v>1168492.5900000001</v>
      </c>
      <c r="O1970" s="25">
        <v>1168492.5900000001</v>
      </c>
      <c r="P1970" s="25">
        <v>1168492.5900000001</v>
      </c>
      <c r="Q1970" s="25">
        <v>1168492.5900000001</v>
      </c>
      <c r="R1970" s="25">
        <f t="shared" si="286"/>
        <v>1168483.0774999999</v>
      </c>
      <c r="T1970" s="26"/>
      <c r="U1970" s="26"/>
      <c r="V1970" s="26">
        <f t="shared" si="283"/>
        <v>1168483.0774999999</v>
      </c>
      <c r="W1970" s="26"/>
      <c r="X1970" s="26"/>
      <c r="Y1970" s="26"/>
      <c r="Z1970" s="26">
        <f t="shared" ref="Z1970:Z1971" si="287">V1970</f>
        <v>1168483.0774999999</v>
      </c>
      <c r="AA1970" s="26"/>
      <c r="AB1970" s="1"/>
      <c r="AC1970" s="27">
        <f t="shared" si="281"/>
        <v>0</v>
      </c>
    </row>
    <row r="1971" spans="1:29" ht="13.5" hidden="1" outlineLevel="3" thickBot="1" x14ac:dyDescent="0.25">
      <c r="A1971" s="28" t="s">
        <v>3830</v>
      </c>
      <c r="B1971" s="28" t="s">
        <v>3831</v>
      </c>
      <c r="C1971" s="24" t="s">
        <v>4012</v>
      </c>
      <c r="D1971" s="24" t="s">
        <v>4013</v>
      </c>
      <c r="E1971" s="25">
        <v>-0.01</v>
      </c>
      <c r="F1971" s="25">
        <v>0</v>
      </c>
      <c r="G1971" s="25">
        <v>0</v>
      </c>
      <c r="H1971" s="25">
        <v>0</v>
      </c>
      <c r="I1971" s="25">
        <v>0</v>
      </c>
      <c r="J1971" s="25">
        <v>0</v>
      </c>
      <c r="K1971" s="25">
        <v>0</v>
      </c>
      <c r="L1971" s="25">
        <v>0</v>
      </c>
      <c r="M1971" s="25">
        <v>0</v>
      </c>
      <c r="N1971" s="25">
        <v>0</v>
      </c>
      <c r="O1971" s="25">
        <v>0</v>
      </c>
      <c r="P1971" s="25">
        <v>0</v>
      </c>
      <c r="Q1971" s="25">
        <v>0</v>
      </c>
      <c r="R1971" s="25">
        <f t="shared" si="286"/>
        <v>-4.1666666666666669E-4</v>
      </c>
      <c r="T1971" s="26"/>
      <c r="U1971" s="26"/>
      <c r="V1971" s="26">
        <f t="shared" si="283"/>
        <v>-4.1666666666666669E-4</v>
      </c>
      <c r="W1971" s="26"/>
      <c r="X1971" s="26"/>
      <c r="Y1971" s="26"/>
      <c r="Z1971" s="26">
        <f t="shared" si="287"/>
        <v>-4.1666666666666669E-4</v>
      </c>
      <c r="AA1971" s="26"/>
      <c r="AB1971" s="1"/>
      <c r="AC1971" s="27">
        <f t="shared" si="281"/>
        <v>0</v>
      </c>
    </row>
    <row r="1972" spans="1:29" ht="13.5" hidden="1" outlineLevel="3" thickBot="1" x14ac:dyDescent="0.25">
      <c r="A1972" s="28" t="s">
        <v>3830</v>
      </c>
      <c r="B1972" s="28" t="s">
        <v>3831</v>
      </c>
      <c r="C1972" s="24" t="s">
        <v>4014</v>
      </c>
      <c r="D1972" s="24" t="s">
        <v>4015</v>
      </c>
      <c r="E1972" s="25">
        <v>1990705.79</v>
      </c>
      <c r="F1972" s="25">
        <v>1990705.79</v>
      </c>
      <c r="G1972" s="25">
        <v>1990705.79</v>
      </c>
      <c r="H1972" s="25">
        <v>1990705.79</v>
      </c>
      <c r="I1972" s="25">
        <v>1990511.39</v>
      </c>
      <c r="J1972" s="25">
        <v>1990705.78</v>
      </c>
      <c r="K1972" s="25">
        <v>1990705.78</v>
      </c>
      <c r="L1972" s="25">
        <v>1990705.78</v>
      </c>
      <c r="M1972" s="25">
        <v>1990705.78</v>
      </c>
      <c r="N1972" s="25">
        <v>1990705.78</v>
      </c>
      <c r="O1972" s="25">
        <v>1990705.78</v>
      </c>
      <c r="P1972" s="25">
        <v>1990705.78</v>
      </c>
      <c r="Q1972" s="25">
        <v>1990705.78</v>
      </c>
      <c r="R1972" s="25">
        <f t="shared" si="286"/>
        <v>1990689.58375</v>
      </c>
      <c r="T1972" s="26"/>
      <c r="U1972" s="26"/>
      <c r="V1972" s="26">
        <f t="shared" si="283"/>
        <v>1990689.58375</v>
      </c>
      <c r="W1972" s="26"/>
      <c r="X1972" s="26"/>
      <c r="Y1972" s="26"/>
      <c r="Z1972" s="26"/>
      <c r="AA1972" s="26">
        <f>V1972</f>
        <v>1990689.58375</v>
      </c>
      <c r="AB1972" s="1"/>
      <c r="AC1972" s="27">
        <f t="shared" si="281"/>
        <v>0</v>
      </c>
    </row>
    <row r="1973" spans="1:29" ht="13.5" hidden="1" outlineLevel="3" thickBot="1" x14ac:dyDescent="0.25">
      <c r="A1973" s="28" t="s">
        <v>3830</v>
      </c>
      <c r="B1973" s="28" t="s">
        <v>3831</v>
      </c>
      <c r="C1973" s="24" t="s">
        <v>4016</v>
      </c>
      <c r="D1973" s="24" t="s">
        <v>4017</v>
      </c>
      <c r="E1973" s="25">
        <v>-18938.95</v>
      </c>
      <c r="F1973" s="25">
        <v>-18356.21</v>
      </c>
      <c r="G1973" s="25">
        <v>-17773.47</v>
      </c>
      <c r="H1973" s="25">
        <v>-17190.740000000002</v>
      </c>
      <c r="I1973" s="25">
        <v>-16606.36</v>
      </c>
      <c r="J1973" s="25">
        <v>-16025.26</v>
      </c>
      <c r="K1973" s="25">
        <v>-15442.51</v>
      </c>
      <c r="L1973" s="25">
        <v>-14859.76</v>
      </c>
      <c r="M1973" s="25">
        <v>-14277.06</v>
      </c>
      <c r="N1973" s="25">
        <v>-13694.29</v>
      </c>
      <c r="O1973" s="25">
        <v>-13111.56</v>
      </c>
      <c r="P1973" s="25">
        <v>-12528.81</v>
      </c>
      <c r="Q1973" s="25">
        <v>-11946.09</v>
      </c>
      <c r="R1973" s="25">
        <f t="shared" si="286"/>
        <v>-15442.379166666666</v>
      </c>
      <c r="T1973" s="26"/>
      <c r="U1973" s="26"/>
      <c r="V1973" s="26">
        <f t="shared" si="283"/>
        <v>-15442.379166666666</v>
      </c>
      <c r="W1973" s="26"/>
      <c r="X1973" s="26"/>
      <c r="Y1973" s="26"/>
      <c r="Z1973" s="26">
        <f>V1973</f>
        <v>-15442.379166666666</v>
      </c>
      <c r="AA1973" s="26"/>
      <c r="AB1973" s="1"/>
      <c r="AC1973" s="27">
        <f t="shared" si="281"/>
        <v>0</v>
      </c>
    </row>
    <row r="1974" spans="1:29" ht="13.5" hidden="1" outlineLevel="3" thickBot="1" x14ac:dyDescent="0.25">
      <c r="A1974" s="28" t="s">
        <v>3830</v>
      </c>
      <c r="B1974" s="28" t="s">
        <v>3831</v>
      </c>
      <c r="C1974" s="24" t="s">
        <v>4018</v>
      </c>
      <c r="D1974" s="24" t="s">
        <v>4019</v>
      </c>
      <c r="E1974" s="25">
        <v>-518990.71</v>
      </c>
      <c r="F1974" s="25">
        <v>-528544.23</v>
      </c>
      <c r="G1974" s="25">
        <v>-560372.75</v>
      </c>
      <c r="H1974" s="25">
        <v>-499135.38</v>
      </c>
      <c r="I1974" s="25">
        <v>-568839.04</v>
      </c>
      <c r="J1974" s="25">
        <v>-537610.34</v>
      </c>
      <c r="K1974" s="25">
        <v>-582461.13</v>
      </c>
      <c r="L1974" s="25">
        <v>-507487.11</v>
      </c>
      <c r="M1974" s="25">
        <v>-477446.6</v>
      </c>
      <c r="N1974" s="25">
        <v>-385636.88</v>
      </c>
      <c r="O1974" s="25">
        <v>-295145.32</v>
      </c>
      <c r="P1974" s="25">
        <v>-295381.2</v>
      </c>
      <c r="Q1974" s="25">
        <v>-217223.57</v>
      </c>
      <c r="R1974" s="25">
        <f t="shared" si="286"/>
        <v>-467180.59333333332</v>
      </c>
      <c r="T1974" s="26"/>
      <c r="U1974" s="26"/>
      <c r="V1974" s="26">
        <f t="shared" si="283"/>
        <v>-467180.59333333332</v>
      </c>
      <c r="W1974" s="26"/>
      <c r="X1974" s="26"/>
      <c r="Y1974" s="26"/>
      <c r="Z1974" s="26"/>
      <c r="AA1974" s="26">
        <f>V1974</f>
        <v>-467180.59333333332</v>
      </c>
      <c r="AB1974" s="1"/>
      <c r="AC1974" s="27">
        <f t="shared" si="281"/>
        <v>0</v>
      </c>
    </row>
    <row r="1975" spans="1:29" ht="13.5" hidden="1" outlineLevel="3" thickBot="1" x14ac:dyDescent="0.25">
      <c r="A1975" s="28" t="s">
        <v>3830</v>
      </c>
      <c r="B1975" s="28" t="s">
        <v>3831</v>
      </c>
      <c r="C1975" s="24" t="s">
        <v>4020</v>
      </c>
      <c r="D1975" s="24" t="s">
        <v>4021</v>
      </c>
      <c r="E1975" s="25">
        <v>-96368.81</v>
      </c>
      <c r="F1975" s="25">
        <v>-96390.44</v>
      </c>
      <c r="G1975" s="25">
        <v>-96464.41</v>
      </c>
      <c r="H1975" s="25">
        <v>-96471.83</v>
      </c>
      <c r="I1975" s="25">
        <v>-96552.15</v>
      </c>
      <c r="J1975" s="25">
        <v>-96556.79</v>
      </c>
      <c r="K1975" s="25">
        <v>-96569.13</v>
      </c>
      <c r="L1975" s="25">
        <v>-96590.65</v>
      </c>
      <c r="M1975" s="25">
        <v>-96523.4</v>
      </c>
      <c r="N1975" s="25">
        <v>-96530.23</v>
      </c>
      <c r="O1975" s="25">
        <v>-95316.22</v>
      </c>
      <c r="P1975" s="25">
        <v>-86276.84</v>
      </c>
      <c r="Q1975" s="25">
        <v>-74771.509999999995</v>
      </c>
      <c r="R1975" s="25">
        <f t="shared" si="286"/>
        <v>-94651.020833333328</v>
      </c>
      <c r="T1975" s="26"/>
      <c r="U1975" s="26"/>
      <c r="V1975" s="26">
        <f t="shared" si="283"/>
        <v>-94651.020833333328</v>
      </c>
      <c r="W1975" s="26"/>
      <c r="X1975" s="26"/>
      <c r="Y1975" s="26"/>
      <c r="Z1975" s="26">
        <f>V1975</f>
        <v>-94651.020833333328</v>
      </c>
      <c r="AA1975" s="26"/>
      <c r="AB1975" s="1"/>
      <c r="AC1975" s="27">
        <f t="shared" si="281"/>
        <v>0</v>
      </c>
    </row>
    <row r="1976" spans="1:29" ht="13.5" hidden="1" outlineLevel="3" thickBot="1" x14ac:dyDescent="0.25">
      <c r="A1976" s="28" t="s">
        <v>3830</v>
      </c>
      <c r="B1976" s="28" t="s">
        <v>3831</v>
      </c>
      <c r="C1976" s="24" t="s">
        <v>4022</v>
      </c>
      <c r="D1976" s="24" t="s">
        <v>4023</v>
      </c>
      <c r="E1976" s="25">
        <v>-115166.45</v>
      </c>
      <c r="F1976" s="25">
        <v>-108859.07</v>
      </c>
      <c r="G1976" s="25">
        <v>-106877.93</v>
      </c>
      <c r="H1976" s="25">
        <v>-125427.23</v>
      </c>
      <c r="I1976" s="25">
        <v>-123624.77</v>
      </c>
      <c r="J1976" s="25">
        <v>-140579.04999999999</v>
      </c>
      <c r="K1976" s="25">
        <v>-159803.37</v>
      </c>
      <c r="L1976" s="25">
        <v>-168459.32</v>
      </c>
      <c r="M1976" s="25">
        <v>-168428.75</v>
      </c>
      <c r="N1976" s="25">
        <v>-162751.69</v>
      </c>
      <c r="O1976" s="25">
        <v>-151953.71</v>
      </c>
      <c r="P1976" s="25">
        <v>-167977.33</v>
      </c>
      <c r="Q1976" s="25">
        <v>-190010.41</v>
      </c>
      <c r="R1976" s="25">
        <f t="shared" si="286"/>
        <v>-144777.55416666667</v>
      </c>
      <c r="T1976" s="26"/>
      <c r="U1976" s="26"/>
      <c r="V1976" s="26">
        <f t="shared" si="283"/>
        <v>-144777.55416666667</v>
      </c>
      <c r="W1976" s="26"/>
      <c r="X1976" s="26"/>
      <c r="Y1976" s="26"/>
      <c r="Z1976" s="26">
        <f t="shared" ref="Z1976:Z1980" si="288">V1976</f>
        <v>-144777.55416666667</v>
      </c>
      <c r="AA1976" s="26"/>
      <c r="AB1976" s="1"/>
      <c r="AC1976" s="27">
        <f t="shared" si="281"/>
        <v>0</v>
      </c>
    </row>
    <row r="1977" spans="1:29" ht="13.5" hidden="1" outlineLevel="3" thickBot="1" x14ac:dyDescent="0.25">
      <c r="A1977" s="28" t="s">
        <v>3830</v>
      </c>
      <c r="B1977" s="28" t="s">
        <v>3831</v>
      </c>
      <c r="C1977" s="24" t="s">
        <v>4024</v>
      </c>
      <c r="D1977" s="24" t="s">
        <v>4025</v>
      </c>
      <c r="E1977" s="25">
        <v>-1395.2</v>
      </c>
      <c r="F1977" s="25">
        <v>-1297.17</v>
      </c>
      <c r="G1977" s="25">
        <v>-1199.1099999999999</v>
      </c>
      <c r="H1977" s="25">
        <v>-1101.05</v>
      </c>
      <c r="I1977" s="25">
        <v>-1002.93</v>
      </c>
      <c r="J1977" s="25">
        <v>-904.98</v>
      </c>
      <c r="K1977" s="25">
        <v>-0.64</v>
      </c>
      <c r="L1977" s="25">
        <v>0</v>
      </c>
      <c r="M1977" s="25">
        <v>0</v>
      </c>
      <c r="N1977" s="25">
        <v>0</v>
      </c>
      <c r="O1977" s="25">
        <v>0</v>
      </c>
      <c r="P1977" s="25">
        <v>0</v>
      </c>
      <c r="Q1977" s="25">
        <v>0</v>
      </c>
      <c r="R1977" s="25">
        <f t="shared" si="286"/>
        <v>-516.95666666666671</v>
      </c>
      <c r="T1977" s="26"/>
      <c r="U1977" s="26"/>
      <c r="V1977" s="26">
        <f t="shared" si="283"/>
        <v>-516.95666666666671</v>
      </c>
      <c r="W1977" s="26"/>
      <c r="X1977" s="26"/>
      <c r="Y1977" s="26"/>
      <c r="Z1977" s="26">
        <f t="shared" si="288"/>
        <v>-516.95666666666671</v>
      </c>
      <c r="AA1977" s="26"/>
      <c r="AB1977" s="1"/>
      <c r="AC1977" s="27">
        <f t="shared" si="281"/>
        <v>0</v>
      </c>
    </row>
    <row r="1978" spans="1:29" ht="13.5" hidden="1" outlineLevel="3" thickBot="1" x14ac:dyDescent="0.25">
      <c r="A1978" s="28" t="s">
        <v>3830</v>
      </c>
      <c r="B1978" s="28" t="s">
        <v>3831</v>
      </c>
      <c r="C1978" s="24" t="s">
        <v>4026</v>
      </c>
      <c r="D1978" s="24" t="s">
        <v>4027</v>
      </c>
      <c r="E1978" s="25">
        <v>-324050.38</v>
      </c>
      <c r="F1978" s="25">
        <v>-306303.02</v>
      </c>
      <c r="G1978" s="25">
        <v>-292784.25</v>
      </c>
      <c r="H1978" s="25">
        <v>-336686.14</v>
      </c>
      <c r="I1978" s="25">
        <v>-329218.40999999997</v>
      </c>
      <c r="J1978" s="25">
        <v>-371000</v>
      </c>
      <c r="K1978" s="25">
        <v>-418866.95</v>
      </c>
      <c r="L1978" s="25">
        <v>-436853.36</v>
      </c>
      <c r="M1978" s="25">
        <v>-433439.81</v>
      </c>
      <c r="N1978" s="25">
        <v>-415419.69</v>
      </c>
      <c r="O1978" s="25">
        <v>-385793.98</v>
      </c>
      <c r="P1978" s="25">
        <v>-422667.87</v>
      </c>
      <c r="Q1978" s="25">
        <v>-475142.12</v>
      </c>
      <c r="R1978" s="25">
        <f t="shared" si="286"/>
        <v>-379052.47749999998</v>
      </c>
      <c r="T1978" s="26"/>
      <c r="U1978" s="26"/>
      <c r="V1978" s="26">
        <f t="shared" si="283"/>
        <v>-379052.47749999998</v>
      </c>
      <c r="W1978" s="26"/>
      <c r="X1978" s="26"/>
      <c r="Y1978" s="26"/>
      <c r="Z1978" s="26">
        <f t="shared" si="288"/>
        <v>-379052.47749999998</v>
      </c>
      <c r="AA1978" s="26"/>
      <c r="AB1978" s="1"/>
      <c r="AC1978" s="27">
        <f t="shared" si="281"/>
        <v>0</v>
      </c>
    </row>
    <row r="1979" spans="1:29" ht="13.5" hidden="1" outlineLevel="3" thickBot="1" x14ac:dyDescent="0.25">
      <c r="A1979" s="28" t="s">
        <v>3830</v>
      </c>
      <c r="B1979" s="28" t="s">
        <v>3831</v>
      </c>
      <c r="C1979" s="24" t="s">
        <v>4028</v>
      </c>
      <c r="D1979" s="24" t="s">
        <v>4029</v>
      </c>
      <c r="E1979" s="25">
        <v>-1317134.96</v>
      </c>
      <c r="F1979" s="25">
        <v>-1326033.46</v>
      </c>
      <c r="G1979" s="25">
        <v>-1286183.17</v>
      </c>
      <c r="H1979" s="25">
        <v>-1265435.55</v>
      </c>
      <c r="I1979" s="25">
        <v>-1238397.82</v>
      </c>
      <c r="J1979" s="25">
        <v>-1195511.26</v>
      </c>
      <c r="K1979" s="25">
        <v>-1147758.97</v>
      </c>
      <c r="L1979" s="25">
        <v>-1078430.49</v>
      </c>
      <c r="M1979" s="25">
        <v>-1015303.65</v>
      </c>
      <c r="N1979" s="25">
        <v>-1001533.88</v>
      </c>
      <c r="O1979" s="25">
        <v>-1006028.96</v>
      </c>
      <c r="P1979" s="25">
        <v>-1022925.21</v>
      </c>
      <c r="Q1979" s="25">
        <v>-1063005.97</v>
      </c>
      <c r="R1979" s="25">
        <f t="shared" si="286"/>
        <v>-1147801.0737500002</v>
      </c>
      <c r="T1979" s="26"/>
      <c r="U1979" s="26"/>
      <c r="V1979" s="26">
        <f t="shared" si="283"/>
        <v>-1147801.0737500002</v>
      </c>
      <c r="W1979" s="26"/>
      <c r="X1979" s="26"/>
      <c r="Y1979" s="26"/>
      <c r="Z1979" s="26">
        <f t="shared" si="288"/>
        <v>-1147801.0737500002</v>
      </c>
      <c r="AA1979" s="26"/>
      <c r="AB1979" s="1"/>
      <c r="AC1979" s="27">
        <f t="shared" si="281"/>
        <v>0</v>
      </c>
    </row>
    <row r="1980" spans="1:29" ht="13.5" hidden="1" outlineLevel="3" thickBot="1" x14ac:dyDescent="0.25">
      <c r="A1980" s="28" t="s">
        <v>3830</v>
      </c>
      <c r="B1980" s="28" t="s">
        <v>3831</v>
      </c>
      <c r="C1980" s="24" t="s">
        <v>4030</v>
      </c>
      <c r="D1980" s="24" t="s">
        <v>4031</v>
      </c>
      <c r="E1980" s="25">
        <v>-207645.25</v>
      </c>
      <c r="F1980" s="25">
        <v>-174874.07</v>
      </c>
      <c r="G1980" s="25">
        <v>-142102.9</v>
      </c>
      <c r="H1980" s="25">
        <v>-109331.72</v>
      </c>
      <c r="I1980" s="25">
        <v>-76553.08</v>
      </c>
      <c r="J1980" s="25">
        <v>-43789.39</v>
      </c>
      <c r="K1980" s="25">
        <v>-11018.2</v>
      </c>
      <c r="L1980" s="25">
        <v>-11018.2</v>
      </c>
      <c r="M1980" s="25">
        <v>-11018.21</v>
      </c>
      <c r="N1980" s="25">
        <v>-11018.21</v>
      </c>
      <c r="O1980" s="25">
        <v>-11018.21</v>
      </c>
      <c r="P1980" s="25">
        <v>-11018.21</v>
      </c>
      <c r="Q1980" s="25">
        <v>-11018.21</v>
      </c>
      <c r="R1980" s="25">
        <f t="shared" si="286"/>
        <v>-60174.34416666664</v>
      </c>
      <c r="T1980" s="26"/>
      <c r="U1980" s="26"/>
      <c r="V1980" s="26">
        <f t="shared" si="283"/>
        <v>-60174.34416666664</v>
      </c>
      <c r="W1980" s="26"/>
      <c r="X1980" s="26"/>
      <c r="Y1980" s="26"/>
      <c r="Z1980" s="26">
        <f t="shared" si="288"/>
        <v>-60174.34416666664</v>
      </c>
      <c r="AA1980" s="26"/>
      <c r="AB1980" s="1"/>
      <c r="AC1980" s="27">
        <f t="shared" si="281"/>
        <v>0</v>
      </c>
    </row>
    <row r="1981" spans="1:29" ht="13.5" hidden="1" outlineLevel="3" thickBot="1" x14ac:dyDescent="0.25">
      <c r="A1981" s="28" t="s">
        <v>3830</v>
      </c>
      <c r="B1981" s="28" t="s">
        <v>3831</v>
      </c>
      <c r="C1981" s="24" t="s">
        <v>4032</v>
      </c>
      <c r="D1981" s="24" t="s">
        <v>4033</v>
      </c>
      <c r="E1981" s="25">
        <v>-11218270.810000001</v>
      </c>
      <c r="F1981" s="25">
        <v>-10760714.18</v>
      </c>
      <c r="G1981" s="25">
        <v>-10337612.720000001</v>
      </c>
      <c r="H1981" s="25">
        <v>-9980894.3599999994</v>
      </c>
      <c r="I1981" s="25">
        <v>-9643579.0800000001</v>
      </c>
      <c r="J1981" s="25">
        <v>-9323908.2100000009</v>
      </c>
      <c r="K1981" s="25">
        <v>-8961246.25</v>
      </c>
      <c r="L1981" s="25">
        <v>-8623338.8599999994</v>
      </c>
      <c r="M1981" s="25">
        <v>-8326093.2400000002</v>
      </c>
      <c r="N1981" s="25">
        <v>-7994936.0899999999</v>
      </c>
      <c r="O1981" s="25">
        <v>-7654645.2400000002</v>
      </c>
      <c r="P1981" s="25">
        <v>-7283434.79</v>
      </c>
      <c r="Q1981" s="25">
        <v>-6905417.29</v>
      </c>
      <c r="R1981" s="25">
        <f t="shared" si="286"/>
        <v>-8996020.5891666654</v>
      </c>
      <c r="T1981" s="26"/>
      <c r="U1981" s="26"/>
      <c r="V1981" s="26">
        <f t="shared" si="283"/>
        <v>-8996020.5891666654</v>
      </c>
      <c r="W1981" s="26"/>
      <c r="X1981" s="26"/>
      <c r="Y1981" s="26"/>
      <c r="Z1981" s="26"/>
      <c r="AA1981" s="26">
        <f>V1981</f>
        <v>-8996020.5891666654</v>
      </c>
      <c r="AB1981" s="1"/>
      <c r="AC1981" s="27">
        <f t="shared" si="281"/>
        <v>0</v>
      </c>
    </row>
    <row r="1982" spans="1:29" ht="13.5" hidden="1" outlineLevel="3" thickBot="1" x14ac:dyDescent="0.25">
      <c r="A1982" s="28" t="s">
        <v>3830</v>
      </c>
      <c r="B1982" s="28" t="s">
        <v>3831</v>
      </c>
      <c r="C1982" s="24" t="s">
        <v>4034</v>
      </c>
      <c r="D1982" s="24" t="s">
        <v>4035</v>
      </c>
      <c r="E1982" s="25">
        <v>0</v>
      </c>
      <c r="F1982" s="25">
        <v>0</v>
      </c>
      <c r="G1982" s="25">
        <v>0</v>
      </c>
      <c r="H1982" s="25">
        <v>0</v>
      </c>
      <c r="I1982" s="25">
        <v>0</v>
      </c>
      <c r="J1982" s="25">
        <v>0</v>
      </c>
      <c r="K1982" s="25">
        <v>0</v>
      </c>
      <c r="L1982" s="25">
        <v>298449.63</v>
      </c>
      <c r="M1982" s="25">
        <v>0</v>
      </c>
      <c r="N1982" s="25">
        <v>0</v>
      </c>
      <c r="O1982" s="25">
        <v>0</v>
      </c>
      <c r="P1982" s="25">
        <v>0</v>
      </c>
      <c r="Q1982" s="25">
        <v>0</v>
      </c>
      <c r="R1982" s="25">
        <f t="shared" si="286"/>
        <v>24870.802500000002</v>
      </c>
      <c r="T1982" s="26"/>
      <c r="U1982" s="26"/>
      <c r="V1982" s="26">
        <f t="shared" si="283"/>
        <v>24870.802500000002</v>
      </c>
      <c r="W1982" s="26"/>
      <c r="X1982" s="26"/>
      <c r="Y1982" s="26"/>
      <c r="Z1982" s="26">
        <f>V1982</f>
        <v>24870.802500000002</v>
      </c>
      <c r="AA1982" s="26"/>
      <c r="AB1982" s="1"/>
      <c r="AC1982" s="27">
        <f t="shared" si="281"/>
        <v>0</v>
      </c>
    </row>
    <row r="1983" spans="1:29" ht="13.5" hidden="1" outlineLevel="3" thickBot="1" x14ac:dyDescent="0.25">
      <c r="A1983" s="28" t="s">
        <v>3830</v>
      </c>
      <c r="B1983" s="28" t="s">
        <v>3831</v>
      </c>
      <c r="C1983" s="24" t="s">
        <v>4036</v>
      </c>
      <c r="D1983" s="24" t="s">
        <v>4037</v>
      </c>
      <c r="E1983" s="25">
        <v>-31043.919999999998</v>
      </c>
      <c r="F1983" s="25">
        <v>-37816.629999999997</v>
      </c>
      <c r="G1983" s="25">
        <v>-38760.33</v>
      </c>
      <c r="H1983" s="25">
        <v>-39616.269999999997</v>
      </c>
      <c r="I1983" s="25">
        <v>-50346.19</v>
      </c>
      <c r="J1983" s="25">
        <v>-50827.01</v>
      </c>
      <c r="K1983" s="25">
        <v>-51369.42</v>
      </c>
      <c r="L1983" s="25">
        <v>-60520.63</v>
      </c>
      <c r="M1983" s="25">
        <v>-61007.23</v>
      </c>
      <c r="N1983" s="25">
        <v>-61857.78</v>
      </c>
      <c r="O1983" s="25">
        <v>-68232.94</v>
      </c>
      <c r="P1983" s="25">
        <v>-69240.5</v>
      </c>
      <c r="Q1983" s="25">
        <v>-70240.86</v>
      </c>
      <c r="R1983" s="25">
        <f t="shared" si="286"/>
        <v>-53353.109999999993</v>
      </c>
      <c r="T1983" s="26"/>
      <c r="U1983" s="26"/>
      <c r="V1983" s="26">
        <f t="shared" si="283"/>
        <v>-53353.109999999993</v>
      </c>
      <c r="W1983" s="26"/>
      <c r="X1983" s="26"/>
      <c r="Y1983" s="26"/>
      <c r="Z1983" s="26">
        <f t="shared" ref="Z1983:Z1988" si="289">V1983</f>
        <v>-53353.109999999993</v>
      </c>
      <c r="AA1983" s="26"/>
      <c r="AB1983" s="1"/>
      <c r="AC1983" s="27">
        <f t="shared" si="281"/>
        <v>0</v>
      </c>
    </row>
    <row r="1984" spans="1:29" ht="13.5" hidden="1" outlineLevel="3" thickBot="1" x14ac:dyDescent="0.25">
      <c r="A1984" s="28" t="s">
        <v>3830</v>
      </c>
      <c r="B1984" s="28" t="s">
        <v>3831</v>
      </c>
      <c r="C1984" s="24" t="s">
        <v>4038</v>
      </c>
      <c r="D1984" s="24" t="s">
        <v>4039</v>
      </c>
      <c r="E1984" s="25">
        <v>-0.01</v>
      </c>
      <c r="F1984" s="25">
        <v>0</v>
      </c>
      <c r="G1984" s="25">
        <v>0</v>
      </c>
      <c r="H1984" s="25">
        <v>0</v>
      </c>
      <c r="I1984" s="25">
        <v>0</v>
      </c>
      <c r="J1984" s="25">
        <v>0</v>
      </c>
      <c r="K1984" s="25">
        <v>0</v>
      </c>
      <c r="L1984" s="25">
        <v>96934.59</v>
      </c>
      <c r="M1984" s="25">
        <v>0</v>
      </c>
      <c r="N1984" s="25">
        <v>0</v>
      </c>
      <c r="O1984" s="25">
        <v>0</v>
      </c>
      <c r="P1984" s="25">
        <v>0</v>
      </c>
      <c r="Q1984" s="25">
        <v>0</v>
      </c>
      <c r="R1984" s="25">
        <f t="shared" si="286"/>
        <v>8077.882083333333</v>
      </c>
      <c r="T1984" s="26"/>
      <c r="U1984" s="26"/>
      <c r="V1984" s="26">
        <f t="shared" si="283"/>
        <v>8077.882083333333</v>
      </c>
      <c r="W1984" s="26"/>
      <c r="X1984" s="26"/>
      <c r="Y1984" s="26"/>
      <c r="Z1984" s="26">
        <f t="shared" si="289"/>
        <v>8077.882083333333</v>
      </c>
      <c r="AA1984" s="26"/>
      <c r="AB1984" s="1"/>
      <c r="AC1984" s="27">
        <f t="shared" si="281"/>
        <v>0</v>
      </c>
    </row>
    <row r="1985" spans="1:30" ht="13.5" hidden="1" outlineLevel="3" thickBot="1" x14ac:dyDescent="0.25">
      <c r="A1985" s="28" t="s">
        <v>3830</v>
      </c>
      <c r="B1985" s="28" t="s">
        <v>3831</v>
      </c>
      <c r="C1985" s="24" t="s">
        <v>4040</v>
      </c>
      <c r="D1985" s="24" t="s">
        <v>4041</v>
      </c>
      <c r="E1985" s="25">
        <v>-18771984.289999999</v>
      </c>
      <c r="F1985" s="25">
        <v>-25825996.420000002</v>
      </c>
      <c r="G1985" s="25">
        <v>-27576211.890000001</v>
      </c>
      <c r="H1985" s="25">
        <v>-27057392.789999999</v>
      </c>
      <c r="I1985" s="25">
        <v>-29300760.82</v>
      </c>
      <c r="J1985" s="25">
        <v>-23521743.57</v>
      </c>
      <c r="K1985" s="25">
        <v>-22227019.620000001</v>
      </c>
      <c r="L1985" s="25">
        <v>-23626381.77</v>
      </c>
      <c r="M1985" s="25">
        <v>-22632689.879999999</v>
      </c>
      <c r="N1985" s="25">
        <v>-22204226.73</v>
      </c>
      <c r="O1985" s="25">
        <v>-22427761.030000001</v>
      </c>
      <c r="P1985" s="25">
        <v>-23741099.920000002</v>
      </c>
      <c r="Q1985" s="25">
        <v>-24013625.600000001</v>
      </c>
      <c r="R1985" s="25">
        <f t="shared" si="286"/>
        <v>-24294507.44875</v>
      </c>
      <c r="T1985" s="26"/>
      <c r="U1985" s="26"/>
      <c r="V1985" s="26">
        <f t="shared" si="283"/>
        <v>-24294507.44875</v>
      </c>
      <c r="W1985" s="26"/>
      <c r="X1985" s="26"/>
      <c r="Y1985" s="26"/>
      <c r="Z1985" s="26">
        <f t="shared" si="289"/>
        <v>-24294507.44875</v>
      </c>
      <c r="AA1985" s="26"/>
      <c r="AB1985" s="1"/>
      <c r="AC1985" s="27">
        <f t="shared" si="281"/>
        <v>0</v>
      </c>
    </row>
    <row r="1986" spans="1:30" ht="13.5" hidden="1" outlineLevel="3" thickBot="1" x14ac:dyDescent="0.25">
      <c r="A1986" s="28" t="s">
        <v>3830</v>
      </c>
      <c r="B1986" s="28" t="s">
        <v>3831</v>
      </c>
      <c r="C1986" s="24" t="s">
        <v>4042</v>
      </c>
      <c r="D1986" s="24" t="s">
        <v>4043</v>
      </c>
      <c r="E1986" s="25">
        <v>-1517729.29</v>
      </c>
      <c r="F1986" s="25">
        <v>-1435212.07</v>
      </c>
      <c r="G1986" s="25">
        <v>-1352485.86</v>
      </c>
      <c r="H1986" s="25">
        <v>-1269550.05</v>
      </c>
      <c r="I1986" s="25">
        <v>-1186288.28</v>
      </c>
      <c r="J1986" s="25">
        <v>-1103047.5900000001</v>
      </c>
      <c r="K1986" s="25">
        <v>-1019479.86</v>
      </c>
      <c r="L1986" s="25">
        <v>-935700.45</v>
      </c>
      <c r="M1986" s="25">
        <v>-851708.79</v>
      </c>
      <c r="N1986" s="25">
        <v>-767504.34</v>
      </c>
      <c r="O1986" s="25">
        <v>-683086.6</v>
      </c>
      <c r="P1986" s="25">
        <v>-598466.36</v>
      </c>
      <c r="Q1986" s="25">
        <v>-513624.98</v>
      </c>
      <c r="R1986" s="25">
        <f t="shared" si="286"/>
        <v>-1018183.94875</v>
      </c>
      <c r="T1986" s="26"/>
      <c r="U1986" s="26"/>
      <c r="V1986" s="26">
        <f t="shared" si="283"/>
        <v>-1018183.94875</v>
      </c>
      <c r="W1986" s="26"/>
      <c r="X1986" s="26"/>
      <c r="Y1986" s="26"/>
      <c r="Z1986" s="26">
        <f t="shared" si="289"/>
        <v>-1018183.94875</v>
      </c>
      <c r="AA1986" s="26"/>
      <c r="AB1986" s="1"/>
      <c r="AC1986" s="27">
        <f t="shared" si="281"/>
        <v>0</v>
      </c>
    </row>
    <row r="1987" spans="1:30" ht="13.5" hidden="1" outlineLevel="3" thickBot="1" x14ac:dyDescent="0.25">
      <c r="A1987" s="28" t="s">
        <v>3830</v>
      </c>
      <c r="B1987" s="28" t="s">
        <v>3831</v>
      </c>
      <c r="C1987" s="24" t="s">
        <v>4044</v>
      </c>
      <c r="D1987" s="24" t="s">
        <v>4045</v>
      </c>
      <c r="E1987" s="25">
        <v>-107566.28</v>
      </c>
      <c r="F1987" s="25">
        <v>-106849.18</v>
      </c>
      <c r="G1987" s="25">
        <v>-106132.04</v>
      </c>
      <c r="H1987" s="25">
        <v>-105414.94</v>
      </c>
      <c r="I1987" s="25">
        <v>-104687.59</v>
      </c>
      <c r="J1987" s="25">
        <v>-103980.71</v>
      </c>
      <c r="K1987" s="25">
        <v>-103263.61</v>
      </c>
      <c r="L1987" s="25">
        <v>-102546.5</v>
      </c>
      <c r="M1987" s="25">
        <v>-101829.39</v>
      </c>
      <c r="N1987" s="25">
        <v>-101112.27</v>
      </c>
      <c r="O1987" s="25">
        <v>-100395.16</v>
      </c>
      <c r="P1987" s="25">
        <v>-99678.06</v>
      </c>
      <c r="Q1987" s="25">
        <v>-98960.960000000006</v>
      </c>
      <c r="R1987" s="25">
        <f t="shared" si="286"/>
        <v>-103262.75583333331</v>
      </c>
      <c r="T1987" s="26"/>
      <c r="U1987" s="26"/>
      <c r="V1987" s="26">
        <f t="shared" si="283"/>
        <v>-103262.75583333331</v>
      </c>
      <c r="W1987" s="26"/>
      <c r="X1987" s="26"/>
      <c r="Y1987" s="26"/>
      <c r="Z1987" s="26">
        <f t="shared" si="289"/>
        <v>-103262.75583333331</v>
      </c>
      <c r="AA1987" s="26"/>
      <c r="AB1987" s="1"/>
      <c r="AC1987" s="27">
        <f t="shared" si="281"/>
        <v>0</v>
      </c>
    </row>
    <row r="1988" spans="1:30" ht="13.5" hidden="1" outlineLevel="3" thickBot="1" x14ac:dyDescent="0.25">
      <c r="A1988" s="28" t="s">
        <v>3830</v>
      </c>
      <c r="B1988" s="28" t="s">
        <v>3831</v>
      </c>
      <c r="C1988" s="24" t="s">
        <v>4046</v>
      </c>
      <c r="D1988" s="24" t="s">
        <v>4047</v>
      </c>
      <c r="E1988" s="25">
        <v>-17541.310000000001</v>
      </c>
      <c r="F1988" s="25">
        <v>-17424.38</v>
      </c>
      <c r="G1988" s="25">
        <v>-17307.45</v>
      </c>
      <c r="H1988" s="25">
        <v>-17190.5</v>
      </c>
      <c r="I1988" s="25">
        <v>-17071.89</v>
      </c>
      <c r="J1988" s="25">
        <v>-16956.59</v>
      </c>
      <c r="K1988" s="25">
        <v>-16839.66</v>
      </c>
      <c r="L1988" s="25">
        <v>-16722.740000000002</v>
      </c>
      <c r="M1988" s="25">
        <v>-16605.77</v>
      </c>
      <c r="N1988" s="25">
        <v>-16488.849999999999</v>
      </c>
      <c r="O1988" s="25">
        <v>-16371.89</v>
      </c>
      <c r="P1988" s="25">
        <v>-16254.97</v>
      </c>
      <c r="Q1988" s="25">
        <v>-16138.02</v>
      </c>
      <c r="R1988" s="25">
        <f t="shared" si="286"/>
        <v>-16839.529583333337</v>
      </c>
      <c r="T1988" s="26"/>
      <c r="U1988" s="26"/>
      <c r="V1988" s="26">
        <f t="shared" si="283"/>
        <v>-16839.529583333337</v>
      </c>
      <c r="W1988" s="26"/>
      <c r="X1988" s="26"/>
      <c r="Y1988" s="26"/>
      <c r="Z1988" s="26">
        <f t="shared" si="289"/>
        <v>-16839.529583333337</v>
      </c>
      <c r="AA1988" s="26"/>
      <c r="AB1988" s="1"/>
      <c r="AC1988" s="27">
        <f t="shared" si="281"/>
        <v>0</v>
      </c>
    </row>
    <row r="1989" spans="1:30" ht="13.5" hidden="1" outlineLevel="3" thickBot="1" x14ac:dyDescent="0.25">
      <c r="A1989" s="28" t="s">
        <v>3830</v>
      </c>
      <c r="B1989" s="28" t="s">
        <v>3831</v>
      </c>
      <c r="C1989" s="24" t="s">
        <v>4048</v>
      </c>
      <c r="D1989" s="24" t="s">
        <v>4049</v>
      </c>
      <c r="E1989" s="25">
        <v>-476975.63</v>
      </c>
      <c r="F1989" s="25">
        <v>-475871.64</v>
      </c>
      <c r="G1989" s="25">
        <v>-474892.79999999999</v>
      </c>
      <c r="H1989" s="25">
        <v>-475278.66</v>
      </c>
      <c r="I1989" s="25">
        <v>-474044.62</v>
      </c>
      <c r="J1989" s="25">
        <v>-473220.9</v>
      </c>
      <c r="K1989" s="25">
        <v>-472365.65</v>
      </c>
      <c r="L1989" s="25">
        <v>-471953.12</v>
      </c>
      <c r="M1989" s="25">
        <v>-470710.89</v>
      </c>
      <c r="N1989" s="25">
        <v>-470791.92</v>
      </c>
      <c r="O1989" s="25">
        <v>-469918.56</v>
      </c>
      <c r="P1989" s="25">
        <v>-470140.17</v>
      </c>
      <c r="Q1989" s="25">
        <v>-468003.64</v>
      </c>
      <c r="R1989" s="25">
        <f t="shared" si="286"/>
        <v>-472639.88041666668</v>
      </c>
      <c r="T1989" s="26"/>
      <c r="U1989" s="26"/>
      <c r="V1989" s="26">
        <f t="shared" si="283"/>
        <v>-472639.88041666668</v>
      </c>
      <c r="W1989" s="26"/>
      <c r="X1989" s="26"/>
      <c r="Y1989" s="26"/>
      <c r="Z1989" s="26">
        <f>V1989</f>
        <v>-472639.88041666668</v>
      </c>
      <c r="AA1989" s="26"/>
      <c r="AB1989" s="1"/>
      <c r="AC1989" s="27">
        <f t="shared" si="281"/>
        <v>0</v>
      </c>
    </row>
    <row r="1990" spans="1:30" ht="15.75" hidden="1" outlineLevel="3" thickBot="1" x14ac:dyDescent="0.3">
      <c r="A1990" s="28" t="s">
        <v>3830</v>
      </c>
      <c r="B1990" s="28" t="s">
        <v>3831</v>
      </c>
      <c r="C1990" s="24" t="s">
        <v>4050</v>
      </c>
      <c r="D1990" s="24" t="s">
        <v>4051</v>
      </c>
      <c r="E1990" s="25">
        <v>-47910.54</v>
      </c>
      <c r="F1990" s="25">
        <v>-38770.83</v>
      </c>
      <c r="G1990" s="25">
        <v>-37070.74</v>
      </c>
      <c r="H1990" s="25">
        <v>-35370.639999999999</v>
      </c>
      <c r="I1990" s="25">
        <v>-33667.230000000003</v>
      </c>
      <c r="J1990" s="25">
        <v>-26286.73</v>
      </c>
      <c r="K1990" s="25">
        <v>-24586.61</v>
      </c>
      <c r="L1990" s="25">
        <v>-24586.61</v>
      </c>
      <c r="M1990" s="25">
        <v>-24586.6</v>
      </c>
      <c r="N1990" s="25">
        <v>-24586.6</v>
      </c>
      <c r="O1990" s="25">
        <v>-40917.58</v>
      </c>
      <c r="P1990" s="25">
        <v>-38876.22</v>
      </c>
      <c r="Q1990" s="25">
        <v>-37721.129999999997</v>
      </c>
      <c r="R1990" s="25">
        <f t="shared" si="286"/>
        <v>-32676.852083333335</v>
      </c>
      <c r="T1990" s="26"/>
      <c r="U1990" s="26"/>
      <c r="V1990" s="26">
        <f t="shared" si="283"/>
        <v>-32676.852083333335</v>
      </c>
      <c r="W1990" s="26"/>
      <c r="X1990" s="26"/>
      <c r="Y1990" s="26">
        <v>-2607.2133053397856</v>
      </c>
      <c r="Z1990" s="26">
        <f>V1990-Y1990</f>
        <v>-30069.63877799355</v>
      </c>
      <c r="AA1990" s="26"/>
      <c r="AB1990" s="1"/>
      <c r="AC1990" s="27">
        <f t="shared" si="281"/>
        <v>7.9787774498314715E-2</v>
      </c>
      <c r="AD1990" s="15"/>
    </row>
    <row r="1991" spans="1:30" ht="13.5" hidden="1" outlineLevel="3" thickBot="1" x14ac:dyDescent="0.25">
      <c r="A1991" s="28" t="s">
        <v>3830</v>
      </c>
      <c r="B1991" s="28" t="s">
        <v>3831</v>
      </c>
      <c r="C1991" s="24" t="s">
        <v>4052</v>
      </c>
      <c r="D1991" s="24" t="s">
        <v>4053</v>
      </c>
      <c r="E1991" s="25">
        <v>-119783.94</v>
      </c>
      <c r="F1991" s="25">
        <v>-95250.14</v>
      </c>
      <c r="G1991" s="25">
        <v>-70716.41</v>
      </c>
      <c r="H1991" s="25">
        <v>-46182.63</v>
      </c>
      <c r="I1991" s="25">
        <v>-21646.77</v>
      </c>
      <c r="J1991" s="25">
        <v>-119660.89</v>
      </c>
      <c r="K1991" s="25">
        <v>-98942.24</v>
      </c>
      <c r="L1991" s="25">
        <v>-218941.16</v>
      </c>
      <c r="M1991" s="25">
        <v>-209046.94</v>
      </c>
      <c r="N1991" s="25">
        <v>-166679.45000000001</v>
      </c>
      <c r="O1991" s="25">
        <v>-156785.22</v>
      </c>
      <c r="P1991" s="25">
        <v>-146890.99</v>
      </c>
      <c r="Q1991" s="25">
        <v>-104523.49</v>
      </c>
      <c r="R1991" s="25">
        <f t="shared" si="286"/>
        <v>-121908.04625</v>
      </c>
      <c r="T1991" s="26"/>
      <c r="U1991" s="26"/>
      <c r="V1991" s="26">
        <f t="shared" si="283"/>
        <v>-121908.04625</v>
      </c>
      <c r="W1991" s="26"/>
      <c r="X1991" s="26"/>
      <c r="Y1991" s="26"/>
      <c r="Z1991" s="26">
        <f>V1991</f>
        <v>-121908.04625</v>
      </c>
      <c r="AA1991" s="26"/>
      <c r="AB1991" s="1"/>
      <c r="AC1991" s="27">
        <f t="shared" si="281"/>
        <v>0</v>
      </c>
    </row>
    <row r="1992" spans="1:30" ht="13.5" hidden="1" outlineLevel="3" thickBot="1" x14ac:dyDescent="0.25">
      <c r="A1992" s="28" t="s">
        <v>3830</v>
      </c>
      <c r="B1992" s="28" t="s">
        <v>3831</v>
      </c>
      <c r="C1992" s="24" t="s">
        <v>4054</v>
      </c>
      <c r="D1992" s="24" t="s">
        <v>4055</v>
      </c>
      <c r="E1992" s="25">
        <v>-1684024.2</v>
      </c>
      <c r="F1992" s="25">
        <v>-1847564.82</v>
      </c>
      <c r="G1992" s="25">
        <v>-1898698.81</v>
      </c>
      <c r="H1992" s="25">
        <v>-1976892.58</v>
      </c>
      <c r="I1992" s="25">
        <v>-1796195.86</v>
      </c>
      <c r="J1992" s="25">
        <v>-1467815.97</v>
      </c>
      <c r="K1992" s="25">
        <v>-887962.07</v>
      </c>
      <c r="L1992" s="25">
        <v>-567191.69999999995</v>
      </c>
      <c r="M1992" s="25">
        <v>-384097.01</v>
      </c>
      <c r="N1992" s="25">
        <v>-181068.74</v>
      </c>
      <c r="O1992" s="25">
        <v>-121232.25</v>
      </c>
      <c r="P1992" s="25">
        <v>-250096.14</v>
      </c>
      <c r="Q1992" s="25">
        <v>-289046.99</v>
      </c>
      <c r="R1992" s="25">
        <f t="shared" si="286"/>
        <v>-1030445.9620833333</v>
      </c>
      <c r="T1992" s="26"/>
      <c r="U1992" s="26"/>
      <c r="V1992" s="26">
        <f t="shared" si="283"/>
        <v>-1030445.9620833333</v>
      </c>
      <c r="W1992" s="26"/>
      <c r="X1992" s="26"/>
      <c r="Y1992" s="26"/>
      <c r="Z1992" s="26"/>
      <c r="AA1992" s="26">
        <f>V1992</f>
        <v>-1030445.9620833333</v>
      </c>
      <c r="AB1992" s="1"/>
      <c r="AC1992" s="27">
        <f t="shared" si="281"/>
        <v>0</v>
      </c>
    </row>
    <row r="1993" spans="1:30" ht="13.5" hidden="1" outlineLevel="3" thickBot="1" x14ac:dyDescent="0.25">
      <c r="A1993" s="28" t="s">
        <v>3830</v>
      </c>
      <c r="B1993" s="28" t="s">
        <v>3831</v>
      </c>
      <c r="C1993" s="24" t="s">
        <v>4056</v>
      </c>
      <c r="D1993" s="24" t="s">
        <v>4057</v>
      </c>
      <c r="E1993" s="25">
        <v>-5147845.9000000004</v>
      </c>
      <c r="F1993" s="25">
        <v>-5219177.72</v>
      </c>
      <c r="G1993" s="25">
        <v>-5130261.83</v>
      </c>
      <c r="H1993" s="25">
        <v>-5007041.78</v>
      </c>
      <c r="I1993" s="25">
        <v>-5019521.5599999996</v>
      </c>
      <c r="J1993" s="25">
        <v>-4996087.5199999996</v>
      </c>
      <c r="K1993" s="25">
        <v>-5705316.5099999998</v>
      </c>
      <c r="L1993" s="25">
        <v>-6634922.3600000003</v>
      </c>
      <c r="M1993" s="25">
        <v>-6607221.6399999997</v>
      </c>
      <c r="N1993" s="25">
        <v>-6539078.54</v>
      </c>
      <c r="O1993" s="25">
        <v>-6650395.0300000003</v>
      </c>
      <c r="P1993" s="25">
        <v>-6581323.3200000003</v>
      </c>
      <c r="Q1993" s="25">
        <v>-6428663.3300000001</v>
      </c>
      <c r="R1993" s="25">
        <f t="shared" si="286"/>
        <v>-5823216.8687500013</v>
      </c>
      <c r="T1993" s="26"/>
      <c r="U1993" s="26"/>
      <c r="V1993" s="26">
        <f t="shared" si="283"/>
        <v>-5823216.8687500013</v>
      </c>
      <c r="W1993" s="26"/>
      <c r="X1993" s="26"/>
      <c r="Y1993" s="26"/>
      <c r="Z1993" s="26">
        <f>V1993</f>
        <v>-5823216.8687500013</v>
      </c>
      <c r="AA1993" s="26"/>
      <c r="AB1993" s="1"/>
      <c r="AC1993" s="27">
        <f t="shared" si="281"/>
        <v>0</v>
      </c>
    </row>
    <row r="1994" spans="1:30" ht="13.5" hidden="1" outlineLevel="3" thickBot="1" x14ac:dyDescent="0.25">
      <c r="A1994" s="28" t="s">
        <v>3830</v>
      </c>
      <c r="B1994" s="28" t="s">
        <v>3831</v>
      </c>
      <c r="C1994" s="24" t="s">
        <v>4058</v>
      </c>
      <c r="D1994" s="24" t="s">
        <v>4059</v>
      </c>
      <c r="E1994" s="25">
        <v>-522110.11</v>
      </c>
      <c r="F1994" s="25">
        <v>-517604.26</v>
      </c>
      <c r="G1994" s="25">
        <v>-526325.26</v>
      </c>
      <c r="H1994" s="25">
        <v>-534614.29</v>
      </c>
      <c r="I1994" s="25">
        <v>-543299.81000000006</v>
      </c>
      <c r="J1994" s="25">
        <v>-526953.30000000005</v>
      </c>
      <c r="K1994" s="25">
        <v>-534984.09</v>
      </c>
      <c r="L1994" s="25">
        <v>-543983.6</v>
      </c>
      <c r="M1994" s="25">
        <v>-552996.76</v>
      </c>
      <c r="N1994" s="25">
        <v>-520547.82</v>
      </c>
      <c r="O1994" s="25">
        <v>-545032.89</v>
      </c>
      <c r="P1994" s="25">
        <v>-553212.27</v>
      </c>
      <c r="Q1994" s="25">
        <v>-576270.93999999994</v>
      </c>
      <c r="R1994" s="25">
        <f t="shared" si="286"/>
        <v>-537395.40624999988</v>
      </c>
      <c r="T1994" s="26"/>
      <c r="U1994" s="26"/>
      <c r="V1994" s="26">
        <f t="shared" si="283"/>
        <v>-537395.40624999988</v>
      </c>
      <c r="W1994" s="26"/>
      <c r="X1994" s="26"/>
      <c r="Y1994" s="26"/>
      <c r="Z1994" s="26">
        <f>V1994</f>
        <v>-537395.40624999988</v>
      </c>
      <c r="AA1994" s="26"/>
      <c r="AB1994" s="1"/>
      <c r="AC1994" s="27">
        <f t="shared" si="281"/>
        <v>0</v>
      </c>
    </row>
    <row r="1995" spans="1:30" ht="13.5" hidden="1" outlineLevel="3" thickBot="1" x14ac:dyDescent="0.25">
      <c r="A1995" s="28" t="s">
        <v>3830</v>
      </c>
      <c r="B1995" s="28" t="s">
        <v>3831</v>
      </c>
      <c r="C1995" s="24" t="s">
        <v>4060</v>
      </c>
      <c r="D1995" s="24" t="s">
        <v>4061</v>
      </c>
      <c r="E1995" s="25">
        <v>-89552.12</v>
      </c>
      <c r="F1995" s="25">
        <v>-88607.01</v>
      </c>
      <c r="G1995" s="25">
        <v>-87905.74</v>
      </c>
      <c r="H1995" s="25">
        <v>-100318.82</v>
      </c>
      <c r="I1995" s="25">
        <v>-100002.93</v>
      </c>
      <c r="J1995" s="25">
        <v>-99608.58</v>
      </c>
      <c r="K1995" s="25">
        <v>-99084.81</v>
      </c>
      <c r="L1995" s="25">
        <v>-98691.46</v>
      </c>
      <c r="M1995" s="25">
        <v>-98457.600000000006</v>
      </c>
      <c r="N1995" s="25">
        <v>-98286.09</v>
      </c>
      <c r="O1995" s="25">
        <v>-98100.3</v>
      </c>
      <c r="P1995" s="25">
        <v>-97888.52</v>
      </c>
      <c r="Q1995" s="25">
        <v>-97735.64</v>
      </c>
      <c r="R1995" s="25">
        <f t="shared" si="286"/>
        <v>-96716.311666666661</v>
      </c>
      <c r="T1995" s="26"/>
      <c r="U1995" s="26"/>
      <c r="V1995" s="26">
        <f t="shared" si="283"/>
        <v>-96716.311666666661</v>
      </c>
      <c r="W1995" s="26"/>
      <c r="X1995" s="26"/>
      <c r="Y1995" s="26"/>
      <c r="Z1995" s="26"/>
      <c r="AA1995" s="26">
        <f>V1995</f>
        <v>-96716.311666666661</v>
      </c>
      <c r="AB1995" s="1"/>
      <c r="AC1995" s="27">
        <f t="shared" si="281"/>
        <v>0</v>
      </c>
    </row>
    <row r="1996" spans="1:30" ht="13.5" hidden="1" outlineLevel="3" thickBot="1" x14ac:dyDescent="0.25">
      <c r="A1996" s="28" t="s">
        <v>3830</v>
      </c>
      <c r="B1996" s="28" t="s">
        <v>3831</v>
      </c>
      <c r="C1996" s="24" t="s">
        <v>4062</v>
      </c>
      <c r="D1996" s="24" t="s">
        <v>4063</v>
      </c>
      <c r="E1996" s="25">
        <v>-452790.47</v>
      </c>
      <c r="F1996" s="25">
        <v>-449113</v>
      </c>
      <c r="G1996" s="25">
        <v>-445435.55</v>
      </c>
      <c r="H1996" s="25">
        <v>-441758.04</v>
      </c>
      <c r="I1996" s="25">
        <v>-403594.03</v>
      </c>
      <c r="J1996" s="25">
        <v>-396511.27</v>
      </c>
      <c r="K1996" s="25">
        <v>-389389.06</v>
      </c>
      <c r="L1996" s="25">
        <v>-382266.87</v>
      </c>
      <c r="M1996" s="25">
        <v>-375144.67</v>
      </c>
      <c r="N1996" s="25">
        <v>-368022.47</v>
      </c>
      <c r="O1996" s="25">
        <v>-355509.41</v>
      </c>
      <c r="P1996" s="25">
        <v>-347039.5</v>
      </c>
      <c r="Q1996" s="25">
        <v>-338569.62</v>
      </c>
      <c r="R1996" s="25">
        <f t="shared" si="286"/>
        <v>-395788.65958333336</v>
      </c>
      <c r="T1996" s="26"/>
      <c r="U1996" s="26"/>
      <c r="V1996" s="26">
        <f t="shared" si="283"/>
        <v>-395788.65958333336</v>
      </c>
      <c r="W1996" s="26"/>
      <c r="X1996" s="26"/>
      <c r="Y1996" s="26"/>
      <c r="Z1996" s="26">
        <f>V1996</f>
        <v>-395788.65958333336</v>
      </c>
      <c r="AA1996" s="26"/>
      <c r="AB1996" s="1"/>
      <c r="AC1996" s="27">
        <f t="shared" si="281"/>
        <v>0</v>
      </c>
    </row>
    <row r="1997" spans="1:30" ht="13.5" hidden="1" outlineLevel="3" thickBot="1" x14ac:dyDescent="0.25">
      <c r="A1997" s="28" t="s">
        <v>3830</v>
      </c>
      <c r="B1997" s="28" t="s">
        <v>3831</v>
      </c>
      <c r="C1997" s="24" t="s">
        <v>4064</v>
      </c>
      <c r="D1997" s="24" t="s">
        <v>4065</v>
      </c>
      <c r="E1997" s="25">
        <v>4381109.58</v>
      </c>
      <c r="F1997" s="25">
        <v>4216085.17</v>
      </c>
      <c r="G1997" s="25">
        <v>4133169.93</v>
      </c>
      <c r="H1997" s="25">
        <v>3788808.41</v>
      </c>
      <c r="I1997" s="25">
        <v>3277963.6</v>
      </c>
      <c r="J1997" s="25">
        <v>3295966.39</v>
      </c>
      <c r="K1997" s="25">
        <v>2670717.19</v>
      </c>
      <c r="L1997" s="25">
        <v>2789706.55</v>
      </c>
      <c r="M1997" s="25">
        <v>2787375.15</v>
      </c>
      <c r="N1997" s="25">
        <v>2799836.29</v>
      </c>
      <c r="O1997" s="25">
        <v>2771247.7</v>
      </c>
      <c r="P1997" s="25">
        <v>2746760.31</v>
      </c>
      <c r="Q1997" s="25">
        <v>2753583.51</v>
      </c>
      <c r="R1997" s="25">
        <f t="shared" si="286"/>
        <v>3237081.9362499998</v>
      </c>
      <c r="T1997" s="26"/>
      <c r="U1997" s="26"/>
      <c r="V1997" s="26">
        <f t="shared" si="283"/>
        <v>3237081.9362499998</v>
      </c>
      <c r="W1997" s="26"/>
      <c r="X1997" s="26"/>
      <c r="Y1997" s="26"/>
      <c r="Z1997" s="26">
        <f t="shared" ref="Z1997:Z1998" si="290">V1997</f>
        <v>3237081.9362499998</v>
      </c>
      <c r="AA1997" s="26"/>
      <c r="AB1997" s="1"/>
      <c r="AC1997" s="27">
        <f t="shared" si="281"/>
        <v>0</v>
      </c>
    </row>
    <row r="1998" spans="1:30" ht="13.5" hidden="1" outlineLevel="3" thickBot="1" x14ac:dyDescent="0.25">
      <c r="A1998" s="28" t="s">
        <v>3830</v>
      </c>
      <c r="B1998" s="28" t="s">
        <v>3831</v>
      </c>
      <c r="C1998" s="24" t="s">
        <v>4066</v>
      </c>
      <c r="D1998" s="24" t="s">
        <v>4067</v>
      </c>
      <c r="E1998" s="25">
        <v>-1939867.36</v>
      </c>
      <c r="F1998" s="25">
        <v>-1953383.73</v>
      </c>
      <c r="G1998" s="25">
        <v>-2002241.33</v>
      </c>
      <c r="H1998" s="25">
        <v>-1941715.7</v>
      </c>
      <c r="I1998" s="25">
        <v>-1905649.81</v>
      </c>
      <c r="J1998" s="25">
        <v>-1834881.61</v>
      </c>
      <c r="K1998" s="25">
        <v>-3361531.04</v>
      </c>
      <c r="L1998" s="25">
        <v>-3622228.4</v>
      </c>
      <c r="M1998" s="25">
        <v>-3795254.59</v>
      </c>
      <c r="N1998" s="25">
        <v>-3962310.23</v>
      </c>
      <c r="O1998" s="25">
        <v>-3341357.86</v>
      </c>
      <c r="P1998" s="25">
        <v>-4091356.63</v>
      </c>
      <c r="Q1998" s="25">
        <v>-3640407.23</v>
      </c>
      <c r="R1998" s="25">
        <f t="shared" si="286"/>
        <v>-2883504.0187500003</v>
      </c>
      <c r="T1998" s="26"/>
      <c r="U1998" s="26"/>
      <c r="V1998" s="26">
        <f t="shared" si="283"/>
        <v>-2883504.0187500003</v>
      </c>
      <c r="W1998" s="26"/>
      <c r="X1998" s="26"/>
      <c r="Y1998" s="26"/>
      <c r="Z1998" s="26">
        <f t="shared" si="290"/>
        <v>-2883504.0187500003</v>
      </c>
      <c r="AA1998" s="26"/>
      <c r="AB1998" s="1"/>
      <c r="AC1998" s="27">
        <f t="shared" si="281"/>
        <v>0</v>
      </c>
    </row>
    <row r="1999" spans="1:30" ht="13.5" hidden="1" outlineLevel="3" thickBot="1" x14ac:dyDescent="0.25">
      <c r="A1999" s="28" t="s">
        <v>3830</v>
      </c>
      <c r="B1999" s="28" t="s">
        <v>3831</v>
      </c>
      <c r="C1999" s="24" t="s">
        <v>4068</v>
      </c>
      <c r="D1999" s="24" t="s">
        <v>4069</v>
      </c>
      <c r="E1999" s="25">
        <v>0.03</v>
      </c>
      <c r="F1999" s="25">
        <v>0</v>
      </c>
      <c r="G1999" s="25">
        <v>0</v>
      </c>
      <c r="H1999" s="25">
        <v>0</v>
      </c>
      <c r="I1999" s="25">
        <v>0</v>
      </c>
      <c r="J1999" s="25">
        <v>0</v>
      </c>
      <c r="K1999" s="25">
        <v>0</v>
      </c>
      <c r="L1999" s="25">
        <v>0</v>
      </c>
      <c r="M1999" s="25">
        <v>0</v>
      </c>
      <c r="N1999" s="25">
        <v>0</v>
      </c>
      <c r="O1999" s="25">
        <v>0</v>
      </c>
      <c r="P1999" s="25">
        <v>0</v>
      </c>
      <c r="Q1999" s="25">
        <v>0</v>
      </c>
      <c r="R1999" s="25">
        <f t="shared" si="286"/>
        <v>1.25E-3</v>
      </c>
      <c r="T1999" s="26"/>
      <c r="U1999" s="26"/>
      <c r="V1999" s="26">
        <f t="shared" si="283"/>
        <v>1.25E-3</v>
      </c>
      <c r="W1999" s="26"/>
      <c r="X1999" s="26"/>
      <c r="Y1999" s="26"/>
      <c r="Z1999" s="26"/>
      <c r="AA1999" s="26">
        <f>V1999</f>
        <v>1.25E-3</v>
      </c>
      <c r="AB1999" s="1"/>
      <c r="AC1999" s="27">
        <f t="shared" si="281"/>
        <v>0</v>
      </c>
    </row>
    <row r="2000" spans="1:30" ht="13.5" hidden="1" outlineLevel="3" thickBot="1" x14ac:dyDescent="0.25">
      <c r="A2000" s="28" t="s">
        <v>3830</v>
      </c>
      <c r="B2000" s="28" t="s">
        <v>3831</v>
      </c>
      <c r="C2000" s="24" t="s">
        <v>4070</v>
      </c>
      <c r="D2000" s="24" t="s">
        <v>4071</v>
      </c>
      <c r="E2000" s="25">
        <v>-4381109.58</v>
      </c>
      <c r="F2000" s="25">
        <v>-4216085.17</v>
      </c>
      <c r="G2000" s="25">
        <v>-4077900.23</v>
      </c>
      <c r="H2000" s="25">
        <v>-3788808.41</v>
      </c>
      <c r="I2000" s="25">
        <v>-3277963.6</v>
      </c>
      <c r="J2000" s="25">
        <v>-3295966.39</v>
      </c>
      <c r="K2000" s="25">
        <v>-2670717.19</v>
      </c>
      <c r="L2000" s="25">
        <v>-2789706.55</v>
      </c>
      <c r="M2000" s="25">
        <v>-2787375.15</v>
      </c>
      <c r="N2000" s="25">
        <v>-2799836.29</v>
      </c>
      <c r="O2000" s="25">
        <v>-2771247.7</v>
      </c>
      <c r="P2000" s="25">
        <v>-2746760.31</v>
      </c>
      <c r="Q2000" s="25">
        <v>-2753583.51</v>
      </c>
      <c r="R2000" s="25">
        <f t="shared" si="286"/>
        <v>-3232476.1279166671</v>
      </c>
      <c r="T2000" s="26"/>
      <c r="U2000" s="26"/>
      <c r="V2000" s="26">
        <f t="shared" si="283"/>
        <v>-3232476.1279166671</v>
      </c>
      <c r="W2000" s="26"/>
      <c r="X2000" s="26"/>
      <c r="Y2000" s="26"/>
      <c r="Z2000" s="26">
        <f>V2000</f>
        <v>-3232476.1279166671</v>
      </c>
      <c r="AA2000" s="26"/>
      <c r="AB2000" s="1"/>
      <c r="AC2000" s="27">
        <f t="shared" si="281"/>
        <v>0</v>
      </c>
    </row>
    <row r="2001" spans="1:31" ht="13.5" hidden="1" outlineLevel="3" thickBot="1" x14ac:dyDescent="0.25">
      <c r="A2001" s="28" t="s">
        <v>3830</v>
      </c>
      <c r="B2001" s="28" t="s">
        <v>3831</v>
      </c>
      <c r="C2001" s="24" t="s">
        <v>4072</v>
      </c>
      <c r="D2001" s="24" t="s">
        <v>4073</v>
      </c>
      <c r="E2001" s="25">
        <v>852220.48</v>
      </c>
      <c r="F2001" s="25">
        <v>834327.23</v>
      </c>
      <c r="G2001" s="25">
        <v>816433.94</v>
      </c>
      <c r="H2001" s="25">
        <v>798540.69</v>
      </c>
      <c r="I2001" s="25">
        <v>780571.19</v>
      </c>
      <c r="J2001" s="25">
        <v>762754.17</v>
      </c>
      <c r="K2001" s="25">
        <v>2103558.6800000002</v>
      </c>
      <c r="L2001" s="25">
        <v>2071168.37</v>
      </c>
      <c r="M2001" s="25">
        <v>2038778.01</v>
      </c>
      <c r="N2001" s="25">
        <v>2006387.66</v>
      </c>
      <c r="O2001" s="25">
        <v>1973997.31</v>
      </c>
      <c r="P2001" s="25">
        <v>1941606.97</v>
      </c>
      <c r="Q2001" s="25">
        <v>1909216.65</v>
      </c>
      <c r="R2001" s="25">
        <f t="shared" si="286"/>
        <v>1459070.2320833337</v>
      </c>
      <c r="T2001" s="26"/>
      <c r="U2001" s="26"/>
      <c r="V2001" s="26">
        <f t="shared" si="283"/>
        <v>1459070.2320833337</v>
      </c>
      <c r="W2001" s="26"/>
      <c r="X2001" s="26"/>
      <c r="Y2001" s="26"/>
      <c r="Z2001" s="26"/>
      <c r="AA2001" s="26">
        <f>V2001</f>
        <v>1459070.2320833337</v>
      </c>
      <c r="AB2001" s="1"/>
      <c r="AC2001" s="27">
        <f t="shared" si="281"/>
        <v>0</v>
      </c>
    </row>
    <row r="2002" spans="1:31" ht="13.5" hidden="1" outlineLevel="3" thickBot="1" x14ac:dyDescent="0.25">
      <c r="A2002" s="28" t="s">
        <v>3830</v>
      </c>
      <c r="B2002" s="28" t="s">
        <v>3831</v>
      </c>
      <c r="C2002" s="24" t="s">
        <v>4074</v>
      </c>
      <c r="D2002" s="24" t="s">
        <v>4075</v>
      </c>
      <c r="E2002" s="25">
        <v>-54649.27</v>
      </c>
      <c r="F2002" s="25">
        <v>-537643.79</v>
      </c>
      <c r="G2002" s="25">
        <v>-488789.27</v>
      </c>
      <c r="H2002" s="25">
        <v>0</v>
      </c>
      <c r="I2002" s="25">
        <v>-801312.41</v>
      </c>
      <c r="J2002" s="25">
        <v>-789865.19</v>
      </c>
      <c r="K2002" s="25">
        <v>-717234.26</v>
      </c>
      <c r="L2002" s="25">
        <v>-1286933.55</v>
      </c>
      <c r="M2002" s="25">
        <v>-851345.99</v>
      </c>
      <c r="N2002" s="25">
        <v>-457926.27</v>
      </c>
      <c r="O2002" s="25">
        <v>-1955678.87</v>
      </c>
      <c r="P2002" s="25">
        <v>-2070515.51</v>
      </c>
      <c r="Q2002" s="25">
        <v>-1202261.1599999999</v>
      </c>
      <c r="R2002" s="25">
        <f t="shared" si="286"/>
        <v>-882141.69375000009</v>
      </c>
      <c r="T2002" s="26"/>
      <c r="U2002" s="26"/>
      <c r="V2002" s="26">
        <f t="shared" si="283"/>
        <v>-882141.69375000009</v>
      </c>
      <c r="W2002" s="26"/>
      <c r="X2002" s="26"/>
      <c r="Y2002" s="26"/>
      <c r="Z2002" s="26">
        <f>V2002</f>
        <v>-882141.69375000009</v>
      </c>
      <c r="AA2002" s="26"/>
      <c r="AB2002" s="1"/>
      <c r="AC2002" s="27">
        <f t="shared" si="281"/>
        <v>0</v>
      </c>
    </row>
    <row r="2003" spans="1:31" ht="13.5" hidden="1" outlineLevel="3" thickBot="1" x14ac:dyDescent="0.25">
      <c r="A2003" s="28" t="s">
        <v>3830</v>
      </c>
      <c r="B2003" s="28" t="s">
        <v>3831</v>
      </c>
      <c r="C2003" s="24" t="s">
        <v>4076</v>
      </c>
      <c r="D2003" s="24" t="s">
        <v>4077</v>
      </c>
      <c r="E2003" s="25">
        <v>-157194.12</v>
      </c>
      <c r="F2003" s="25">
        <v>-155761.66</v>
      </c>
      <c r="G2003" s="25">
        <v>-147276.42000000001</v>
      </c>
      <c r="H2003" s="25">
        <v>-134974.35</v>
      </c>
      <c r="I2003" s="25">
        <v>-114817.52</v>
      </c>
      <c r="J2003" s="25">
        <v>-103580.44</v>
      </c>
      <c r="K2003" s="25">
        <v>-85990.45</v>
      </c>
      <c r="L2003" s="25">
        <v>-73606.06</v>
      </c>
      <c r="M2003" s="25">
        <v>-69876.600000000006</v>
      </c>
      <c r="N2003" s="25">
        <v>-62956.72</v>
      </c>
      <c r="O2003" s="25">
        <v>-47812.03</v>
      </c>
      <c r="P2003" s="25">
        <v>-39267.980000000003</v>
      </c>
      <c r="Q2003" s="25">
        <v>-33316.800000000003</v>
      </c>
      <c r="R2003" s="25">
        <f t="shared" si="286"/>
        <v>-94264.640833333324</v>
      </c>
      <c r="T2003" s="26"/>
      <c r="U2003" s="26"/>
      <c r="V2003" s="26">
        <f t="shared" si="283"/>
        <v>-94264.640833333324</v>
      </c>
      <c r="W2003" s="26"/>
      <c r="X2003" s="26"/>
      <c r="Y2003" s="26"/>
      <c r="Z2003" s="26">
        <f t="shared" ref="Z2003:Z2009" si="291">V2003</f>
        <v>-94264.640833333324</v>
      </c>
      <c r="AA2003" s="26"/>
      <c r="AB2003" s="1"/>
      <c r="AC2003" s="27">
        <f t="shared" si="281"/>
        <v>0</v>
      </c>
    </row>
    <row r="2004" spans="1:31" ht="13.5" hidden="1" outlineLevel="3" thickBot="1" x14ac:dyDescent="0.25">
      <c r="A2004" s="28" t="s">
        <v>3830</v>
      </c>
      <c r="B2004" s="28" t="s">
        <v>3831</v>
      </c>
      <c r="C2004" s="24" t="s">
        <v>4078</v>
      </c>
      <c r="D2004" s="24" t="s">
        <v>4079</v>
      </c>
      <c r="E2004" s="25">
        <v>0</v>
      </c>
      <c r="F2004" s="25">
        <v>0</v>
      </c>
      <c r="G2004" s="25">
        <v>0</v>
      </c>
      <c r="H2004" s="25">
        <v>0</v>
      </c>
      <c r="I2004" s="25">
        <v>0</v>
      </c>
      <c r="J2004" s="25">
        <v>0</v>
      </c>
      <c r="K2004" s="25">
        <v>0</v>
      </c>
      <c r="L2004" s="25">
        <v>55991.06</v>
      </c>
      <c r="M2004" s="25">
        <v>0</v>
      </c>
      <c r="N2004" s="25">
        <v>0</v>
      </c>
      <c r="O2004" s="25">
        <v>0</v>
      </c>
      <c r="P2004" s="25">
        <v>0</v>
      </c>
      <c r="Q2004" s="25">
        <v>0</v>
      </c>
      <c r="R2004" s="25">
        <f t="shared" si="286"/>
        <v>4665.9216666666662</v>
      </c>
      <c r="T2004" s="26"/>
      <c r="U2004" s="26"/>
      <c r="V2004" s="26">
        <f t="shared" si="283"/>
        <v>4665.9216666666662</v>
      </c>
      <c r="W2004" s="26"/>
      <c r="X2004" s="26"/>
      <c r="Y2004" s="26"/>
      <c r="Z2004" s="26">
        <f t="shared" si="291"/>
        <v>4665.9216666666662</v>
      </c>
      <c r="AA2004" s="26"/>
      <c r="AB2004" s="1"/>
      <c r="AC2004" s="27">
        <f t="shared" si="281"/>
        <v>0</v>
      </c>
    </row>
    <row r="2005" spans="1:31" ht="13.5" hidden="1" outlineLevel="3" thickBot="1" x14ac:dyDescent="0.25">
      <c r="A2005" s="28" t="s">
        <v>3830</v>
      </c>
      <c r="B2005" s="28" t="s">
        <v>3831</v>
      </c>
      <c r="C2005" s="24" t="s">
        <v>4080</v>
      </c>
      <c r="D2005" s="24" t="s">
        <v>4081</v>
      </c>
      <c r="E2005" s="25">
        <v>-1462079.37</v>
      </c>
      <c r="F2005" s="25">
        <v>-1747699.9</v>
      </c>
      <c r="G2005" s="25">
        <v>-2033320.45</v>
      </c>
      <c r="H2005" s="25">
        <v>-2318941</v>
      </c>
      <c r="I2005" s="25">
        <v>-2604307.2000000002</v>
      </c>
      <c r="J2005" s="25">
        <v>-3141826.07</v>
      </c>
      <c r="K2005" s="25">
        <v>-3427446.62</v>
      </c>
      <c r="L2005" s="25">
        <v>-3356041.47</v>
      </c>
      <c r="M2005" s="25">
        <v>-3284636.32</v>
      </c>
      <c r="N2005" s="25">
        <v>-3213231.21</v>
      </c>
      <c r="O2005" s="25">
        <v>-3141826.06</v>
      </c>
      <c r="P2005" s="25">
        <v>-3070420.93</v>
      </c>
      <c r="Q2005" s="25">
        <v>-2999015.81</v>
      </c>
      <c r="R2005" s="25">
        <f t="shared" si="286"/>
        <v>-2797520.4016666668</v>
      </c>
      <c r="T2005" s="26"/>
      <c r="U2005" s="26"/>
      <c r="V2005" s="26">
        <f t="shared" si="283"/>
        <v>-2797520.4016666668</v>
      </c>
      <c r="W2005" s="26"/>
      <c r="X2005" s="26"/>
      <c r="Y2005" s="26"/>
      <c r="Z2005" s="26">
        <f t="shared" si="291"/>
        <v>-2797520.4016666668</v>
      </c>
      <c r="AA2005" s="26"/>
      <c r="AB2005" s="1"/>
      <c r="AC2005" s="27">
        <f t="shared" si="281"/>
        <v>0</v>
      </c>
    </row>
    <row r="2006" spans="1:31" ht="13.5" hidden="1" outlineLevel="3" thickBot="1" x14ac:dyDescent="0.25">
      <c r="A2006" s="28" t="s">
        <v>3830</v>
      </c>
      <c r="B2006" s="28" t="s">
        <v>3831</v>
      </c>
      <c r="C2006" s="24" t="s">
        <v>4082</v>
      </c>
      <c r="D2006" s="24" t="s">
        <v>4083</v>
      </c>
      <c r="E2006" s="25">
        <v>-314814.71999999997</v>
      </c>
      <c r="F2006" s="25">
        <v>-312191.25</v>
      </c>
      <c r="G2006" s="25">
        <v>-309567.8</v>
      </c>
      <c r="H2006" s="25">
        <v>-306944.34000000003</v>
      </c>
      <c r="I2006" s="25">
        <v>-304291.15999999997</v>
      </c>
      <c r="J2006" s="25">
        <v>-301697.44</v>
      </c>
      <c r="K2006" s="25">
        <v>-299073.99</v>
      </c>
      <c r="L2006" s="25">
        <v>-296450.53000000003</v>
      </c>
      <c r="M2006" s="25">
        <v>-293827.07</v>
      </c>
      <c r="N2006" s="25">
        <v>-291203.61</v>
      </c>
      <c r="O2006" s="25">
        <v>-288580.15999999997</v>
      </c>
      <c r="P2006" s="25">
        <v>-285956.69</v>
      </c>
      <c r="Q2006" s="25">
        <v>-283333.26</v>
      </c>
      <c r="R2006" s="25">
        <f t="shared" si="286"/>
        <v>-299071.50249999994</v>
      </c>
      <c r="T2006" s="26"/>
      <c r="U2006" s="26"/>
      <c r="V2006" s="26">
        <f t="shared" si="283"/>
        <v>-299071.50249999994</v>
      </c>
      <c r="W2006" s="26"/>
      <c r="X2006" s="26"/>
      <c r="Y2006" s="26"/>
      <c r="Z2006" s="26">
        <f t="shared" si="291"/>
        <v>-299071.50249999994</v>
      </c>
      <c r="AA2006" s="26"/>
      <c r="AB2006" s="1"/>
      <c r="AC2006" s="27">
        <f t="shared" si="281"/>
        <v>0</v>
      </c>
    </row>
    <row r="2007" spans="1:31" ht="13.5" hidden="1" outlineLevel="3" thickBot="1" x14ac:dyDescent="0.25">
      <c r="A2007" s="28" t="s">
        <v>3830</v>
      </c>
      <c r="B2007" s="28" t="s">
        <v>3831</v>
      </c>
      <c r="C2007" s="24" t="s">
        <v>4084</v>
      </c>
      <c r="D2007" s="24" t="s">
        <v>4085</v>
      </c>
      <c r="E2007" s="25">
        <v>-1087197.18</v>
      </c>
      <c r="F2007" s="25">
        <v>-1078137.21</v>
      </c>
      <c r="G2007" s="25">
        <v>-1069077.23</v>
      </c>
      <c r="H2007" s="25">
        <v>-1060017.26</v>
      </c>
      <c r="I2007" s="25">
        <v>-1050854.6499999999</v>
      </c>
      <c r="J2007" s="25">
        <v>-1041897.3</v>
      </c>
      <c r="K2007" s="25">
        <v>-1032837.33</v>
      </c>
      <c r="L2007" s="25">
        <v>-1023777.35</v>
      </c>
      <c r="M2007" s="25">
        <v>-1014717.38</v>
      </c>
      <c r="N2007" s="25">
        <v>-1005657.39</v>
      </c>
      <c r="O2007" s="25">
        <v>-996597.42</v>
      </c>
      <c r="P2007" s="25">
        <v>-987537.44</v>
      </c>
      <c r="Q2007" s="25">
        <v>-978477.47</v>
      </c>
      <c r="R2007" s="25">
        <f t="shared" si="286"/>
        <v>-1032828.7737499998</v>
      </c>
      <c r="T2007" s="26"/>
      <c r="U2007" s="26"/>
      <c r="V2007" s="26">
        <f t="shared" si="283"/>
        <v>-1032828.7737499998</v>
      </c>
      <c r="W2007" s="26"/>
      <c r="X2007" s="26"/>
      <c r="Y2007" s="26"/>
      <c r="Z2007" s="26">
        <f t="shared" si="291"/>
        <v>-1032828.7737499998</v>
      </c>
      <c r="AA2007" s="26"/>
      <c r="AB2007" s="1"/>
      <c r="AC2007" s="27">
        <f t="shared" ref="AC2007:AC2014" si="292">IF(V2007=0,0,Y2007/V2007)</f>
        <v>0</v>
      </c>
    </row>
    <row r="2008" spans="1:31" ht="13.5" hidden="1" outlineLevel="3" thickBot="1" x14ac:dyDescent="0.25">
      <c r="A2008" s="28" t="s">
        <v>3830</v>
      </c>
      <c r="B2008" s="28" t="s">
        <v>3831</v>
      </c>
      <c r="C2008" s="24" t="s">
        <v>4086</v>
      </c>
      <c r="D2008" s="24" t="s">
        <v>4087</v>
      </c>
      <c r="E2008" s="25">
        <v>-596447.15</v>
      </c>
      <c r="F2008" s="25">
        <v>-695854.98</v>
      </c>
      <c r="G2008" s="25">
        <v>-795258.52</v>
      </c>
      <c r="H2008" s="25">
        <v>-894685.84</v>
      </c>
      <c r="I2008" s="25">
        <v>-994036.86</v>
      </c>
      <c r="J2008" s="25">
        <v>-1093509.3</v>
      </c>
      <c r="K2008" s="25">
        <v>-1192930.49</v>
      </c>
      <c r="L2008" s="25">
        <v>-1292321.25</v>
      </c>
      <c r="M2008" s="25">
        <v>-1391714.53</v>
      </c>
      <c r="N2008" s="25">
        <v>-1491129.96</v>
      </c>
      <c r="O2008" s="25">
        <v>-1607875.56</v>
      </c>
      <c r="P2008" s="25">
        <v>-1708487.84</v>
      </c>
      <c r="Q2008" s="25">
        <v>-1809177.16</v>
      </c>
      <c r="R2008" s="25">
        <f t="shared" si="286"/>
        <v>-1196718.1070833334</v>
      </c>
      <c r="T2008" s="26"/>
      <c r="U2008" s="26"/>
      <c r="V2008" s="26">
        <f t="shared" si="283"/>
        <v>-1196718.1070833334</v>
      </c>
      <c r="W2008" s="26"/>
      <c r="X2008" s="26"/>
      <c r="Y2008" s="26"/>
      <c r="Z2008" s="26">
        <f t="shared" si="291"/>
        <v>-1196718.1070833334</v>
      </c>
      <c r="AA2008" s="26"/>
      <c r="AB2008" s="1"/>
      <c r="AC2008" s="27">
        <f t="shared" si="292"/>
        <v>0</v>
      </c>
    </row>
    <row r="2009" spans="1:31" ht="13.5" hidden="1" outlineLevel="3" thickBot="1" x14ac:dyDescent="0.25">
      <c r="A2009" s="28" t="s">
        <v>3830</v>
      </c>
      <c r="B2009" s="28" t="s">
        <v>3831</v>
      </c>
      <c r="C2009" s="24" t="s">
        <v>4088</v>
      </c>
      <c r="D2009" s="24" t="s">
        <v>4089</v>
      </c>
      <c r="E2009" s="25">
        <v>0.01</v>
      </c>
      <c r="F2009" s="25">
        <v>0</v>
      </c>
      <c r="G2009" s="25">
        <v>0</v>
      </c>
      <c r="H2009" s="25">
        <v>0</v>
      </c>
      <c r="I2009" s="25">
        <v>0</v>
      </c>
      <c r="J2009" s="25">
        <v>0</v>
      </c>
      <c r="K2009" s="25">
        <v>0</v>
      </c>
      <c r="L2009" s="25">
        <v>0</v>
      </c>
      <c r="M2009" s="25">
        <v>0</v>
      </c>
      <c r="N2009" s="25">
        <v>0</v>
      </c>
      <c r="O2009" s="25">
        <v>0</v>
      </c>
      <c r="P2009" s="25">
        <v>0</v>
      </c>
      <c r="Q2009" s="25">
        <v>0</v>
      </c>
      <c r="R2009" s="25">
        <f t="shared" si="286"/>
        <v>4.1666666666666669E-4</v>
      </c>
      <c r="T2009" s="26"/>
      <c r="U2009" s="26"/>
      <c r="V2009" s="26">
        <f t="shared" si="283"/>
        <v>4.1666666666666669E-4</v>
      </c>
      <c r="W2009" s="26"/>
      <c r="X2009" s="26"/>
      <c r="Y2009" s="26"/>
      <c r="Z2009" s="26">
        <f t="shared" si="291"/>
        <v>4.1666666666666669E-4</v>
      </c>
      <c r="AA2009" s="26"/>
      <c r="AB2009" s="1"/>
      <c r="AC2009" s="27">
        <f t="shared" si="292"/>
        <v>0</v>
      </c>
    </row>
    <row r="2010" spans="1:31" ht="13.5" hidden="1" outlineLevel="3" thickBot="1" x14ac:dyDescent="0.25">
      <c r="A2010" s="28" t="s">
        <v>3830</v>
      </c>
      <c r="B2010" s="28" t="s">
        <v>3831</v>
      </c>
      <c r="C2010" s="24" t="s">
        <v>4090</v>
      </c>
      <c r="D2010" s="24" t="s">
        <v>4091</v>
      </c>
      <c r="E2010" s="25">
        <v>-134654.07999999999</v>
      </c>
      <c r="F2010" s="25">
        <v>-127567.03</v>
      </c>
      <c r="G2010" s="25">
        <v>-120479.95</v>
      </c>
      <c r="H2010" s="25">
        <v>-113392.92</v>
      </c>
      <c r="I2010" s="25">
        <v>-106295.48</v>
      </c>
      <c r="J2010" s="25">
        <v>-99218.79</v>
      </c>
      <c r="K2010" s="25">
        <v>-92131.73</v>
      </c>
      <c r="L2010" s="25">
        <v>-85044.66</v>
      </c>
      <c r="M2010" s="25">
        <v>-77957.62</v>
      </c>
      <c r="N2010" s="25">
        <v>-70870.559999999998</v>
      </c>
      <c r="O2010" s="25">
        <v>-63783.5</v>
      </c>
      <c r="P2010" s="25">
        <v>-56696.45</v>
      </c>
      <c r="Q2010" s="25">
        <v>-49609.4</v>
      </c>
      <c r="R2010" s="25">
        <f t="shared" si="286"/>
        <v>-92130.869166666656</v>
      </c>
      <c r="T2010" s="26"/>
      <c r="U2010" s="26"/>
      <c r="V2010" s="26">
        <f>R2010</f>
        <v>-92130.869166666656</v>
      </c>
      <c r="W2010" s="26"/>
      <c r="X2010" s="26"/>
      <c r="Y2010" s="26"/>
      <c r="Z2010" s="26">
        <f>V2010</f>
        <v>-92130.869166666656</v>
      </c>
      <c r="AA2010" s="26"/>
      <c r="AB2010" s="1"/>
      <c r="AC2010" s="27">
        <f t="shared" si="292"/>
        <v>0</v>
      </c>
    </row>
    <row r="2011" spans="1:31" ht="13.5" hidden="1" outlineLevel="3" thickBot="1" x14ac:dyDescent="0.25">
      <c r="A2011" s="28" t="s">
        <v>3830</v>
      </c>
      <c r="B2011" s="28" t="s">
        <v>3831</v>
      </c>
      <c r="C2011" s="24" t="s">
        <v>4092</v>
      </c>
      <c r="D2011" s="24" t="s">
        <v>4093</v>
      </c>
      <c r="E2011" s="25">
        <v>-54956.13</v>
      </c>
      <c r="F2011" s="25">
        <v>-53265.17</v>
      </c>
      <c r="G2011" s="25">
        <v>-51574.19</v>
      </c>
      <c r="H2011" s="25">
        <v>-49883.27</v>
      </c>
      <c r="I2011" s="25">
        <v>-48187.62</v>
      </c>
      <c r="J2011" s="25">
        <v>-46501.34</v>
      </c>
      <c r="K2011" s="25">
        <v>-44810.39</v>
      </c>
      <c r="L2011" s="25">
        <v>-43119.43</v>
      </c>
      <c r="M2011" s="25">
        <v>-41428.49</v>
      </c>
      <c r="N2011" s="25">
        <v>-39737.519999999997</v>
      </c>
      <c r="O2011" s="25">
        <v>-38046.550000000003</v>
      </c>
      <c r="P2011" s="25">
        <v>-36355.58</v>
      </c>
      <c r="Q2011" s="25">
        <v>-34664.639999999999</v>
      </c>
      <c r="R2011" s="25">
        <f t="shared" si="286"/>
        <v>-44809.994583333326</v>
      </c>
      <c r="T2011" s="26"/>
      <c r="U2011" s="26"/>
      <c r="V2011" s="26">
        <f>R2011</f>
        <v>-44809.994583333326</v>
      </c>
      <c r="W2011" s="26"/>
      <c r="X2011" s="26"/>
      <c r="Y2011" s="26"/>
      <c r="Z2011" s="26">
        <f t="shared" ref="Z2011:Z2012" si="293">V2011</f>
        <v>-44809.994583333326</v>
      </c>
      <c r="AA2011" s="26"/>
      <c r="AB2011" s="1"/>
      <c r="AC2011" s="27">
        <f t="shared" si="292"/>
        <v>0</v>
      </c>
    </row>
    <row r="2012" spans="1:31" ht="13.5" hidden="1" outlineLevel="3" thickBot="1" x14ac:dyDescent="0.25">
      <c r="A2012" s="28" t="s">
        <v>3830</v>
      </c>
      <c r="B2012" s="28" t="s">
        <v>3831</v>
      </c>
      <c r="C2012" s="24" t="s">
        <v>4094</v>
      </c>
      <c r="D2012" s="24" t="s">
        <v>4095</v>
      </c>
      <c r="E2012" s="25">
        <v>-53557.99</v>
      </c>
      <c r="F2012" s="25">
        <v>-53388.13</v>
      </c>
      <c r="G2012" s="25">
        <v>-53213.98</v>
      </c>
      <c r="H2012" s="25">
        <v>-53035.47</v>
      </c>
      <c r="I2012" s="25">
        <v>-53793.89</v>
      </c>
      <c r="J2012" s="25">
        <v>-53611.78</v>
      </c>
      <c r="K2012" s="25">
        <v>-53419.93</v>
      </c>
      <c r="L2012" s="25">
        <v>-53223.56</v>
      </c>
      <c r="M2012" s="25">
        <v>-53022.54</v>
      </c>
      <c r="N2012" s="25">
        <v>-52816.92</v>
      </c>
      <c r="O2012" s="25">
        <v>-52606.57</v>
      </c>
      <c r="P2012" s="25">
        <v>-52391.51</v>
      </c>
      <c r="Q2012" s="25">
        <v>-52171.64</v>
      </c>
      <c r="R2012" s="25">
        <f t="shared" si="286"/>
        <v>-53115.757916666655</v>
      </c>
      <c r="T2012" s="26"/>
      <c r="U2012" s="26"/>
      <c r="V2012" s="26">
        <f>R2012</f>
        <v>-53115.757916666655</v>
      </c>
      <c r="W2012" s="26"/>
      <c r="X2012" s="26"/>
      <c r="Y2012" s="26"/>
      <c r="Z2012" s="26">
        <f t="shared" si="293"/>
        <v>-53115.757916666655</v>
      </c>
      <c r="AA2012" s="26"/>
      <c r="AB2012" s="1"/>
      <c r="AC2012" s="27">
        <f t="shared" si="292"/>
        <v>0</v>
      </c>
    </row>
    <row r="2013" spans="1:31" ht="13.5" hidden="1" outlineLevel="3" thickBot="1" x14ac:dyDescent="0.25">
      <c r="A2013" s="24" t="s">
        <v>4096</v>
      </c>
      <c r="B2013" s="24" t="s">
        <v>4097</v>
      </c>
      <c r="C2013" s="24" t="s">
        <v>4098</v>
      </c>
      <c r="D2013" s="24" t="s">
        <v>2210</v>
      </c>
      <c r="E2013" s="25">
        <v>-30752.62</v>
      </c>
      <c r="F2013" s="25">
        <v>-30752.62</v>
      </c>
      <c r="G2013" s="25">
        <v>-30752.62</v>
      </c>
      <c r="H2013" s="25">
        <v>-30752.62</v>
      </c>
      <c r="I2013" s="25">
        <v>-30752.62</v>
      </c>
      <c r="J2013" s="25">
        <v>-30752.62</v>
      </c>
      <c r="K2013" s="25">
        <v>-15847.66</v>
      </c>
      <c r="L2013" s="25">
        <v>-15847.66</v>
      </c>
      <c r="M2013" s="25">
        <v>-15847.66</v>
      </c>
      <c r="N2013" s="25">
        <v>-15847.66</v>
      </c>
      <c r="O2013" s="25">
        <v>-15847.66</v>
      </c>
      <c r="P2013" s="25">
        <v>-15847.66</v>
      </c>
      <c r="Q2013" s="25">
        <v>-15847.66</v>
      </c>
      <c r="R2013" s="25">
        <f t="shared" si="286"/>
        <v>-22679.100000000006</v>
      </c>
      <c r="T2013" s="26"/>
      <c r="U2013" s="26"/>
      <c r="V2013" s="26">
        <f>R2013</f>
        <v>-22679.100000000006</v>
      </c>
      <c r="W2013" s="26"/>
      <c r="X2013" s="26"/>
      <c r="Y2013" s="26"/>
      <c r="Z2013" s="26"/>
      <c r="AA2013" s="26">
        <f>V2013</f>
        <v>-22679.100000000006</v>
      </c>
      <c r="AB2013" s="1"/>
      <c r="AC2013" s="27">
        <f t="shared" si="292"/>
        <v>0</v>
      </c>
    </row>
    <row r="2014" spans="1:31" ht="13.5" hidden="1" outlineLevel="3" thickBot="1" x14ac:dyDescent="0.25">
      <c r="A2014" s="28" t="s">
        <v>4096</v>
      </c>
      <c r="B2014" s="28" t="s">
        <v>4097</v>
      </c>
      <c r="C2014" s="24" t="s">
        <v>4099</v>
      </c>
      <c r="D2014" s="24" t="s">
        <v>4100</v>
      </c>
      <c r="E2014" s="41">
        <v>-954366.56</v>
      </c>
      <c r="F2014" s="41">
        <v>-991737.15</v>
      </c>
      <c r="G2014" s="41">
        <v>-1054421.74</v>
      </c>
      <c r="H2014" s="41">
        <v>-923325.56</v>
      </c>
      <c r="I2014" s="41">
        <v>-1066898.69</v>
      </c>
      <c r="J2014" s="41">
        <v>-1014717.61</v>
      </c>
      <c r="K2014" s="41">
        <v>-956251.01</v>
      </c>
      <c r="L2014" s="41">
        <v>-831572.88</v>
      </c>
      <c r="M2014" s="41">
        <v>-766816.26</v>
      </c>
      <c r="N2014" s="41">
        <v>-806564.83</v>
      </c>
      <c r="O2014" s="41">
        <v>-578885.32999999996</v>
      </c>
      <c r="P2014" s="41">
        <v>-587661.71</v>
      </c>
      <c r="Q2014" s="41">
        <v>-377216.48</v>
      </c>
      <c r="R2014" s="41">
        <f t="shared" si="286"/>
        <v>-853720.35749999993</v>
      </c>
      <c r="T2014" s="26"/>
      <c r="U2014" s="26"/>
      <c r="V2014" s="26">
        <f>R2014</f>
        <v>-853720.35749999993</v>
      </c>
      <c r="W2014" s="26"/>
      <c r="X2014" s="26"/>
      <c r="Y2014" s="26"/>
      <c r="Z2014" s="26"/>
      <c r="AA2014" s="26">
        <f>V2014</f>
        <v>-853720.35749999993</v>
      </c>
      <c r="AB2014" s="1"/>
      <c r="AC2014" s="27">
        <f t="shared" si="292"/>
        <v>0</v>
      </c>
    </row>
    <row r="2015" spans="1:31" ht="13.5" hidden="1" outlineLevel="2" collapsed="1" thickBot="1" x14ac:dyDescent="0.25">
      <c r="A2015" s="29" t="s">
        <v>4101</v>
      </c>
      <c r="B2015" s="29"/>
      <c r="C2015" s="29"/>
      <c r="D2015" s="29"/>
      <c r="E2015" s="30">
        <f>SUBTOTAL(9,E1879:E2014)</f>
        <v>-397482842.98999995</v>
      </c>
      <c r="F2015" s="30">
        <f t="shared" ref="F2015:R2015" si="294">SUBTOTAL(9,F1879:F2014)</f>
        <v>-409077098.51999992</v>
      </c>
      <c r="G2015" s="30">
        <f t="shared" si="294"/>
        <v>-389694877.51000011</v>
      </c>
      <c r="H2015" s="30">
        <f t="shared" si="294"/>
        <v>-404365497.45000011</v>
      </c>
      <c r="I2015" s="30">
        <f t="shared" si="294"/>
        <v>-401637585.61999995</v>
      </c>
      <c r="J2015" s="30">
        <f t="shared" si="294"/>
        <v>-386265011.76999992</v>
      </c>
      <c r="K2015" s="30">
        <f t="shared" si="294"/>
        <v>-382542004.27000004</v>
      </c>
      <c r="L2015" s="30">
        <f t="shared" si="294"/>
        <v>-400953864.7700001</v>
      </c>
      <c r="M2015" s="30">
        <f t="shared" si="294"/>
        <v>-395675636.63000011</v>
      </c>
      <c r="N2015" s="30">
        <f t="shared" si="294"/>
        <v>-420980039.38</v>
      </c>
      <c r="O2015" s="30">
        <f t="shared" si="294"/>
        <v>-453830088.26000011</v>
      </c>
      <c r="P2015" s="30">
        <f t="shared" si="294"/>
        <v>-554137322.36000025</v>
      </c>
      <c r="Q2015" s="30">
        <f t="shared" si="294"/>
        <v>-441134614.47000009</v>
      </c>
      <c r="R2015" s="30">
        <f t="shared" si="294"/>
        <v>-418205646.27250004</v>
      </c>
      <c r="S2015" s="4"/>
      <c r="T2015" s="30">
        <f t="shared" ref="T2015:AA2015" si="295">SUBTOTAL(9,T1879:T2014)</f>
        <v>0</v>
      </c>
      <c r="U2015" s="30">
        <f t="shared" si="295"/>
        <v>-94597809.407916665</v>
      </c>
      <c r="V2015" s="30">
        <f t="shared" si="295"/>
        <v>-323607836.86458337</v>
      </c>
      <c r="W2015" s="30">
        <f t="shared" si="295"/>
        <v>0</v>
      </c>
      <c r="X2015" s="30"/>
      <c r="Y2015" s="30">
        <f t="shared" si="295"/>
        <v>-2091723.7016896703</v>
      </c>
      <c r="Z2015" s="30">
        <f t="shared" si="295"/>
        <v>-200638013.37039369</v>
      </c>
      <c r="AA2015" s="30">
        <f t="shared" si="295"/>
        <v>-120878099.7925</v>
      </c>
      <c r="AB2015" s="30"/>
      <c r="AC2015" s="31">
        <f>IF(V2015=0,0,Y2015/V2015)</f>
        <v>6.4637609581901781E-3</v>
      </c>
      <c r="AE2015" s="4"/>
    </row>
    <row r="2016" spans="1:31" ht="13.5" outlineLevel="1" collapsed="1" thickBot="1" x14ac:dyDescent="0.25">
      <c r="A2016" s="32" t="s">
        <v>4102</v>
      </c>
      <c r="B2016" s="32"/>
      <c r="C2016" s="32"/>
      <c r="D2016" s="32"/>
      <c r="E2016" s="33">
        <f t="shared" ref="E2016:Q2016" si="296">E1648+E1657+E1726+E1854+E1856+E1878+E2015</f>
        <v>-5614953044.4300003</v>
      </c>
      <c r="F2016" s="33">
        <f t="shared" si="296"/>
        <v>-5598135357.7399988</v>
      </c>
      <c r="G2016" s="33">
        <f t="shared" si="296"/>
        <v>-5546409429.7699995</v>
      </c>
      <c r="H2016" s="33">
        <f t="shared" si="296"/>
        <v>-5621934364.7999992</v>
      </c>
      <c r="I2016" s="33">
        <f t="shared" si="296"/>
        <v>-5589946358.3000002</v>
      </c>
      <c r="J2016" s="33">
        <f t="shared" si="296"/>
        <v>-5550805890.7199993</v>
      </c>
      <c r="K2016" s="33">
        <f t="shared" si="296"/>
        <v>-5513644177.4100008</v>
      </c>
      <c r="L2016" s="33">
        <f t="shared" si="296"/>
        <v>-5594551835.4400005</v>
      </c>
      <c r="M2016" s="33">
        <f t="shared" si="296"/>
        <v>-5582227633.3900003</v>
      </c>
      <c r="N2016" s="33">
        <f t="shared" si="296"/>
        <v>-5707270710.5699987</v>
      </c>
      <c r="O2016" s="33">
        <f t="shared" si="296"/>
        <v>-5873790735.6700001</v>
      </c>
      <c r="P2016" s="33">
        <f t="shared" si="296"/>
        <v>-6097902674.3299999</v>
      </c>
      <c r="Q2016" s="33">
        <f t="shared" si="296"/>
        <v>-5834225639.9000006</v>
      </c>
      <c r="R2016" s="33">
        <f>R1648+R1657+R1726+R1854+R1856+R1878+R2015</f>
        <v>-5666767375.8587494</v>
      </c>
      <c r="S2016" s="4"/>
      <c r="T2016" s="33">
        <f>T1648+T1657+T1726+T1854+T1856+T1878+T2015</f>
        <v>0</v>
      </c>
      <c r="U2016" s="33">
        <f t="shared" ref="U2016:W2016" si="297">U1648+U1657+U1726+U1854+U1856+U1878+U2015</f>
        <v>-94597809.407916665</v>
      </c>
      <c r="V2016" s="33">
        <f t="shared" si="297"/>
        <v>-5572169566.4508324</v>
      </c>
      <c r="W2016" s="33">
        <f t="shared" si="297"/>
        <v>0</v>
      </c>
      <c r="X2016" s="33"/>
      <c r="Y2016" s="33">
        <f t="shared" ref="Y2016:AA2016" si="298">Y1648+Y1657+Y1726+Y1854+Y1856+Y1878+Y2015</f>
        <v>-378666538.54999989</v>
      </c>
      <c r="Z2016" s="33">
        <f t="shared" si="298"/>
        <v>-4736430380.5279169</v>
      </c>
      <c r="AA2016" s="33">
        <f t="shared" si="298"/>
        <v>-457072647.3729167</v>
      </c>
      <c r="AB2016" s="32"/>
      <c r="AC2016" s="34">
        <f>IF(V2016=0,0,Y2016/V2016)</f>
        <v>6.7956750783373918E-2</v>
      </c>
      <c r="AE2016" s="4"/>
    </row>
    <row r="2017" spans="1:31" ht="13.5" outlineLevel="1" thickBot="1" x14ac:dyDescent="0.25">
      <c r="C2017" s="2"/>
      <c r="D2017" s="2"/>
    </row>
    <row r="2018" spans="1:31" ht="13.5" thickBot="1" x14ac:dyDescent="0.25">
      <c r="A2018" s="32" t="s">
        <v>4103</v>
      </c>
      <c r="B2018" s="32"/>
      <c r="C2018" s="32"/>
      <c r="D2018" s="32"/>
      <c r="E2018" s="33">
        <f t="shared" ref="E2018:R2018" si="299">E1084+E1159+E1268+E1639+E2016</f>
        <v>-25646449009.190002</v>
      </c>
      <c r="F2018" s="33">
        <f t="shared" si="299"/>
        <v>-26472723531.629997</v>
      </c>
      <c r="G2018" s="33">
        <f t="shared" si="299"/>
        <v>-26424985461.73</v>
      </c>
      <c r="H2018" s="33">
        <f t="shared" si="299"/>
        <v>-26598271860.830002</v>
      </c>
      <c r="I2018" s="33">
        <f t="shared" si="299"/>
        <v>-26606424673.209995</v>
      </c>
      <c r="J2018" s="33">
        <f t="shared" si="299"/>
        <v>-25946006357.759995</v>
      </c>
      <c r="K2018" s="33">
        <f t="shared" si="299"/>
        <v>-25928908462.98</v>
      </c>
      <c r="L2018" s="33">
        <f t="shared" si="299"/>
        <v>-26103554837.32</v>
      </c>
      <c r="M2018" s="33">
        <f t="shared" si="299"/>
        <v>-26101072506.919998</v>
      </c>
      <c r="N2018" s="33">
        <f t="shared" si="299"/>
        <v>-26308512677.689999</v>
      </c>
      <c r="O2018" s="33">
        <f t="shared" si="299"/>
        <v>-26524229717.209999</v>
      </c>
      <c r="P2018" s="33">
        <f t="shared" si="299"/>
        <v>-26887498907.489998</v>
      </c>
      <c r="Q2018" s="33">
        <f t="shared" si="299"/>
        <v>-26740767525.009998</v>
      </c>
      <c r="R2018" s="33">
        <f t="shared" si="299"/>
        <v>-26341316438.489162</v>
      </c>
      <c r="S2018" s="4"/>
      <c r="T2018" s="33">
        <f>T1084+T1159+T1268+T1639+T2016</f>
        <v>0</v>
      </c>
      <c r="U2018" s="33">
        <f>U1084+U1159+U1268+U1639+U2016</f>
        <v>-1243367810.106667</v>
      </c>
      <c r="V2018" s="33">
        <f>V1084+V1159+V1268+V1639+V2016</f>
        <v>-6246295684.9920826</v>
      </c>
      <c r="W2018" s="33">
        <f>W1084+W1159+W1268+W1639+W2016</f>
        <v>-18851652943.390415</v>
      </c>
      <c r="X2018" s="33"/>
      <c r="Y2018" s="33">
        <f>Y1084+Y1159+Y1268+Y1639+Y2016</f>
        <v>-389052471.06849754</v>
      </c>
      <c r="Z2018" s="33">
        <f>Z1084+Z1159+Z1268+Z1639+Z2016</f>
        <v>-4943555062.8569193</v>
      </c>
      <c r="AA2018" s="33">
        <f>AA1084+AA1159+AA1268+AA1639+AA2016</f>
        <v>-913688151.0666666</v>
      </c>
      <c r="AB2018" s="32"/>
      <c r="AC2018" s="34">
        <f>IF(V2018=0,0,Y2018/V2018)</f>
        <v>6.2285311277093455E-2</v>
      </c>
      <c r="AE2018" s="4"/>
    </row>
    <row r="2019" spans="1:31" ht="13.5" thickBot="1" x14ac:dyDescent="0.25">
      <c r="C2019" s="2"/>
      <c r="D2019" s="2"/>
    </row>
    <row r="2020" spans="1:31" ht="13.5" thickBot="1" x14ac:dyDescent="0.25">
      <c r="A2020" s="32" t="s">
        <v>4104</v>
      </c>
      <c r="B2020" s="32"/>
      <c r="C2020" s="32"/>
      <c r="D2020" s="32"/>
      <c r="E2020" s="33">
        <f t="shared" ref="E2020:AA2020" si="300">E2018+E1045</f>
        <v>0</v>
      </c>
      <c r="F2020" s="33">
        <f t="shared" si="300"/>
        <v>0</v>
      </c>
      <c r="G2020" s="33">
        <f t="shared" si="300"/>
        <v>0</v>
      </c>
      <c r="H2020" s="33">
        <f t="shared" si="300"/>
        <v>0</v>
      </c>
      <c r="I2020" s="33">
        <f t="shared" si="300"/>
        <v>0</v>
      </c>
      <c r="J2020" s="33">
        <f t="shared" si="300"/>
        <v>0</v>
      </c>
      <c r="K2020" s="33">
        <f t="shared" si="300"/>
        <v>0</v>
      </c>
      <c r="L2020" s="33">
        <f t="shared" si="300"/>
        <v>0</v>
      </c>
      <c r="M2020" s="33">
        <f t="shared" si="300"/>
        <v>0</v>
      </c>
      <c r="N2020" s="33">
        <f t="shared" si="300"/>
        <v>0</v>
      </c>
      <c r="O2020" s="33">
        <f t="shared" si="300"/>
        <v>0</v>
      </c>
      <c r="P2020" s="33">
        <f t="shared" si="300"/>
        <v>0</v>
      </c>
      <c r="Q2020" s="33">
        <f t="shared" si="300"/>
        <v>0</v>
      </c>
      <c r="R2020" s="33">
        <f t="shared" si="300"/>
        <v>0</v>
      </c>
      <c r="S2020" s="4"/>
      <c r="T2020" s="33">
        <f t="shared" si="300"/>
        <v>1775836395.9977894</v>
      </c>
      <c r="U2020" s="33">
        <f t="shared" si="300"/>
        <v>-1243367810.106667</v>
      </c>
      <c r="V2020" s="33">
        <f t="shared" si="300"/>
        <v>18273870354.660942</v>
      </c>
      <c r="W2020" s="33">
        <f t="shared" si="300"/>
        <v>-18806338940.552082</v>
      </c>
      <c r="X2020" s="33"/>
      <c r="Y2020" s="33">
        <f t="shared" si="300"/>
        <v>1025238968.3425821</v>
      </c>
      <c r="Z2020" s="33">
        <f t="shared" si="300"/>
        <v>14771280960.886333</v>
      </c>
      <c r="AA2020" s="33">
        <f t="shared" si="300"/>
        <v>2477350425.4320383</v>
      </c>
      <c r="AB2020" s="32"/>
      <c r="AC2020" s="34">
        <f>IF(V2020=0,0,Y2020/V2020)</f>
        <v>5.6104095544329186E-2</v>
      </c>
      <c r="AE2020" s="4"/>
    </row>
    <row r="2021" spans="1:31" x14ac:dyDescent="0.2">
      <c r="C2021" s="2"/>
      <c r="D2021" s="2"/>
    </row>
    <row r="2022" spans="1:31" x14ac:dyDescent="0.2">
      <c r="C2022" s="2"/>
      <c r="D2022" s="42" t="s">
        <v>4105</v>
      </c>
      <c r="R2022" s="6">
        <v>0</v>
      </c>
      <c r="V2022" s="6">
        <f>R2022</f>
        <v>0</v>
      </c>
      <c r="Y2022" s="6">
        <v>0</v>
      </c>
      <c r="Z2022" s="6">
        <v>0</v>
      </c>
      <c r="AA2022" s="6">
        <v>0</v>
      </c>
    </row>
    <row r="2023" spans="1:31" x14ac:dyDescent="0.2">
      <c r="C2023" s="2"/>
      <c r="D2023" s="2"/>
    </row>
    <row r="2024" spans="1:31" x14ac:dyDescent="0.2">
      <c r="C2024" s="2"/>
      <c r="D2024" s="2"/>
    </row>
    <row r="2025" spans="1:31" x14ac:dyDescent="0.2">
      <c r="A2025" s="43" t="s">
        <v>4106</v>
      </c>
      <c r="C2025" s="2"/>
      <c r="D2025" s="2"/>
      <c r="T2025" s="4">
        <f>T1045</f>
        <v>1775836395.9977894</v>
      </c>
      <c r="U2025" s="4">
        <f>-U2018</f>
        <v>1243367810.106667</v>
      </c>
    </row>
    <row r="2028" spans="1:31" x14ac:dyDescent="0.2">
      <c r="A2028" s="1" t="s">
        <v>4107</v>
      </c>
      <c r="C2028" s="2"/>
      <c r="D2028" s="2"/>
      <c r="V2028" s="26">
        <f>SUM(V1045,V2018,V2022)</f>
        <v>18273870354.660942</v>
      </c>
      <c r="W2028" s="26">
        <f>SUM(W1045,W2018)</f>
        <v>-18806338940.552082</v>
      </c>
      <c r="Y2028" s="4">
        <f>SUM(Y1045,Y2018,Y2022)</f>
        <v>1025238968.3425821</v>
      </c>
      <c r="Z2028" s="4">
        <f>SUM(Z1045,Z2018,Z2022)</f>
        <v>14771280960.886333</v>
      </c>
      <c r="AA2028" s="4">
        <f>SUM(AA1045,AA2018,AA2022)</f>
        <v>2477350425.4320383</v>
      </c>
      <c r="AE2028" s="4">
        <f>SUM(Y2028:AA2028)</f>
        <v>18273870354.660954</v>
      </c>
    </row>
    <row r="2029" spans="1:31" x14ac:dyDescent="0.2">
      <c r="A2029" s="1" t="s">
        <v>4108</v>
      </c>
      <c r="C2029" s="2"/>
      <c r="D2029" s="2"/>
      <c r="W2029" s="44">
        <f>-V2028-W2028</f>
        <v>532468585.89113998</v>
      </c>
    </row>
    <row r="2030" spans="1:31" x14ac:dyDescent="0.2">
      <c r="C2030" s="2"/>
      <c r="D2030" s="2"/>
    </row>
    <row r="2031" spans="1:31" ht="15" x14ac:dyDescent="0.25">
      <c r="C2031" s="2"/>
      <c r="D2031" s="2"/>
      <c r="V2031" s="45" t="s">
        <v>4109</v>
      </c>
      <c r="Y2031" s="46">
        <f>Y2028/$AE$2028</f>
        <v>5.6104095544329151E-2</v>
      </c>
      <c r="Z2031" s="46">
        <f>Z2028/$AE$2028</f>
        <v>0.80832799369832209</v>
      </c>
      <c r="AA2031" s="46">
        <f>AA2028/$AE$2028</f>
        <v>0.13556791075734881</v>
      </c>
      <c r="AE2031" s="46">
        <f>SUM(Y2031:AA2031)</f>
        <v>1</v>
      </c>
    </row>
    <row r="2032" spans="1:31" ht="15" x14ac:dyDescent="0.25">
      <c r="C2032" s="2"/>
      <c r="D2032" s="2"/>
      <c r="V2032" s="45" t="s">
        <v>4110</v>
      </c>
      <c r="Y2032" s="4">
        <f>$W$2029*Y2031</f>
        <v>29873668.417190351</v>
      </c>
      <c r="Z2032" s="4">
        <f>$W$2029*Z2031</f>
        <v>430409263.7407679</v>
      </c>
      <c r="AA2032" s="4">
        <f>$W$2029*AA2031</f>
        <v>72185653.73318179</v>
      </c>
      <c r="AE2032" s="4">
        <f>SUM(Y2032:AA2032)</f>
        <v>532468585.89114004</v>
      </c>
    </row>
    <row r="2033" spans="3:31" x14ac:dyDescent="0.2">
      <c r="C2033" s="2"/>
      <c r="D2033" s="2"/>
    </row>
    <row r="2034" spans="3:31" ht="15" x14ac:dyDescent="0.25">
      <c r="C2034" s="2"/>
      <c r="D2034" s="2"/>
      <c r="W2034" s="45" t="s">
        <v>4111</v>
      </c>
      <c r="Y2034" s="4">
        <f>Y2028</f>
        <v>1025238968.3425821</v>
      </c>
      <c r="Z2034" s="4">
        <f t="shared" ref="Z2034:AA2034" si="301">Z2028</f>
        <v>14771280960.886333</v>
      </c>
      <c r="AA2034" s="4">
        <f t="shared" si="301"/>
        <v>2477350425.4320383</v>
      </c>
      <c r="AE2034" s="4">
        <f t="shared" ref="AE2034:AE2036" si="302">SUM(Y2034:AA2034)</f>
        <v>18273870354.660954</v>
      </c>
    </row>
    <row r="2035" spans="3:31" ht="15.75" thickBot="1" x14ac:dyDescent="0.3">
      <c r="C2035" s="2"/>
      <c r="D2035" s="2"/>
      <c r="W2035" s="45" t="s">
        <v>4112</v>
      </c>
      <c r="Y2035" s="4">
        <f>$W$2028*Y2031</f>
        <v>-1055112636.7597718</v>
      </c>
      <c r="Z2035" s="4">
        <f>$W$2028*Z2031</f>
        <v>-15201690224.627092</v>
      </c>
      <c r="AA2035" s="4">
        <f>$W$2028*AA2031</f>
        <v>-2549536079.1652184</v>
      </c>
      <c r="AE2035" s="4">
        <f t="shared" si="302"/>
        <v>-18806338940.552082</v>
      </c>
    </row>
    <row r="2036" spans="3:31" ht="13.5" thickBot="1" x14ac:dyDescent="0.25">
      <c r="C2036" s="2"/>
      <c r="D2036" s="2"/>
      <c r="W2036" s="47" t="s">
        <v>4113</v>
      </c>
      <c r="X2036" s="48"/>
      <c r="Y2036" s="49">
        <f>-Y2034-Y2035</f>
        <v>29873668.417189717</v>
      </c>
      <c r="Z2036" s="4">
        <f t="shared" ref="Z2036:AA2036" si="303">-Z2034-Z2035</f>
        <v>430409263.7407589</v>
      </c>
      <c r="AA2036" s="4">
        <f t="shared" si="303"/>
        <v>72185653.733180046</v>
      </c>
      <c r="AE2036" s="4">
        <f t="shared" si="302"/>
        <v>532468585.89112866</v>
      </c>
    </row>
  </sheetData>
  <mergeCells count="14">
    <mergeCell ref="A1269:D1269"/>
    <mergeCell ref="A1640:D1640"/>
    <mergeCell ref="A446:D446"/>
    <mergeCell ref="A1047:D1047"/>
    <mergeCell ref="A1075:D1075"/>
    <mergeCell ref="A1079:D1079"/>
    <mergeCell ref="A1085:D1085"/>
    <mergeCell ref="A1160:D1160"/>
    <mergeCell ref="Y8:AA8"/>
    <mergeCell ref="T9:W9"/>
    <mergeCell ref="Y9:AA9"/>
    <mergeCell ref="A11:D11"/>
    <mergeCell ref="A163:D163"/>
    <mergeCell ref="A214:D214"/>
  </mergeCells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8D109B381DF0A9479BB07F4F14374B16" ma:contentTypeVersion="24" ma:contentTypeDescription="" ma:contentTypeScope="" ma:versionID="4ced5c8c8a052643cd2d5f793224e06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2023-04-10T07:00:00+00:00</OpenedDate>
    <SignificantOrder xmlns="dc463f71-b30c-4ab2-9473-d307f9d35888">false</SignificantOrder>
    <Date1 xmlns="dc463f71-b30c-4ab2-9473-d307f9d35888">2023-04-19T07:00:00+00:00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PacifiCorp</CaseCompanyNames>
    <Nickname xmlns="http://schemas.microsoft.com/sharepoint/v3" xsi:nil="true"/>
    <DocketNumber xmlns="dc463f71-b30c-4ab2-9473-d307f9d35888">230172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87A960BD-BFF4-4317-B7ED-5E0446B07008}"/>
</file>

<file path=customXml/itemProps2.xml><?xml version="1.0" encoding="utf-8"?>
<ds:datastoreItem xmlns:ds="http://schemas.openxmlformats.org/officeDocument/2006/customXml" ds:itemID="{B2F954C2-0383-4155-A826-4485EA484621}"/>
</file>

<file path=customXml/itemProps3.xml><?xml version="1.0" encoding="utf-8"?>
<ds:datastoreItem xmlns:ds="http://schemas.openxmlformats.org/officeDocument/2006/customXml" ds:itemID="{98802DAD-CB3A-4FC0-B11B-24D860B7A349}"/>
</file>

<file path=customXml/itemProps4.xml><?xml version="1.0" encoding="utf-8"?>
<ds:datastoreItem xmlns:ds="http://schemas.openxmlformats.org/officeDocument/2006/customXml" ds:itemID="{8C1B8D17-74A0-4776-AED4-195BF77FFA3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ISWC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2023-02-21T18:00:54Z</dcterms:created>
  <dcterms:modified xsi:type="dcterms:W3CDTF">2023-02-21T18:01:27Z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0x0101006E56B4D1795A2E4DB2F0B01679ED314A008D109B381DF0A9479BB07F4F14374B16</vt:lpwstr>
  </property>
  <property fmtid="{D5CDD505-2E9C-101B-9397-08002B2CF9AE}" pid="3" name="_docset_NoMedatataSyncRequired">
    <vt:lpwstr>False</vt:lpwstr>
  </property>
</Properties>
</file>