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WSI\Larry\Water\Rate Review\Rate 2023\Data Requests\"/>
    </mc:Choice>
  </mc:AlternateContent>
  <bookViews>
    <workbookView xWindow="0" yWindow="0" windowWidth="25200" windowHeight="11865" activeTab="1"/>
  </bookViews>
  <sheets>
    <sheet name="Balance Sheet" sheetId="1" r:id="rId1"/>
    <sheet name="P&amp;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C23" i="2"/>
  <c r="C25" i="2"/>
  <c r="C24" i="2"/>
  <c r="C22" i="2"/>
  <c r="C21" i="2"/>
  <c r="C20" i="2"/>
  <c r="C34" i="2"/>
  <c r="D23" i="2"/>
  <c r="D29" i="2" s="1"/>
  <c r="D32" i="2" s="1"/>
  <c r="D37" i="2" s="1"/>
  <c r="D41" i="2" s="1"/>
  <c r="C13" i="2"/>
  <c r="D13" i="2"/>
  <c r="D17" i="2" s="1"/>
  <c r="C17" i="2"/>
  <c r="C29" i="1"/>
  <c r="C37" i="1"/>
  <c r="C32" i="1"/>
  <c r="C36" i="1"/>
  <c r="C15" i="1"/>
  <c r="C17" i="1"/>
  <c r="C23" i="1" s="1"/>
  <c r="C21" i="1"/>
  <c r="C20" i="1"/>
  <c r="D34" i="1"/>
  <c r="D39" i="1" s="1"/>
  <c r="D43" i="1" s="1"/>
  <c r="D23" i="1"/>
  <c r="D17" i="1"/>
  <c r="C29" i="2" l="1"/>
  <c r="C32" i="2" s="1"/>
  <c r="C37" i="2" s="1"/>
  <c r="C41" i="2" s="1"/>
  <c r="C34" i="1"/>
  <c r="C39" i="1" s="1"/>
  <c r="C43" i="1" s="1"/>
</calcChain>
</file>

<file path=xl/sharedStrings.xml><?xml version="1.0" encoding="utf-8"?>
<sst xmlns="http://schemas.openxmlformats.org/spreadsheetml/2006/main" count="58" uniqueCount="49">
  <si>
    <t>Port Ludlow Associates, LLC and Subsidiaries</t>
  </si>
  <si>
    <t>Consolidated Balance Sheet</t>
  </si>
  <si>
    <t>(in Thousands of Dollars)</t>
  </si>
  <si>
    <t xml:space="preserve">December 31, </t>
  </si>
  <si>
    <t>Assets</t>
  </si>
  <si>
    <t>Current Assets</t>
  </si>
  <si>
    <t xml:space="preserve">     Cash and cash equivalents</t>
  </si>
  <si>
    <t xml:space="preserve">     Accounts receivable, net</t>
  </si>
  <si>
    <t xml:space="preserve">     Inventories</t>
  </si>
  <si>
    <t xml:space="preserve">     Prepaid expenses and other current assets</t>
  </si>
  <si>
    <t>Total Current Assets</t>
  </si>
  <si>
    <t>Land development costs</t>
  </si>
  <si>
    <t xml:space="preserve">Land </t>
  </si>
  <si>
    <t>Property and equipment, net</t>
  </si>
  <si>
    <t>Total Assets</t>
  </si>
  <si>
    <t>Liabilities and Members' Capital</t>
  </si>
  <si>
    <t>Current Liabilities</t>
  </si>
  <si>
    <t xml:space="preserve">     Accounts payable</t>
  </si>
  <si>
    <t xml:space="preserve">    Accrued expenses</t>
  </si>
  <si>
    <t xml:space="preserve">     Deferred revenue</t>
  </si>
  <si>
    <t xml:space="preserve">     Capital lease liabilities, current portion</t>
  </si>
  <si>
    <t xml:space="preserve">     Current portion of long-term debt</t>
  </si>
  <si>
    <t>Total Current Liabilities</t>
  </si>
  <si>
    <t>Capital lease liabilities, net of current portion</t>
  </si>
  <si>
    <t>Long-term debt, net of current portion</t>
  </si>
  <si>
    <t>Total Liabilities</t>
  </si>
  <si>
    <t>Members Capital</t>
  </si>
  <si>
    <t>Total Liabilities and Members' Capital</t>
  </si>
  <si>
    <t xml:space="preserve">Year Ended December 31, </t>
  </si>
  <si>
    <t>Revenue</t>
  </si>
  <si>
    <t xml:space="preserve">     Hospitality services</t>
  </si>
  <si>
    <t xml:space="preserve">     Marina operations</t>
  </si>
  <si>
    <t xml:space="preserve">     Golf course operations</t>
  </si>
  <si>
    <t xml:space="preserve">     Inventoried home and land sales</t>
  </si>
  <si>
    <t xml:space="preserve">     Utility operations</t>
  </si>
  <si>
    <t xml:space="preserve">     Rental property operations</t>
  </si>
  <si>
    <t>Total Revenue</t>
  </si>
  <si>
    <t xml:space="preserve">Costs and Expenses </t>
  </si>
  <si>
    <t xml:space="preserve">     Marketing expenses</t>
  </si>
  <si>
    <t xml:space="preserve">    General, administrative, and other expenses</t>
  </si>
  <si>
    <t>Total Costs and Expenses</t>
  </si>
  <si>
    <t xml:space="preserve">     Depreciation</t>
  </si>
  <si>
    <t>Income before Depreciation, Interest Expense, Gain on Forgiveness</t>
  </si>
  <si>
    <t xml:space="preserve">     of PPP Loan and Income Taxes</t>
  </si>
  <si>
    <t xml:space="preserve">     Interest expense</t>
  </si>
  <si>
    <t>Income (Loss) before Income Tax Expense</t>
  </si>
  <si>
    <t>Income Tax Expense</t>
  </si>
  <si>
    <t>Net Income (Loss)</t>
  </si>
  <si>
    <t xml:space="preserve">     Gain on forgiveness of PPP Loan &amp; ERTC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</si>
</sst>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4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65" fontId="0" fillId="0" borderId="0" xfId="0" applyNumberFormat="1"/>
    <xf numFmtId="165" fontId="0" fillId="0" borderId="2" xfId="0" applyNumberFormat="1" applyBorder="1"/>
    <xf numFmtId="37" fontId="0" fillId="0" borderId="0" xfId="0" applyNumberFormat="1"/>
    <xf numFmtId="37" fontId="0" fillId="0" borderId="1" xfId="0" applyNumberFormat="1" applyBorder="1"/>
    <xf numFmtId="0" fontId="0" fillId="0" borderId="0" xfId="0" applyBorder="1"/>
    <xf numFmtId="37" fontId="0" fillId="0" borderId="0" xfId="0" applyNumberFormat="1" applyBorder="1"/>
    <xf numFmtId="165" fontId="0" fillId="0" borderId="0" xfId="0" applyNumberFormat="1" applyBorder="1"/>
    <xf numFmtId="0" fontId="0" fillId="0" borderId="0" xfId="0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3"/>
  <sheetViews>
    <sheetView workbookViewId="0">
      <selection sqref="A1:XFD1048576"/>
    </sheetView>
  </sheetViews>
  <sheetFormatPr defaultRowHeight="15" x14ac:dyDescent="0.25"/>
  <cols>
    <col min="2" max="2" width="45.85546875" customWidth="1"/>
    <col min="3" max="3" width="15.7109375" customWidth="1"/>
    <col min="4" max="4" width="17.5703125" customWidth="1"/>
  </cols>
  <sheetData>
    <row r="2" spans="2:4" x14ac:dyDescent="0.25">
      <c r="B2" s="6" t="s">
        <v>0</v>
      </c>
      <c r="C2" s="6"/>
      <c r="D2" s="6"/>
    </row>
    <row r="3" spans="2:4" x14ac:dyDescent="0.25">
      <c r="B3" s="6" t="s">
        <v>1</v>
      </c>
      <c r="C3" s="6"/>
      <c r="D3" s="6"/>
    </row>
    <row r="4" spans="2:4" ht="15.75" thickBot="1" x14ac:dyDescent="0.3">
      <c r="B4" s="7" t="s">
        <v>2</v>
      </c>
      <c r="C4" s="7"/>
      <c r="D4" s="7"/>
    </row>
    <row r="7" spans="2:4" x14ac:dyDescent="0.25">
      <c r="B7" s="2" t="s">
        <v>3</v>
      </c>
      <c r="C7" s="3">
        <v>2022</v>
      </c>
      <c r="D7" s="3">
        <v>2021</v>
      </c>
    </row>
    <row r="9" spans="2:4" x14ac:dyDescent="0.25">
      <c r="B9" t="s">
        <v>4</v>
      </c>
      <c r="C9" s="1"/>
      <c r="D9" s="1"/>
    </row>
    <row r="10" spans="2:4" x14ac:dyDescent="0.25">
      <c r="C10" s="1"/>
      <c r="D10" s="1"/>
    </row>
    <row r="11" spans="2:4" x14ac:dyDescent="0.25">
      <c r="B11" t="s">
        <v>5</v>
      </c>
      <c r="C11" s="1"/>
      <c r="D11" s="1"/>
    </row>
    <row r="12" spans="2:4" x14ac:dyDescent="0.25">
      <c r="B12" t="s">
        <v>6</v>
      </c>
      <c r="C12" s="8">
        <v>1107.2190000000001</v>
      </c>
      <c r="D12" s="8">
        <v>2962</v>
      </c>
    </row>
    <row r="13" spans="2:4" x14ac:dyDescent="0.25">
      <c r="B13" t="s">
        <v>7</v>
      </c>
      <c r="C13" s="10">
        <v>120.015</v>
      </c>
      <c r="D13" s="10">
        <v>195</v>
      </c>
    </row>
    <row r="14" spans="2:4" x14ac:dyDescent="0.25">
      <c r="B14" t="s">
        <v>8</v>
      </c>
      <c r="C14" s="10"/>
      <c r="D14" s="10">
        <v>1748</v>
      </c>
    </row>
    <row r="15" spans="2:4" x14ac:dyDescent="0.25">
      <c r="B15" s="4" t="s">
        <v>9</v>
      </c>
      <c r="C15" s="11">
        <f>198.393+223.062-65.702</f>
        <v>355.75300000000004</v>
      </c>
      <c r="D15" s="11">
        <v>149</v>
      </c>
    </row>
    <row r="16" spans="2:4" x14ac:dyDescent="0.25">
      <c r="C16" s="10"/>
      <c r="D16" s="10"/>
    </row>
    <row r="17" spans="2:4" x14ac:dyDescent="0.25">
      <c r="B17" t="s">
        <v>10</v>
      </c>
      <c r="C17" s="10">
        <f>SUM(C12:C16)</f>
        <v>1582.9870000000001</v>
      </c>
      <c r="D17" s="10">
        <f>SUM(D12:D16)</f>
        <v>5054</v>
      </c>
    </row>
    <row r="18" spans="2:4" x14ac:dyDescent="0.25">
      <c r="C18" s="10"/>
      <c r="D18" s="10"/>
    </row>
    <row r="19" spans="2:4" x14ac:dyDescent="0.25">
      <c r="B19" t="s">
        <v>11</v>
      </c>
      <c r="C19" s="10">
        <v>5133.4340000000002</v>
      </c>
      <c r="D19" s="10">
        <v>3079</v>
      </c>
    </row>
    <row r="20" spans="2:4" x14ac:dyDescent="0.25">
      <c r="B20" t="s">
        <v>12</v>
      </c>
      <c r="C20" s="10">
        <f>3456.005+719.639</f>
        <v>4175.6440000000002</v>
      </c>
      <c r="D20" s="10">
        <v>4176</v>
      </c>
    </row>
    <row r="21" spans="2:4" x14ac:dyDescent="0.25">
      <c r="B21" s="4" t="s">
        <v>13</v>
      </c>
      <c r="C21" s="11">
        <f>26175.722-15720.667</f>
        <v>10455.055000000002</v>
      </c>
      <c r="D21" s="11">
        <v>10219</v>
      </c>
    </row>
    <row r="22" spans="2:4" x14ac:dyDescent="0.25">
      <c r="C22" s="1"/>
      <c r="D22" s="1"/>
    </row>
    <row r="23" spans="2:4" ht="15.75" thickBot="1" x14ac:dyDescent="0.3">
      <c r="B23" s="5" t="s">
        <v>14</v>
      </c>
      <c r="C23" s="9">
        <f>SUM(C17:C22)</f>
        <v>21347.120000000003</v>
      </c>
      <c r="D23" s="9">
        <f>SUM(D17:D22)</f>
        <v>22528</v>
      </c>
    </row>
    <row r="25" spans="2:4" x14ac:dyDescent="0.25">
      <c r="B25" t="s">
        <v>15</v>
      </c>
    </row>
    <row r="27" spans="2:4" x14ac:dyDescent="0.25">
      <c r="B27" t="s">
        <v>16</v>
      </c>
    </row>
    <row r="28" spans="2:4" x14ac:dyDescent="0.25">
      <c r="B28" t="s">
        <v>17</v>
      </c>
      <c r="C28" s="8">
        <v>2036.0070000000001</v>
      </c>
      <c r="D28" s="8">
        <v>906</v>
      </c>
    </row>
    <row r="29" spans="2:4" x14ac:dyDescent="0.25">
      <c r="B29" t="s">
        <v>18</v>
      </c>
      <c r="C29" s="10">
        <f>738.642+219.176</f>
        <v>957.81799999999998</v>
      </c>
      <c r="D29" s="10">
        <v>444</v>
      </c>
    </row>
    <row r="30" spans="2:4" x14ac:dyDescent="0.25">
      <c r="B30" t="s">
        <v>19</v>
      </c>
      <c r="C30" s="10">
        <v>0</v>
      </c>
      <c r="D30" s="10">
        <v>1076</v>
      </c>
    </row>
    <row r="31" spans="2:4" x14ac:dyDescent="0.25">
      <c r="B31" t="s">
        <v>20</v>
      </c>
      <c r="C31" s="10">
        <v>107</v>
      </c>
      <c r="D31" s="10">
        <v>107</v>
      </c>
    </row>
    <row r="32" spans="2:4" x14ac:dyDescent="0.25">
      <c r="B32" s="4" t="s">
        <v>21</v>
      </c>
      <c r="C32" s="11">
        <f>753.624+840</f>
        <v>1593.624</v>
      </c>
      <c r="D32" s="11">
        <v>2014</v>
      </c>
    </row>
    <row r="33" spans="2:4" x14ac:dyDescent="0.25">
      <c r="C33" s="10"/>
      <c r="D33" s="10"/>
    </row>
    <row r="34" spans="2:4" x14ac:dyDescent="0.25">
      <c r="B34" t="s">
        <v>22</v>
      </c>
      <c r="C34" s="10">
        <f>SUM(C28:C33)</f>
        <v>4694.4489999999996</v>
      </c>
      <c r="D34" s="10">
        <f>SUM(D28:D33)</f>
        <v>4547</v>
      </c>
    </row>
    <row r="35" spans="2:4" x14ac:dyDescent="0.25">
      <c r="C35" s="10"/>
      <c r="D35" s="10"/>
    </row>
    <row r="36" spans="2:4" x14ac:dyDescent="0.25">
      <c r="B36" t="s">
        <v>23</v>
      </c>
      <c r="C36" s="10">
        <f>318.114-C31</f>
        <v>211.11399999999998</v>
      </c>
      <c r="D36" s="10">
        <v>216</v>
      </c>
    </row>
    <row r="37" spans="2:4" x14ac:dyDescent="0.25">
      <c r="B37" s="4" t="s">
        <v>24</v>
      </c>
      <c r="C37" s="11">
        <f>3699.301-C32</f>
        <v>2105.6769999999997</v>
      </c>
      <c r="D37" s="11">
        <v>1753</v>
      </c>
    </row>
    <row r="38" spans="2:4" x14ac:dyDescent="0.25">
      <c r="C38" s="10"/>
      <c r="D38" s="10"/>
    </row>
    <row r="39" spans="2:4" x14ac:dyDescent="0.25">
      <c r="B39" t="s">
        <v>25</v>
      </c>
      <c r="C39" s="10">
        <f>SUM(C34:C38)</f>
        <v>7011.2399999999989</v>
      </c>
      <c r="D39" s="10">
        <f>SUM(D34:D38)</f>
        <v>6516</v>
      </c>
    </row>
    <row r="40" spans="2:4" x14ac:dyDescent="0.25">
      <c r="C40" s="10"/>
      <c r="D40" s="10"/>
    </row>
    <row r="41" spans="2:4" x14ac:dyDescent="0.25">
      <c r="B41" s="4" t="s">
        <v>26</v>
      </c>
      <c r="C41" s="11">
        <v>14335.878000000001</v>
      </c>
      <c r="D41" s="11">
        <v>16012</v>
      </c>
    </row>
    <row r="43" spans="2:4" ht="15.75" thickBot="1" x14ac:dyDescent="0.3">
      <c r="B43" s="5" t="s">
        <v>27</v>
      </c>
      <c r="C43" s="9">
        <f>SUM(C39:C42)</f>
        <v>21347.117999999999</v>
      </c>
      <c r="D43" s="9">
        <f>SUM(D39:D42)</f>
        <v>22528</v>
      </c>
    </row>
  </sheetData>
  <mergeCells count="3">
    <mergeCell ref="B2:D2"/>
    <mergeCell ref="B3:D3"/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4"/>
  <sheetViews>
    <sheetView tabSelected="1" workbookViewId="0">
      <selection activeCell="H28" sqref="H28"/>
    </sheetView>
  </sheetViews>
  <sheetFormatPr defaultRowHeight="15" x14ac:dyDescent="0.25"/>
  <cols>
    <col min="2" max="2" width="62.140625" bestFit="1" customWidth="1"/>
    <col min="3" max="3" width="15.7109375" customWidth="1"/>
    <col min="4" max="4" width="17.5703125" customWidth="1"/>
  </cols>
  <sheetData>
    <row r="2" spans="2:4" x14ac:dyDescent="0.25">
      <c r="B2" s="6" t="s">
        <v>0</v>
      </c>
      <c r="C2" s="6"/>
      <c r="D2" s="6"/>
    </row>
    <row r="3" spans="2:4" x14ac:dyDescent="0.25">
      <c r="B3" s="6" t="s">
        <v>1</v>
      </c>
      <c r="C3" s="6"/>
      <c r="D3" s="6"/>
    </row>
    <row r="4" spans="2:4" ht="15.75" thickBot="1" x14ac:dyDescent="0.3">
      <c r="B4" s="7" t="s">
        <v>2</v>
      </c>
      <c r="C4" s="7"/>
      <c r="D4" s="7"/>
    </row>
    <row r="7" spans="2:4" x14ac:dyDescent="0.25">
      <c r="B7" s="2" t="s">
        <v>28</v>
      </c>
      <c r="C7" s="3">
        <v>2022</v>
      </c>
      <c r="D7" s="3">
        <v>2021</v>
      </c>
    </row>
    <row r="9" spans="2:4" x14ac:dyDescent="0.25">
      <c r="B9" t="s">
        <v>29</v>
      </c>
      <c r="C9" s="1"/>
      <c r="D9" s="1"/>
    </row>
    <row r="10" spans="2:4" x14ac:dyDescent="0.25">
      <c r="B10" t="s">
        <v>30</v>
      </c>
      <c r="C10" s="8">
        <v>3833.5239999999999</v>
      </c>
      <c r="D10" s="8">
        <v>3531</v>
      </c>
    </row>
    <row r="11" spans="2:4" x14ac:dyDescent="0.25">
      <c r="B11" t="s">
        <v>31</v>
      </c>
      <c r="C11" s="10">
        <v>2264.1610000000001</v>
      </c>
      <c r="D11" s="10">
        <v>2069</v>
      </c>
    </row>
    <row r="12" spans="2:4" x14ac:dyDescent="0.25">
      <c r="B12" t="s">
        <v>32</v>
      </c>
      <c r="C12" s="10">
        <v>1216.5719999999999</v>
      </c>
      <c r="D12" s="10">
        <v>1284</v>
      </c>
    </row>
    <row r="13" spans="2:4" x14ac:dyDescent="0.25">
      <c r="B13" t="s">
        <v>33</v>
      </c>
      <c r="C13" s="10">
        <f>11064.145</f>
        <v>11064.145</v>
      </c>
      <c r="D13" s="10">
        <f>5299+159</f>
        <v>5458</v>
      </c>
    </row>
    <row r="14" spans="2:4" x14ac:dyDescent="0.25">
      <c r="B14" t="s">
        <v>34</v>
      </c>
      <c r="C14" s="10">
        <v>2468.1930000000002</v>
      </c>
      <c r="D14" s="10">
        <v>2151</v>
      </c>
    </row>
    <row r="15" spans="2:4" x14ac:dyDescent="0.25">
      <c r="B15" s="4" t="s">
        <v>35</v>
      </c>
      <c r="C15" s="11">
        <v>421.11900000000003</v>
      </c>
      <c r="D15" s="11">
        <v>433</v>
      </c>
    </row>
    <row r="16" spans="2:4" x14ac:dyDescent="0.25">
      <c r="C16" s="10"/>
      <c r="D16" s="10"/>
    </row>
    <row r="17" spans="2:7" x14ac:dyDescent="0.25">
      <c r="B17" s="4" t="s">
        <v>36</v>
      </c>
      <c r="C17" s="11">
        <f>SUM(C10:C16)</f>
        <v>21267.714</v>
      </c>
      <c r="D17" s="11">
        <f>SUM(D10:D16)</f>
        <v>14926</v>
      </c>
    </row>
    <row r="18" spans="2:7" x14ac:dyDescent="0.25">
      <c r="C18" s="10"/>
      <c r="D18" s="10"/>
    </row>
    <row r="19" spans="2:7" x14ac:dyDescent="0.25">
      <c r="B19" t="s">
        <v>37</v>
      </c>
      <c r="C19" s="10"/>
      <c r="D19" s="10"/>
    </row>
    <row r="20" spans="2:7" x14ac:dyDescent="0.25">
      <c r="B20" t="s">
        <v>30</v>
      </c>
      <c r="C20" s="13">
        <f>+C10-128.581</f>
        <v>3704.9429999999998</v>
      </c>
      <c r="D20" s="13">
        <v>3176</v>
      </c>
    </row>
    <row r="21" spans="2:7" x14ac:dyDescent="0.25">
      <c r="B21" t="s">
        <v>31</v>
      </c>
      <c r="C21" s="13">
        <f>+C11-899.601</f>
        <v>1364.56</v>
      </c>
      <c r="D21" s="13">
        <v>1220</v>
      </c>
      <c r="G21" s="8"/>
    </row>
    <row r="22" spans="2:7" x14ac:dyDescent="0.25">
      <c r="B22" t="s">
        <v>32</v>
      </c>
      <c r="C22" s="13">
        <f>+C12+194.217</f>
        <v>1410.789</v>
      </c>
      <c r="D22" s="13">
        <v>1324</v>
      </c>
      <c r="G22" s="8"/>
    </row>
    <row r="23" spans="2:7" x14ac:dyDescent="0.25">
      <c r="B23" t="s">
        <v>33</v>
      </c>
      <c r="C23" s="13">
        <f>+C13+169.43</f>
        <v>11233.575000000001</v>
      </c>
      <c r="D23" s="13">
        <f>5153+160</f>
        <v>5313</v>
      </c>
    </row>
    <row r="24" spans="2:7" x14ac:dyDescent="0.25">
      <c r="B24" t="s">
        <v>34</v>
      </c>
      <c r="C24" s="13">
        <f>+C14-1267.215</f>
        <v>1200.9780000000003</v>
      </c>
      <c r="D24" s="13">
        <v>941</v>
      </c>
    </row>
    <row r="25" spans="2:7" x14ac:dyDescent="0.25">
      <c r="B25" s="12" t="s">
        <v>35</v>
      </c>
      <c r="C25" s="13">
        <f>+C15-268.199</f>
        <v>152.92000000000002</v>
      </c>
      <c r="D25" s="13">
        <v>195</v>
      </c>
    </row>
    <row r="26" spans="2:7" x14ac:dyDescent="0.25">
      <c r="B26" s="15" t="s">
        <v>38</v>
      </c>
      <c r="C26" s="13">
        <v>135.16</v>
      </c>
      <c r="D26" s="13">
        <v>117</v>
      </c>
    </row>
    <row r="27" spans="2:7" x14ac:dyDescent="0.25">
      <c r="B27" s="16" t="s">
        <v>39</v>
      </c>
      <c r="C27" s="11">
        <f>916.004+211.327</f>
        <v>1127.3310000000001</v>
      </c>
      <c r="D27" s="11">
        <v>954</v>
      </c>
    </row>
    <row r="28" spans="2:7" x14ac:dyDescent="0.25">
      <c r="B28" s="12"/>
      <c r="C28" s="13"/>
      <c r="D28" s="13"/>
    </row>
    <row r="29" spans="2:7" x14ac:dyDescent="0.25">
      <c r="B29" s="16" t="s">
        <v>40</v>
      </c>
      <c r="C29" s="11">
        <f>SUM(C19:C27)</f>
        <v>20330.255999999994</v>
      </c>
      <c r="D29" s="11">
        <f>SUM(D19:D27)</f>
        <v>13240</v>
      </c>
    </row>
    <row r="30" spans="2:7" x14ac:dyDescent="0.25">
      <c r="B30" s="12"/>
      <c r="C30" s="13"/>
      <c r="D30" s="13"/>
    </row>
    <row r="31" spans="2:7" x14ac:dyDescent="0.25">
      <c r="B31" s="15" t="s">
        <v>42</v>
      </c>
      <c r="C31" s="13"/>
      <c r="D31" s="13"/>
    </row>
    <row r="32" spans="2:7" x14ac:dyDescent="0.25">
      <c r="B32" s="15" t="s">
        <v>43</v>
      </c>
      <c r="C32" s="13">
        <f>+C17-C29</f>
        <v>937.458000000006</v>
      </c>
      <c r="D32" s="13">
        <f>+D17-D29</f>
        <v>1686</v>
      </c>
    </row>
    <row r="33" spans="2:5" x14ac:dyDescent="0.25">
      <c r="B33" s="15" t="s">
        <v>41</v>
      </c>
      <c r="C33" s="13">
        <v>-707.94</v>
      </c>
      <c r="D33" s="13">
        <v>-635</v>
      </c>
    </row>
    <row r="34" spans="2:5" x14ac:dyDescent="0.25">
      <c r="B34" s="15" t="s">
        <v>44</v>
      </c>
      <c r="C34" s="13">
        <f>-89.134+4.304</f>
        <v>-84.83</v>
      </c>
      <c r="D34" s="13">
        <v>-94</v>
      </c>
    </row>
    <row r="35" spans="2:5" x14ac:dyDescent="0.25">
      <c r="B35" s="16" t="s">
        <v>48</v>
      </c>
      <c r="C35" s="11">
        <v>-31.309000000000001</v>
      </c>
      <c r="D35" s="11">
        <v>713</v>
      </c>
    </row>
    <row r="36" spans="2:5" x14ac:dyDescent="0.25">
      <c r="B36" s="12"/>
      <c r="C36" s="13"/>
      <c r="D36" s="13"/>
      <c r="E36" s="12"/>
    </row>
    <row r="37" spans="2:5" x14ac:dyDescent="0.25">
      <c r="B37" s="15" t="s">
        <v>45</v>
      </c>
      <c r="C37" s="13">
        <f>SUM(C32:C36)</f>
        <v>113.37900000000596</v>
      </c>
      <c r="D37" s="13">
        <f>SUM(D32:D36)</f>
        <v>1670</v>
      </c>
      <c r="E37" s="12"/>
    </row>
    <row r="38" spans="2:5" x14ac:dyDescent="0.25">
      <c r="B38" s="12"/>
      <c r="C38" s="13"/>
      <c r="D38" s="13"/>
      <c r="E38" s="12"/>
    </row>
    <row r="39" spans="2:5" x14ac:dyDescent="0.25">
      <c r="B39" s="16" t="s">
        <v>46</v>
      </c>
      <c r="C39" s="11">
        <v>114</v>
      </c>
      <c r="D39" s="11">
        <v>-188</v>
      </c>
      <c r="E39" s="12"/>
    </row>
    <row r="40" spans="2:5" x14ac:dyDescent="0.25">
      <c r="B40" s="12"/>
      <c r="C40" s="13"/>
      <c r="D40" s="13"/>
      <c r="E40" s="12"/>
    </row>
    <row r="41" spans="2:5" ht="15.75" thickBot="1" x14ac:dyDescent="0.3">
      <c r="B41" s="5" t="s">
        <v>47</v>
      </c>
      <c r="C41" s="9">
        <f>SUM(C37:C40)</f>
        <v>227.37900000000596</v>
      </c>
      <c r="D41" s="9">
        <f>SUM(D37:D40)</f>
        <v>1482</v>
      </c>
      <c r="E41" s="12"/>
    </row>
    <row r="42" spans="2:5" x14ac:dyDescent="0.25">
      <c r="B42" s="12"/>
      <c r="C42" s="14"/>
      <c r="D42" s="14"/>
      <c r="E42" s="12"/>
    </row>
    <row r="43" spans="2:5" x14ac:dyDescent="0.25">
      <c r="B43" s="12"/>
      <c r="C43" s="12"/>
      <c r="D43" s="12"/>
      <c r="E43" s="12"/>
    </row>
    <row r="44" spans="2:5" x14ac:dyDescent="0.25">
      <c r="B44" s="12"/>
      <c r="C44" s="12"/>
      <c r="D44" s="12"/>
      <c r="E44" s="12"/>
    </row>
  </sheetData>
  <mergeCells count="3">
    <mergeCell ref="B2:D2"/>
    <mergeCell ref="B3:D3"/>
    <mergeCell ref="B4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8073EBF2FD46442952BC0C513536CA0" ma:contentTypeVersion="24" ma:contentTypeDescription="" ma:contentTypeScope="" ma:versionID="84a5221d37bb84a7989655dc8f097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2023-02-24T08:00:00+00:00</OpenedDate>
    <SignificantOrder xmlns="dc463f71-b30c-4ab2-9473-d307f9d35888">false</SignificantOrder>
    <Date1 xmlns="dc463f71-b30c-4ab2-9473-d307f9d35888">2023-04-27T07:00:00+00:00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Olympic Water and Sewer, Inc.</CaseCompanyNames>
    <Nickname xmlns="http://schemas.microsoft.com/sharepoint/v3" xsi:nil="true"/>
    <DocketNumber xmlns="dc463f71-b30c-4ab2-9473-d307f9d35888">230132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709BE55-DEAD-4CFC-9DC6-734D7715FC0A}"/>
</file>

<file path=customXml/itemProps2.xml><?xml version="1.0" encoding="utf-8"?>
<ds:datastoreItem xmlns:ds="http://schemas.openxmlformats.org/officeDocument/2006/customXml" ds:itemID="{DFCD8BEF-7DCE-46AF-A1A3-CE5053D6D8AC}"/>
</file>

<file path=customXml/itemProps3.xml><?xml version="1.0" encoding="utf-8"?>
<ds:datastoreItem xmlns:ds="http://schemas.openxmlformats.org/officeDocument/2006/customXml" ds:itemID="{6A79ED38-2D44-474F-86BC-0C48285D6647}"/>
</file>

<file path=customXml/itemProps4.xml><?xml version="1.0" encoding="utf-8"?>
<ds:datastoreItem xmlns:ds="http://schemas.openxmlformats.org/officeDocument/2006/customXml" ds:itemID="{29E3077D-57A3-4C62-A8CB-90DBE7D66A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P&amp;L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Smeland</dc:creator>
  <cp:lastModifiedBy>Diana Smeland</cp:lastModifiedBy>
  <dcterms:created xsi:type="dcterms:W3CDTF">2023-04-25T18:29:03Z</dcterms:created>
  <dcterms:modified xsi:type="dcterms:W3CDTF">2023-04-25T19:41:39Z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0x0101006E56B4D1795A2E4DB2F0B01679ED314A00E8073EBF2FD46442952BC0C513536CA0</vt:lpwstr>
  </property>
  <property fmtid="{D5CDD505-2E9C-101B-9397-08002B2CF9AE}" pid="3" name="_docset_NoMedatataSyncRequired">
    <vt:lpwstr>False</vt:lpwstr>
  </property>
</Properties>
</file>