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UTC\2018-04-30 TCJA Filing\"/>
    </mc:Choice>
  </mc:AlternateContent>
  <xr:revisionPtr revIDLastSave="0" documentId="13_ncr:1_{5629CC74-5C6B-4DB7-B3BD-980F03F29665}" xr6:coauthVersionLast="34" xr6:coauthVersionMax="34" xr10:uidLastSave="{00000000-0000-0000-0000-000000000000}"/>
  <bookViews>
    <workbookView xWindow="0" yWindow="0" windowWidth="25905" windowHeight="13305" activeTab="1" xr2:uid="{00000000-000D-0000-FFFF-FFFF00000000}"/>
  </bookViews>
  <sheets>
    <sheet name="2016 Adjustment" sheetId="3" r:id="rId1"/>
    <sheet name="2017 Calc" sheetId="1" r:id="rId2"/>
  </sheets>
  <definedNames>
    <definedName name="\P" localSheetId="0">'2016 Adjustment'!$AB$1</definedName>
    <definedName name="\P">'2017 Calc'!$AB$1</definedName>
    <definedName name="PAGEA" localSheetId="0">'2016 Adjustment'!$A$1:$L$43</definedName>
    <definedName name="PAGEA">'2017 Calc'!$A$1:$L$42</definedName>
    <definedName name="PAGEB">#REF!</definedName>
    <definedName name="_xlnm.Print_Area">#REF!</definedName>
  </definedNames>
  <calcPr calcId="179021" calcMode="autoNoTable"/>
</workbook>
</file>

<file path=xl/calcChain.xml><?xml version="1.0" encoding="utf-8"?>
<calcChain xmlns="http://schemas.openxmlformats.org/spreadsheetml/2006/main">
  <c r="L52" i="1" l="1"/>
  <c r="L49" i="1"/>
  <c r="L46" i="1"/>
  <c r="J46" i="1" l="1"/>
  <c r="H46" i="1"/>
  <c r="L38" i="3" l="1"/>
  <c r="L30" i="3"/>
  <c r="L19" i="3"/>
  <c r="J17" i="3"/>
  <c r="J22" i="3" s="1"/>
  <c r="J28" i="3" s="1"/>
  <c r="J32" i="3" s="1"/>
  <c r="J40" i="3" s="1"/>
  <c r="J42" i="3" s="1"/>
  <c r="L15" i="3"/>
  <c r="H13" i="3"/>
  <c r="H17" i="3" s="1"/>
  <c r="L13" i="1"/>
  <c r="L15" i="1"/>
  <c r="H17" i="1"/>
  <c r="L17" i="1" s="1"/>
  <c r="J17" i="1"/>
  <c r="L19" i="1"/>
  <c r="H22" i="1"/>
  <c r="L22" i="1" s="1"/>
  <c r="J22" i="1"/>
  <c r="J28" i="1" s="1"/>
  <c r="J32" i="1" s="1"/>
  <c r="J39" i="1" s="1"/>
  <c r="J41" i="1" s="1"/>
  <c r="L30" i="1"/>
  <c r="L37" i="1"/>
  <c r="H28" i="1" l="1"/>
  <c r="L28" i="1" s="1"/>
  <c r="H22" i="3"/>
  <c r="L17" i="3"/>
  <c r="L13" i="3"/>
  <c r="H32" i="1" l="1"/>
  <c r="H28" i="3"/>
  <c r="L22" i="3"/>
  <c r="H39" i="1" l="1"/>
  <c r="L32" i="1"/>
  <c r="L28" i="3"/>
  <c r="H32" i="3"/>
  <c r="L39" i="1" l="1"/>
  <c r="H41" i="1"/>
  <c r="L41" i="1" s="1"/>
  <c r="H40" i="3"/>
  <c r="L32" i="3"/>
  <c r="H42" i="3" l="1"/>
  <c r="L42" i="3" s="1"/>
  <c r="L40" i="3"/>
</calcChain>
</file>

<file path=xl/sharedStrings.xml><?xml version="1.0" encoding="utf-8"?>
<sst xmlns="http://schemas.openxmlformats.org/spreadsheetml/2006/main" count="62" uniqueCount="36">
  <si>
    <t>TENINO TELEPHONE COMPANY</t>
  </si>
  <si>
    <t>DEFERRED FEDERAL INCOME TAX CALCULATION</t>
  </si>
  <si>
    <t>DECEMBER 31, 2017</t>
  </si>
  <si>
    <t>ACCOUNTS 4310-00, 4311-00, 7200-03, &amp; 7990-75</t>
  </si>
  <si>
    <t>ACCUMULATED TAX DEPRECIATION:</t>
  </si>
  <si>
    <t>ACCUMULATED BOOK DEPRECIATION</t>
  </si>
  <si>
    <t>EXCESS ACCUMULATED TAX DEPRECIATION</t>
  </si>
  <si>
    <t>CONTRIBUTION IN AID OF CONSTRUCTION</t>
  </si>
  <si>
    <t>ACCUMULATED BOOK/TAX TIMING DIFFERENCE</t>
  </si>
  <si>
    <t>ACCUMULATED DEFERRED FEDERAL INCOME TAX</t>
  </si>
  <si>
    <t>BALANCE PER GENERAL LEDGER</t>
  </si>
  <si>
    <t>CURRENT PERIOD ADJUSTMENT</t>
  </si>
  <si>
    <t>JUNE 30 ADJUSTMENT</t>
  </si>
  <si>
    <t>DECEMBER 31 ADJUSTMENT</t>
  </si>
  <si>
    <t>DEFERRED FEDERAL INCOME TAX EXPENSE FOR YEAR</t>
  </si>
  <si>
    <t>Pre ACRS, ACRS &amp; MACRS per FAS Report</t>
  </si>
  <si>
    <t>TAX RATE</t>
  </si>
  <si>
    <t>Account</t>
  </si>
  <si>
    <t>REGULATED</t>
  </si>
  <si>
    <t>4310-00</t>
  </si>
  <si>
    <t>7200-03</t>
  </si>
  <si>
    <t>NON-</t>
  </si>
  <si>
    <t>4311-00</t>
  </si>
  <si>
    <t>7990-75</t>
  </si>
  <si>
    <t>TOTAL</t>
  </si>
  <si>
    <t>12/31/2016 Pre ACRS, ACRS &amp; MACRS per FAS Report</t>
  </si>
  <si>
    <t>ACCUMULATED BOOK DEPRECIATION - 12/31/2016</t>
  </si>
  <si>
    <t>EXCESS ACCUMULATED (BOOK) TAX DEPRECIATION</t>
  </si>
  <si>
    <t>ACCUMULATED DEFERRED FEDERAL INCOME TAX AT 21%</t>
  </si>
  <si>
    <t>BALANCE PER GENERAL LEDGER (AT 34%)</t>
  </si>
  <si>
    <t>EXCESS DEFERRED FIT AT 1/1/2017</t>
  </si>
  <si>
    <t>ACCUMULATED DEFERRED FEDERAL INCOME TAX - DECEMBER 31, 2017</t>
  </si>
  <si>
    <t>ALLOCATION OF ACCUMULATED DEFERRED FEDERAL INCOME TAX</t>
  </si>
  <si>
    <t>TO INTERSTATE PER 2017 COST STUDY</t>
  </si>
  <si>
    <t>REMAINDER OF ACCUMULATED DEFERRED FEDERAL INCOME TAX</t>
  </si>
  <si>
    <t>ASSIGNED TO INTRASTATE (WASHINGTON)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</si>
</sst>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hh:mm\ AM/PM"/>
  </numFmts>
  <fonts count="6" x14ac:knownFonts="1">
    <font>
      <sz val="12"/>
      <name val="Arial"/>
    </font>
    <font>
      <sz val="12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3" fontId="1" fillId="0" borderId="0" xfId="0" applyNumberFormat="1" applyFont="1" applyAlignment="1"/>
    <xf numFmtId="3" fontId="2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3" fontId="3" fillId="1" borderId="0" xfId="0" applyNumberFormat="1" applyFont="1" applyFill="1" applyAlignment="1">
      <alignment horizontal="centerContinuous"/>
    </xf>
    <xf numFmtId="3" fontId="1" fillId="1" borderId="0" xfId="0" applyNumberFormat="1" applyFont="1" applyFill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/>
    <xf numFmtId="10" fontId="1" fillId="0" borderId="0" xfId="0" applyNumberFormat="1" applyFont="1" applyAlignment="1"/>
    <xf numFmtId="10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3" fillId="1" borderId="2" xfId="0" applyNumberFormat="1" applyFont="1" applyFill="1" applyBorder="1" applyAlignment="1">
      <alignment horizontal="center"/>
    </xf>
    <xf numFmtId="3" fontId="1" fillId="0" borderId="4" xfId="0" applyNumberFormat="1" applyFont="1" applyBorder="1"/>
    <xf numFmtId="3" fontId="1" fillId="0" borderId="0" xfId="1" applyNumberFormat="1" applyFont="1" applyAlignment="1"/>
    <xf numFmtId="3" fontId="2" fillId="0" borderId="0" xfId="1" applyNumberFormat="1" applyFont="1" applyAlignment="1"/>
    <xf numFmtId="164" fontId="1" fillId="0" borderId="0" xfId="1" applyNumberFormat="1" applyFont="1"/>
    <xf numFmtId="0" fontId="1" fillId="0" borderId="0" xfId="1" applyFont="1"/>
    <xf numFmtId="165" fontId="1" fillId="0" borderId="0" xfId="1" applyNumberFormat="1" applyFont="1"/>
    <xf numFmtId="3" fontId="3" fillId="1" borderId="0" xfId="1" applyNumberFormat="1" applyFont="1" applyFill="1" applyAlignment="1">
      <alignment horizontal="centerContinuous"/>
    </xf>
    <xf numFmtId="3" fontId="1" fillId="1" borderId="0" xfId="1" applyNumberFormat="1" applyFont="1" applyFill="1" applyAlignment="1">
      <alignment horizontal="centerContinuous"/>
    </xf>
    <xf numFmtId="3" fontId="1" fillId="0" borderId="0" xfId="1" applyNumberFormat="1" applyFont="1" applyAlignment="1">
      <alignment horizontal="center"/>
    </xf>
    <xf numFmtId="3" fontId="1" fillId="0" borderId="1" xfId="1" applyNumberFormat="1" applyFont="1" applyBorder="1"/>
    <xf numFmtId="10" fontId="1" fillId="0" borderId="0" xfId="1" applyNumberFormat="1" applyFont="1" applyAlignment="1"/>
    <xf numFmtId="10" fontId="1" fillId="0" borderId="0" xfId="1" applyNumberFormat="1" applyFont="1"/>
    <xf numFmtId="3" fontId="1" fillId="0" borderId="2" xfId="1" applyNumberFormat="1" applyFont="1" applyBorder="1" applyAlignment="1">
      <alignment horizontal="center"/>
    </xf>
    <xf numFmtId="3" fontId="1" fillId="0" borderId="3" xfId="1" applyNumberFormat="1" applyFont="1" applyBorder="1"/>
    <xf numFmtId="3" fontId="3" fillId="1" borderId="2" xfId="1" applyNumberFormat="1" applyFont="1" applyFill="1" applyBorder="1" applyAlignment="1">
      <alignment horizontal="center"/>
    </xf>
    <xf numFmtId="3" fontId="1" fillId="0" borderId="4" xfId="1" applyNumberFormat="1" applyFont="1" applyBorder="1"/>
    <xf numFmtId="3" fontId="5" fillId="0" borderId="0" xfId="1" applyNumberFormat="1" applyFont="1" applyAlignment="1"/>
    <xf numFmtId="3" fontId="5" fillId="0" borderId="0" xfId="0" applyNumberFormat="1" applyFont="1" applyAlignment="1"/>
    <xf numFmtId="3" fontId="1" fillId="0" borderId="0" xfId="0" applyNumberFormat="1" applyFont="1" applyBorder="1"/>
    <xf numFmtId="3" fontId="1" fillId="0" borderId="0" xfId="0" applyNumberFormat="1" applyFont="1" applyAlignment="1">
      <alignment horizontal="left" inden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3"/>
  <sheetViews>
    <sheetView zoomScale="87" zoomScaleNormal="87" workbookViewId="0">
      <selection activeCell="F17" sqref="F17"/>
    </sheetView>
  </sheetViews>
  <sheetFormatPr defaultRowHeight="15.75" x14ac:dyDescent="0.25"/>
  <cols>
    <col min="1" max="1" width="7.6640625" style="16" customWidth="1"/>
    <col min="2" max="6" width="9.6640625" style="16" customWidth="1"/>
    <col min="7" max="7" width="1.6640625" style="16" customWidth="1"/>
    <col min="8" max="8" width="11.6640625" style="16" customWidth="1"/>
    <col min="9" max="9" width="1.6640625" style="16" customWidth="1"/>
    <col min="10" max="10" width="11.6640625" style="16" customWidth="1"/>
    <col min="11" max="11" width="1.6640625" style="16" customWidth="1"/>
    <col min="12" max="12" width="11.6640625" style="16" customWidth="1"/>
    <col min="13" max="256" width="9.6640625" style="16" customWidth="1"/>
    <col min="257" max="16384" width="8.88671875" style="19"/>
  </cols>
  <sheetData>
    <row r="1" spans="1:12" x14ac:dyDescent="0.25">
      <c r="A1" s="31" t="s">
        <v>0</v>
      </c>
      <c r="I1" s="17"/>
      <c r="L1" s="18"/>
    </row>
    <row r="2" spans="1:12" x14ac:dyDescent="0.25">
      <c r="A2" s="31" t="s">
        <v>1</v>
      </c>
      <c r="L2" s="20"/>
    </row>
    <row r="3" spans="1:12" x14ac:dyDescent="0.25">
      <c r="A3" s="31" t="s">
        <v>2</v>
      </c>
    </row>
    <row r="6" spans="1:12" x14ac:dyDescent="0.25">
      <c r="A6" s="21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8" spans="1:12" x14ac:dyDescent="0.25">
      <c r="J8" s="23" t="s">
        <v>21</v>
      </c>
    </row>
    <row r="9" spans="1:12" x14ac:dyDescent="0.25">
      <c r="H9" s="23" t="s">
        <v>18</v>
      </c>
      <c r="J9" s="23" t="s">
        <v>18</v>
      </c>
      <c r="L9" s="23" t="s">
        <v>24</v>
      </c>
    </row>
    <row r="10" spans="1:12" x14ac:dyDescent="0.25">
      <c r="H10" s="24"/>
      <c r="J10" s="24"/>
      <c r="L10" s="24"/>
    </row>
    <row r="11" spans="1:12" x14ac:dyDescent="0.25">
      <c r="A11" s="16" t="s">
        <v>4</v>
      </c>
    </row>
    <row r="13" spans="1:12" x14ac:dyDescent="0.25">
      <c r="B13" s="16" t="s">
        <v>25</v>
      </c>
      <c r="H13" s="16">
        <f>20570369-133450</f>
        <v>20436919</v>
      </c>
      <c r="J13" s="16">
        <v>133450</v>
      </c>
      <c r="L13" s="16">
        <f>SUM(G13:K13)</f>
        <v>20570369</v>
      </c>
    </row>
    <row r="15" spans="1:12" x14ac:dyDescent="0.25">
      <c r="A15" s="16" t="s">
        <v>26</v>
      </c>
      <c r="H15" s="16">
        <v>22371222</v>
      </c>
      <c r="J15" s="16">
        <v>133454</v>
      </c>
      <c r="L15" s="16">
        <f>SUM(G15:K15)</f>
        <v>22504676</v>
      </c>
    </row>
    <row r="16" spans="1:12" x14ac:dyDescent="0.25">
      <c r="H16" s="24"/>
      <c r="J16" s="24"/>
      <c r="L16" s="24"/>
    </row>
    <row r="17" spans="1:12" x14ac:dyDescent="0.25">
      <c r="A17" s="16" t="s">
        <v>27</v>
      </c>
      <c r="H17" s="16">
        <f>(H13-H15)</f>
        <v>-1934303</v>
      </c>
      <c r="J17" s="16">
        <f>(J13-J15)</f>
        <v>-4</v>
      </c>
      <c r="L17" s="16">
        <f>SUM(H17:K17)</f>
        <v>-1934307</v>
      </c>
    </row>
    <row r="19" spans="1:12" x14ac:dyDescent="0.25">
      <c r="A19" s="16" t="s">
        <v>7</v>
      </c>
      <c r="H19" s="16">
        <v>0</v>
      </c>
      <c r="J19" s="16">
        <v>0</v>
      </c>
      <c r="L19" s="16">
        <f>SUM(H19:K19)</f>
        <v>0</v>
      </c>
    </row>
    <row r="20" spans="1:12" x14ac:dyDescent="0.25">
      <c r="H20" s="24"/>
      <c r="J20" s="24"/>
      <c r="L20" s="24"/>
    </row>
    <row r="22" spans="1:12" x14ac:dyDescent="0.25">
      <c r="A22" s="16" t="s">
        <v>8</v>
      </c>
      <c r="H22" s="16">
        <f>(H17-H19)</f>
        <v>-1934303</v>
      </c>
      <c r="J22" s="16">
        <f>(J17-J19)</f>
        <v>-4</v>
      </c>
      <c r="L22" s="16">
        <f>SUM(H22:K22)</f>
        <v>-1934307</v>
      </c>
    </row>
    <row r="24" spans="1:12" x14ac:dyDescent="0.25">
      <c r="B24" s="16" t="s">
        <v>16</v>
      </c>
      <c r="H24" s="25">
        <v>0.21</v>
      </c>
      <c r="I24" s="26"/>
      <c r="J24" s="25">
        <v>0.21</v>
      </c>
    </row>
    <row r="25" spans="1:12" x14ac:dyDescent="0.25">
      <c r="H25" s="24"/>
      <c r="J25" s="24"/>
      <c r="L25" s="24"/>
    </row>
    <row r="26" spans="1:12" x14ac:dyDescent="0.25">
      <c r="F26" s="27" t="s">
        <v>17</v>
      </c>
      <c r="G26" s="28"/>
      <c r="H26" s="29" t="s">
        <v>19</v>
      </c>
      <c r="I26" s="28"/>
      <c r="J26" s="29" t="s">
        <v>22</v>
      </c>
      <c r="K26" s="28"/>
    </row>
    <row r="27" spans="1:12" x14ac:dyDescent="0.25">
      <c r="F27" s="24"/>
      <c r="H27" s="24"/>
      <c r="J27" s="24"/>
    </row>
    <row r="28" spans="1:12" x14ac:dyDescent="0.25">
      <c r="A28" s="16" t="s">
        <v>28</v>
      </c>
      <c r="H28" s="16">
        <f>ROUND(H22*H24,0)</f>
        <v>-406204</v>
      </c>
      <c r="J28" s="16">
        <f>ROUND(J22*J24,0)</f>
        <v>-1</v>
      </c>
      <c r="L28" s="16">
        <f>SUM(H28:K28)</f>
        <v>-406205</v>
      </c>
    </row>
    <row r="30" spans="1:12" x14ac:dyDescent="0.25">
      <c r="A30" s="16" t="s">
        <v>29</v>
      </c>
      <c r="H30" s="16">
        <v>-657663</v>
      </c>
      <c r="J30" s="16">
        <v>-1</v>
      </c>
      <c r="L30" s="16">
        <f>SUM(H30:K30)</f>
        <v>-657664</v>
      </c>
    </row>
    <row r="31" spans="1:12" x14ac:dyDescent="0.25">
      <c r="H31" s="24"/>
      <c r="J31" s="24"/>
      <c r="L31" s="24"/>
    </row>
    <row r="32" spans="1:12" ht="16.5" thickBot="1" x14ac:dyDescent="0.3">
      <c r="A32" s="16" t="s">
        <v>30</v>
      </c>
      <c r="H32" s="16">
        <f>(H28-H30)</f>
        <v>251459</v>
      </c>
      <c r="J32" s="16">
        <f>(J28-J30)</f>
        <v>0</v>
      </c>
      <c r="L32" s="16">
        <f>SUM(H32:K32)</f>
        <v>251459</v>
      </c>
    </row>
    <row r="33" spans="1:12" ht="16.5" thickTop="1" x14ac:dyDescent="0.25">
      <c r="H33" s="30"/>
      <c r="J33" s="30"/>
      <c r="L33" s="30"/>
    </row>
    <row r="36" spans="1:12" x14ac:dyDescent="0.25">
      <c r="F36" s="27" t="s">
        <v>17</v>
      </c>
      <c r="G36" s="28"/>
      <c r="H36" s="29" t="s">
        <v>20</v>
      </c>
      <c r="I36" s="28"/>
      <c r="J36" s="29" t="s">
        <v>23</v>
      </c>
      <c r="K36" s="28"/>
    </row>
    <row r="37" spans="1:12" x14ac:dyDescent="0.25">
      <c r="F37" s="24"/>
      <c r="H37" s="24"/>
      <c r="J37" s="24"/>
    </row>
    <row r="38" spans="1:12" x14ac:dyDescent="0.25">
      <c r="A38" s="16" t="s">
        <v>12</v>
      </c>
      <c r="H38" s="16">
        <v>0</v>
      </c>
      <c r="J38" s="16">
        <v>0</v>
      </c>
      <c r="L38" s="16">
        <f>SUM(H38:K38)</f>
        <v>0</v>
      </c>
    </row>
    <row r="40" spans="1:12" x14ac:dyDescent="0.25">
      <c r="A40" s="16" t="s">
        <v>13</v>
      </c>
      <c r="H40" s="16">
        <f>(H32)</f>
        <v>251459</v>
      </c>
      <c r="J40" s="16">
        <f>(J32)</f>
        <v>0</v>
      </c>
      <c r="L40" s="16">
        <f>SUM(H40:K40)</f>
        <v>251459</v>
      </c>
    </row>
    <row r="41" spans="1:12" x14ac:dyDescent="0.25">
      <c r="H41" s="24"/>
      <c r="J41" s="24"/>
      <c r="L41" s="24"/>
    </row>
    <row r="42" spans="1:12" ht="16.5" thickBot="1" x14ac:dyDescent="0.3">
      <c r="A42" s="16" t="s">
        <v>14</v>
      </c>
      <c r="H42" s="16">
        <f>SUM(H37:H41)</f>
        <v>251459</v>
      </c>
      <c r="J42" s="16">
        <f>SUM(J37:J41)</f>
        <v>0</v>
      </c>
      <c r="L42" s="16">
        <f>SUM(H42:K42)</f>
        <v>251459</v>
      </c>
    </row>
    <row r="43" spans="1:12" ht="16.5" thickTop="1" x14ac:dyDescent="0.25">
      <c r="H43" s="30"/>
      <c r="J43" s="30"/>
      <c r="L43" s="30"/>
    </row>
  </sheetData>
  <printOptions horizontalCentered="1" verticalCentered="1"/>
  <pageMargins left="0.75" right="0.5" top="1" bottom="0.55000000000000004" header="0" footer="0"/>
  <pageSetup scale="8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3"/>
  <sheetViews>
    <sheetView tabSelected="1" zoomScale="87" zoomScaleNormal="87" workbookViewId="0">
      <pane ySplit="9" topLeftCell="A10" activePane="bottomLeft" state="frozen"/>
      <selection pane="bottomLeft" activeCell="A10" sqref="A10"/>
    </sheetView>
  </sheetViews>
  <sheetFormatPr defaultRowHeight="15.75" x14ac:dyDescent="0.25"/>
  <cols>
    <col min="1" max="1" width="7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.6640625" style="1" customWidth="1"/>
    <col min="12" max="12" width="11.6640625" style="1" customWidth="1"/>
    <col min="13" max="256" width="9.6640625" style="1" customWidth="1"/>
    <col min="257" max="16384" width="8.88671875" style="4"/>
  </cols>
  <sheetData>
    <row r="1" spans="1:12" x14ac:dyDescent="0.25">
      <c r="A1" s="32" t="s">
        <v>0</v>
      </c>
      <c r="I1" s="2"/>
      <c r="L1" s="3"/>
    </row>
    <row r="2" spans="1:12" x14ac:dyDescent="0.25">
      <c r="A2" s="32" t="s">
        <v>1</v>
      </c>
      <c r="L2" s="5"/>
    </row>
    <row r="3" spans="1:12" x14ac:dyDescent="0.25">
      <c r="A3" s="32" t="s">
        <v>2</v>
      </c>
    </row>
    <row r="6" spans="1:12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8" spans="1:12" x14ac:dyDescent="0.25">
      <c r="J8" s="8" t="s">
        <v>21</v>
      </c>
    </row>
    <row r="9" spans="1:12" x14ac:dyDescent="0.25">
      <c r="H9" s="8" t="s">
        <v>18</v>
      </c>
      <c r="J9" s="8" t="s">
        <v>18</v>
      </c>
      <c r="L9" s="8" t="s">
        <v>24</v>
      </c>
    </row>
    <row r="10" spans="1:12" x14ac:dyDescent="0.25">
      <c r="H10" s="9"/>
      <c r="J10" s="9"/>
      <c r="L10" s="9"/>
    </row>
    <row r="11" spans="1:12" x14ac:dyDescent="0.25">
      <c r="A11" s="1" t="s">
        <v>4</v>
      </c>
    </row>
    <row r="13" spans="1:12" x14ac:dyDescent="0.25">
      <c r="B13" s="1" t="s">
        <v>15</v>
      </c>
      <c r="H13" s="1">
        <v>21061991</v>
      </c>
      <c r="J13" s="1">
        <v>133450</v>
      </c>
      <c r="L13" s="1">
        <f>SUM(G13:K13)</f>
        <v>21195441</v>
      </c>
    </row>
    <row r="15" spans="1:12" x14ac:dyDescent="0.25">
      <c r="A15" s="1" t="s">
        <v>5</v>
      </c>
      <c r="H15" s="1">
        <v>23184194</v>
      </c>
      <c r="J15" s="1">
        <v>133454</v>
      </c>
      <c r="L15" s="1">
        <f>SUM(G15:K15)</f>
        <v>23317648</v>
      </c>
    </row>
    <row r="16" spans="1:12" x14ac:dyDescent="0.25">
      <c r="H16" s="9"/>
      <c r="J16" s="9"/>
      <c r="L16" s="9"/>
    </row>
    <row r="17" spans="1:12" x14ac:dyDescent="0.25">
      <c r="A17" s="1" t="s">
        <v>6</v>
      </c>
      <c r="H17" s="1">
        <f>(H13-H15)</f>
        <v>-2122203</v>
      </c>
      <c r="J17" s="1">
        <f>(J13-J15)</f>
        <v>-4</v>
      </c>
      <c r="L17" s="1">
        <f>SUM(H17:K17)</f>
        <v>-2122207</v>
      </c>
    </row>
    <row r="19" spans="1:12" x14ac:dyDescent="0.25">
      <c r="A19" s="1" t="s">
        <v>7</v>
      </c>
      <c r="H19" s="1">
        <v>0</v>
      </c>
      <c r="J19" s="1">
        <v>0</v>
      </c>
      <c r="L19" s="1">
        <f>SUM(H19:K19)</f>
        <v>0</v>
      </c>
    </row>
    <row r="20" spans="1:12" x14ac:dyDescent="0.25">
      <c r="H20" s="9"/>
      <c r="J20" s="9"/>
      <c r="L20" s="9"/>
    </row>
    <row r="22" spans="1:12" x14ac:dyDescent="0.25">
      <c r="A22" s="1" t="s">
        <v>8</v>
      </c>
      <c r="H22" s="1">
        <f>(H17-H19)</f>
        <v>-2122203</v>
      </c>
      <c r="J22" s="1">
        <f>(J17-J19)</f>
        <v>-4</v>
      </c>
      <c r="L22" s="1">
        <f>SUM(H22:K22)</f>
        <v>-2122207</v>
      </c>
    </row>
    <row r="24" spans="1:12" x14ac:dyDescent="0.25">
      <c r="B24" s="1" t="s">
        <v>16</v>
      </c>
      <c r="H24" s="10">
        <v>0.21</v>
      </c>
      <c r="I24" s="11"/>
      <c r="J24" s="10">
        <v>0.21</v>
      </c>
    </row>
    <row r="25" spans="1:12" x14ac:dyDescent="0.25">
      <c r="H25" s="9"/>
      <c r="J25" s="9"/>
      <c r="L25" s="9"/>
    </row>
    <row r="26" spans="1:12" x14ac:dyDescent="0.25">
      <c r="F26" s="12" t="s">
        <v>17</v>
      </c>
      <c r="G26" s="13"/>
      <c r="H26" s="14" t="s">
        <v>19</v>
      </c>
      <c r="I26" s="13"/>
      <c r="J26" s="14" t="s">
        <v>22</v>
      </c>
      <c r="K26" s="13"/>
    </row>
    <row r="27" spans="1:12" x14ac:dyDescent="0.25">
      <c r="F27" s="9"/>
      <c r="H27" s="9"/>
      <c r="J27" s="9"/>
    </row>
    <row r="28" spans="1:12" x14ac:dyDescent="0.25">
      <c r="A28" s="1" t="s">
        <v>9</v>
      </c>
      <c r="H28" s="1">
        <f>ROUND(H22*H24,0)</f>
        <v>-445663</v>
      </c>
      <c r="J28" s="1">
        <f>ROUND(J22*J24,0)</f>
        <v>-1</v>
      </c>
      <c r="L28" s="1">
        <f>SUM(H28:K28)</f>
        <v>-445664</v>
      </c>
    </row>
    <row r="30" spans="1:12" x14ac:dyDescent="0.25">
      <c r="A30" s="1" t="s">
        <v>10</v>
      </c>
      <c r="H30" s="1">
        <v>-406204</v>
      </c>
      <c r="J30" s="1">
        <v>-1</v>
      </c>
      <c r="L30" s="1">
        <f>SUM(H30:K30)</f>
        <v>-406205</v>
      </c>
    </row>
    <row r="31" spans="1:12" x14ac:dyDescent="0.25">
      <c r="H31" s="9"/>
      <c r="J31" s="9"/>
      <c r="L31" s="9"/>
    </row>
    <row r="32" spans="1:12" x14ac:dyDescent="0.25">
      <c r="A32" s="1" t="s">
        <v>11</v>
      </c>
      <c r="H32" s="1">
        <f>(H28-H30)</f>
        <v>-39459</v>
      </c>
      <c r="J32" s="1">
        <f>(J28-J30)</f>
        <v>0</v>
      </c>
      <c r="L32" s="1">
        <f>SUM(H32:K32)</f>
        <v>-39459</v>
      </c>
    </row>
    <row r="33" spans="1:12" x14ac:dyDescent="0.25">
      <c r="H33" s="15"/>
      <c r="J33" s="15"/>
      <c r="L33" s="15"/>
    </row>
    <row r="35" spans="1:12" x14ac:dyDescent="0.25">
      <c r="F35" s="12" t="s">
        <v>17</v>
      </c>
      <c r="G35" s="13"/>
      <c r="H35" s="14" t="s">
        <v>20</v>
      </c>
      <c r="I35" s="13"/>
      <c r="J35" s="14" t="s">
        <v>23</v>
      </c>
      <c r="K35" s="13"/>
    </row>
    <row r="36" spans="1:12" x14ac:dyDescent="0.25">
      <c r="F36" s="9"/>
      <c r="H36" s="9"/>
      <c r="J36" s="9"/>
    </row>
    <row r="37" spans="1:12" x14ac:dyDescent="0.25">
      <c r="A37" s="1" t="s">
        <v>12</v>
      </c>
      <c r="H37" s="1">
        <v>0</v>
      </c>
      <c r="J37" s="1">
        <v>0</v>
      </c>
      <c r="L37" s="1">
        <f>SUM(H37:K37)</f>
        <v>0</v>
      </c>
    </row>
    <row r="39" spans="1:12" x14ac:dyDescent="0.25">
      <c r="A39" s="1" t="s">
        <v>13</v>
      </c>
      <c r="H39" s="1">
        <f>(H32)</f>
        <v>-39459</v>
      </c>
      <c r="J39" s="1">
        <f>(J32)</f>
        <v>0</v>
      </c>
      <c r="L39" s="1">
        <f>SUM(H39:K39)</f>
        <v>-39459</v>
      </c>
    </row>
    <row r="40" spans="1:12" x14ac:dyDescent="0.25">
      <c r="H40" s="9"/>
      <c r="J40" s="9"/>
      <c r="L40" s="9"/>
    </row>
    <row r="41" spans="1:12" x14ac:dyDescent="0.25">
      <c r="A41" s="1" t="s">
        <v>14</v>
      </c>
      <c r="H41" s="1">
        <f>SUM(H36:H40)</f>
        <v>-39459</v>
      </c>
      <c r="J41" s="1">
        <f>SUM(J36:J40)</f>
        <v>0</v>
      </c>
      <c r="L41" s="1">
        <f>SUM(H41:K41)</f>
        <v>-39459</v>
      </c>
    </row>
    <row r="42" spans="1:12" ht="16.5" thickTop="1" x14ac:dyDescent="0.25">
      <c r="H42" s="15"/>
      <c r="J42" s="15"/>
      <c r="L42" s="15"/>
    </row>
    <row r="44" spans="1:12" x14ac:dyDescent="0.25">
      <c r="F44" s="12" t="s">
        <v>17</v>
      </c>
      <c r="G44" s="13"/>
      <c r="H44" s="14" t="s">
        <v>19</v>
      </c>
      <c r="I44" s="13"/>
      <c r="J44" s="14" t="s">
        <v>22</v>
      </c>
      <c r="K44" s="13"/>
      <c r="L44" s="33"/>
    </row>
    <row r="45" spans="1:12" x14ac:dyDescent="0.25">
      <c r="F45" s="9"/>
      <c r="H45" s="9"/>
      <c r="J45" s="9"/>
    </row>
    <row r="46" spans="1:12" x14ac:dyDescent="0.25">
      <c r="A46" s="1" t="s">
        <v>31</v>
      </c>
      <c r="H46" s="1">
        <f>+H28</f>
        <v>-445663</v>
      </c>
      <c r="J46" s="1">
        <f>+J28</f>
        <v>-1</v>
      </c>
      <c r="L46" s="1">
        <f>+H46+J46</f>
        <v>-445664</v>
      </c>
    </row>
    <row r="48" spans="1:12" x14ac:dyDescent="0.25">
      <c r="A48" s="1" t="s">
        <v>32</v>
      </c>
    </row>
    <row r="49" spans="1:12" x14ac:dyDescent="0.25">
      <c r="A49" s="34" t="s">
        <v>33</v>
      </c>
      <c r="H49" s="35">
        <v>-156936</v>
      </c>
      <c r="J49" s="35">
        <v>0</v>
      </c>
      <c r="L49" s="35">
        <f>+H49+J49</f>
        <v>-156936</v>
      </c>
    </row>
    <row r="51" spans="1:12" x14ac:dyDescent="0.25">
      <c r="A51" s="1" t="s">
        <v>34</v>
      </c>
    </row>
    <row r="52" spans="1:12" ht="16.5" thickBot="1" x14ac:dyDescent="0.3">
      <c r="A52" s="34" t="s">
        <v>35</v>
      </c>
      <c r="H52" s="36">
        <v>-288727</v>
      </c>
      <c r="J52" s="36">
        <v>-1</v>
      </c>
      <c r="L52" s="36">
        <f>+H52+J52</f>
        <v>-288728</v>
      </c>
    </row>
    <row r="53" spans="1:12" ht="16.5" thickTop="1" x14ac:dyDescent="0.25"/>
  </sheetData>
  <printOptions horizontalCentered="1" verticalCentered="1"/>
  <pageMargins left="0.75" right="0.5" top="1" bottom="0.55000000000000004" header="0" footer="0"/>
  <pageSetup scale="81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2D1A48DEB032F468254D79D6FE49CC2" ma:contentTypeVersion="68" ma:contentTypeDescription="" ma:contentTypeScope="" ma:versionID="7339d03058a0ada6b8bce8b389b2a0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Letter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Tenino Telephone Company</CaseCompanyNames>
    <Nickname xmlns="http://schemas.microsoft.com/sharepoint/v3" xsi:nil="true"/>
    <DocketNumber xmlns="dc463f71-b30c-4ab2-9473-d307f9d35888">180031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5AA34F7-4B99-48FB-B132-2BEF3898C026}"/>
</file>

<file path=customXml/itemProps2.xml><?xml version="1.0" encoding="utf-8"?>
<ds:datastoreItem xmlns:ds="http://schemas.openxmlformats.org/officeDocument/2006/customXml" ds:itemID="{40E024BF-32DD-4649-843D-CADACBAE8461}"/>
</file>

<file path=customXml/itemProps3.xml><?xml version="1.0" encoding="utf-8"?>
<ds:datastoreItem xmlns:ds="http://schemas.openxmlformats.org/officeDocument/2006/customXml" ds:itemID="{6FFEA51C-6779-4499-9F5C-FF4771035112}"/>
</file>

<file path=customXml/itemProps4.xml><?xml version="1.0" encoding="utf-8"?>
<ds:datastoreItem xmlns:ds="http://schemas.openxmlformats.org/officeDocument/2006/customXml" ds:itemID="{BE9FCA92-C943-418B-8B7F-A97CE2C2C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2016 Adjustment</vt:lpstr>
      <vt:lpstr>2017 Calc</vt:lpstr>
      <vt:lpstr>'2016 Adjustment'!\P</vt:lpstr>
      <vt:lpstr>\P</vt:lpstr>
      <vt:lpstr>'2016 Adjustment'!PAGEA</vt:lpstr>
      <vt:lpstr>PAGEA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Vitzthum</dc:creator>
  <cp:lastModifiedBy>Rick Vitzthum</cp:lastModifiedBy>
  <cp:lastPrinted>2018-08-10T18:56:02Z</cp:lastPrinted>
  <dcterms:created xsi:type="dcterms:W3CDTF">2018-04-25T15:18:07Z</dcterms:created>
  <dcterms:modified xsi:type="dcterms:W3CDTF">2018-08-10T18:56:17Z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0x0101006E56B4D1795A2E4DB2F0B01679ED314A00A2D1A48DEB032F468254D79D6FE49CC2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