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90"/>
  </bookViews>
  <sheets>
    <sheet name="stj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52511"/>
</workbook>
</file>

<file path=xl/calcChain.xml><?xml version="1.0" encoding="utf-8"?>
<calcChain xmlns="http://schemas.openxmlformats.org/spreadsheetml/2006/main">
  <c r="F40" i="2" l="1"/>
  <c r="D40" i="2"/>
  <c r="D30" i="2" l="1"/>
  <c r="D24" i="2" l="1"/>
  <c r="D34" i="2"/>
  <c r="D35" i="2" l="1"/>
  <c r="C10" i="2"/>
  <c r="C20" i="2"/>
  <c r="D10" i="2" l="1"/>
  <c r="C16" i="2"/>
  <c r="C14" i="2"/>
  <c r="D18" i="2"/>
  <c r="C8" i="2"/>
  <c r="C6" i="2"/>
  <c r="D20" i="2" l="1"/>
  <c r="E35" i="2"/>
  <c r="F35" i="2" s="1"/>
  <c r="E34" i="2"/>
  <c r="F34" i="2" s="1"/>
  <c r="D23" i="2" l="1"/>
  <c r="D25" i="2" s="1"/>
  <c r="E18" i="2"/>
  <c r="F10" i="2"/>
  <c r="E10" i="2"/>
  <c r="E20" i="2" l="1"/>
  <c r="C18" i="2"/>
  <c r="F18" i="2"/>
  <c r="F20" i="2" s="1"/>
  <c r="E23" i="2" l="1"/>
  <c r="E24" i="2"/>
  <c r="E25" i="2" s="1"/>
  <c r="F23" i="2"/>
  <c r="F24" i="2"/>
  <c r="F30" i="2"/>
  <c r="C23" i="2" l="1"/>
  <c r="F25" i="2"/>
  <c r="C24" i="2"/>
  <c r="F36" i="2"/>
  <c r="D36" i="2"/>
  <c r="C25" i="2" l="1"/>
</calcChain>
</file>

<file path=xl/sharedStrings.xml><?xml version="1.0" encoding="utf-8"?>
<sst xmlns="http://schemas.openxmlformats.org/spreadsheetml/2006/main" count="34" uniqueCount="30">
  <si>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</si>
  <si>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</si>
  <si>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</si>
  <si>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</si>
  <si>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</si>
  <si>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</si>
  <si>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</si>
  <si>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</si>
  <si>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</si>
  <si>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</si>
  <si>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>Accumulated Deferred Federal Income Taxes:</t>
  </si>
  <si>
    <t>Federal Def. Taxes at 21% with federal tax reform rate change at 12/31/17</t>
  </si>
  <si>
    <t>Q.4</t>
  </si>
  <si>
    <t>DEFERRED TAX RESPONSE</t>
  </si>
  <si>
    <t>Less - Plant Accumulated Depreciation</t>
  </si>
  <si>
    <t>2017 Net Difference Book minus Tax</t>
  </si>
  <si>
    <t xml:space="preserve">2017 Net Difference Book minus Tax </t>
  </si>
  <si>
    <t>Total Federal Deferred Taxes Liability</t>
  </si>
  <si>
    <t>Less:  Plant Accumulated Tax Basis</t>
  </si>
  <si>
    <t>Increase (Decrease) Liabiliity</t>
  </si>
  <si>
    <t>EXHIBIT 2</t>
  </si>
  <si>
    <t>ST. JOHN TELEPHONE COMPANY</t>
  </si>
  <si>
    <t>Plant/Accounts Receivable Tax Basis</t>
  </si>
  <si>
    <t>Federal Def. Taxes at 34% without federal tax reform rate change</t>
  </si>
  <si>
    <t>Plant GL Balance / Accounts Receivable</t>
  </si>
  <si>
    <t>Reg Plant</t>
  </si>
  <si>
    <t>Reg Other</t>
  </si>
  <si>
    <t>TOTALS</t>
  </si>
  <si>
    <t xml:space="preserve">     Note:  Washington Intrastate is calculated using the intrastate allocation from the 2017 Cost Study.</t>
  </si>
  <si>
    <t>Proposed 15 year amortization: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</si>
</sst>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6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4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6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8" borderId="0" applyNumberFormat="0" applyBorder="0" applyAlignment="0" applyProtection="0"/>
    <xf numFmtId="0" fontId="2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6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6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1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6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23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6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6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9" fillId="12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9" fillId="16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9" fillId="20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9" fillId="24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9" fillId="28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9" fillId="32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9" fillId="9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8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9" fillId="13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9" fillId="1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9" fillId="2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29" fillId="25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9" fillId="29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3" fillId="3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6" fillId="45" borderId="20" applyNumberFormat="0" applyAlignment="0" applyProtection="0"/>
    <xf numFmtId="0" fontId="36" fillId="45" borderId="20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7" fillId="6" borderId="4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1" fillId="6" borderId="4" applyNumberFormat="0" applyAlignment="0" applyProtection="0"/>
    <xf numFmtId="0" fontId="36" fillId="45" borderId="20" applyNumberFormat="0" applyAlignment="0" applyProtection="0"/>
    <xf numFmtId="0" fontId="18" fillId="0" borderId="0"/>
    <xf numFmtId="0" fontId="36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36" borderId="4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40" fillId="6" borderId="4" applyNumberFormat="0" applyAlignment="0" applyProtection="0"/>
    <xf numFmtId="0" fontId="38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41" fillId="59" borderId="21" applyNumberFormat="0" applyAlignment="0" applyProtection="0"/>
    <xf numFmtId="0" fontId="41" fillId="59" borderId="21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43" fillId="59" borderId="21" applyNumberFormat="0" applyAlignment="0" applyProtection="0"/>
    <xf numFmtId="0" fontId="18" fillId="0" borderId="0"/>
    <xf numFmtId="0" fontId="18" fillId="0" borderId="0"/>
    <xf numFmtId="0" fontId="42" fillId="7" borderId="7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4" fillId="7" borderId="7" applyNumberFormat="0" applyAlignment="0" applyProtection="0"/>
    <xf numFmtId="0" fontId="13" fillId="7" borderId="7" applyNumberFormat="0" applyAlignment="0" applyProtection="0"/>
    <xf numFmtId="0" fontId="41" fillId="59" borderId="21" applyNumberFormat="0" applyAlignment="0" applyProtection="0"/>
    <xf numFmtId="0" fontId="18" fillId="0" borderId="0"/>
    <xf numFmtId="0" fontId="41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6" fillId="2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64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71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4" fillId="0" borderId="3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3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8" fillId="0" borderId="3" applyNumberFormat="0" applyFill="0" applyAlignment="0" applyProtection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2" fillId="39" borderId="20" applyNumberFormat="0" applyAlignment="0" applyProtection="0"/>
    <xf numFmtId="0" fontId="82" fillId="39" borderId="20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3" fillId="5" borderId="4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9" fillId="5" borderId="4" applyNumberFormat="0" applyAlignment="0" applyProtection="0"/>
    <xf numFmtId="0" fontId="82" fillId="39" borderId="20" applyNumberFormat="0" applyAlignment="0" applyProtection="0"/>
    <xf numFmtId="0" fontId="18" fillId="0" borderId="0"/>
    <xf numFmtId="0" fontId="82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4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7" fillId="0" borderId="6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6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91" fillId="0" borderId="6" applyNumberFormat="0" applyFill="0" applyAlignment="0" applyProtection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92" fillId="0" borderId="0"/>
    <xf numFmtId="0" fontId="93" fillId="47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4" fillId="4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3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39" fontId="101" fillId="0" borderId="0"/>
    <xf numFmtId="39" fontId="101" fillId="0" borderId="0"/>
    <xf numFmtId="0" fontId="18" fillId="0" borderId="0"/>
    <xf numFmtId="0" fontId="102" fillId="45" borderId="31" applyNumberFormat="0" applyAlignment="0" applyProtection="0"/>
    <xf numFmtId="0" fontId="102" fillId="45" borderId="31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3" fillId="6" borderId="5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02" fillId="45" borderId="31" applyNumberFormat="0" applyAlignment="0" applyProtection="0"/>
    <xf numFmtId="0" fontId="18" fillId="0" borderId="0"/>
    <xf numFmtId="0" fontId="102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37" fontId="106" fillId="0" borderId="0" applyNumberFormat="0" applyFill="0" applyBorder="0" applyAlignment="0" applyProtection="0"/>
    <xf numFmtId="37" fontId="106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108" fillId="62" borderId="31" applyNumberFormat="0" applyProtection="0">
      <alignment vertical="center"/>
    </xf>
    <xf numFmtId="4" fontId="108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109" fillId="73" borderId="31" applyNumberFormat="0" applyProtection="0">
      <alignment horizontal="left" vertical="center" indent="1"/>
    </xf>
    <xf numFmtId="4" fontId="109" fillId="73" borderId="31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108" fillId="78" borderId="31" applyNumberFormat="0" applyProtection="0">
      <alignment vertical="center"/>
    </xf>
    <xf numFmtId="4" fontId="108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108" fillId="74" borderId="31" applyNumberFormat="0" applyProtection="0">
      <alignment horizontal="right" vertical="center"/>
    </xf>
    <xf numFmtId="4" fontId="108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1" fillId="0" borderId="0"/>
    <xf numFmtId="0" fontId="111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4" fontId="24" fillId="74" borderId="31" applyNumberFormat="0" applyProtection="0">
      <alignment horizontal="right" vertical="center"/>
    </xf>
    <xf numFmtId="4" fontId="24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0" borderId="10"/>
    <xf numFmtId="0" fontId="100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0" fillId="0" borderId="36"/>
    <xf numFmtId="0" fontId="100" fillId="0" borderId="36"/>
    <xf numFmtId="0" fontId="1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49" fontId="120" fillId="0" borderId="0" applyFill="0" applyBorder="0" applyAlignment="0" applyProtection="0"/>
    <xf numFmtId="9" fontId="18" fillId="0" borderId="0" applyFont="0" applyFill="0" applyBorder="0" applyAlignment="0" applyProtection="0"/>
  </cellStyleXfs>
  <cellXfs count="61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3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4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4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166" fontId="121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165" fontId="23" fillId="79" borderId="11" xfId="2" applyNumberFormat="1" applyFont="1" applyFill="1" applyBorder="1"/>
    <xf numFmtId="0" fontId="20" fillId="79" borderId="17" xfId="3" applyFont="1" applyFill="1" applyBorder="1" applyAlignment="1"/>
    <xf numFmtId="164" fontId="19" fillId="0" borderId="11" xfId="1" quotePrefix="1" applyNumberFormat="1" applyFont="1" applyFill="1" applyBorder="1" applyAlignment="1">
      <alignment horizontal="center"/>
    </xf>
  </cellXfs>
  <cellStyles count="39276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WORK/WCK_FILE/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kkr/Local%20Settings/Temporary%20Internet%20Files/OLK3F/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USCC/SOA/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USCC/Eliminations/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Consolidated%20T78%20FA%20Tie%20out/Telecom/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8/Pro/TMW%20Support/FA%20MW%20Support/Q3%20Rec/US%20Cellular/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4/Ret/USCC/Workpapers/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txm/Local%20Settings/Temporary%20Internet%20Files/OLK7D7/US%20Cellular/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40"/>
  <sheetViews>
    <sheetView tabSelected="1" zoomScale="75" zoomScaleNormal="75" workbookViewId="0">
      <selection activeCell="F41" sqref="F41"/>
    </sheetView>
  </sheetViews>
  <sheetFormatPr defaultRowHeight="12.75"/>
  <cols>
    <col min="2" max="2" width="107.140625" customWidth="1"/>
    <col min="3" max="3" width="20.42578125" customWidth="1"/>
    <col min="4" max="4" width="21.5703125" customWidth="1"/>
    <col min="5" max="5" width="15.7109375" customWidth="1"/>
    <col min="6" max="6" width="24.28515625" customWidth="1"/>
    <col min="7" max="7" width="10.28515625" customWidth="1"/>
    <col min="9" max="9" width="10.28515625" bestFit="1" customWidth="1"/>
    <col min="11" max="11" width="13.7109375" customWidth="1"/>
    <col min="12" max="12" width="12.7109375" customWidth="1"/>
  </cols>
  <sheetData>
    <row r="1" spans="1:6" ht="15.75">
      <c r="A1">
        <v>1</v>
      </c>
      <c r="B1" s="1" t="s">
        <v>21</v>
      </c>
      <c r="C1" s="2"/>
      <c r="D1" s="3"/>
      <c r="E1" s="33"/>
      <c r="F1" s="57" t="s">
        <v>20</v>
      </c>
    </row>
    <row r="2" spans="1:6" ht="15.75">
      <c r="A2">
        <v>2</v>
      </c>
      <c r="B2" s="1" t="s">
        <v>13</v>
      </c>
      <c r="C2" s="55"/>
      <c r="D2" s="55"/>
      <c r="E2" s="55"/>
    </row>
    <row r="3" spans="1:6" ht="15.75">
      <c r="A3">
        <v>3</v>
      </c>
      <c r="B3" s="4">
        <v>43100</v>
      </c>
    </row>
    <row r="4" spans="1:6" ht="15.75">
      <c r="A4">
        <v>4</v>
      </c>
      <c r="B4" s="5"/>
      <c r="C4" s="6"/>
      <c r="D4" s="7"/>
      <c r="E4" s="7"/>
      <c r="F4" s="7"/>
    </row>
    <row r="5" spans="1:6" ht="15.75">
      <c r="A5">
        <v>5</v>
      </c>
      <c r="B5" s="8" t="s">
        <v>3</v>
      </c>
      <c r="C5" s="60" t="s">
        <v>27</v>
      </c>
      <c r="D5" s="34" t="s">
        <v>25</v>
      </c>
      <c r="E5" s="34" t="s">
        <v>26</v>
      </c>
      <c r="F5" s="9" t="s">
        <v>0</v>
      </c>
    </row>
    <row r="6" spans="1:6" ht="15">
      <c r="A6">
        <v>6</v>
      </c>
      <c r="B6" s="10" t="s">
        <v>24</v>
      </c>
      <c r="C6" s="11">
        <f>SUM(D6:F6)</f>
        <v>14261814</v>
      </c>
      <c r="D6" s="35">
        <v>13311773</v>
      </c>
      <c r="E6" s="58">
        <v>6483</v>
      </c>
      <c r="F6" s="11">
        <v>943558</v>
      </c>
    </row>
    <row r="7" spans="1:6" ht="15">
      <c r="A7">
        <v>7</v>
      </c>
      <c r="B7" s="13"/>
      <c r="C7" s="14"/>
      <c r="D7" s="36"/>
      <c r="E7" s="36"/>
      <c r="F7" s="14"/>
    </row>
    <row r="8" spans="1:6" ht="15">
      <c r="A8">
        <v>8</v>
      </c>
      <c r="B8" s="15" t="s">
        <v>14</v>
      </c>
      <c r="C8" s="11">
        <f>SUM(D8:F8)</f>
        <v>-7201999</v>
      </c>
      <c r="D8" s="35">
        <v>-6569664</v>
      </c>
      <c r="E8" s="35"/>
      <c r="F8" s="12">
        <v>-632335</v>
      </c>
    </row>
    <row r="9" spans="1:6" ht="15">
      <c r="A9">
        <v>9</v>
      </c>
      <c r="B9" s="16"/>
      <c r="C9" s="17"/>
      <c r="D9" s="35"/>
      <c r="E9" s="35"/>
      <c r="F9" s="17"/>
    </row>
    <row r="10" spans="1:6" ht="16.5" thickBot="1">
      <c r="A10">
        <v>10</v>
      </c>
      <c r="B10" s="18" t="s">
        <v>3</v>
      </c>
      <c r="C10" s="19">
        <f>C6+C8</f>
        <v>7059815</v>
      </c>
      <c r="D10" s="37">
        <f>SUM(D6:D8)</f>
        <v>6742109</v>
      </c>
      <c r="E10" s="37">
        <f>SUM(E6:E8)</f>
        <v>6483</v>
      </c>
      <c r="F10" s="19">
        <f>SUM(F6:F8)</f>
        <v>311223</v>
      </c>
    </row>
    <row r="11" spans="1:6" ht="15.75" thickTop="1">
      <c r="A11">
        <v>11</v>
      </c>
      <c r="B11" s="6"/>
      <c r="C11" s="20"/>
      <c r="D11" s="38"/>
      <c r="E11" s="38"/>
      <c r="F11" s="20"/>
    </row>
    <row r="12" spans="1:6" ht="15">
      <c r="A12">
        <v>12</v>
      </c>
      <c r="B12" s="6"/>
      <c r="C12" s="20"/>
      <c r="D12" s="38"/>
      <c r="E12" s="38"/>
      <c r="F12" s="20"/>
    </row>
    <row r="13" spans="1:6" ht="15.75">
      <c r="A13">
        <v>13</v>
      </c>
      <c r="B13" s="21" t="s">
        <v>1</v>
      </c>
      <c r="C13" s="9"/>
      <c r="D13" s="34"/>
      <c r="E13" s="34"/>
      <c r="F13" s="9"/>
    </row>
    <row r="14" spans="1:6" ht="15">
      <c r="A14">
        <v>14</v>
      </c>
      <c r="B14" s="22" t="s">
        <v>22</v>
      </c>
      <c r="C14" s="23">
        <f>SUM(D14:F14)</f>
        <v>14132519</v>
      </c>
      <c r="D14" s="39">
        <v>13075817</v>
      </c>
      <c r="E14" s="39">
        <v>7299</v>
      </c>
      <c r="F14" s="23">
        <v>1049403</v>
      </c>
    </row>
    <row r="15" spans="1:6" ht="15">
      <c r="A15">
        <v>15</v>
      </c>
      <c r="B15" s="24"/>
      <c r="C15" s="25"/>
      <c r="D15" s="39"/>
      <c r="E15" s="59"/>
      <c r="F15" s="24"/>
    </row>
    <row r="16" spans="1:6" ht="15">
      <c r="A16">
        <v>16</v>
      </c>
      <c r="B16" s="22" t="s">
        <v>18</v>
      </c>
      <c r="C16" s="23">
        <f>SUM(D16:F16)</f>
        <v>-10916817</v>
      </c>
      <c r="D16" s="39">
        <v>-10168005</v>
      </c>
      <c r="E16" s="39"/>
      <c r="F16" s="23">
        <v>-748812</v>
      </c>
    </row>
    <row r="17" spans="1:7" ht="15">
      <c r="A17">
        <v>17</v>
      </c>
      <c r="B17" s="24"/>
      <c r="C17" s="25"/>
      <c r="D17" s="39"/>
      <c r="E17" s="39"/>
      <c r="F17" s="25"/>
    </row>
    <row r="18" spans="1:7" ht="16.5" thickBot="1">
      <c r="A18">
        <v>18</v>
      </c>
      <c r="B18" s="26" t="s">
        <v>2</v>
      </c>
      <c r="C18" s="27">
        <f>SUM(C14:C17)</f>
        <v>3215702</v>
      </c>
      <c r="D18" s="37">
        <f>SUM(D14:D17)</f>
        <v>2907812</v>
      </c>
      <c r="E18" s="37">
        <f>SUM(E14:E17)</f>
        <v>7299</v>
      </c>
      <c r="F18" s="19">
        <f>SUM(F14:F17)</f>
        <v>300591</v>
      </c>
    </row>
    <row r="19" spans="1:7" ht="15.75" thickTop="1">
      <c r="A19">
        <v>19</v>
      </c>
      <c r="B19" s="28"/>
      <c r="C19" s="20"/>
      <c r="D19" s="38"/>
      <c r="E19" s="38"/>
      <c r="F19" s="20"/>
    </row>
    <row r="20" spans="1:7" ht="15">
      <c r="A20">
        <v>20</v>
      </c>
      <c r="B20" s="44" t="s">
        <v>16</v>
      </c>
      <c r="C20" s="29">
        <f>C18-C10</f>
        <v>-3844113</v>
      </c>
      <c r="D20" s="41">
        <f>D18-D10</f>
        <v>-3834297</v>
      </c>
      <c r="E20" s="41">
        <f>E18-E10</f>
        <v>816</v>
      </c>
      <c r="F20" s="29">
        <f>F18-F10</f>
        <v>-10632</v>
      </c>
    </row>
    <row r="21" spans="1:7">
      <c r="A21">
        <v>21</v>
      </c>
      <c r="C21" s="30"/>
      <c r="D21" s="40"/>
      <c r="E21" s="40"/>
      <c r="F21" s="30"/>
    </row>
    <row r="22" spans="1:7">
      <c r="A22">
        <v>22</v>
      </c>
      <c r="B22" s="52" t="s">
        <v>17</v>
      </c>
      <c r="C22" s="30"/>
      <c r="D22" s="40"/>
      <c r="E22" s="40"/>
      <c r="F22" s="30"/>
    </row>
    <row r="23" spans="1:7">
      <c r="A23">
        <v>23</v>
      </c>
      <c r="B23" s="31">
        <v>0.21</v>
      </c>
      <c r="C23" s="30">
        <f>SUM(D23:F23)</f>
        <v>-807263.73</v>
      </c>
      <c r="D23" s="40">
        <f>D20*$B$23</f>
        <v>-805202.37</v>
      </c>
      <c r="E23" s="40">
        <f>E20*$B$23</f>
        <v>171.35999999999999</v>
      </c>
      <c r="F23" s="30">
        <f>F20*$B$23</f>
        <v>-2232.7199999999998</v>
      </c>
      <c r="G23" s="30"/>
    </row>
    <row r="24" spans="1:7">
      <c r="A24">
        <v>24</v>
      </c>
      <c r="B24" s="31">
        <v>0.34</v>
      </c>
      <c r="C24" s="53">
        <f>SUM(D24:F24)</f>
        <v>-1306998.42</v>
      </c>
      <c r="D24" s="54">
        <f>D20*$B$24</f>
        <v>-1303660.98</v>
      </c>
      <c r="E24" s="54">
        <f>E20*$B$24</f>
        <v>277.44</v>
      </c>
      <c r="F24" s="53">
        <f>F20*$B$24</f>
        <v>-3614.88</v>
      </c>
    </row>
    <row r="25" spans="1:7">
      <c r="A25">
        <v>25</v>
      </c>
      <c r="B25" s="56" t="s">
        <v>19</v>
      </c>
      <c r="C25" s="30">
        <f>C24-C23</f>
        <v>-499734.68999999994</v>
      </c>
      <c r="D25" s="40">
        <f>D24-D23</f>
        <v>-498458.61</v>
      </c>
      <c r="E25" s="40">
        <f>E24-E23</f>
        <v>106.08000000000001</v>
      </c>
      <c r="F25" s="30">
        <f>F24-F23</f>
        <v>-1382.1600000000003</v>
      </c>
    </row>
    <row r="26" spans="1:7">
      <c r="A26">
        <v>26</v>
      </c>
      <c r="B26" s="31"/>
      <c r="C26" s="30"/>
      <c r="D26" s="40"/>
      <c r="E26" s="32"/>
      <c r="F26" s="30"/>
    </row>
    <row r="27" spans="1:7">
      <c r="A27">
        <v>27</v>
      </c>
      <c r="B27" s="31"/>
      <c r="C27" s="30"/>
      <c r="D27" s="40"/>
      <c r="E27" s="32"/>
      <c r="F27" s="30"/>
    </row>
    <row r="28" spans="1:7">
      <c r="A28">
        <v>28</v>
      </c>
      <c r="B28" s="31"/>
      <c r="C28" s="30"/>
      <c r="D28" s="40"/>
      <c r="E28" s="32"/>
      <c r="F28" s="30"/>
    </row>
    <row r="29" spans="1:7" ht="15.75">
      <c r="A29">
        <v>29</v>
      </c>
      <c r="C29" s="30"/>
      <c r="D29" s="45" t="s">
        <v>9</v>
      </c>
      <c r="E29" s="45" t="s">
        <v>6</v>
      </c>
      <c r="F29" s="45" t="s">
        <v>5</v>
      </c>
    </row>
    <row r="30" spans="1:7" ht="15">
      <c r="A30">
        <v>30</v>
      </c>
      <c r="B30" s="50" t="s">
        <v>15</v>
      </c>
      <c r="C30" s="30"/>
      <c r="D30" s="42">
        <f>D20+E20</f>
        <v>-3833481</v>
      </c>
      <c r="E30" s="49">
        <v>0.61151999999999995</v>
      </c>
      <c r="F30" s="42">
        <f>ROUND(D30*E30,0)</f>
        <v>-2344250</v>
      </c>
    </row>
    <row r="31" spans="1:7">
      <c r="A31">
        <v>31</v>
      </c>
      <c r="C31" s="30"/>
      <c r="D31" s="40"/>
      <c r="E31" s="30"/>
      <c r="F31" s="30"/>
    </row>
    <row r="32" spans="1:7">
      <c r="A32">
        <v>32</v>
      </c>
      <c r="C32" s="30"/>
      <c r="D32" s="40"/>
      <c r="E32" s="30"/>
      <c r="F32" s="30"/>
    </row>
    <row r="33" spans="1:7" ht="15.75">
      <c r="A33">
        <v>33</v>
      </c>
      <c r="B33" s="33" t="s">
        <v>10</v>
      </c>
      <c r="C33" s="30"/>
      <c r="D33" s="45" t="s">
        <v>9</v>
      </c>
      <c r="E33" s="45" t="s">
        <v>6</v>
      </c>
      <c r="F33" s="45" t="s">
        <v>5</v>
      </c>
    </row>
    <row r="34" spans="1:7" ht="15">
      <c r="A34">
        <v>34</v>
      </c>
      <c r="B34" s="2" t="s">
        <v>23</v>
      </c>
      <c r="D34" s="42">
        <f>D30*0.34</f>
        <v>-1303383.54</v>
      </c>
      <c r="E34" s="49">
        <f>E30</f>
        <v>0.61151999999999995</v>
      </c>
      <c r="F34" s="42">
        <f>ROUND(D34*E34,0)</f>
        <v>-797045</v>
      </c>
    </row>
    <row r="35" spans="1:7" ht="16.5" thickBot="1">
      <c r="A35">
        <v>35</v>
      </c>
      <c r="B35" s="2" t="s">
        <v>11</v>
      </c>
      <c r="D35" s="42">
        <f>D30*0.21</f>
        <v>-805031.01</v>
      </c>
      <c r="E35" s="49">
        <f>E30</f>
        <v>0.61151999999999995</v>
      </c>
      <c r="F35" s="42">
        <f>ROUND(D35*E35,0)</f>
        <v>-492293</v>
      </c>
      <c r="G35" s="48" t="s">
        <v>8</v>
      </c>
    </row>
    <row r="36" spans="1:7" ht="16.5" thickBot="1">
      <c r="A36">
        <v>36</v>
      </c>
      <c r="B36" s="47" t="s">
        <v>4</v>
      </c>
      <c r="D36" s="43">
        <f>D35-D34</f>
        <v>498352.53</v>
      </c>
      <c r="E36" s="46"/>
      <c r="F36" s="43">
        <f>F35-F34</f>
        <v>304752</v>
      </c>
      <c r="G36" s="48" t="s">
        <v>7</v>
      </c>
    </row>
    <row r="37" spans="1:7">
      <c r="A37">
        <v>37</v>
      </c>
    </row>
    <row r="38" spans="1:7" ht="15.75">
      <c r="A38">
        <v>38</v>
      </c>
      <c r="B38" s="47" t="s">
        <v>28</v>
      </c>
    </row>
    <row r="39" spans="1:7">
      <c r="A39">
        <v>39</v>
      </c>
    </row>
    <row r="40" spans="1:7" ht="15.75">
      <c r="A40">
        <v>40</v>
      </c>
      <c r="B40" s="33" t="s">
        <v>29</v>
      </c>
      <c r="D40" s="51">
        <f>ROUND(D36/15,0)</f>
        <v>33224</v>
      </c>
      <c r="F40" s="51">
        <f>ROUND(F36/15,0)</f>
        <v>20317</v>
      </c>
      <c r="G40" s="48" t="s">
        <v>12</v>
      </c>
    </row>
  </sheetData>
  <pageMargins left="0.25" right="0.25" top="1" bottom="0.5" header="0" footer="0.25"/>
  <pageSetup scale="6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St. John Telephone, Inc.</CaseCompanyNames>
    <Nickname xmlns="http://schemas.microsoft.com/sharepoint/v3" xsi:nil="true"/>
    <DocketNumber xmlns="dc463f71-b30c-4ab2-9473-d307f9d35888">180030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FE4519F873E448810CFE54691BF264" ma:contentTypeVersion="76" ma:contentTypeDescription="" ma:contentTypeScope="" ma:versionID="747d946b8655475b3518365ef93b3b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D56FFAF-C0E7-4BC5-AD3A-CA6F3402C42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1D31F0C-3B5B-43FA-8D45-D2159FD545B1}">
  <ds:schemaRefs>
    <ds:schemaRef ds:uri="http://purl.org/dc/terms/"/>
    <ds:schemaRef ds:uri="http://schemas.microsoft.com/sharepoint/v3"/>
    <ds:schemaRef ds:uri="http://schemas.openxmlformats.org/package/2006/metadata/core-properties"/>
    <ds:schemaRef ds:uri="http://purl.org/dc/elements/1.1/"/>
    <ds:schemaRef ds:uri="http://www.w3.org/XML/1998/namespace"/>
    <ds:schemaRef ds:uri="dc463f71-b30c-4ab2-9473-d307f9d35888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74A559E-F37C-4F0E-88AF-E084CDD5F361}"/>
</file>

<file path=customXml/itemProps5.xml><?xml version="1.0" encoding="utf-8"?>
<ds:datastoreItem xmlns:ds="http://schemas.openxmlformats.org/officeDocument/2006/customXml" ds:itemID="{8665E3B7-E623-4F76-85CB-49A7E4CE61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stj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Cathy</cp:lastModifiedBy>
  <cp:lastPrinted>2018-08-10T22:56:59Z</cp:lastPrinted>
  <dcterms:created xsi:type="dcterms:W3CDTF">2018-02-08T17:38:07Z</dcterms:created>
  <dcterms:modified xsi:type="dcterms:W3CDTF">2018-08-13T20:17:20Z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0x0101006E56B4D1795A2E4DB2F0B01679ED314A0050FE4519F873E448810CFE54691BF264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