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8\April 2018\23\UT-180021\"/>
    </mc:Choice>
  </mc:AlternateContent>
  <bookViews>
    <workbookView xWindow="0" yWindow="0" windowWidth="19200" windowHeight="11790"/>
  </bookViews>
  <sheets>
    <sheet name="ITC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_xlnm.Print_Area" localSheetId="0">ITC!$A$1:$H$50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52511"/>
</workbook>
</file>

<file path=xl/calcChain.xml><?xml version="1.0" encoding="utf-8"?>
<calcChain xmlns="http://schemas.openxmlformats.org/spreadsheetml/2006/main">
  <c r="E38" i="2" l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D20" i="2" l="1"/>
  <c r="C34" i="2" l="1"/>
  <c r="C33" i="2"/>
  <c r="G14" i="2"/>
  <c r="D8" i="2"/>
  <c r="C8" i="2" s="1"/>
  <c r="D18" i="2"/>
  <c r="E18" i="2"/>
  <c r="E14" i="2"/>
  <c r="F22" i="2"/>
  <c r="F14" i="2"/>
  <c r="C18" i="2" l="1"/>
  <c r="E22" i="2"/>
  <c r="E24" i="2" s="1"/>
  <c r="F24" i="2"/>
  <c r="F27" i="2" s="1"/>
  <c r="D14" i="2"/>
  <c r="C20" i="2"/>
  <c r="D22" i="2"/>
  <c r="C10" i="2"/>
  <c r="C14" i="2" s="1"/>
  <c r="E27" i="2" l="1"/>
  <c r="E28" i="2"/>
  <c r="F32" i="2"/>
  <c r="F35" i="2" s="1"/>
  <c r="F28" i="2"/>
  <c r="D24" i="2"/>
  <c r="D28" i="2" s="1"/>
  <c r="E43" i="2"/>
  <c r="E42" i="2"/>
  <c r="D27" i="2" l="1"/>
  <c r="D38" i="2"/>
  <c r="F29" i="2"/>
  <c r="D32" i="2"/>
  <c r="D35" i="2" l="1"/>
  <c r="D29" i="2"/>
  <c r="D42" i="2"/>
  <c r="G42" i="2" s="1"/>
  <c r="D43" i="2"/>
  <c r="G43" i="2" s="1"/>
  <c r="C22" i="2"/>
  <c r="C24" i="2" s="1"/>
  <c r="G22" i="2"/>
  <c r="G24" i="2" s="1"/>
  <c r="G27" i="2" l="1"/>
  <c r="C27" i="2" s="1"/>
  <c r="G28" i="2"/>
  <c r="E32" i="2"/>
  <c r="G38" i="2"/>
  <c r="G32" i="2" l="1"/>
  <c r="G35" i="2" s="1"/>
  <c r="E35" i="2"/>
  <c r="C32" i="2"/>
  <c r="C35" i="2" s="1"/>
  <c r="E29" i="2"/>
  <c r="G29" i="2"/>
  <c r="C28" i="2"/>
  <c r="G44" i="2"/>
  <c r="G48" i="2" s="1"/>
  <c r="D44" i="2"/>
  <c r="D48" i="2" s="1"/>
  <c r="C29" i="2" l="1"/>
</calcChain>
</file>

<file path=xl/sharedStrings.xml><?xml version="1.0" encoding="utf-8"?>
<sst xmlns="http://schemas.openxmlformats.org/spreadsheetml/2006/main" count="43" uniqueCount="38">
  <si>
    <t>12/31/2017 Tax Basis</t>
  </si>
  <si>
    <t>12/31/2017 Adjusted Tax Basis</t>
  </si>
  <si>
    <t>12/31/2017 Book Basis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</si>
  <si>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</si>
  <si>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</si>
  <si>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</si>
  <si>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</si>
  <si>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</si>
  <si>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</si>
  <si>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>Accumulated Deferred Federal Income Taxes:</t>
  </si>
  <si>
    <t>Federal Def. Taxes at 21% with federal tax reform rate change at 12/31/17</t>
  </si>
  <si>
    <t>Q.4</t>
  </si>
  <si>
    <t>2017 Net Difference Book minus Tax</t>
  </si>
  <si>
    <t xml:space="preserve">2017 Net Difference Book minus Tax </t>
  </si>
  <si>
    <t>Total Federal Deferred Taxes Liability</t>
  </si>
  <si>
    <t>Increase (Decrease) Liabiliity</t>
  </si>
  <si>
    <t>EXHIBIT 2</t>
  </si>
  <si>
    <t>Federal Def. Taxes at 34% without federal tax reform rate change</t>
  </si>
  <si>
    <t>INLAND TELEPHONE COMPANY</t>
  </si>
  <si>
    <t>Non-Oper</t>
  </si>
  <si>
    <t>Non-Regulated</t>
  </si>
  <si>
    <t>Plant Held for Future Use Accum Depreciation</t>
  </si>
  <si>
    <t>Less: Contribution in Aid</t>
  </si>
  <si>
    <t>Plant Accumuilated Depreciation/Investment GL Balance</t>
  </si>
  <si>
    <t>Plant Accumulated/Investment Tax Basis</t>
  </si>
  <si>
    <t>Federal Deferred Income Taxes</t>
  </si>
  <si>
    <t>Idaho State Deferred income Taxes</t>
  </si>
  <si>
    <t>Reg WA</t>
  </si>
  <si>
    <t>Reg ID</t>
  </si>
  <si>
    <t>Net Operating Loss - WA</t>
  </si>
  <si>
    <t>Less: Intangible Trademark Accum Depreciation</t>
  </si>
  <si>
    <t>Proposed 15 year amortization:</t>
  </si>
  <si>
    <t>Total Deferred Income Taxes ties to finanicals</t>
  </si>
  <si>
    <t>Per Audited Financials and Books</t>
  </si>
  <si>
    <t>TOTALS</t>
  </si>
  <si>
    <t>DEFERRED TAX</t>
  </si>
  <si>
    <t>Note:  Washington Intrastate is calculated using the Intrastate allocation from the 2017 Cost Study.</t>
  </si>
  <si>
    <t>Note:  Exhibit 3 is provided to support the 15 year amortization.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</si>
</sst>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7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10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6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14" borderId="0" applyNumberFormat="0" applyBorder="0" applyAlignment="0" applyProtection="0"/>
    <xf numFmtId="0" fontId="2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6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6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18" borderId="0" applyNumberFormat="0" applyBorder="0" applyAlignment="0" applyProtection="0"/>
    <xf numFmtId="0" fontId="26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6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6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22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6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6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6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19" borderId="0" applyNumberFormat="0" applyBorder="0" applyAlignment="0" applyProtection="0"/>
    <xf numFmtId="0" fontId="26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6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23" borderId="0" applyNumberFormat="0" applyBorder="0" applyAlignment="0" applyProtection="0"/>
    <xf numFmtId="0" fontId="26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6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6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6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5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26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29" fillId="12" borderId="0" applyNumberFormat="0" applyBorder="0" applyAlignment="0" applyProtection="0"/>
    <xf numFmtId="0" fontId="18" fillId="0" borderId="0"/>
    <xf numFmtId="0" fontId="29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49" borderId="0" applyNumberFormat="0" applyBorder="0" applyAlignment="0" applyProtection="0"/>
    <xf numFmtId="0" fontId="18" fillId="0" borderId="0"/>
    <xf numFmtId="0" fontId="28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29" fillId="16" borderId="0" applyNumberFormat="0" applyBorder="0" applyAlignment="0" applyProtection="0"/>
    <xf numFmtId="0" fontId="18" fillId="0" borderId="0"/>
    <xf numFmtId="0" fontId="29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28" fillId="40" borderId="0" applyNumberFormat="0" applyBorder="0" applyAlignment="0" applyProtection="0"/>
    <xf numFmtId="0" fontId="18" fillId="0" borderId="0"/>
    <xf numFmtId="0" fontId="28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0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29" fillId="20" borderId="0" applyNumberFormat="0" applyBorder="0" applyAlignment="0" applyProtection="0"/>
    <xf numFmtId="0" fontId="18" fillId="0" borderId="0"/>
    <xf numFmtId="0" fontId="29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/>
    <xf numFmtId="0" fontId="28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0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29" fillId="24" borderId="0" applyNumberFormat="0" applyBorder="0" applyAlignment="0" applyProtection="0"/>
    <xf numFmtId="0" fontId="18" fillId="0" borderId="0"/>
    <xf numFmtId="0" fontId="29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0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29" fillId="28" borderId="0" applyNumberFormat="0" applyBorder="0" applyAlignment="0" applyProtection="0"/>
    <xf numFmtId="0" fontId="18" fillId="0" borderId="0"/>
    <xf numFmtId="0" fontId="29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0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9" fillId="32" borderId="0" applyNumberFormat="0" applyBorder="0" applyAlignment="0" applyProtection="0"/>
    <xf numFmtId="0" fontId="18" fillId="0" borderId="0"/>
    <xf numFmtId="0" fontId="29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28" fillId="53" borderId="0" applyNumberFormat="0" applyBorder="0" applyAlignment="0" applyProtection="0"/>
    <xf numFmtId="0" fontId="18" fillId="0" borderId="0"/>
    <xf numFmtId="0" fontId="28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0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9" fillId="9" borderId="0" applyNumberFormat="0" applyBorder="0" applyAlignment="0" applyProtection="0"/>
    <xf numFmtId="0" fontId="18" fillId="0" borderId="0"/>
    <xf numFmtId="0" fontId="29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28" fillId="54" borderId="0" applyNumberFormat="0" applyBorder="0" applyAlignment="0" applyProtection="0"/>
    <xf numFmtId="0" fontId="18" fillId="0" borderId="0"/>
    <xf numFmtId="0" fontId="28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0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9" fillId="13" borderId="0" applyNumberFormat="0" applyBorder="0" applyAlignment="0" applyProtection="0"/>
    <xf numFmtId="0" fontId="18" fillId="0" borderId="0"/>
    <xf numFmtId="0" fontId="29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8" fillId="0" borderId="0"/>
    <xf numFmtId="0" fontId="28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0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9" fillId="17" borderId="0" applyNumberFormat="0" applyBorder="0" applyAlignment="0" applyProtection="0"/>
    <xf numFmtId="0" fontId="18" fillId="0" borderId="0"/>
    <xf numFmtId="0" fontId="29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28" fillId="57" borderId="0" applyNumberFormat="0" applyBorder="0" applyAlignment="0" applyProtection="0"/>
    <xf numFmtId="0" fontId="18" fillId="0" borderId="0"/>
    <xf numFmtId="0" fontId="28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0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9" fillId="21" borderId="0" applyNumberFormat="0" applyBorder="0" applyAlignment="0" applyProtection="0"/>
    <xf numFmtId="0" fontId="18" fillId="0" borderId="0"/>
    <xf numFmtId="0" fontId="29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51" borderId="0" applyNumberFormat="0" applyBorder="0" applyAlignment="0" applyProtection="0"/>
    <xf numFmtId="0" fontId="18" fillId="0" borderId="0"/>
    <xf numFmtId="0" fontId="28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0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8" fillId="0" borderId="0"/>
    <xf numFmtId="0" fontId="29" fillId="25" borderId="0" applyNumberFormat="0" applyBorder="0" applyAlignment="0" applyProtection="0"/>
    <xf numFmtId="0" fontId="18" fillId="0" borderId="0"/>
    <xf numFmtId="0" fontId="29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1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52" borderId="0" applyNumberFormat="0" applyBorder="0" applyAlignment="0" applyProtection="0"/>
    <xf numFmtId="0" fontId="18" fillId="0" borderId="0"/>
    <xf numFmtId="0" fontId="28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9" fillId="29" borderId="0" applyNumberFormat="0" applyBorder="0" applyAlignment="0" applyProtection="0"/>
    <xf numFmtId="0" fontId="18" fillId="0" borderId="0"/>
    <xf numFmtId="0" fontId="29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50" borderId="0" applyNumberFormat="0" applyBorder="0" applyAlignment="0" applyProtection="0"/>
    <xf numFmtId="0" fontId="18" fillId="0" borderId="0"/>
    <xf numFmtId="0" fontId="28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0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3" fillId="3" borderId="0" applyNumberFormat="0" applyBorder="0" applyAlignment="0" applyProtection="0"/>
    <xf numFmtId="0" fontId="18" fillId="0" borderId="0"/>
    <xf numFmtId="0" fontId="33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32" fillId="38" borderId="0" applyNumberFormat="0" applyBorder="0" applyAlignment="0" applyProtection="0"/>
    <xf numFmtId="0" fontId="18" fillId="0" borderId="0"/>
    <xf numFmtId="0" fontId="32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4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6" fillId="45" borderId="20" applyNumberFormat="0" applyAlignment="0" applyProtection="0"/>
    <xf numFmtId="0" fontId="36" fillId="45" borderId="20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7" fillId="6" borderId="4" applyNumberFormat="0" applyAlignment="0" applyProtection="0"/>
    <xf numFmtId="0" fontId="18" fillId="0" borderId="0"/>
    <xf numFmtId="0" fontId="37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1" fillId="6" borderId="4" applyNumberFormat="0" applyAlignment="0" applyProtection="0"/>
    <xf numFmtId="0" fontId="36" fillId="45" borderId="20" applyNumberFormat="0" applyAlignment="0" applyProtection="0"/>
    <xf numFmtId="0" fontId="18" fillId="0" borderId="0"/>
    <xf numFmtId="0" fontId="36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39" fillId="36" borderId="4" applyNumberFormat="0" applyAlignment="0" applyProtection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40" fillId="6" borderId="4" applyNumberFormat="0" applyAlignment="0" applyProtection="0"/>
    <xf numFmtId="0" fontId="38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39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36" borderId="4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41" fillId="59" borderId="21" applyNumberFormat="0" applyAlignment="0" applyProtection="0"/>
    <xf numFmtId="0" fontId="41" fillId="59" borderId="21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43" fillId="59" borderId="21" applyNumberFormat="0" applyAlignment="0" applyProtection="0"/>
    <xf numFmtId="0" fontId="18" fillId="0" borderId="0"/>
    <xf numFmtId="0" fontId="18" fillId="0" borderId="0"/>
    <xf numFmtId="0" fontId="42" fillId="7" borderId="7" applyNumberFormat="0" applyAlignment="0" applyProtection="0"/>
    <xf numFmtId="0" fontId="18" fillId="0" borderId="0"/>
    <xf numFmtId="0" fontId="42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4" fillId="7" borderId="7" applyNumberFormat="0" applyAlignment="0" applyProtection="0"/>
    <xf numFmtId="0" fontId="13" fillId="7" borderId="7" applyNumberFormat="0" applyAlignment="0" applyProtection="0"/>
    <xf numFmtId="0" fontId="41" fillId="59" borderId="21" applyNumberFormat="0" applyAlignment="0" applyProtection="0"/>
    <xf numFmtId="0" fontId="18" fillId="0" borderId="0"/>
    <xf numFmtId="0" fontId="41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0" fontId="4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0" fontId="18" fillId="0" borderId="0"/>
    <xf numFmtId="43" fontId="25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3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5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167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48" fillId="0" borderId="0" applyFon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/>
    <xf numFmtId="0" fontId="51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2" fontId="48" fillId="0" borderId="0" applyFont="0" applyFill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6" fillId="2" borderId="0" applyNumberFormat="0" applyBorder="0" applyAlignment="0" applyProtection="0"/>
    <xf numFmtId="0" fontId="18" fillId="0" borderId="0"/>
    <xf numFmtId="0" fontId="5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55" fillId="41" borderId="0" applyNumberFormat="0" applyBorder="0" applyAlignment="0" applyProtection="0"/>
    <xf numFmtId="0" fontId="18" fillId="0" borderId="0"/>
    <xf numFmtId="0" fontId="55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7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0" fillId="0" borderId="1" applyNumberFormat="0" applyFill="0" applyAlignment="0" applyProtection="0"/>
    <xf numFmtId="0" fontId="18" fillId="0" borderId="0"/>
    <xf numFmtId="0" fontId="60" fillId="0" borderId="1" applyNumberFormat="0" applyFill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59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3" fillId="0" borderId="23" applyNumberFormat="0" applyFill="0" applyAlignment="0" applyProtection="0"/>
    <xf numFmtId="0" fontId="18" fillId="0" borderId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2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23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5" fillId="0" borderId="22" applyNumberFormat="0" applyFill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18" fillId="0" borderId="0"/>
    <xf numFmtId="0" fontId="61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66" fillId="0" borderId="24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7" fillId="0" borderId="2" applyNumberFormat="0" applyFill="0" applyAlignment="0" applyProtection="0"/>
    <xf numFmtId="0" fontId="18" fillId="0" borderId="0"/>
    <xf numFmtId="0" fontId="67" fillId="0" borderId="2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66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0" fillId="0" borderId="25" applyNumberFormat="0" applyFill="0" applyAlignment="0" applyProtection="0"/>
    <xf numFmtId="0" fontId="18" fillId="0" borderId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7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69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25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72" fillId="0" borderId="24" applyNumberFormat="0" applyFill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68" fillId="0" borderId="0" applyNumberFormat="0" applyFill="0" applyBorder="0" applyAlignment="0" applyProtection="0"/>
    <xf numFmtId="0" fontId="18" fillId="0" borderId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4" fillId="0" borderId="3" applyNumberFormat="0" applyFill="0" applyAlignment="0" applyProtection="0"/>
    <xf numFmtId="0" fontId="18" fillId="0" borderId="0"/>
    <xf numFmtId="0" fontId="74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73" fillId="0" borderId="26" applyNumberFormat="0" applyFill="0" applyAlignment="0" applyProtection="0"/>
    <xf numFmtId="0" fontId="18" fillId="0" borderId="0"/>
    <xf numFmtId="0" fontId="73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7" fillId="0" borderId="27" applyNumberFormat="0" applyFill="0" applyAlignment="0" applyProtection="0"/>
    <xf numFmtId="0" fontId="18" fillId="0" borderId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8" fillId="0" borderId="3" applyNumberFormat="0" applyFill="0" applyAlignment="0" applyProtection="0"/>
    <xf numFmtId="0" fontId="75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6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7" fillId="0" borderId="27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4" fillId="0" borderId="0" applyNumberFormat="0" applyFill="0" applyBorder="0" applyAlignment="0" applyProtection="0"/>
    <xf numFmtId="0" fontId="18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0" borderId="0"/>
    <xf numFmtId="0" fontId="73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/>
    <xf numFmtId="0" fontId="82" fillId="39" borderId="20" applyNumberFormat="0" applyAlignment="0" applyProtection="0"/>
    <xf numFmtId="0" fontId="82" fillId="39" borderId="20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3" fillId="5" borderId="4" applyNumberFormat="0" applyAlignment="0" applyProtection="0"/>
    <xf numFmtId="0" fontId="18" fillId="0" borderId="0"/>
    <xf numFmtId="0" fontId="83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9" fillId="5" borderId="4" applyNumberFormat="0" applyAlignment="0" applyProtection="0"/>
    <xf numFmtId="0" fontId="82" fillId="39" borderId="20" applyNumberFormat="0" applyAlignment="0" applyProtection="0"/>
    <xf numFmtId="0" fontId="18" fillId="0" borderId="0"/>
    <xf numFmtId="0" fontId="82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4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6" fillId="0" borderId="28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7" fillId="0" borderId="6" applyNumberFormat="0" applyFill="0" applyAlignment="0" applyProtection="0"/>
    <xf numFmtId="0" fontId="18" fillId="0" borderId="0"/>
    <xf numFmtId="0" fontId="87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86" fillId="0" borderId="28" applyNumberFormat="0" applyFill="0" applyAlignment="0" applyProtection="0"/>
    <xf numFmtId="0" fontId="18" fillId="0" borderId="0"/>
    <xf numFmtId="0" fontId="86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0" fillId="0" borderId="29" applyNumberFormat="0" applyFill="0" applyAlignment="0" applyProtection="0"/>
    <xf numFmtId="0" fontId="18" fillId="0" borderId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91" fillId="0" borderId="6" applyNumberFormat="0" applyFill="0" applyAlignment="0" applyProtection="0"/>
    <xf numFmtId="0" fontId="88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9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0" fillId="0" borderId="29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92" fillId="0" borderId="0"/>
    <xf numFmtId="0" fontId="93" fillId="47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4" fillId="4" borderId="0" applyNumberFormat="0" applyBorder="0" applyAlignment="0" applyProtection="0"/>
    <xf numFmtId="0" fontId="18" fillId="0" borderId="0"/>
    <xf numFmtId="0" fontId="94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93" fillId="47" borderId="0" applyNumberFormat="0" applyBorder="0" applyAlignment="0" applyProtection="0"/>
    <xf numFmtId="0" fontId="18" fillId="0" borderId="0"/>
    <xf numFmtId="0" fontId="93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7" fillId="4" borderId="0" applyNumberFormat="0" applyBorder="0" applyAlignment="0" applyProtection="0"/>
    <xf numFmtId="0" fontId="95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7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6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18" fillId="0" borderId="0"/>
    <xf numFmtId="0" fontId="25" fillId="8" borderId="8" applyNumberFormat="0" applyFont="0" applyAlignment="0" applyProtection="0"/>
    <xf numFmtId="0" fontId="18" fillId="0" borderId="0"/>
    <xf numFmtId="0" fontId="25" fillId="8" borderId="8" applyNumberFormat="0" applyFont="0" applyAlignment="0" applyProtection="0"/>
    <xf numFmtId="0" fontId="18" fillId="0" borderId="0"/>
    <xf numFmtId="39" fontId="101" fillId="0" borderId="0"/>
    <xf numFmtId="39" fontId="101" fillId="0" borderId="0"/>
    <xf numFmtId="0" fontId="18" fillId="0" borderId="0"/>
    <xf numFmtId="0" fontId="102" fillId="45" borderId="31" applyNumberFormat="0" applyAlignment="0" applyProtection="0"/>
    <xf numFmtId="0" fontId="102" fillId="45" borderId="31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3" fillId="6" borderId="5" applyNumberFormat="0" applyAlignment="0" applyProtection="0"/>
    <xf numFmtId="0" fontId="18" fillId="0" borderId="0"/>
    <xf numFmtId="0" fontId="103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02" fillId="45" borderId="31" applyNumberFormat="0" applyAlignment="0" applyProtection="0"/>
    <xf numFmtId="0" fontId="18" fillId="0" borderId="0"/>
    <xf numFmtId="0" fontId="102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4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37" fontId="106" fillId="0" borderId="0" applyNumberFormat="0" applyFill="0" applyBorder="0" applyAlignment="0" applyProtection="0"/>
    <xf numFmtId="37" fontId="106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7" fillId="0" borderId="0" applyNumberFormat="0" applyFill="0" applyBorder="0" applyAlignment="0" applyProtection="0"/>
    <xf numFmtId="37" fontId="107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vertical="center"/>
    </xf>
    <xf numFmtId="0" fontId="18" fillId="0" borderId="0"/>
    <xf numFmtId="4" fontId="108" fillId="62" borderId="31" applyNumberFormat="0" applyProtection="0">
      <alignment vertical="center"/>
    </xf>
    <xf numFmtId="4" fontId="108" fillId="62" borderId="31" applyNumberFormat="0" applyProtection="0">
      <alignment vertical="center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4" fontId="27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4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5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6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7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8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69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0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1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27" fillId="72" borderId="31" applyNumberFormat="0" applyProtection="0">
      <alignment horizontal="right" vertical="center"/>
    </xf>
    <xf numFmtId="0" fontId="18" fillId="0" borderId="0"/>
    <xf numFmtId="4" fontId="109" fillId="73" borderId="31" applyNumberFormat="0" applyProtection="0">
      <alignment horizontal="left" vertical="center" indent="1"/>
    </xf>
    <xf numFmtId="4" fontId="109" fillId="73" borderId="31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27" fillId="74" borderId="32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4" fontId="110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4" fontId="27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vertical="center"/>
    </xf>
    <xf numFmtId="0" fontId="18" fillId="0" borderId="0"/>
    <xf numFmtId="4" fontId="108" fillId="78" borderId="31" applyNumberFormat="0" applyProtection="0">
      <alignment vertical="center"/>
    </xf>
    <xf numFmtId="4" fontId="108" fillId="78" borderId="31" applyNumberFormat="0" applyProtection="0">
      <alignment vertical="center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8" borderId="31" applyNumberFormat="0" applyProtection="0">
      <alignment horizontal="left" vertical="center" indent="1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27" fillId="74" borderId="31" applyNumberFormat="0" applyProtection="0">
      <alignment horizontal="right" vertical="center"/>
    </xf>
    <xf numFmtId="0" fontId="18" fillId="0" borderId="0"/>
    <xf numFmtId="4" fontId="108" fillId="74" borderId="31" applyNumberFormat="0" applyProtection="0">
      <alignment horizontal="right" vertical="center"/>
    </xf>
    <xf numFmtId="4" fontId="108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1" fillId="0" borderId="0"/>
    <xf numFmtId="0" fontId="111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8" fillId="0" borderId="0"/>
    <xf numFmtId="4" fontId="24" fillId="74" borderId="31" applyNumberFormat="0" applyProtection="0">
      <alignment horizontal="right" vertical="center"/>
    </xf>
    <xf numFmtId="4" fontId="24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0" fillId="0" borderId="10"/>
    <xf numFmtId="0" fontId="100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3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8" fillId="0" borderId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5" fillId="0" borderId="9" applyNumberFormat="0" applyFill="0" applyAlignment="0" applyProtection="0"/>
    <xf numFmtId="0" fontId="18" fillId="0" borderId="0"/>
    <xf numFmtId="0" fontId="115" fillId="0" borderId="9" applyNumberForma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09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117" fillId="0" borderId="33" applyNumberForma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8" fillId="0" borderId="0"/>
    <xf numFmtId="0" fontId="48" fillId="0" borderId="34" applyNumberFormat="0" applyFont="0" applyFill="0" applyAlignment="0" applyProtection="0"/>
    <xf numFmtId="0" fontId="18" fillId="0" borderId="0"/>
    <xf numFmtId="0" fontId="100" fillId="0" borderId="36"/>
    <xf numFmtId="0" fontId="100" fillId="0" borderId="36"/>
    <xf numFmtId="0" fontId="1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18" fillId="0" borderId="0"/>
    <xf numFmtId="0" fontId="1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/>
    <xf numFmtId="0" fontId="2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49" fontId="120" fillId="0" borderId="0" applyFill="0" applyBorder="0" applyAlignment="0" applyProtection="0"/>
    <xf numFmtId="9" fontId="18" fillId="0" borderId="0" applyFont="0" applyFill="0" applyBorder="0" applyAlignment="0" applyProtection="0"/>
  </cellStyleXfs>
  <cellXfs count="69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3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4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37" fontId="20" fillId="33" borderId="11" xfId="2" applyNumberFormat="1" applyFont="1" applyFill="1" applyBorder="1"/>
    <xf numFmtId="37" fontId="0" fillId="0" borderId="0" xfId="0" applyNumberFormat="1"/>
    <xf numFmtId="166" fontId="0" fillId="0" borderId="0" xfId="4" applyNumberFormat="1" applyFont="1"/>
    <xf numFmtId="37" fontId="0" fillId="0" borderId="0" xfId="0" applyNumberFormat="1" applyFill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4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5" applyNumberFormat="1" applyFont="1" applyFill="1"/>
    <xf numFmtId="0" fontId="20" fillId="79" borderId="0" xfId="1" applyFont="1" applyFill="1" applyBorder="1" applyAlignment="1"/>
    <xf numFmtId="37" fontId="19" fillId="79" borderId="38" xfId="0" applyNumberFormat="1" applyFont="1" applyFill="1" applyBorder="1"/>
    <xf numFmtId="166" fontId="121" fillId="0" borderId="0" xfId="4" applyNumberFormat="1" applyFont="1"/>
    <xf numFmtId="37" fontId="0" fillId="0" borderId="13" xfId="0" applyNumberFormat="1" applyBorder="1"/>
    <xf numFmtId="37" fontId="0" fillId="79" borderId="13" xfId="0" applyNumberFormat="1" applyFill="1" applyBorder="1"/>
    <xf numFmtId="0" fontId="0" fillId="0" borderId="0" xfId="0" applyFill="1"/>
    <xf numFmtId="166" fontId="0" fillId="0" borderId="0" xfId="4" applyNumberFormat="1" applyFont="1" applyAlignment="1">
      <alignment horizontal="right"/>
    </xf>
    <xf numFmtId="0" fontId="22" fillId="0" borderId="0" xfId="0" applyFont="1" applyAlignment="1">
      <alignment horizontal="right"/>
    </xf>
    <xf numFmtId="37" fontId="0" fillId="0" borderId="13" xfId="0" applyNumberFormat="1" applyFill="1" applyBorder="1"/>
    <xf numFmtId="37" fontId="0" fillId="0" borderId="11" xfId="0" applyNumberFormat="1" applyBorder="1"/>
    <xf numFmtId="37" fontId="0" fillId="79" borderId="11" xfId="0" applyNumberFormat="1" applyFill="1" applyBorder="1"/>
    <xf numFmtId="37" fontId="0" fillId="0" borderId="11" xfId="0" applyNumberFormat="1" applyFill="1" applyBorder="1"/>
    <xf numFmtId="166" fontId="121" fillId="0" borderId="0" xfId="4" applyNumberFormat="1" applyFont="1" applyAlignment="1">
      <alignment horizontal="left"/>
    </xf>
    <xf numFmtId="164" fontId="19" fillId="0" borderId="11" xfId="1" quotePrefix="1" applyNumberFormat="1" applyFont="1" applyFill="1" applyBorder="1" applyAlignment="1">
      <alignment horizontal="center"/>
    </xf>
    <xf numFmtId="0" fontId="122" fillId="0" borderId="0" xfId="0" applyFont="1"/>
    <xf numFmtId="0" fontId="123" fillId="0" borderId="0" xfId="0" applyFont="1" applyAlignment="1">
      <alignment horizontal="right"/>
    </xf>
    <xf numFmtId="38" fontId="0" fillId="0" borderId="0" xfId="0" applyNumberFormat="1"/>
    <xf numFmtId="0" fontId="123" fillId="0" borderId="0" xfId="0" applyFont="1" applyAlignment="1">
      <alignment horizontal="right"/>
    </xf>
    <xf numFmtId="0" fontId="0" fillId="0" borderId="0" xfId="0" applyAlignment="1"/>
  </cellXfs>
  <cellStyles count="39276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5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Consolidated%20T78%20FA%20Tie%20out/Telecom/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8/Pro/TMW%20Support/FA%20MW%20Support/Q3%20Rec/US%20Cellular/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4/Ret/USCC/Workpapers/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txm/Local%20Settings/Temporary%20Internet%20Files/OLK7D7/US%20Cellular/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23WORK/WCK_FILE/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rkkr/Local%20Settings/Temporary%20Internet%20Files/OLK3F/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Fixed%20Asset%20Support/USCC/SOA/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/TAX/ShareTAX/Data/2006/Ret/USCC/Eliminations/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50"/>
  <sheetViews>
    <sheetView tabSelected="1" zoomScaleNormal="100" workbookViewId="0">
      <selection activeCell="C18" sqref="C18"/>
    </sheetView>
  </sheetViews>
  <sheetFormatPr defaultRowHeight="12.75"/>
  <cols>
    <col min="2" max="2" width="84.42578125" customWidth="1"/>
    <col min="3" max="3" width="20.42578125" customWidth="1"/>
    <col min="4" max="4" width="21.5703125" customWidth="1"/>
    <col min="5" max="6" width="15.7109375" customWidth="1"/>
    <col min="7" max="7" width="24.28515625" customWidth="1"/>
    <col min="8" max="8" width="8.140625" customWidth="1"/>
    <col min="10" max="10" width="10.28515625" bestFit="1" customWidth="1"/>
    <col min="12" max="12" width="13.7109375" customWidth="1"/>
    <col min="13" max="13" width="12.7109375" customWidth="1"/>
  </cols>
  <sheetData>
    <row r="1" spans="1:8" ht="15">
      <c r="F1" s="64"/>
      <c r="G1" s="67" t="s">
        <v>16</v>
      </c>
      <c r="H1" s="68"/>
    </row>
    <row r="2" spans="1:8" ht="15">
      <c r="F2" s="65"/>
      <c r="G2" s="67" t="s">
        <v>35</v>
      </c>
      <c r="H2" s="68"/>
    </row>
    <row r="3" spans="1:8" ht="15.75">
      <c r="A3" s="66">
        <v>1</v>
      </c>
      <c r="B3" s="1" t="s">
        <v>18</v>
      </c>
      <c r="C3" s="2"/>
      <c r="D3" s="3"/>
      <c r="E3" s="33"/>
      <c r="F3" s="33"/>
      <c r="G3" s="57"/>
    </row>
    <row r="4" spans="1:8" ht="15.75">
      <c r="A4" s="66">
        <f>A3+1</f>
        <v>2</v>
      </c>
      <c r="B4" s="1" t="s">
        <v>35</v>
      </c>
      <c r="C4" s="55"/>
      <c r="D4" s="55"/>
      <c r="E4" s="55"/>
      <c r="F4" s="55"/>
    </row>
    <row r="5" spans="1:8" ht="15.75">
      <c r="A5" s="66">
        <f t="shared" ref="A5:A50" si="0">A4+1</f>
        <v>3</v>
      </c>
      <c r="B5" s="4">
        <v>43100</v>
      </c>
    </row>
    <row r="6" spans="1:8" ht="15.75">
      <c r="A6" s="66">
        <f t="shared" si="0"/>
        <v>4</v>
      </c>
      <c r="B6" s="5"/>
      <c r="C6" s="6"/>
      <c r="D6" s="7"/>
      <c r="E6" s="7"/>
      <c r="F6" s="7"/>
      <c r="G6" s="7"/>
    </row>
    <row r="7" spans="1:8" ht="15.75">
      <c r="A7" s="66">
        <f t="shared" si="0"/>
        <v>5</v>
      </c>
      <c r="B7" s="8" t="s">
        <v>2</v>
      </c>
      <c r="C7" s="63" t="s">
        <v>34</v>
      </c>
      <c r="D7" s="34" t="s">
        <v>27</v>
      </c>
      <c r="E7" s="9" t="s">
        <v>28</v>
      </c>
      <c r="F7" s="9" t="s">
        <v>19</v>
      </c>
      <c r="G7" s="9" t="s">
        <v>20</v>
      </c>
    </row>
    <row r="8" spans="1:8" ht="15">
      <c r="A8" s="66">
        <f t="shared" si="0"/>
        <v>6</v>
      </c>
      <c r="B8" s="10" t="s">
        <v>23</v>
      </c>
      <c r="C8" s="11">
        <f>SUM(D8:G8)</f>
        <v>-18880772</v>
      </c>
      <c r="D8" s="35">
        <f>-17221626+2501186+4584</f>
        <v>-14715856</v>
      </c>
      <c r="E8" s="11">
        <v>-2501186</v>
      </c>
      <c r="F8" s="11">
        <v>6799</v>
      </c>
      <c r="G8" s="11">
        <v>-1670529</v>
      </c>
    </row>
    <row r="9" spans="1:8" ht="15">
      <c r="A9" s="66">
        <f t="shared" si="0"/>
        <v>7</v>
      </c>
      <c r="B9" s="13"/>
      <c r="C9" s="14"/>
      <c r="D9" s="36"/>
      <c r="E9" s="14"/>
      <c r="F9" s="14"/>
      <c r="G9" s="14"/>
    </row>
    <row r="10" spans="1:8" ht="15">
      <c r="A10" s="66">
        <f t="shared" si="0"/>
        <v>8</v>
      </c>
      <c r="B10" s="15" t="s">
        <v>21</v>
      </c>
      <c r="C10" s="11">
        <f>SUM(D10:G10)</f>
        <v>-4584</v>
      </c>
      <c r="D10" s="35">
        <v>-4584</v>
      </c>
      <c r="E10" s="12"/>
      <c r="F10" s="12"/>
      <c r="G10" s="12"/>
    </row>
    <row r="11" spans="1:8" ht="15">
      <c r="A11" s="66">
        <f t="shared" si="0"/>
        <v>9</v>
      </c>
      <c r="B11" s="13"/>
      <c r="C11" s="14"/>
      <c r="D11" s="36"/>
      <c r="E11" s="14"/>
      <c r="F11" s="14"/>
      <c r="G11" s="14"/>
    </row>
    <row r="12" spans="1:8" ht="15">
      <c r="A12" s="66">
        <f t="shared" si="0"/>
        <v>10</v>
      </c>
      <c r="B12" s="15" t="s">
        <v>30</v>
      </c>
      <c r="C12" s="11"/>
      <c r="D12" s="35"/>
      <c r="E12" s="12"/>
      <c r="F12" s="12"/>
      <c r="G12" s="12">
        <v>2275</v>
      </c>
    </row>
    <row r="13" spans="1:8" ht="15">
      <c r="A13" s="66">
        <f t="shared" si="0"/>
        <v>11</v>
      </c>
      <c r="B13" s="16"/>
      <c r="C13" s="17"/>
      <c r="D13" s="35"/>
      <c r="E13" s="17"/>
      <c r="F13" s="17"/>
      <c r="G13" s="17"/>
    </row>
    <row r="14" spans="1:8" ht="16.5" thickBot="1">
      <c r="A14" s="66">
        <f t="shared" si="0"/>
        <v>12</v>
      </c>
      <c r="B14" s="18" t="s">
        <v>2</v>
      </c>
      <c r="C14" s="19">
        <f>C8+C10</f>
        <v>-18885356</v>
      </c>
      <c r="D14" s="37">
        <f>SUM(D8:D10)</f>
        <v>-14720440</v>
      </c>
      <c r="E14" s="19">
        <f>SUM(E8:E10)</f>
        <v>-2501186</v>
      </c>
      <c r="F14" s="19">
        <f>SUM(F8:F10)</f>
        <v>6799</v>
      </c>
      <c r="G14" s="19">
        <f>SUM(G8:G13)</f>
        <v>-1668254</v>
      </c>
    </row>
    <row r="15" spans="1:8" ht="15.75" thickTop="1">
      <c r="A15" s="66">
        <f t="shared" si="0"/>
        <v>13</v>
      </c>
      <c r="B15" s="6"/>
      <c r="C15" s="20"/>
      <c r="D15" s="38"/>
      <c r="E15" s="20"/>
      <c r="F15" s="20"/>
      <c r="G15" s="20"/>
    </row>
    <row r="16" spans="1:8" ht="15">
      <c r="A16" s="66">
        <f t="shared" si="0"/>
        <v>14</v>
      </c>
      <c r="B16" s="6"/>
      <c r="C16" s="20"/>
      <c r="D16" s="38"/>
      <c r="E16" s="20"/>
      <c r="F16" s="20"/>
      <c r="G16" s="20"/>
    </row>
    <row r="17" spans="1:8" ht="15.75">
      <c r="A17" s="66">
        <f t="shared" si="0"/>
        <v>15</v>
      </c>
      <c r="B17" s="21" t="s">
        <v>0</v>
      </c>
      <c r="C17" s="9"/>
      <c r="D17" s="34"/>
      <c r="E17" s="9"/>
      <c r="F17" s="9"/>
      <c r="G17" s="9"/>
    </row>
    <row r="18" spans="1:8" ht="15">
      <c r="A18" s="66">
        <f t="shared" si="0"/>
        <v>16</v>
      </c>
      <c r="B18" s="22" t="s">
        <v>24</v>
      </c>
      <c r="C18" s="23">
        <f>SUM(D18:G18)</f>
        <v>-27690535</v>
      </c>
      <c r="D18" s="39">
        <f>-3248052-2522749-12054681-7217805+2814+887860+687181</f>
        <v>-23465432</v>
      </c>
      <c r="E18" s="23">
        <f>-42969-2622281+886</f>
        <v>-2664364</v>
      </c>
      <c r="F18" s="23"/>
      <c r="G18" s="23">
        <v>-1560739</v>
      </c>
    </row>
    <row r="19" spans="1:8" ht="15">
      <c r="A19" s="66">
        <f t="shared" si="0"/>
        <v>17</v>
      </c>
      <c r="B19" s="24"/>
      <c r="C19" s="25"/>
      <c r="D19" s="39"/>
      <c r="E19" s="24"/>
      <c r="F19" s="24"/>
      <c r="G19" s="24"/>
    </row>
    <row r="20" spans="1:8" ht="15">
      <c r="A20" s="66">
        <f t="shared" si="0"/>
        <v>18</v>
      </c>
      <c r="B20" s="22" t="s">
        <v>22</v>
      </c>
      <c r="C20" s="23">
        <f>SUM(D20:G20)</f>
        <v>285521</v>
      </c>
      <c r="D20" s="39">
        <f>285521-61523</f>
        <v>223998</v>
      </c>
      <c r="E20" s="23">
        <v>61523</v>
      </c>
      <c r="F20" s="23"/>
      <c r="G20" s="23"/>
    </row>
    <row r="21" spans="1:8" ht="15">
      <c r="A21" s="66">
        <f t="shared" si="0"/>
        <v>19</v>
      </c>
      <c r="B21" s="24"/>
      <c r="C21" s="25"/>
      <c r="D21" s="39"/>
      <c r="E21" s="25"/>
      <c r="F21" s="25"/>
      <c r="G21" s="25"/>
    </row>
    <row r="22" spans="1:8" ht="16.5" thickBot="1">
      <c r="A22" s="66">
        <f t="shared" si="0"/>
        <v>20</v>
      </c>
      <c r="B22" s="26" t="s">
        <v>1</v>
      </c>
      <c r="C22" s="27">
        <f>SUM(C18:C21)</f>
        <v>-27405014</v>
      </c>
      <c r="D22" s="37">
        <f>SUM(D18:D21)</f>
        <v>-23241434</v>
      </c>
      <c r="E22" s="19">
        <f>SUM(E18:E21)</f>
        <v>-2602841</v>
      </c>
      <c r="F22" s="19">
        <f>SUM(F18:F21)</f>
        <v>0</v>
      </c>
      <c r="G22" s="19">
        <f>SUM(G18:G21)</f>
        <v>-1560739</v>
      </c>
    </row>
    <row r="23" spans="1:8" ht="15.75" thickTop="1">
      <c r="A23" s="66">
        <f t="shared" si="0"/>
        <v>21</v>
      </c>
      <c r="B23" s="28"/>
      <c r="C23" s="20"/>
      <c r="D23" s="38"/>
      <c r="E23" s="20"/>
      <c r="F23" s="20"/>
      <c r="G23" s="20"/>
    </row>
    <row r="24" spans="1:8" ht="15">
      <c r="A24" s="66">
        <f t="shared" si="0"/>
        <v>22</v>
      </c>
      <c r="B24" s="44" t="s">
        <v>13</v>
      </c>
      <c r="C24" s="29">
        <f>C22-C14</f>
        <v>-8519658</v>
      </c>
      <c r="D24" s="41">
        <f>D22-D14</f>
        <v>-8520994</v>
      </c>
      <c r="E24" s="29">
        <f>E22-E14</f>
        <v>-101655</v>
      </c>
      <c r="F24" s="29">
        <f>F22-F14</f>
        <v>-6799</v>
      </c>
      <c r="G24" s="29">
        <f>G22-G14</f>
        <v>107515</v>
      </c>
    </row>
    <row r="25" spans="1:8">
      <c r="A25" s="66">
        <f t="shared" si="0"/>
        <v>23</v>
      </c>
      <c r="C25" s="30"/>
      <c r="D25" s="40"/>
      <c r="E25" s="32"/>
      <c r="F25" s="32"/>
      <c r="G25" s="30"/>
    </row>
    <row r="26" spans="1:8">
      <c r="A26" s="66">
        <f t="shared" si="0"/>
        <v>24</v>
      </c>
      <c r="B26" s="52" t="s">
        <v>14</v>
      </c>
      <c r="C26" s="30"/>
      <c r="D26" s="40"/>
      <c r="E26" s="32"/>
      <c r="F26" s="32"/>
      <c r="G26" s="30"/>
    </row>
    <row r="27" spans="1:8">
      <c r="A27" s="66">
        <f t="shared" si="0"/>
        <v>25</v>
      </c>
      <c r="B27" s="31">
        <v>0.21</v>
      </c>
      <c r="C27" s="30">
        <f>SUM(D27:G27)</f>
        <v>-1789605.9300000002</v>
      </c>
      <c r="D27" s="40">
        <f>D24*$B$27</f>
        <v>-1789408.74</v>
      </c>
      <c r="E27" s="32">
        <f>E24*$B$27</f>
        <v>-21347.55</v>
      </c>
      <c r="F27" s="30">
        <f>F24*$B$27</f>
        <v>-1427.79</v>
      </c>
      <c r="G27" s="30">
        <f>G24*$B$27</f>
        <v>22578.149999999998</v>
      </c>
      <c r="H27" s="30"/>
    </row>
    <row r="28" spans="1:8">
      <c r="A28" s="66">
        <f t="shared" si="0"/>
        <v>26</v>
      </c>
      <c r="B28" s="31">
        <v>0.34</v>
      </c>
      <c r="C28" s="53">
        <f>SUM(D28:G28)</f>
        <v>-2897457.2200000007</v>
      </c>
      <c r="D28" s="54">
        <f>D24*$B$28</f>
        <v>-2897137.9600000004</v>
      </c>
      <c r="E28" s="58">
        <f>E24*$B$28</f>
        <v>-34562.700000000004</v>
      </c>
      <c r="F28" s="53">
        <f>F24*$B$28</f>
        <v>-2311.6600000000003</v>
      </c>
      <c r="G28" s="53">
        <f>G24*$B$28</f>
        <v>36555.100000000006</v>
      </c>
    </row>
    <row r="29" spans="1:8">
      <c r="A29" s="66">
        <f t="shared" si="0"/>
        <v>27</v>
      </c>
      <c r="B29" s="56" t="s">
        <v>15</v>
      </c>
      <c r="C29" s="30">
        <f>C28-C27</f>
        <v>-1107851.2900000005</v>
      </c>
      <c r="D29" s="40">
        <f>D28-D27</f>
        <v>-1107729.2200000004</v>
      </c>
      <c r="E29" s="32">
        <f>E28-E27</f>
        <v>-13215.150000000005</v>
      </c>
      <c r="F29" s="30">
        <f>F28-F27</f>
        <v>-883.87000000000035</v>
      </c>
      <c r="G29" s="30">
        <f>G28-G27</f>
        <v>13976.950000000008</v>
      </c>
    </row>
    <row r="30" spans="1:8">
      <c r="A30" s="66">
        <f t="shared" si="0"/>
        <v>28</v>
      </c>
      <c r="B30" s="56"/>
      <c r="C30" s="30"/>
      <c r="D30" s="40"/>
      <c r="E30" s="32"/>
      <c r="F30" s="30"/>
      <c r="G30" s="30"/>
    </row>
    <row r="31" spans="1:8">
      <c r="A31" s="66">
        <f t="shared" si="0"/>
        <v>29</v>
      </c>
      <c r="B31" s="62" t="s">
        <v>33</v>
      </c>
      <c r="C31" s="30"/>
      <c r="D31" s="40"/>
      <c r="E31" s="32"/>
      <c r="F31" s="30"/>
      <c r="G31" s="30"/>
    </row>
    <row r="32" spans="1:8">
      <c r="A32" s="66">
        <f t="shared" si="0"/>
        <v>30</v>
      </c>
      <c r="B32" s="56" t="s">
        <v>25</v>
      </c>
      <c r="C32" s="30">
        <f t="shared" ref="C32:C34" si="1">SUM(D32:G32)</f>
        <v>-1789605.9300000002</v>
      </c>
      <c r="D32" s="40">
        <f>D27</f>
        <v>-1789408.74</v>
      </c>
      <c r="E32" s="32">
        <f>E27</f>
        <v>-21347.55</v>
      </c>
      <c r="F32" s="30">
        <f>F27</f>
        <v>-1427.79</v>
      </c>
      <c r="G32" s="30">
        <f>G27</f>
        <v>22578.149999999998</v>
      </c>
    </row>
    <row r="33" spans="1:8">
      <c r="A33" s="66">
        <f t="shared" si="0"/>
        <v>31</v>
      </c>
      <c r="B33" s="56" t="s">
        <v>26</v>
      </c>
      <c r="C33" s="30">
        <f t="shared" si="1"/>
        <v>-10000</v>
      </c>
      <c r="D33" s="40"/>
      <c r="E33" s="32">
        <v>-10000</v>
      </c>
      <c r="F33" s="30"/>
      <c r="G33" s="30"/>
    </row>
    <row r="34" spans="1:8">
      <c r="A34" s="66">
        <f t="shared" si="0"/>
        <v>32</v>
      </c>
      <c r="B34" s="56" t="s">
        <v>29</v>
      </c>
      <c r="C34" s="53">
        <f t="shared" si="1"/>
        <v>-257665</v>
      </c>
      <c r="D34" s="54">
        <v>-257665</v>
      </c>
      <c r="E34" s="58"/>
      <c r="F34" s="53"/>
      <c r="G34" s="53"/>
    </row>
    <row r="35" spans="1:8">
      <c r="A35" s="66">
        <f t="shared" si="0"/>
        <v>33</v>
      </c>
      <c r="B35" s="56" t="s">
        <v>32</v>
      </c>
      <c r="C35" s="59">
        <f>SUM(C32:C34)</f>
        <v>-2057270.9300000002</v>
      </c>
      <c r="D35" s="60">
        <f>SUM(D32:D34)</f>
        <v>-2047073.74</v>
      </c>
      <c r="E35" s="61">
        <f>SUM(E32:E34)</f>
        <v>-31347.55</v>
      </c>
      <c r="F35" s="59">
        <f>SUM(F32:F34)</f>
        <v>-1427.79</v>
      </c>
      <c r="G35" s="59">
        <f>SUM(G32:G34)</f>
        <v>22578.149999999998</v>
      </c>
    </row>
    <row r="36" spans="1:8">
      <c r="A36" s="66">
        <f t="shared" si="0"/>
        <v>34</v>
      </c>
      <c r="B36" s="31"/>
      <c r="C36" s="30"/>
      <c r="D36" s="40"/>
      <c r="E36" s="32"/>
      <c r="F36" s="32"/>
      <c r="G36" s="30"/>
    </row>
    <row r="37" spans="1:8" ht="15.75">
      <c r="A37" s="66">
        <f t="shared" si="0"/>
        <v>35</v>
      </c>
      <c r="C37" s="30"/>
      <c r="D37" s="45" t="s">
        <v>8</v>
      </c>
      <c r="E37" s="45" t="s">
        <v>5</v>
      </c>
      <c r="F37" s="45"/>
      <c r="G37" s="45" t="s">
        <v>4</v>
      </c>
    </row>
    <row r="38" spans="1:8" ht="15">
      <c r="A38" s="66">
        <f t="shared" si="0"/>
        <v>36</v>
      </c>
      <c r="B38" s="50" t="s">
        <v>12</v>
      </c>
      <c r="C38" s="30"/>
      <c r="D38" s="42">
        <f>D24</f>
        <v>-8520994</v>
      </c>
      <c r="E38" s="49">
        <f>1248718/2076035</f>
        <v>0.60149178602480213</v>
      </c>
      <c r="F38" s="49"/>
      <c r="G38" s="42">
        <f>ROUND(D38*E38,0)</f>
        <v>-5125308</v>
      </c>
    </row>
    <row r="39" spans="1:8">
      <c r="A39" s="66">
        <f t="shared" si="0"/>
        <v>37</v>
      </c>
      <c r="C39" s="30"/>
      <c r="D39" s="40"/>
      <c r="E39" s="30"/>
      <c r="F39" s="30"/>
      <c r="G39" s="30"/>
    </row>
    <row r="40" spans="1:8">
      <c r="A40" s="66">
        <f t="shared" si="0"/>
        <v>38</v>
      </c>
      <c r="C40" s="30"/>
      <c r="D40" s="40"/>
      <c r="E40" s="30"/>
      <c r="F40" s="30"/>
      <c r="G40" s="30"/>
    </row>
    <row r="41" spans="1:8" ht="15.75">
      <c r="A41" s="66">
        <f t="shared" si="0"/>
        <v>39</v>
      </c>
      <c r="B41" s="33" t="s">
        <v>9</v>
      </c>
      <c r="C41" s="30"/>
      <c r="D41" s="45" t="s">
        <v>8</v>
      </c>
      <c r="E41" s="45" t="s">
        <v>5</v>
      </c>
      <c r="F41" s="45"/>
      <c r="G41" s="45" t="s">
        <v>4</v>
      </c>
    </row>
    <row r="42" spans="1:8" ht="15">
      <c r="A42" s="66">
        <f t="shared" si="0"/>
        <v>40</v>
      </c>
      <c r="B42" s="2" t="s">
        <v>17</v>
      </c>
      <c r="D42" s="42">
        <f>D38*0.34</f>
        <v>-2897137.9600000004</v>
      </c>
      <c r="E42" s="49">
        <f>E38</f>
        <v>0.60149178602480213</v>
      </c>
      <c r="F42" s="49"/>
      <c r="G42" s="42">
        <f>ROUND(D42*E42,0)</f>
        <v>-1742605</v>
      </c>
    </row>
    <row r="43" spans="1:8" ht="16.5" thickBot="1">
      <c r="A43" s="66">
        <f t="shared" si="0"/>
        <v>41</v>
      </c>
      <c r="B43" s="2" t="s">
        <v>10</v>
      </c>
      <c r="D43" s="42">
        <f>D38*0.21</f>
        <v>-1789408.74</v>
      </c>
      <c r="E43" s="49">
        <f>E38</f>
        <v>0.60149178602480213</v>
      </c>
      <c r="F43" s="49"/>
      <c r="G43" s="42">
        <f>ROUND(D43*E43,0)</f>
        <v>-1076315</v>
      </c>
      <c r="H43" s="48" t="s">
        <v>7</v>
      </c>
    </row>
    <row r="44" spans="1:8" ht="16.5" thickBot="1">
      <c r="A44" s="66">
        <f t="shared" si="0"/>
        <v>42</v>
      </c>
      <c r="B44" s="47" t="s">
        <v>3</v>
      </c>
      <c r="D44" s="43">
        <f>D43-D42</f>
        <v>1107729.2200000004</v>
      </c>
      <c r="E44" s="46"/>
      <c r="F44" s="46"/>
      <c r="G44" s="43">
        <f>G43-G42</f>
        <v>666290</v>
      </c>
      <c r="H44" s="48" t="s">
        <v>6</v>
      </c>
    </row>
    <row r="45" spans="1:8">
      <c r="A45" s="66">
        <f t="shared" si="0"/>
        <v>43</v>
      </c>
    </row>
    <row r="46" spans="1:8" ht="15.75">
      <c r="A46" s="66">
        <f t="shared" si="0"/>
        <v>44</v>
      </c>
      <c r="B46" s="47" t="s">
        <v>36</v>
      </c>
      <c r="C46" s="46"/>
      <c r="D46" s="55"/>
    </row>
    <row r="47" spans="1:8">
      <c r="A47" s="66">
        <f t="shared" si="0"/>
        <v>45</v>
      </c>
    </row>
    <row r="48" spans="1:8" ht="15.75">
      <c r="A48" s="66">
        <f t="shared" si="0"/>
        <v>46</v>
      </c>
      <c r="B48" s="33" t="s">
        <v>31</v>
      </c>
      <c r="D48" s="51">
        <f>ROUND(D44/15,0)</f>
        <v>73849</v>
      </c>
      <c r="G48" s="51">
        <f>ROUND(G44/15,0)</f>
        <v>44419</v>
      </c>
      <c r="H48" s="48" t="s">
        <v>11</v>
      </c>
    </row>
    <row r="49" spans="1:2">
      <c r="A49" s="66">
        <f t="shared" si="0"/>
        <v>47</v>
      </c>
    </row>
    <row r="50" spans="1:2" ht="15.75">
      <c r="A50" s="66">
        <f t="shared" si="0"/>
        <v>48</v>
      </c>
      <c r="B50" s="47" t="s">
        <v>37</v>
      </c>
    </row>
  </sheetData>
  <mergeCells count="2">
    <mergeCell ref="G1:H1"/>
    <mergeCell ref="G2:H2"/>
  </mergeCells>
  <pageMargins left="0.25" right="0.25" top="1" bottom="0.5" header="0" footer="0.25"/>
  <pageSetup scale="65" orientation="landscape" horizontalDpi="300" verticalDpi="300" r:id="rId1"/>
  <headerFooter alignWithMargins="0">
    <oddFooter>&amp;LFilename: &amp;F&amp;R&amp;"Arial,Bold"&amp;11EXHIBIT 2
DEFERRED TAX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2018-04-23T07:00:00+00:00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Inland Telephone Company</CaseCompanyNames>
    <Nickname xmlns="http://schemas.microsoft.com/sharepoint/v3" xsi:nil="true"/>
    <DocketNumber xmlns="dc463f71-b30c-4ab2-9473-d307f9d35888">180021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1A777BDE989744AAFF20C50F6D0A78" ma:contentTypeVersion="68" ma:contentTypeDescription="" ma:contentTypeScope="" ma:versionID="b2118f4086da61d61f9c3f8d54af88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3FEA0-73F3-46A8-B612-CC1C46B817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D31F0C-3B5B-43FA-8D45-D2159FD545B1}">
  <ds:schemaRefs>
    <ds:schemaRef ds:uri="6a7bd91e-004b-490a-8704-e368d63d59a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C1DA58-C2A2-4ED8-8DF3-FD27FE314294}"/>
</file>

<file path=customXml/itemProps4.xml><?xml version="1.0" encoding="utf-8"?>
<ds:datastoreItem xmlns:ds="http://schemas.openxmlformats.org/officeDocument/2006/customXml" ds:itemID="{E3864DFC-71DB-4C5F-8AFE-91885A3F2E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ITC</vt:lpstr>
      <vt:lpstr>ITC!Print_Area</vt:lpstr>
    </vt:vector>
  </TitlesOfParts>
  <Company>TDS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Huey, Lorilyn (UTC)</cp:lastModifiedBy>
  <cp:lastPrinted>2018-04-21T21:00:26Z</cp:lastPrinted>
  <dcterms:created xsi:type="dcterms:W3CDTF">2018-02-08T17:38:07Z</dcterms:created>
  <dcterms:modified xsi:type="dcterms:W3CDTF">2018-04-23T20:22:27Z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0x0101006E56B4D1795A2E4DB2F0B01679ED314A00CD1A777BDE989744AAFF20C50F6D0A78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