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3440" windowHeight="12825" tabRatio="864" activeTab="8"/>
  </bookViews>
  <sheets>
    <sheet name="Check Sheet" sheetId="60" r:id="rId1"/>
    <sheet name="Item 100, page 1" sheetId="61" r:id="rId2"/>
    <sheet name="Item 100, page 2" sheetId="85" r:id="rId3"/>
    <sheet name="Item 105, page 1" sheetId="65" r:id="rId4"/>
    <sheet name="Item 106, page 1 " sheetId="8" r:id="rId5"/>
    <sheet name="Item 106, page 2" sheetId="99" r:id="rId6"/>
    <sheet name="Item 120,130,150" sheetId="86" r:id="rId7"/>
    <sheet name="Item 230" sheetId="103" r:id="rId8"/>
    <sheet name="Item 240" sheetId="82" r:id="rId9"/>
    <sheet name="Item 245" sheetId="83" r:id="rId10"/>
    <sheet name="Item 255, page 1" sheetId="84" r:id="rId11"/>
    <sheet name="Item 255, page 2" sheetId="101" r:id="rId12"/>
  </sheets>
  <externalReferences>
    <externalReference r:id="rId13"/>
  </externalReferences>
  <definedNames>
    <definedName name="_xlnm.Print_Area" localSheetId="3">'Item 105, page 1'!$A$1:$L$63</definedName>
    <definedName name="_xlnm.Print_Area" localSheetId="4">'Item 106, page 1 '!$A$1:$J$60</definedName>
    <definedName name="_xlnm.Print_Area" localSheetId="5">'Item 106, page 2'!$A$1:$J$60</definedName>
    <definedName name="_xlnm.Print_Area" localSheetId="6">'Item 120,130,150'!$A$1:$J$44</definedName>
    <definedName name="_xlnm.Print_Area" localSheetId="8">'Item 240'!$A$1:$M$55</definedName>
    <definedName name="_xlnm.Print_Area" localSheetId="9">'Item 245'!$A$1:$J$56</definedName>
    <definedName name="_xlnm.Print_Area" localSheetId="10">'Item 255, page 1'!$A$1:$J$60</definedName>
    <definedName name="_xlnm.Print_Area" localSheetId="11">'Item 255, page 2'!$A$1:$J$60</definedName>
  </definedNames>
  <calcPr calcId="145621"/>
</workbook>
</file>

<file path=xl/calcChain.xml><?xml version="1.0" encoding="utf-8"?>
<calcChain xmlns="http://schemas.openxmlformats.org/spreadsheetml/2006/main">
  <c r="B44" i="103" l="1"/>
  <c r="C57" i="65"/>
  <c r="B52" i="85"/>
  <c r="B54" i="61"/>
  <c r="C16" i="60"/>
  <c r="C36" i="60"/>
  <c r="C37" i="60"/>
  <c r="M19" i="101"/>
  <c r="E19" i="101"/>
  <c r="F19" i="101"/>
  <c r="G19" i="101"/>
  <c r="H19" i="101"/>
  <c r="I19" i="101"/>
  <c r="E20" i="101"/>
  <c r="F20" i="101"/>
  <c r="G20" i="101"/>
  <c r="H20" i="101"/>
  <c r="I20" i="101"/>
  <c r="D20" i="101"/>
  <c r="D19" i="101"/>
  <c r="E20" i="84"/>
  <c r="F20" i="84"/>
  <c r="G20" i="84"/>
  <c r="H20" i="84"/>
  <c r="I20" i="84"/>
  <c r="D20" i="84"/>
  <c r="E19" i="84"/>
  <c r="F19" i="84"/>
  <c r="G19" i="84"/>
  <c r="H19" i="84"/>
  <c r="I19" i="84"/>
  <c r="D19" i="84"/>
  <c r="E16" i="83"/>
  <c r="F16" i="83"/>
  <c r="E18" i="83"/>
  <c r="F18" i="83"/>
  <c r="D18" i="83"/>
  <c r="E17" i="82"/>
  <c r="F17" i="82"/>
  <c r="G17" i="82"/>
  <c r="H17" i="82"/>
  <c r="I17" i="82"/>
  <c r="J17" i="82"/>
  <c r="K17" i="82"/>
  <c r="L17" i="82"/>
  <c r="M17" i="82"/>
  <c r="D17" i="82"/>
  <c r="D5" i="103"/>
  <c r="D4" i="103"/>
  <c r="E19" i="99"/>
  <c r="F19" i="99"/>
  <c r="G19" i="99"/>
  <c r="H19" i="99"/>
  <c r="I19" i="99"/>
  <c r="E20" i="99"/>
  <c r="F20" i="99"/>
  <c r="G20" i="99"/>
  <c r="H20" i="99"/>
  <c r="I20" i="99"/>
  <c r="D20" i="99"/>
  <c r="D19" i="99"/>
  <c r="F19" i="8"/>
  <c r="G19" i="8"/>
  <c r="H19" i="8"/>
  <c r="I19" i="8"/>
  <c r="F20" i="8"/>
  <c r="G20" i="8"/>
  <c r="H20" i="8"/>
  <c r="I20" i="8"/>
  <c r="E20" i="8"/>
  <c r="E19" i="8"/>
  <c r="D20" i="8"/>
  <c r="D19" i="8"/>
  <c r="C54" i="60"/>
  <c r="D59" i="65"/>
  <c r="L14" i="65"/>
  <c r="K14" i="65"/>
  <c r="J14" i="65"/>
  <c r="I14" i="65"/>
  <c r="H14" i="65"/>
  <c r="C54" i="85"/>
  <c r="J54" i="85"/>
  <c r="E32" i="61"/>
  <c r="E22" i="61"/>
  <c r="E23" i="61"/>
  <c r="E24" i="61"/>
  <c r="E25" i="61"/>
  <c r="E26" i="61"/>
  <c r="E27" i="61"/>
  <c r="E28" i="61"/>
  <c r="E29" i="61"/>
  <c r="E30" i="61"/>
  <c r="J55" i="65"/>
  <c r="I36" i="61"/>
  <c r="I35" i="61"/>
  <c r="I34" i="61"/>
  <c r="F30" i="60"/>
  <c r="F29" i="60"/>
  <c r="F28" i="60"/>
  <c r="J56" i="101"/>
  <c r="I56" i="101"/>
  <c r="C56" i="101"/>
  <c r="B56" i="101"/>
  <c r="B54" i="101"/>
  <c r="A11" i="101"/>
  <c r="D5" i="101"/>
  <c r="D4" i="101"/>
  <c r="A12" i="83"/>
  <c r="F18" i="60"/>
  <c r="J56" i="99"/>
  <c r="I56" i="99"/>
  <c r="C56" i="99"/>
  <c r="B56" i="99"/>
  <c r="B54" i="99"/>
  <c r="I51" i="99"/>
  <c r="A11" i="99"/>
  <c r="D5" i="99"/>
  <c r="D4" i="99"/>
  <c r="A11" i="8"/>
  <c r="A11" i="84"/>
  <c r="D4" i="84"/>
  <c r="D4" i="83"/>
  <c r="D4" i="82"/>
  <c r="D4" i="86"/>
  <c r="D4" i="8"/>
  <c r="E4" i="65"/>
  <c r="D4" i="85"/>
  <c r="C3" i="61"/>
  <c r="C40" i="60"/>
  <c r="F17" i="60"/>
  <c r="F21" i="60"/>
  <c r="D5" i="84"/>
  <c r="D5" i="83"/>
  <c r="D5" i="82"/>
  <c r="D5" i="86"/>
  <c r="D5" i="8"/>
  <c r="E5" i="65"/>
  <c r="D5" i="85"/>
  <c r="C4" i="61"/>
  <c r="J35" i="61"/>
  <c r="I51" i="8"/>
  <c r="C39" i="86"/>
  <c r="J56" i="84"/>
  <c r="J52" i="83"/>
  <c r="I52" i="83"/>
  <c r="M51" i="82"/>
  <c r="J39" i="86"/>
  <c r="I39" i="86"/>
  <c r="J56" i="8"/>
  <c r="L59" i="65"/>
  <c r="K59" i="65"/>
  <c r="C56" i="84"/>
  <c r="B56" i="84"/>
  <c r="B54" i="84"/>
  <c r="C52" i="83"/>
  <c r="B52" i="83"/>
  <c r="B50" i="83"/>
  <c r="C51" i="82"/>
  <c r="B51" i="82"/>
  <c r="B49" i="82"/>
  <c r="B39" i="86"/>
  <c r="B37" i="86"/>
  <c r="C56" i="8"/>
  <c r="B56" i="8"/>
  <c r="B54" i="8"/>
  <c r="K56" i="61"/>
  <c r="C56" i="61"/>
  <c r="I56" i="8"/>
  <c r="L51" i="82"/>
  <c r="I56" i="84"/>
  <c r="J36" i="61"/>
  <c r="D22" i="61"/>
  <c r="D23" i="61"/>
  <c r="D24" i="61"/>
  <c r="D25" i="61"/>
  <c r="D26" i="61"/>
  <c r="D27" i="61"/>
  <c r="D28" i="61"/>
  <c r="D29" i="61"/>
  <c r="D30" i="61"/>
  <c r="D17" i="83"/>
  <c r="D16" i="83"/>
  <c r="C36" i="61"/>
  <c r="F17" i="83"/>
  <c r="C34" i="61"/>
  <c r="E15" i="82"/>
  <c r="F15" i="82"/>
  <c r="K15" i="82"/>
  <c r="D15" i="82"/>
  <c r="M15" i="82"/>
  <c r="H15" i="82"/>
  <c r="J15" i="82"/>
  <c r="E28" i="85"/>
  <c r="I15" i="82"/>
  <c r="G15" i="82"/>
  <c r="I33" i="61"/>
  <c r="L15" i="82"/>
  <c r="E17" i="83"/>
  <c r="C35" i="61"/>
  <c r="E16" i="86"/>
  <c r="G16" i="86" s="1"/>
  <c r="C19" i="86"/>
  <c r="E19" i="86" s="1"/>
  <c r="G19" i="86" s="1"/>
  <c r="M6" i="99" l="1"/>
  <c r="B46" i="99" l="1"/>
  <c r="C52" i="65"/>
  <c r="I19" i="86" l="1"/>
</calcChain>
</file>

<file path=xl/comments1.xml><?xml version="1.0" encoding="utf-8"?>
<comments xmlns="http://schemas.openxmlformats.org/spreadsheetml/2006/main">
  <authors>
    <author>Christensen, Abby Rose</author>
  </authors>
  <commentList>
    <comment ref="A26" authorId="0">
      <text>
        <r>
          <rPr>
            <b/>
            <sz val="9"/>
            <color indexed="81"/>
            <rFont val="Tahoma"/>
            <family val="2"/>
          </rPr>
          <t>Christensen, Abby Rose:</t>
        </r>
        <r>
          <rPr>
            <sz val="9"/>
            <color indexed="81"/>
            <rFont val="Tahoma"/>
            <family val="2"/>
          </rPr>
          <t xml:space="preserve">
Got rid of the 6 can option.  Do you need to make a note of that change?
</t>
        </r>
      </text>
    </comment>
  </commentList>
</comments>
</file>

<file path=xl/sharedStrings.xml><?xml version="1.0" encoding="utf-8"?>
<sst xmlns="http://schemas.openxmlformats.org/spreadsheetml/2006/main" count="676" uniqueCount="347">
  <si>
    <t>Tariff No.</t>
  </si>
  <si>
    <t>Company Name/Permit Number: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</si>
  <si>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</si>
  <si>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</si>
  <si>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</si>
  <si>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</si>
  <si>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</si>
  <si>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</si>
  <si>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</si>
  <si>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</si>
  <si>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</si>
  <si>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</si>
  <si>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Taxes</t>
  </si>
  <si>
    <t>Supplements in Effect</t>
  </si>
  <si>
    <t>Appendix A</t>
  </si>
  <si>
    <t>Appendix B</t>
  </si>
  <si>
    <t>Issued by: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</si>
  <si>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</si>
  <si>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</si>
  <si>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</si>
  <si>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</si>
  <si>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</si>
  <si>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</si>
  <si>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</si>
  <si>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</si>
  <si>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</si>
  <si>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4 residential units, where service is billed</t>
  </si>
  <si>
    <t>to the property owner or manager.</t>
  </si>
  <si>
    <t>Number of</t>
  </si>
  <si>
    <t>Frequency</t>
  </si>
  <si>
    <t>Garbage</t>
  </si>
  <si>
    <t>Recycle</t>
  </si>
  <si>
    <t>Optional</t>
  </si>
  <si>
    <t>Units or Type</t>
  </si>
  <si>
    <t>of</t>
  </si>
  <si>
    <t>Service</t>
  </si>
  <si>
    <t>Container</t>
  </si>
  <si>
    <t>of Containers</t>
  </si>
  <si>
    <t>Rate</t>
  </si>
  <si>
    <t>Rental</t>
  </si>
  <si>
    <t>20 gallon can</t>
  </si>
  <si>
    <t>WG/EOWR</t>
  </si>
  <si>
    <t>1 Can</t>
  </si>
  <si>
    <t>2 Can</t>
  </si>
  <si>
    <t>3 Can</t>
  </si>
  <si>
    <t>4 Can</t>
  </si>
  <si>
    <t>5 Can</t>
  </si>
  <si>
    <t>32 Gal Toter</t>
  </si>
  <si>
    <t>64 Gal Toter</t>
  </si>
  <si>
    <t>96 Gal Toter</t>
  </si>
  <si>
    <t>MG/EOWR</t>
  </si>
  <si>
    <t>Recycle Only</t>
  </si>
  <si>
    <t>Yardwaste Only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</si>
  <si>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</si>
  <si>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</si>
  <si>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(Notes for this item are continued on next page)</t>
  </si>
  <si>
    <t>32 Gallon</t>
  </si>
  <si>
    <t>64 Gallon</t>
  </si>
  <si>
    <t>96 Gallon</t>
  </si>
  <si>
    <t>1 Yard</t>
  </si>
  <si>
    <t>2 Yard</t>
  </si>
  <si>
    <t>3 Yard</t>
  </si>
  <si>
    <t>4 Yard</t>
  </si>
  <si>
    <t>6 Yard</t>
  </si>
  <si>
    <t>8 Yard</t>
  </si>
  <si>
    <t>Permanent Accts</t>
  </si>
  <si>
    <t>First Pick-up</t>
  </si>
  <si>
    <t>Each Add'l Pick-up</t>
  </si>
  <si>
    <t>Special Pick-ups</t>
  </si>
  <si>
    <t>Monthly Rent</t>
  </si>
  <si>
    <t>Temporary Account</t>
  </si>
  <si>
    <t>Initial Delivery</t>
  </si>
  <si>
    <t>Pickup Rate</t>
  </si>
  <si>
    <t>Rent Per Day</t>
  </si>
  <si>
    <t>Rent Per Month</t>
  </si>
  <si>
    <t>Note 2:</t>
  </si>
  <si>
    <t>Note 3:</t>
  </si>
  <si>
    <t>Note 4:</t>
  </si>
  <si>
    <t xml:space="preserve">Customers will be charged for service requested even if fewer units are picked up on a </t>
  </si>
  <si>
    <t>particular trip.  No credit will be given for partially filled cans.  No credits will be given if customer</t>
  </si>
  <si>
    <t>fails to set receptacles out for collection.</t>
  </si>
  <si>
    <t>Note 5:</t>
  </si>
  <si>
    <t>regular pickup is:</t>
  </si>
  <si>
    <t>Rate per receptacle</t>
  </si>
  <si>
    <t>Type of receptacle</t>
  </si>
  <si>
    <t>Per pickup</t>
  </si>
  <si>
    <t xml:space="preserve">Revised Page No. </t>
  </si>
  <si>
    <t>Title Page</t>
  </si>
  <si>
    <t>O</t>
  </si>
  <si>
    <t>Check Sheet</t>
  </si>
  <si>
    <t>Item Index</t>
  </si>
  <si>
    <t>Subject Index</t>
  </si>
  <si>
    <t>Current Revision</t>
  </si>
  <si>
    <t>Issued By:</t>
  </si>
  <si>
    <t>Issue Date:</t>
  </si>
  <si>
    <t>Rates below apply in the following service area:</t>
  </si>
  <si>
    <t xml:space="preserve">The charge included in this rate for yardwaste is $ n/a.  Description/rules related to </t>
  </si>
  <si>
    <t>yardwaste program are shown on page n/a.</t>
  </si>
  <si>
    <t>The charge for an occasional extra residential can, unit, toter, mini-can, or micro-mini-can on a</t>
  </si>
  <si>
    <t>Other:</t>
  </si>
  <si>
    <t>32-gallon can or unit</t>
  </si>
  <si>
    <t>90-gallon toter</t>
  </si>
  <si>
    <t>n/a</t>
  </si>
  <si>
    <t>Mini-can</t>
  </si>
  <si>
    <t>Micro-mini-can</t>
  </si>
  <si>
    <t>60-gallon toter</t>
  </si>
  <si>
    <t>Note 6: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</si>
  <si>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</si>
  <si>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</si>
  <si>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</si>
  <si>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Note 7: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</si>
  <si>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</si>
  <si>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</si>
  <si>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</si>
  <si>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 xml:space="preserve"> </t>
  </si>
  <si>
    <t>Item 106 -- Container Service -- Dumped in Company's Vehicle</t>
  </si>
  <si>
    <t>Rates stated per container, per pickup</t>
  </si>
  <si>
    <t>NOTE:  The rates on this page apply to compactors with compaction ratios of up to 3.5 to 1.</t>
  </si>
  <si>
    <t>Size or Type of Container</t>
  </si>
  <si>
    <t>Permanent Service</t>
  </si>
  <si>
    <t>Monthly Rent (if applicable)</t>
  </si>
  <si>
    <t>First Pickup</t>
  </si>
  <si>
    <t>Each Additional Pickup</t>
  </si>
  <si>
    <t>Special Pickups</t>
  </si>
  <si>
    <t>Temporary Service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</si>
  <si>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</si>
  <si>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</si>
  <si>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</si>
  <si>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</si>
  <si>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</si>
  <si>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</si>
  <si>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</si>
  <si>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 xml:space="preserve">Effective Date: </t>
  </si>
  <si>
    <t>Recycling rates on this page expire on:</t>
  </si>
  <si>
    <t xml:space="preserve"> December 31st, 2010</t>
  </si>
  <si>
    <t>Compacted Material (Customer-owned container) - MULTI-FAMILY CUSTOMERS</t>
  </si>
  <si>
    <t>Item 240 -- Container Service -- Dumped in Company's Vehicle</t>
  </si>
  <si>
    <t>Non-compacted Material (Company-owned container)</t>
  </si>
  <si>
    <t>32 Gal</t>
  </si>
  <si>
    <t>64 Gal</t>
  </si>
  <si>
    <t>96 Gal</t>
  </si>
  <si>
    <t>pro-rata basis) will be assessed if containers are filled past their visible full limit, container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</si>
  <si>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</si>
  <si>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</si>
  <si>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</si>
  <si>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</si>
  <si>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64 Gallon Cart</t>
  </si>
  <si>
    <t>96 Gallon Cart</t>
  </si>
  <si>
    <t>Item 255 -- Container Service -- Dumped in Company's Vehicle</t>
  </si>
  <si>
    <t>Compacted Material (Customer-owned container)</t>
  </si>
  <si>
    <t>Item 100 -- Residential Service -- Monthly Rates (continued from previous page)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</si>
  <si>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</si>
  <si>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</si>
  <si>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</si>
  <si>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For customers on automated service routes:  The company will assess roll-out charges where,</t>
  </si>
  <si>
    <t>due to circumstances outside the control of the driver, the driver is required to move an automated</t>
  </si>
  <si>
    <t>cart or toter more than ___________ feet in order to reach the truck.  The charge for this roll-out</t>
  </si>
  <si>
    <r>
      <t>service is: $</t>
    </r>
    <r>
      <rPr>
        <u/>
        <sz val="10"/>
        <rFont val="Arial"/>
        <family val="2"/>
      </rPr>
      <t xml:space="preserve">     n/a     </t>
    </r>
    <r>
      <rPr>
        <sz val="10"/>
        <rFont val="Arial"/>
      </rPr>
      <t>per cart or toter, per pickup.</t>
    </r>
  </si>
  <si>
    <t>The charge for an occasional extra residential bag, can, unit, toter, mini-can, or micro-mini-can</t>
  </si>
  <si>
    <t>on a regular pickup is:</t>
  </si>
  <si>
    <t>per pickup</t>
  </si>
  <si>
    <t>Micro-minican</t>
  </si>
  <si>
    <t>Bag</t>
  </si>
  <si>
    <r>
      <t>$</t>
    </r>
    <r>
      <rPr>
        <u/>
        <sz val="10"/>
        <rFont val="Arial"/>
        <family val="2"/>
      </rPr>
      <t xml:space="preserve">  n/a  </t>
    </r>
    <r>
      <rPr>
        <sz val="10"/>
        <rFont val="Arial"/>
      </rPr>
      <t xml:space="preserve"> per can/unit.  Service will be rendered on the normal scheduled pickup day for the</t>
    </r>
  </si>
  <si>
    <t>(company load)</t>
  </si>
  <si>
    <t>Loose material</t>
  </si>
  <si>
    <t>(customer load)</t>
  </si>
  <si>
    <t>Bulky Materials</t>
  </si>
  <si>
    <t>8 feet</t>
  </si>
  <si>
    <t>Per Pickup</t>
  </si>
  <si>
    <t>Rate per yard</t>
  </si>
  <si>
    <t>Per each 5 ft. over</t>
  </si>
  <si>
    <t>Minimum Charge</t>
  </si>
  <si>
    <t>yards</t>
  </si>
  <si>
    <t>1 to 4 cubic yards</t>
  </si>
  <si>
    <t>Carry Charge</t>
  </si>
  <si>
    <t>Additional cubic</t>
  </si>
  <si>
    <t>Regular Route:  The following rates apply:</t>
  </si>
  <si>
    <t>Special Trips:  Time rates in Item 160 apply.</t>
  </si>
  <si>
    <t>Item 150 -- Loose and Bulky Material</t>
  </si>
  <si>
    <t>Service Area:  As defined in Appendix A</t>
  </si>
  <si>
    <t>Revised Page No. 22</t>
  </si>
  <si>
    <t>Revised Page No. 32</t>
  </si>
  <si>
    <t>Revised Page No. 40</t>
  </si>
  <si>
    <t>Revised Page No. 41</t>
  </si>
  <si>
    <t>Revised Page No. 42</t>
  </si>
  <si>
    <t>will be added per</t>
  </si>
  <si>
    <t>see note 8</t>
  </si>
  <si>
    <t xml:space="preserve">month for an unlocking charge. Should a customer supply their own bear cart this fee still applies </t>
  </si>
  <si>
    <t>the largest size that can be safely manually tipped.</t>
  </si>
  <si>
    <t>Yardwaste /</t>
  </si>
  <si>
    <t>Organics</t>
  </si>
  <si>
    <t>Service Rate</t>
  </si>
  <si>
    <t>see page 26b</t>
  </si>
  <si>
    <t>* Pilot Program</t>
  </si>
  <si>
    <t>20 Gal Toter (N)</t>
  </si>
  <si>
    <r>
      <t xml:space="preserve">  EOW Organics </t>
    </r>
    <r>
      <rPr>
        <i/>
        <sz val="10"/>
        <rFont val="Arial"/>
        <family val="2"/>
      </rPr>
      <t>(limited availability)</t>
    </r>
  </si>
  <si>
    <t>Note 8:</t>
  </si>
  <si>
    <t xml:space="preserve">In addition to Bear Proof cart rental fees in previous page, a rate of </t>
  </si>
  <si>
    <t>and customer owned cans are subject to a size maximum equivalent to a 32 gallon toter as that is</t>
  </si>
  <si>
    <t>Description/rules related to recycling program are shown on page 30.</t>
  </si>
  <si>
    <t>32 Gal Bear Proof Toter</t>
  </si>
  <si>
    <t>64 Gal Bear Proof Toter</t>
  </si>
  <si>
    <t>96 Gal Bear Proof Toter</t>
  </si>
  <si>
    <t xml:space="preserve">Fiorito Enterprises, Inc. &amp; Rabanco Companies - G-60  </t>
  </si>
  <si>
    <t>Kent-Meridian Disposal Company, Allied Waste Services of Kent, &amp; Republic Services of Kent</t>
  </si>
  <si>
    <t>1.5 Yard</t>
  </si>
  <si>
    <t>20 Gallon</t>
  </si>
  <si>
    <t>5 Yard</t>
  </si>
  <si>
    <t>Total LG</t>
  </si>
  <si>
    <t>6th</t>
  </si>
  <si>
    <t>29th</t>
  </si>
  <si>
    <r>
      <t xml:space="preserve">Service Area: </t>
    </r>
    <r>
      <rPr>
        <b/>
        <sz val="10"/>
        <rFont val="Arial"/>
        <family val="2"/>
      </rPr>
      <t>Unincorporated King County</t>
    </r>
  </si>
  <si>
    <t>Item 105 -- Multi-family Service - Rates per Container</t>
  </si>
  <si>
    <t>Revised Page No. 28</t>
  </si>
  <si>
    <t>Revised Page No. 29</t>
  </si>
  <si>
    <t>NOTE:  The rates on this page apply to compactors with compaction ratios between 3.5 to 1 and 5 to 1</t>
  </si>
  <si>
    <t>11th</t>
  </si>
  <si>
    <t>Revised Page No. 39</t>
  </si>
  <si>
    <t>10th</t>
  </si>
  <si>
    <t>7th</t>
  </si>
  <si>
    <t>Note 1:  Description/rules related to recycling program are shown on page23.</t>
  </si>
  <si>
    <t>Note 2:  Description/rules related to yardwaste program are shown on page 24.</t>
  </si>
  <si>
    <t>Add'l Pick-up rate (C) per can/unit.  Service will be rendered on the normal scheduled pickup day for the</t>
  </si>
  <si>
    <t>Note 1 (C)</t>
  </si>
  <si>
    <t>$1.01 (A)</t>
  </si>
  <si>
    <t>$0.00 (A)</t>
  </si>
  <si>
    <t>Note 3 (N):</t>
  </si>
  <si>
    <t>lids will not close due to overfilling, or additional materials are placed on or near containers.</t>
  </si>
  <si>
    <t>32nd</t>
  </si>
  <si>
    <t>Note 3:  In addition to the recycling rates shown above, a recycling debit/(credit) of ($0.64) applies.</t>
  </si>
  <si>
    <t>$4.16 (A)</t>
  </si>
  <si>
    <t>$21.94 (A)</t>
  </si>
  <si>
    <t>33rd</t>
  </si>
  <si>
    <t>Recycling (credit)/debit (if applicable) is: ($0.28) per yard.</t>
  </si>
  <si>
    <t>Recycling debit/&lt;credit&gt; (if applicable) is: ($0.98) per yard.</t>
  </si>
  <si>
    <t>Recycling debit/&lt;credit&gt; (if applicable) is: ($1.40) per yard.</t>
  </si>
  <si>
    <t xml:space="preserve">4th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</si>
  <si>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</si>
  <si>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</si>
  <si>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</si>
  <si>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</si>
  <si>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</si>
  <si>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King County transfer starions and Landfills</t>
  </si>
  <si>
    <t>garbage</t>
  </si>
  <si>
    <t>$134.59 per ton (A)</t>
  </si>
  <si>
    <t>special waste</t>
  </si>
  <si>
    <t>$162.00 per ton (A)</t>
  </si>
  <si>
    <t>Rabanco Transfer Station</t>
  </si>
  <si>
    <t>CDL</t>
  </si>
  <si>
    <t>$92.23 per ton (A)</t>
  </si>
  <si>
    <t>Black River Transfer Station</t>
  </si>
  <si>
    <t>$80.60 per ton (A)</t>
  </si>
  <si>
    <t xml:space="preserve">Cedar Grove Composting, Inc. </t>
  </si>
  <si>
    <t xml:space="preserve">yardwaste </t>
  </si>
  <si>
    <t>40.95 per ton (A)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</si>
  <si>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</si>
  <si>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</si>
  <si>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</si>
  <si>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12th</t>
  </si>
  <si>
    <t xml:space="preserve">Lock rental  $10.00/mo./locking device </t>
  </si>
  <si>
    <t>40th</t>
  </si>
  <si>
    <t>Rates contained in this item include $ 1.73 per yard for recycling services.</t>
  </si>
  <si>
    <t>A gate obstruction charge of $1.50 will be assessed per pick up for opening, unlocking, or closing gates, or moving obstructions in order to pick up solid waste.</t>
  </si>
  <si>
    <t>Rates contained in this item include $ 6.07 per yard for recycling services.</t>
  </si>
  <si>
    <t>Rates contained in this item include $ 8.67 per yard for recycling services.</t>
  </si>
  <si>
    <t xml:space="preserve">In addition to all other applicable charges, a charge of $14.32 (A) per yard (assessed on a </t>
  </si>
  <si>
    <t xml:space="preserve">A gate obstruction charge of $1.50 will be assessed per pick up for opening, unlocking, or closing gates, or moving obstructions in order to pick up solid waste. </t>
  </si>
  <si>
    <t>Rick Waldren, Division Controller</t>
  </si>
  <si>
    <t>9.79 (A)</t>
  </si>
  <si>
    <t>16.05 (A)</t>
  </si>
  <si>
    <t>25.90 (A)</t>
  </si>
  <si>
    <t>37.19 (A)</t>
  </si>
  <si>
    <t>49.56 (A)</t>
  </si>
  <si>
    <t>14.77 (A)</t>
  </si>
  <si>
    <t>23.62 (A)</t>
  </si>
  <si>
    <t>31.82 (A)</t>
  </si>
  <si>
    <t>6.78 (A)</t>
  </si>
  <si>
    <t>$3.93 (A)</t>
  </si>
  <si>
    <t>$20.44 (A)</t>
  </si>
  <si>
    <t>$38.13 (A)</t>
  </si>
  <si>
    <t>$54.17 (A)</t>
  </si>
  <si>
    <t>$67.62 (A)</t>
  </si>
  <si>
    <t>$100.52 (A)</t>
  </si>
  <si>
    <t>$126.58 (A)</t>
  </si>
  <si>
    <t>$4.24 (A)</t>
  </si>
  <si>
    <t>$10.37 (A)</t>
  </si>
  <si>
    <t>$22.18 (A)</t>
  </si>
  <si>
    <t>$30.08(A)</t>
  </si>
  <si>
    <t>$30.08 (A)</t>
  </si>
  <si>
    <t>$41.60 (A)</t>
  </si>
  <si>
    <t>$59.38 (A)</t>
  </si>
  <si>
    <t>$74.56 (A)</t>
  </si>
  <si>
    <t>$110.93 (A)</t>
  </si>
  <si>
    <t>$140.45 (A)</t>
  </si>
  <si>
    <t>58.45 (A)</t>
  </si>
  <si>
    <t>2.74 (A)</t>
  </si>
  <si>
    <t>$6.97 (A)</t>
  </si>
  <si>
    <t>$8.83 (A)</t>
  </si>
  <si>
    <t>$8.91 (A)</t>
  </si>
  <si>
    <t>$10.35 (A)</t>
  </si>
  <si>
    <t>$12.87 (A)</t>
  </si>
  <si>
    <t>$23.68 (A)</t>
  </si>
  <si>
    <t>$31.93 (A)</t>
  </si>
  <si>
    <t>$45.05 (A)</t>
  </si>
  <si>
    <t>$62.72 (A)</t>
  </si>
  <si>
    <t>$77.73 (A)</t>
  </si>
  <si>
    <t>$116.74 (A)</t>
  </si>
  <si>
    <t>$143.09 (A)</t>
  </si>
  <si>
    <t>122.46 (A)</t>
  </si>
  <si>
    <t>$173.45 (A)</t>
  </si>
  <si>
    <t>216.27 (A)</t>
  </si>
  <si>
    <t>$256.45 (A)</t>
  </si>
  <si>
    <t>$297.07 (A)</t>
  </si>
  <si>
    <t>$374.40 (A)</t>
  </si>
  <si>
    <t>$136.00 (A)</t>
  </si>
  <si>
    <t>$208.60 (A)</t>
  </si>
  <si>
    <t>$265.78 (A)</t>
  </si>
  <si>
    <t>$322.85 (A)</t>
  </si>
  <si>
    <t>$379.78 (A)</t>
  </si>
  <si>
    <t>$436.16 (A)</t>
  </si>
  <si>
    <t>$14.49 (A)</t>
  </si>
  <si>
    <t>$6.41 (A)</t>
  </si>
  <si>
    <t>$9.59 (A)</t>
  </si>
  <si>
    <t>$8.61 (A)</t>
  </si>
  <si>
    <t>$9.80 (A)</t>
  </si>
  <si>
    <t>$12.04 (A)</t>
  </si>
  <si>
    <t>$116.39 (A)</t>
  </si>
  <si>
    <t>$161.31 (A)</t>
  </si>
  <si>
    <t>$198.05 (A)</t>
  </si>
  <si>
    <t>$232.16 (A)</t>
  </si>
  <si>
    <t>266.71 (A)</t>
  </si>
  <si>
    <t>$337.97 (A)</t>
  </si>
  <si>
    <t>$127.32 (A)</t>
  </si>
  <si>
    <t>$191.25 (A)</t>
  </si>
  <si>
    <t>$239.76 (A)</t>
  </si>
  <si>
    <t>$288.16 (A)</t>
  </si>
  <si>
    <t>$336.40 (A)</t>
  </si>
  <si>
    <t>$384.11 (A)</t>
  </si>
  <si>
    <t>$41.58 (A)</t>
  </si>
  <si>
    <t>$57.52 (A)</t>
  </si>
  <si>
    <t>$70.79 (A)</t>
  </si>
  <si>
    <t>106.33(A)</t>
  </si>
  <si>
    <t>$129.21 (A)</t>
  </si>
  <si>
    <t>$106.33 (A)</t>
  </si>
  <si>
    <t>$27.48 (A)</t>
  </si>
  <si>
    <t>$28.91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</si>
</sst>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&quot;$&quot;#,##0.00"/>
    <numFmt numFmtId="166" formatCode="0.0%"/>
    <numFmt numFmtId="167" formatCode="General_)"/>
    <numFmt numFmtId="168" formatCode="_(* #,##0.00_);_(* \(#,##0.00\);_(* &quot; &quot;??_);_(@_)"/>
    <numFmt numFmtId="169" formatCode="_(* #,##0_);_(* \(#,##0\);_(* &quot;0&quot;??_);_(@_)"/>
    <numFmt numFmtId="170" formatCode="0.00_)"/>
  </numFmts>
  <fonts count="56">
    <font>
      <sz val="10"/>
      <name val="Arial"/>
    </font>
    <font>
      <sz val="10"/>
      <name val="Arial"/>
    </font>
    <font>
      <sz val="10"/>
      <name val="Arial"/>
      <family val="2"/>
    </font>
    <font>
      <sz val="7.5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2"/>
      <name val="Arial MT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Helv"/>
    </font>
    <font>
      <b/>
      <sz val="10"/>
      <color indexed="10"/>
      <name val="Comic Sans MS"/>
      <family val="4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ahoma"/>
      <family val="2"/>
    </font>
    <font>
      <u/>
      <sz val="10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Helv"/>
    </font>
    <font>
      <b/>
      <sz val="14"/>
      <name val="Helv"/>
    </font>
    <font>
      <sz val="10"/>
      <color indexed="8"/>
      <name val="Arial"/>
      <family val="2"/>
    </font>
    <font>
      <sz val="24"/>
      <color indexed="13"/>
      <name val="Helv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8"/>
      <color rgb="FFD01947"/>
      <name val="Open Sans Extrabold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2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8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168" fontId="38" fillId="0" borderId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0" fontId="6" fillId="0" borderId="3">
      <alignment horizontal="left" wrapText="1"/>
    </xf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0" fontId="41" fillId="0" borderId="0"/>
    <xf numFmtId="43" fontId="7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169" fontId="2" fillId="0" borderId="0" applyNumberFormat="0" applyFont="0" applyBorder="0" applyAlignment="0">
      <alignment horizontal="centerContinuous"/>
    </xf>
    <xf numFmtId="0" fontId="37" fillId="0" borderId="0"/>
    <xf numFmtId="0" fontId="6" fillId="0" borderId="0" applyNumberFormat="0" applyFont="0" applyBorder="0" applyAlignment="0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14" fontId="2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" fontId="2" fillId="0" borderId="0">
      <alignment horizontal="center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2" borderId="0" applyNumberFormat="0" applyBorder="0" applyAlignment="0" applyProtection="0"/>
    <xf numFmtId="0" fontId="36" fillId="0" borderId="5" applyNumberFormat="0" applyAlignment="0" applyProtection="0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36" fillId="0" borderId="6">
      <alignment horizontal="left" vertical="center"/>
    </xf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10" fontId="7" fillId="23" borderId="3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48" fillId="24" borderId="4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37" fontId="43" fillId="0" borderId="0"/>
    <xf numFmtId="170" fontId="44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7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47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9" fillId="0" borderId="0">
      <alignment vertical="top"/>
    </xf>
    <xf numFmtId="0" fontId="2" fillId="0" borderId="0"/>
    <xf numFmtId="0" fontId="39" fillId="0" borderId="0"/>
    <xf numFmtId="0" fontId="39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51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0" fontId="39" fillId="0" borderId="0"/>
    <xf numFmtId="167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167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7" fontId="37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45" fillId="0" borderId="0"/>
    <xf numFmtId="0" fontId="39" fillId="0" borderId="0"/>
    <xf numFmtId="167" fontId="37" fillId="0" borderId="0"/>
    <xf numFmtId="167" fontId="37" fillId="0" borderId="0"/>
    <xf numFmtId="167" fontId="37" fillId="0" borderId="0"/>
    <xf numFmtId="167" fontId="37" fillId="0" borderId="0"/>
    <xf numFmtId="0" fontId="39" fillId="0" borderId="0"/>
    <xf numFmtId="0" fontId="39" fillId="0" borderId="0"/>
    <xf numFmtId="0" fontId="39" fillId="0" borderId="0"/>
    <xf numFmtId="167" fontId="37" fillId="0" borderId="0"/>
    <xf numFmtId="0" fontId="39" fillId="0" borderId="0"/>
    <xf numFmtId="0" fontId="51" fillId="0" borderId="0"/>
    <xf numFmtId="0" fontId="51" fillId="0" borderId="0"/>
    <xf numFmtId="0" fontId="51" fillId="0" borderId="0"/>
    <xf numFmtId="167" fontId="37" fillId="0" borderId="0"/>
    <xf numFmtId="0" fontId="39" fillId="0" borderId="0"/>
    <xf numFmtId="0" fontId="39" fillId="0" borderId="0"/>
    <xf numFmtId="167" fontId="37" fillId="0" borderId="0"/>
    <xf numFmtId="0" fontId="39" fillId="0" borderId="0"/>
    <xf numFmtId="167" fontId="37" fillId="0" borderId="0"/>
    <xf numFmtId="167" fontId="37" fillId="0" borderId="0"/>
    <xf numFmtId="0" fontId="39" fillId="0" borderId="0"/>
    <xf numFmtId="0" fontId="39" fillId="0" borderId="0"/>
    <xf numFmtId="0" fontId="33" fillId="0" borderId="0"/>
    <xf numFmtId="0" fontId="51" fillId="0" borderId="0"/>
    <xf numFmtId="0" fontId="51" fillId="0" borderId="0"/>
    <xf numFmtId="0" fontId="51" fillId="0" borderId="0"/>
    <xf numFmtId="0" fontId="33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3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7" fillId="26" borderId="11" applyNumberFormat="0" applyFont="0" applyAlignment="0" applyProtection="0"/>
    <xf numFmtId="0" fontId="51" fillId="29" borderId="29" applyNumberFormat="0" applyFont="0" applyAlignment="0" applyProtection="0"/>
    <xf numFmtId="0" fontId="16" fillId="29" borderId="29" applyNumberFormat="0" applyFont="0" applyAlignment="0" applyProtection="0"/>
    <xf numFmtId="0" fontId="2" fillId="29" borderId="29" applyNumberFormat="0" applyFont="0" applyAlignment="0" applyProtection="0"/>
    <xf numFmtId="0" fontId="51" fillId="29" borderId="29" applyNumberFormat="0" applyFont="0" applyAlignment="0" applyProtection="0"/>
    <xf numFmtId="0" fontId="47" fillId="29" borderId="29" applyNumberFormat="0" applyFont="0" applyAlignment="0" applyProtection="0"/>
    <xf numFmtId="0" fontId="51" fillId="29" borderId="29" applyNumberFormat="0" applyFont="0" applyAlignment="0" applyProtection="0"/>
    <xf numFmtId="0" fontId="37" fillId="29" borderId="29" applyNumberFormat="0" applyFon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0" fontId="29" fillId="20" borderId="12" applyNumberFormat="0" applyAlignment="0" applyProtection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3">
      <alignment horizontal="center"/>
    </xf>
    <xf numFmtId="0" fontId="39" fillId="27" borderId="0" applyNumberFormat="0" applyFont="0" applyBorder="0" applyAlignment="0" applyProtection="0"/>
    <xf numFmtId="0" fontId="37" fillId="0" borderId="0"/>
    <xf numFmtId="0" fontId="5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7" fontId="35" fillId="0" borderId="0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37" fillId="0" borderId="4"/>
    <xf numFmtId="0" fontId="50" fillId="28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8" fillId="0" borderId="15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48" fillId="0" borderId="4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16" applyFont="0" applyBorder="0">
      <alignment horizontal="left" wrapText="1"/>
    </xf>
  </cellStyleXfs>
  <cellXfs count="231">
    <xf numFmtId="0" fontId="0" fillId="0" borderId="0" xfId="0"/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9" xfId="0" applyFill="1" applyBorder="1"/>
    <xf numFmtId="0" fontId="0" fillId="0" borderId="6" xfId="0" applyFill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7" xfId="0" applyFont="1" applyFill="1" applyBorder="1"/>
    <xf numFmtId="0" fontId="7" fillId="0" borderId="3" xfId="0" applyFont="1" applyFill="1" applyBorder="1"/>
    <xf numFmtId="0" fontId="7" fillId="0" borderId="18" xfId="0" quotePrefix="1" applyFont="1" applyFill="1" applyBorder="1" applyAlignment="1">
      <alignment horizontal="left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0" xfId="0" applyFill="1"/>
    <xf numFmtId="0" fontId="0" fillId="0" borderId="23" xfId="0" applyFill="1" applyBorder="1"/>
    <xf numFmtId="0" fontId="0" fillId="0" borderId="16" xfId="0" applyFill="1" applyBorder="1" applyAlignment="1">
      <alignment horizontal="center"/>
    </xf>
    <xf numFmtId="0" fontId="0" fillId="0" borderId="24" xfId="0" applyFill="1" applyBorder="1"/>
    <xf numFmtId="0" fontId="0" fillId="0" borderId="25" xfId="0" applyFill="1" applyBorder="1"/>
    <xf numFmtId="0" fontId="0" fillId="0" borderId="16" xfId="0" applyFill="1" applyBorder="1"/>
    <xf numFmtId="0" fontId="3" fillId="0" borderId="16" xfId="0" applyFont="1" applyFill="1" applyBorder="1"/>
    <xf numFmtId="0" fontId="0" fillId="0" borderId="26" xfId="0" applyFill="1" applyBorder="1"/>
    <xf numFmtId="0" fontId="4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6" fillId="0" borderId="19" xfId="0" quotePrefix="1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0" fontId="0" fillId="0" borderId="19" xfId="0" applyFill="1" applyBorder="1" applyAlignment="1">
      <alignment horizontal="left" indent="1"/>
    </xf>
    <xf numFmtId="0" fontId="0" fillId="0" borderId="27" xfId="0" applyFill="1" applyBorder="1"/>
    <xf numFmtId="0" fontId="6" fillId="0" borderId="19" xfId="0" applyFont="1" applyFill="1" applyBorder="1"/>
    <xf numFmtId="0" fontId="0" fillId="0" borderId="3" xfId="0" applyFill="1" applyBorder="1"/>
    <xf numFmtId="0" fontId="0" fillId="0" borderId="23" xfId="0" applyFill="1" applyBorder="1" applyAlignment="1">
      <alignment horizontal="left"/>
    </xf>
    <xf numFmtId="0" fontId="0" fillId="0" borderId="23" xfId="0" quotePrefix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 indent="1"/>
    </xf>
    <xf numFmtId="0" fontId="2" fillId="0" borderId="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7" xfId="0" applyFill="1" applyBorder="1"/>
    <xf numFmtId="44" fontId="0" fillId="0" borderId="18" xfId="189" applyFont="1" applyFill="1" applyBorder="1"/>
    <xf numFmtId="44" fontId="0" fillId="0" borderId="3" xfId="189" applyFont="1" applyFill="1" applyBorder="1"/>
    <xf numFmtId="0" fontId="0" fillId="0" borderId="20" xfId="0" applyFill="1" applyBorder="1" applyAlignment="1">
      <alignment horizontal="left"/>
    </xf>
    <xf numFmtId="0" fontId="0" fillId="0" borderId="19" xfId="0" applyFill="1" applyBorder="1" applyAlignment="1">
      <alignment horizontal="right"/>
    </xf>
    <xf numFmtId="0" fontId="0" fillId="0" borderId="23" xfId="0" applyFill="1" applyBorder="1" applyAlignment="1">
      <alignment horizontal="left" indent="2"/>
    </xf>
    <xf numFmtId="0" fontId="0" fillId="0" borderId="23" xfId="0" quotePrefix="1" applyFill="1" applyBorder="1" applyAlignment="1">
      <alignment horizontal="left" indent="2"/>
    </xf>
    <xf numFmtId="0" fontId="6" fillId="0" borderId="0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4" fontId="1" fillId="0" borderId="3" xfId="189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44" fontId="0" fillId="0" borderId="0" xfId="189" applyFont="1" applyFill="1" applyBorder="1"/>
    <xf numFmtId="44" fontId="4" fillId="0" borderId="0" xfId="189" applyFont="1" applyFill="1" applyBorder="1" applyAlignment="1">
      <alignment horizontal="center"/>
    </xf>
    <xf numFmtId="44" fontId="4" fillId="0" borderId="3" xfId="189" applyFont="1" applyFill="1" applyBorder="1" applyAlignment="1">
      <alignment horizontal="center"/>
    </xf>
    <xf numFmtId="44" fontId="0" fillId="0" borderId="17" xfId="189" applyFont="1" applyFill="1" applyBorder="1" applyAlignment="1">
      <alignment horizontal="center"/>
    </xf>
    <xf numFmtId="44" fontId="0" fillId="0" borderId="17" xfId="189" applyFont="1" applyFill="1" applyBorder="1"/>
    <xf numFmtId="44" fontId="0" fillId="0" borderId="18" xfId="189" applyFont="1" applyFill="1" applyBorder="1" applyAlignment="1">
      <alignment horizontal="left"/>
    </xf>
    <xf numFmtId="0" fontId="2" fillId="0" borderId="0" xfId="414" applyFill="1"/>
    <xf numFmtId="0" fontId="2" fillId="0" borderId="26" xfId="414" applyFill="1" applyBorder="1"/>
    <xf numFmtId="0" fontId="2" fillId="0" borderId="16" xfId="414" applyFill="1" applyBorder="1"/>
    <xf numFmtId="0" fontId="2" fillId="0" borderId="25" xfId="414" applyFill="1" applyBorder="1"/>
    <xf numFmtId="0" fontId="2" fillId="0" borderId="24" xfId="414" applyFill="1" applyBorder="1"/>
    <xf numFmtId="0" fontId="2" fillId="0" borderId="0" xfId="414" applyFill="1" applyBorder="1"/>
    <xf numFmtId="0" fontId="2" fillId="0" borderId="23" xfId="414" applyFill="1" applyBorder="1"/>
    <xf numFmtId="0" fontId="2" fillId="0" borderId="0" xfId="414" applyFill="1" applyBorder="1" applyAlignment="1">
      <alignment horizontal="left"/>
    </xf>
    <xf numFmtId="0" fontId="2" fillId="0" borderId="23" xfId="414" applyFill="1" applyBorder="1" applyAlignment="1">
      <alignment horizontal="left"/>
    </xf>
    <xf numFmtId="0" fontId="4" fillId="0" borderId="0" xfId="414" applyFont="1" applyFill="1" applyBorder="1" applyAlignment="1">
      <alignment horizontal="center"/>
    </xf>
    <xf numFmtId="0" fontId="2" fillId="0" borderId="0" xfId="414" applyFont="1" applyFill="1" applyBorder="1" applyAlignment="1">
      <alignment horizontal="left"/>
    </xf>
    <xf numFmtId="0" fontId="6" fillId="0" borderId="23" xfId="414" applyFont="1" applyFill="1" applyBorder="1" applyAlignment="1">
      <alignment horizontal="left"/>
    </xf>
    <xf numFmtId="0" fontId="4" fillId="0" borderId="24" xfId="414" applyFont="1" applyFill="1" applyBorder="1" applyAlignment="1">
      <alignment horizontal="center"/>
    </xf>
    <xf numFmtId="0" fontId="2" fillId="0" borderId="23" xfId="414" applyFont="1" applyFill="1" applyBorder="1" applyAlignment="1">
      <alignment horizontal="left"/>
    </xf>
    <xf numFmtId="44" fontId="2" fillId="0" borderId="3" xfId="199" applyFill="1" applyBorder="1"/>
    <xf numFmtId="0" fontId="2" fillId="0" borderId="27" xfId="414" applyFill="1" applyBorder="1"/>
    <xf numFmtId="0" fontId="2" fillId="0" borderId="6" xfId="414" applyFill="1" applyBorder="1"/>
    <xf numFmtId="0" fontId="2" fillId="0" borderId="19" xfId="414" applyFill="1" applyBorder="1" applyAlignment="1">
      <alignment horizontal="left" indent="1"/>
    </xf>
    <xf numFmtId="0" fontId="6" fillId="0" borderId="19" xfId="414" applyFont="1" applyFill="1" applyBorder="1"/>
    <xf numFmtId="0" fontId="4" fillId="0" borderId="27" xfId="414" applyFont="1" applyFill="1" applyBorder="1" applyAlignment="1">
      <alignment horizontal="center"/>
    </xf>
    <xf numFmtId="0" fontId="2" fillId="0" borderId="6" xfId="414" applyFont="1" applyFill="1" applyBorder="1" applyAlignment="1">
      <alignment horizontal="center"/>
    </xf>
    <xf numFmtId="0" fontId="2" fillId="0" borderId="19" xfId="414" applyFont="1" applyFill="1" applyBorder="1" applyAlignment="1">
      <alignment horizontal="left" indent="1"/>
    </xf>
    <xf numFmtId="0" fontId="2" fillId="0" borderId="3" xfId="414" applyFill="1" applyBorder="1" applyAlignment="1">
      <alignment horizontal="center"/>
    </xf>
    <xf numFmtId="0" fontId="6" fillId="0" borderId="27" xfId="414" applyFont="1" applyFill="1" applyBorder="1" applyAlignment="1">
      <alignment horizontal="center"/>
    </xf>
    <xf numFmtId="0" fontId="6" fillId="0" borderId="6" xfId="414" applyFont="1" applyFill="1" applyBorder="1" applyAlignment="1">
      <alignment horizontal="center"/>
    </xf>
    <xf numFmtId="0" fontId="6" fillId="0" borderId="19" xfId="414" quotePrefix="1" applyFont="1" applyFill="1" applyBorder="1" applyAlignment="1">
      <alignment horizontal="left"/>
    </xf>
    <xf numFmtId="0" fontId="2" fillId="0" borderId="0" xfId="414" applyFill="1" applyBorder="1" applyAlignment="1">
      <alignment horizontal="center"/>
    </xf>
    <xf numFmtId="0" fontId="6" fillId="0" borderId="23" xfId="414" applyFont="1" applyFill="1" applyBorder="1"/>
    <xf numFmtId="0" fontId="2" fillId="0" borderId="16" xfId="414" applyFill="1" applyBorder="1" applyAlignment="1">
      <alignment horizontal="center"/>
    </xf>
    <xf numFmtId="0" fontId="2" fillId="0" borderId="22" xfId="414" applyFill="1" applyBorder="1"/>
    <xf numFmtId="0" fontId="2" fillId="0" borderId="21" xfId="414" applyFill="1" applyBorder="1"/>
    <xf numFmtId="0" fontId="2" fillId="0" borderId="20" xfId="414" applyFill="1" applyBorder="1"/>
    <xf numFmtId="0" fontId="2" fillId="0" borderId="3" xfId="414" applyFill="1" applyBorder="1"/>
    <xf numFmtId="0" fontId="4" fillId="0" borderId="23" xfId="414" applyFont="1" applyFill="1" applyBorder="1" applyAlignment="1">
      <alignment horizontal="center"/>
    </xf>
    <xf numFmtId="0" fontId="2" fillId="0" borderId="19" xfId="414" applyFill="1" applyBorder="1"/>
    <xf numFmtId="0" fontId="2" fillId="0" borderId="23" xfId="414" quotePrefix="1" applyFont="1" applyFill="1" applyBorder="1" applyAlignment="1">
      <alignment horizontal="left"/>
    </xf>
    <xf numFmtId="0" fontId="2" fillId="0" borderId="0" xfId="414" quotePrefix="1" applyFont="1" applyFill="1" applyBorder="1" applyAlignment="1">
      <alignment horizontal="left"/>
    </xf>
    <xf numFmtId="0" fontId="7" fillId="0" borderId="3" xfId="414" applyFont="1" applyFill="1" applyBorder="1" applyAlignment="1">
      <alignment horizontal="center"/>
    </xf>
    <xf numFmtId="0" fontId="2" fillId="0" borderId="19" xfId="414" quotePrefix="1" applyFill="1" applyBorder="1" applyAlignment="1">
      <alignment horizontal="left" indent="1"/>
    </xf>
    <xf numFmtId="0" fontId="2" fillId="0" borderId="0" xfId="414" quotePrefix="1" applyFill="1" applyBorder="1" applyAlignment="1">
      <alignment horizontal="left"/>
    </xf>
    <xf numFmtId="44" fontId="2" fillId="0" borderId="3" xfId="199" applyFont="1" applyFill="1" applyBorder="1" applyAlignment="1">
      <alignment horizontal="right"/>
    </xf>
    <xf numFmtId="0" fontId="4" fillId="0" borderId="20" xfId="414" applyFont="1" applyFill="1" applyBorder="1" applyAlignment="1">
      <alignment horizontal="center"/>
    </xf>
    <xf numFmtId="0" fontId="4" fillId="0" borderId="22" xfId="414" applyFont="1" applyFill="1" applyBorder="1" applyAlignment="1">
      <alignment horizontal="center"/>
    </xf>
    <xf numFmtId="0" fontId="2" fillId="0" borderId="25" xfId="414" applyFill="1" applyBorder="1" applyAlignment="1">
      <alignment horizontal="left" indent="1"/>
    </xf>
    <xf numFmtId="0" fontId="2" fillId="0" borderId="16" xfId="414" applyFill="1" applyBorder="1" applyAlignment="1"/>
    <xf numFmtId="0" fontId="2" fillId="0" borderId="0" xfId="414" applyFill="1" applyBorder="1" applyAlignment="1"/>
    <xf numFmtId="0" fontId="2" fillId="0" borderId="24" xfId="414" applyFill="1" applyBorder="1" applyAlignment="1"/>
    <xf numFmtId="0" fontId="5" fillId="0" borderId="3" xfId="0" applyFont="1" applyFill="1" applyBorder="1"/>
    <xf numFmtId="165" fontId="2" fillId="0" borderId="3" xfId="199" applyNumberFormat="1" applyFont="1" applyFill="1" applyBorder="1" applyAlignment="1">
      <alignment horizontal="center"/>
    </xf>
    <xf numFmtId="165" fontId="1" fillId="0" borderId="3" xfId="189" applyNumberFormat="1" applyFont="1" applyFill="1" applyBorder="1" applyAlignment="1">
      <alignment horizontal="center"/>
    </xf>
    <xf numFmtId="165" fontId="2" fillId="0" borderId="19" xfId="414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52" fillId="0" borderId="0" xfId="0" applyFont="1" applyFill="1"/>
    <xf numFmtId="0" fontId="2" fillId="0" borderId="0" xfId="0" applyFont="1" applyFill="1" applyBorder="1" applyAlignment="1">
      <alignment horizontal="left"/>
    </xf>
    <xf numFmtId="44" fontId="2" fillId="0" borderId="0" xfId="189" applyFont="1" applyFill="1" applyBorder="1" applyAlignment="1">
      <alignment horizontal="left"/>
    </xf>
    <xf numFmtId="0" fontId="53" fillId="0" borderId="0" xfId="0" applyFont="1" applyFill="1"/>
    <xf numFmtId="43" fontId="0" fillId="0" borderId="0" xfId="142" applyFont="1" applyFill="1"/>
    <xf numFmtId="0" fontId="5" fillId="0" borderId="2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2" fillId="0" borderId="23" xfId="0" applyFont="1" applyFill="1" applyBorder="1"/>
    <xf numFmtId="44" fontId="2" fillId="0" borderId="0" xfId="189" applyFont="1" applyFill="1"/>
    <xf numFmtId="166" fontId="2" fillId="0" borderId="0" xfId="615" applyNumberFormat="1" applyFont="1" applyFill="1"/>
    <xf numFmtId="0" fontId="2" fillId="0" borderId="0" xfId="0" applyFont="1" applyFill="1" applyBorder="1" applyAlignment="1"/>
    <xf numFmtId="43" fontId="0" fillId="0" borderId="0" xfId="142" applyFont="1" applyFill="1" applyBorder="1"/>
    <xf numFmtId="43" fontId="2" fillId="0" borderId="0" xfId="142" applyFont="1" applyFill="1" applyBorder="1" applyAlignment="1"/>
    <xf numFmtId="43" fontId="0" fillId="0" borderId="0" xfId="142" applyFont="1" applyFill="1" applyBorder="1" applyAlignment="1"/>
    <xf numFmtId="0" fontId="11" fillId="0" borderId="0" xfId="0" applyFont="1" applyFill="1" applyBorder="1" applyAlignment="1">
      <alignment horizontal="center"/>
    </xf>
    <xf numFmtId="0" fontId="53" fillId="0" borderId="0" xfId="414" applyFont="1" applyFill="1" applyBorder="1"/>
    <xf numFmtId="0" fontId="3" fillId="0" borderId="0" xfId="414" applyFont="1" applyFill="1" applyBorder="1"/>
    <xf numFmtId="0" fontId="3" fillId="0" borderId="16" xfId="414" applyFont="1" applyFill="1" applyBorder="1"/>
    <xf numFmtId="44" fontId="2" fillId="0" borderId="3" xfId="199" applyFont="1" applyFill="1" applyBorder="1" applyAlignment="1">
      <alignment horizontal="center"/>
    </xf>
    <xf numFmtId="44" fontId="2" fillId="0" borderId="3" xfId="199" applyNumberFormat="1" applyFont="1" applyFill="1" applyBorder="1" applyAlignment="1">
      <alignment horizontal="right"/>
    </xf>
    <xf numFmtId="165" fontId="2" fillId="0" borderId="0" xfId="199" applyNumberFormat="1" applyFont="1" applyFill="1" applyBorder="1" applyAlignment="1">
      <alignment horizontal="center"/>
    </xf>
    <xf numFmtId="44" fontId="10" fillId="0" borderId="18" xfId="189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23" xfId="0" applyFont="1" applyFill="1" applyBorder="1"/>
    <xf numFmtId="0" fontId="2" fillId="0" borderId="16" xfId="0" applyFont="1" applyFill="1" applyBorder="1" applyAlignment="1">
      <alignment horizontal="center"/>
    </xf>
    <xf numFmtId="44" fontId="10" fillId="0" borderId="18" xfId="189" applyNumberFormat="1" applyFont="1" applyFill="1" applyBorder="1" applyAlignment="1">
      <alignment horizontal="right"/>
    </xf>
    <xf numFmtId="165" fontId="2" fillId="0" borderId="19" xfId="199" applyNumberFormat="1" applyFont="1" applyFill="1" applyBorder="1" applyAlignment="1">
      <alignment horizontal="center"/>
    </xf>
    <xf numFmtId="44" fontId="0" fillId="0" borderId="0" xfId="189" applyFont="1" applyFill="1"/>
    <xf numFmtId="165" fontId="2" fillId="0" borderId="3" xfId="199" applyNumberFormat="1" applyFont="1" applyFill="1" applyBorder="1" applyAlignment="1">
      <alignment horizontal="right"/>
    </xf>
    <xf numFmtId="8" fontId="2" fillId="0" borderId="3" xfId="199" applyNumberFormat="1" applyFont="1" applyFill="1" applyBorder="1" applyAlignment="1">
      <alignment horizontal="right"/>
    </xf>
    <xf numFmtId="8" fontId="10" fillId="0" borderId="18" xfId="189" applyNumberFormat="1" applyFont="1" applyFill="1" applyBorder="1" applyAlignment="1">
      <alignment horizontal="right"/>
    </xf>
    <xf numFmtId="44" fontId="2" fillId="0" borderId="3" xfId="199" applyNumberFormat="1" applyFont="1" applyFill="1" applyBorder="1" applyAlignment="1">
      <alignment horizontal="center"/>
    </xf>
    <xf numFmtId="0" fontId="2" fillId="0" borderId="19" xfId="0" applyFont="1" applyFill="1" applyBorder="1"/>
    <xf numFmtId="165" fontId="0" fillId="0" borderId="19" xfId="0" applyNumberFormat="1" applyFill="1" applyBorder="1" applyAlignment="1">
      <alignment horizontal="right"/>
    </xf>
    <xf numFmtId="8" fontId="15" fillId="0" borderId="17" xfId="189" applyNumberFormat="1" applyFont="1" applyFill="1" applyBorder="1" applyAlignment="1">
      <alignment horizontal="right"/>
    </xf>
    <xf numFmtId="0" fontId="2" fillId="0" borderId="0" xfId="0" applyFont="1" applyFill="1" applyBorder="1"/>
    <xf numFmtId="0" fontId="0" fillId="0" borderId="24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16" xfId="0" applyNumberFormat="1" applyFill="1" applyBorder="1" applyAlignment="1">
      <alignment horizontal="left"/>
    </xf>
    <xf numFmtId="164" fontId="0" fillId="0" borderId="16" xfId="0" applyNumberFormat="1" applyFill="1" applyBorder="1" applyAlignment="1"/>
    <xf numFmtId="164" fontId="0" fillId="0" borderId="26" xfId="0" applyNumberFormat="1" applyFill="1" applyBorder="1" applyAlignment="1"/>
    <xf numFmtId="0" fontId="0" fillId="0" borderId="21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6" fillId="0" borderId="16" xfId="0" applyNumberFormat="1" applyFont="1" applyFill="1" applyBorder="1" applyAlignment="1"/>
    <xf numFmtId="0" fontId="5" fillId="0" borderId="20" xfId="414" applyFont="1" applyFill="1" applyBorder="1" applyAlignment="1">
      <alignment horizontal="center"/>
    </xf>
    <xf numFmtId="0" fontId="5" fillId="0" borderId="21" xfId="414" applyFont="1" applyFill="1" applyBorder="1" applyAlignment="1">
      <alignment horizontal="center"/>
    </xf>
    <xf numFmtId="0" fontId="5" fillId="0" borderId="22" xfId="414" applyFont="1" applyFill="1" applyBorder="1" applyAlignment="1">
      <alignment horizontal="center"/>
    </xf>
    <xf numFmtId="0" fontId="4" fillId="0" borderId="23" xfId="414" applyFont="1" applyFill="1" applyBorder="1" applyAlignment="1">
      <alignment horizontal="center"/>
    </xf>
    <xf numFmtId="0" fontId="4" fillId="0" borderId="0" xfId="414" applyFont="1" applyFill="1" applyBorder="1" applyAlignment="1">
      <alignment horizontal="center"/>
    </xf>
    <xf numFmtId="0" fontId="4" fillId="0" borderId="24" xfId="414" applyFont="1" applyFill="1" applyBorder="1" applyAlignment="1">
      <alignment horizontal="center"/>
    </xf>
    <xf numFmtId="0" fontId="2" fillId="0" borderId="20" xfId="414" applyFill="1" applyBorder="1" applyAlignment="1">
      <alignment horizontal="center"/>
    </xf>
    <xf numFmtId="0" fontId="2" fillId="0" borderId="22" xfId="414" applyFill="1" applyBorder="1" applyAlignment="1">
      <alignment horizontal="center"/>
    </xf>
    <xf numFmtId="0" fontId="2" fillId="0" borderId="25" xfId="414" applyFill="1" applyBorder="1" applyAlignment="1">
      <alignment horizontal="center"/>
    </xf>
    <xf numFmtId="0" fontId="2" fillId="0" borderId="26" xfId="414" applyFill="1" applyBorder="1" applyAlignment="1">
      <alignment horizontal="center"/>
    </xf>
    <xf numFmtId="0" fontId="2" fillId="0" borderId="0" xfId="414" applyFill="1" applyBorder="1"/>
    <xf numFmtId="0" fontId="4" fillId="0" borderId="2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4" fillId="0" borderId="23" xfId="0" quotePrefix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6" fillId="0" borderId="26" xfId="0" applyNumberFormat="1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165" fontId="2" fillId="0" borderId="20" xfId="199" applyNumberFormat="1" applyFont="1" applyFill="1" applyBorder="1" applyAlignment="1">
      <alignment horizontal="center" vertical="center"/>
    </xf>
    <xf numFmtId="165" fontId="2" fillId="0" borderId="22" xfId="199" applyNumberFormat="1" applyFont="1" applyFill="1" applyBorder="1" applyAlignment="1">
      <alignment horizontal="center" vertical="center"/>
    </xf>
    <xf numFmtId="165" fontId="2" fillId="0" borderId="25" xfId="199" applyNumberFormat="1" applyFont="1" applyFill="1" applyBorder="1" applyAlignment="1">
      <alignment horizontal="center" vertical="center"/>
    </xf>
    <xf numFmtId="165" fontId="2" fillId="0" borderId="26" xfId="199" applyNumberFormat="1" applyFont="1" applyFill="1" applyBorder="1" applyAlignment="1">
      <alignment horizontal="center" vertical="center"/>
    </xf>
    <xf numFmtId="165" fontId="2" fillId="0" borderId="22" xfId="199" applyNumberFormat="1" applyFill="1" applyBorder="1" applyAlignment="1">
      <alignment horizontal="center" vertical="center"/>
    </xf>
    <xf numFmtId="165" fontId="2" fillId="0" borderId="26" xfId="199" applyNumberFormat="1" applyFill="1" applyBorder="1" applyAlignment="1">
      <alignment horizontal="center" vertical="center"/>
    </xf>
    <xf numFmtId="0" fontId="2" fillId="0" borderId="25" xfId="414" applyFill="1" applyBorder="1" applyAlignment="1">
      <alignment horizontal="center" vertical="center"/>
    </xf>
    <xf numFmtId="0" fontId="2" fillId="0" borderId="26" xfId="414" applyFill="1" applyBorder="1" applyAlignment="1">
      <alignment horizontal="center" vertical="center"/>
    </xf>
    <xf numFmtId="165" fontId="2" fillId="0" borderId="19" xfId="199" applyNumberFormat="1" applyFont="1" applyFill="1" applyBorder="1" applyAlignment="1">
      <alignment horizontal="center" vertical="center"/>
    </xf>
    <xf numFmtId="165" fontId="2" fillId="0" borderId="27" xfId="199" applyNumberFormat="1" applyFont="1" applyFill="1" applyBorder="1" applyAlignment="1">
      <alignment horizontal="center" vertical="center"/>
    </xf>
    <xf numFmtId="0" fontId="2" fillId="0" borderId="23" xfId="414" applyFill="1" applyBorder="1" applyAlignment="1">
      <alignment horizontal="center"/>
    </xf>
    <xf numFmtId="0" fontId="2" fillId="0" borderId="24" xfId="414" applyFill="1" applyBorder="1" applyAlignment="1">
      <alignment horizontal="center"/>
    </xf>
    <xf numFmtId="0" fontId="2" fillId="0" borderId="20" xfId="414" applyFont="1" applyFill="1" applyBorder="1" applyAlignment="1">
      <alignment horizontal="center"/>
    </xf>
    <xf numFmtId="0" fontId="2" fillId="0" borderId="22" xfId="414" applyFont="1" applyFill="1" applyBorder="1" applyAlignment="1">
      <alignment horizontal="center"/>
    </xf>
    <xf numFmtId="164" fontId="0" fillId="0" borderId="26" xfId="0" applyNumberFormat="1" applyFill="1" applyBorder="1" applyAlignment="1">
      <alignment horizontal="left"/>
    </xf>
    <xf numFmtId="0" fontId="2" fillId="0" borderId="0" xfId="414" applyFill="1" applyBorder="1" applyAlignment="1">
      <alignment horizontal="center"/>
    </xf>
    <xf numFmtId="0" fontId="2" fillId="0" borderId="19" xfId="414" applyFill="1" applyBorder="1" applyAlignment="1">
      <alignment horizontal="center"/>
    </xf>
    <xf numFmtId="0" fontId="2" fillId="0" borderId="6" xfId="414" applyFill="1" applyBorder="1" applyAlignment="1">
      <alignment horizontal="center"/>
    </xf>
    <xf numFmtId="0" fontId="4" fillId="0" borderId="23" xfId="414" quotePrefix="1" applyFont="1" applyFill="1" applyBorder="1" applyAlignment="1">
      <alignment horizontal="center"/>
    </xf>
    <xf numFmtId="0" fontId="2" fillId="0" borderId="23" xfId="414" quotePrefix="1" applyFill="1" applyBorder="1" applyAlignment="1">
      <alignment horizontal="center"/>
    </xf>
    <xf numFmtId="0" fontId="2" fillId="0" borderId="0" xfId="414" quotePrefix="1" applyFill="1" applyBorder="1" applyAlignment="1">
      <alignment horizontal="center"/>
    </xf>
    <xf numFmtId="0" fontId="2" fillId="0" borderId="24" xfId="414" quotePrefix="1" applyFill="1" applyBorder="1" applyAlignment="1">
      <alignment horizontal="center"/>
    </xf>
    <xf numFmtId="0" fontId="2" fillId="0" borderId="27" xfId="414" applyFill="1" applyBorder="1" applyAlignment="1">
      <alignment horizontal="center"/>
    </xf>
  </cellXfs>
  <cellStyles count="798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5 3" xfId="14"/>
    <cellStyle name="20% - Accent5 4" xfId="15"/>
    <cellStyle name="20% - Accent6 2" xfId="16"/>
    <cellStyle name="20% - Accent6 3" xfId="17"/>
    <cellStyle name="20% - Accent6 4" xfId="18"/>
    <cellStyle name="40% - Accent1 2" xfId="19"/>
    <cellStyle name="40% - Accent1 3" xfId="20"/>
    <cellStyle name="40% - Accent1 4" xfId="21"/>
    <cellStyle name="40% - Accent2 2" xfId="22"/>
    <cellStyle name="40% - Accent2 3" xfId="23"/>
    <cellStyle name="40% - Accent2 4" xfId="24"/>
    <cellStyle name="40% - Accent3 2" xfId="25"/>
    <cellStyle name="40% - Accent3 3" xfId="26"/>
    <cellStyle name="40% - Accent3 4" xfId="27"/>
    <cellStyle name="40% - Accent4 2" xfId="28"/>
    <cellStyle name="40% - Accent4 3" xfId="29"/>
    <cellStyle name="40% - Accent4 4" xfId="30"/>
    <cellStyle name="40% - Accent5 2" xfId="31"/>
    <cellStyle name="40% - Accent5 3" xfId="32"/>
    <cellStyle name="40% - Accent5 4" xfId="33"/>
    <cellStyle name="40% - Accent6 2" xfId="34"/>
    <cellStyle name="40% - Accent6 3" xfId="35"/>
    <cellStyle name="40% - Accent6 4" xfId="36"/>
    <cellStyle name="60% - Accent1 2" xfId="37"/>
    <cellStyle name="60% - Accent1 3" xfId="38"/>
    <cellStyle name="60% - Accent1 4" xfId="39"/>
    <cellStyle name="60% - Accent2 2" xfId="40"/>
    <cellStyle name="60% - Accent2 3" xfId="41"/>
    <cellStyle name="60% - Accent2 4" xfId="42"/>
    <cellStyle name="60% - Accent3 2" xfId="43"/>
    <cellStyle name="60% - Accent3 3" xfId="44"/>
    <cellStyle name="60% - Accent3 4" xfId="45"/>
    <cellStyle name="60% - Accent4 2" xfId="46"/>
    <cellStyle name="60% - Accent4 3" xfId="47"/>
    <cellStyle name="60% - Accent4 4" xfId="48"/>
    <cellStyle name="60% - Accent5 2" xfId="49"/>
    <cellStyle name="60% - Accent5 3" xfId="50"/>
    <cellStyle name="60% - Accent5 4" xfId="51"/>
    <cellStyle name="60% - Accent6 2" xfId="52"/>
    <cellStyle name="60% - Accent6 3" xfId="53"/>
    <cellStyle name="60% - Accent6 4" xfId="54"/>
    <cellStyle name="Accent1 2" xfId="55"/>
    <cellStyle name="Accent1 3" xfId="56"/>
    <cellStyle name="Accent1 4" xfId="57"/>
    <cellStyle name="Accent2 2" xfId="58"/>
    <cellStyle name="Accent2 3" xfId="59"/>
    <cellStyle name="Accent2 4" xfId="60"/>
    <cellStyle name="Accent3 2" xfId="61"/>
    <cellStyle name="Accent3 3" xfId="62"/>
    <cellStyle name="Accent3 4" xfId="63"/>
    <cellStyle name="Accent4 2" xfId="64"/>
    <cellStyle name="Accent4 3" xfId="65"/>
    <cellStyle name="Accent4 4" xfId="66"/>
    <cellStyle name="Accent5 2" xfId="67"/>
    <cellStyle name="Accent5 3" xfId="68"/>
    <cellStyle name="Accent5 4" xfId="69"/>
    <cellStyle name="Accent6 2" xfId="70"/>
    <cellStyle name="Accent6 3" xfId="71"/>
    <cellStyle name="Accent6 4" xfId="72"/>
    <cellStyle name="Bad 2" xfId="73"/>
    <cellStyle name="Bad 3" xfId="74"/>
    <cellStyle name="Bad 4" xfId="75"/>
    <cellStyle name="Calculation 2" xfId="76"/>
    <cellStyle name="Calculation 2 10" xfId="77"/>
    <cellStyle name="Calculation 2 11" xfId="78"/>
    <cellStyle name="Calculation 2 12" xfId="79"/>
    <cellStyle name="Calculation 2 13" xfId="80"/>
    <cellStyle name="Calculation 2 14" xfId="81"/>
    <cellStyle name="Calculation 2 15" xfId="82"/>
    <cellStyle name="Calculation 2 16" xfId="83"/>
    <cellStyle name="Calculation 2 17" xfId="84"/>
    <cellStyle name="Calculation 2 18" xfId="85"/>
    <cellStyle name="Calculation 2 19" xfId="86"/>
    <cellStyle name="Calculation 2 2" xfId="87"/>
    <cellStyle name="Calculation 2 20" xfId="88"/>
    <cellStyle name="Calculation 2 21" xfId="89"/>
    <cellStyle name="Calculation 2 3" xfId="90"/>
    <cellStyle name="Calculation 2 4" xfId="91"/>
    <cellStyle name="Calculation 2 5" xfId="92"/>
    <cellStyle name="Calculation 2 6" xfId="93"/>
    <cellStyle name="Calculation 2 7" xfId="94"/>
    <cellStyle name="Calculation 2 8" xfId="95"/>
    <cellStyle name="Calculation 2 9" xfId="96"/>
    <cellStyle name="Calculation 3" xfId="97"/>
    <cellStyle name="Calculation 3 10" xfId="98"/>
    <cellStyle name="Calculation 3 11" xfId="99"/>
    <cellStyle name="Calculation 3 12" xfId="100"/>
    <cellStyle name="Calculation 3 13" xfId="101"/>
    <cellStyle name="Calculation 3 14" xfId="102"/>
    <cellStyle name="Calculation 3 15" xfId="103"/>
    <cellStyle name="Calculation 3 16" xfId="104"/>
    <cellStyle name="Calculation 3 17" xfId="105"/>
    <cellStyle name="Calculation 3 18" xfId="106"/>
    <cellStyle name="Calculation 3 19" xfId="107"/>
    <cellStyle name="Calculation 3 2" xfId="108"/>
    <cellStyle name="Calculation 3 20" xfId="109"/>
    <cellStyle name="Calculation 3 21" xfId="110"/>
    <cellStyle name="Calculation 3 3" xfId="111"/>
    <cellStyle name="Calculation 3 4" xfId="112"/>
    <cellStyle name="Calculation 3 5" xfId="113"/>
    <cellStyle name="Calculation 3 6" xfId="114"/>
    <cellStyle name="Calculation 3 7" xfId="115"/>
    <cellStyle name="Calculation 3 8" xfId="116"/>
    <cellStyle name="Calculation 3 9" xfId="117"/>
    <cellStyle name="Calculation 4" xfId="118"/>
    <cellStyle name="Check" xfId="119"/>
    <cellStyle name="Check Cell 2" xfId="120"/>
    <cellStyle name="Check Cell 3" xfId="121"/>
    <cellStyle name="Check Cell 4" xfId="122"/>
    <cellStyle name="ColumnHeading" xfId="123"/>
    <cellStyle name="ColumnHeading 10" xfId="124"/>
    <cellStyle name="ColumnHeading 11" xfId="125"/>
    <cellStyle name="ColumnHeading 12" xfId="126"/>
    <cellStyle name="ColumnHeading 13" xfId="127"/>
    <cellStyle name="ColumnHeading 14" xfId="128"/>
    <cellStyle name="ColumnHeading 15" xfId="129"/>
    <cellStyle name="ColumnHeading 16" xfId="130"/>
    <cellStyle name="ColumnHeading 17" xfId="131"/>
    <cellStyle name="ColumnHeading 18" xfId="132"/>
    <cellStyle name="ColumnHeading 19" xfId="133"/>
    <cellStyle name="ColumnHeading 2" xfId="134"/>
    <cellStyle name="ColumnHeading 3" xfId="135"/>
    <cellStyle name="ColumnHeading 4" xfId="136"/>
    <cellStyle name="ColumnHeading 5" xfId="137"/>
    <cellStyle name="ColumnHeading 6" xfId="138"/>
    <cellStyle name="ColumnHeading 7" xfId="139"/>
    <cellStyle name="ColumnHeading 8" xfId="140"/>
    <cellStyle name="ColumnHeading 9" xfId="141"/>
    <cellStyle name="Comma" xfId="142" builtinId="3"/>
    <cellStyle name="Comma 10" xfId="143"/>
    <cellStyle name="Comma 11" xfId="144"/>
    <cellStyle name="Comma 12" xfId="145"/>
    <cellStyle name="Comma 13" xfId="146"/>
    <cellStyle name="Comma 14" xfId="147"/>
    <cellStyle name="Comma 15" xfId="148"/>
    <cellStyle name="Comma 16" xfId="149"/>
    <cellStyle name="Comma 17" xfId="150"/>
    <cellStyle name="Comma 2" xfId="151"/>
    <cellStyle name="Comma 2 2" xfId="152"/>
    <cellStyle name="Comma 2 2 2" xfId="153"/>
    <cellStyle name="Comma 2 2 3" xfId="154"/>
    <cellStyle name="Comma 2 3" xfId="155"/>
    <cellStyle name="Comma 2 4" xfId="156"/>
    <cellStyle name="Comma 3" xfId="157"/>
    <cellStyle name="Comma 3 2" xfId="158"/>
    <cellStyle name="Comma 3 2 2" xfId="159"/>
    <cellStyle name="Comma 3 3" xfId="160"/>
    <cellStyle name="Comma 4" xfId="161"/>
    <cellStyle name="Comma 4 2" xfId="162"/>
    <cellStyle name="Comma 4 3" xfId="163"/>
    <cellStyle name="Comma 5" xfId="164"/>
    <cellStyle name="Comma 5 2" xfId="165"/>
    <cellStyle name="Comma 5 2 2" xfId="166"/>
    <cellStyle name="Comma 5 2 3" xfId="167"/>
    <cellStyle name="Comma 5 3" xfId="168"/>
    <cellStyle name="Comma 5 3 2" xfId="169"/>
    <cellStyle name="Comma 5 3 3" xfId="170"/>
    <cellStyle name="Comma 5 4" xfId="171"/>
    <cellStyle name="Comma 5 4 2" xfId="172"/>
    <cellStyle name="Comma 5 4 3" xfId="173"/>
    <cellStyle name="Comma 5 5" xfId="174"/>
    <cellStyle name="Comma 5 5 2" xfId="175"/>
    <cellStyle name="Comma 5 5 3" xfId="176"/>
    <cellStyle name="Comma 5 6" xfId="177"/>
    <cellStyle name="Comma 5 6 2" xfId="178"/>
    <cellStyle name="Comma 5 6 3" xfId="179"/>
    <cellStyle name="Comma 5 7" xfId="180"/>
    <cellStyle name="Comma 5 7 2" xfId="181"/>
    <cellStyle name="Comma 5 7 3" xfId="182"/>
    <cellStyle name="Comma 5 8" xfId="183"/>
    <cellStyle name="Comma 5 9" xfId="184"/>
    <cellStyle name="Comma 6" xfId="185"/>
    <cellStyle name="Comma 7" xfId="186"/>
    <cellStyle name="Comma 8" xfId="187"/>
    <cellStyle name="Comma 9" xfId="188"/>
    <cellStyle name="Currency" xfId="189" builtinId="4"/>
    <cellStyle name="Currency 10" xfId="190"/>
    <cellStyle name="Currency 10 2" xfId="191"/>
    <cellStyle name="Currency 10 3" xfId="192"/>
    <cellStyle name="Currency 11" xfId="193"/>
    <cellStyle name="Currency 12" xfId="194"/>
    <cellStyle name="Currency 13" xfId="195"/>
    <cellStyle name="Currency 14" xfId="196"/>
    <cellStyle name="Currency 15" xfId="197"/>
    <cellStyle name="Currency 16" xfId="198"/>
    <cellStyle name="Currency 2" xfId="199"/>
    <cellStyle name="Currency 2 2" xfId="200"/>
    <cellStyle name="Currency 2 2 2" xfId="201"/>
    <cellStyle name="Currency 2 3" xfId="202"/>
    <cellStyle name="Currency 2 3 2" xfId="203"/>
    <cellStyle name="Currency 2 4" xfId="204"/>
    <cellStyle name="Currency 3" xfId="205"/>
    <cellStyle name="Currency 3 2" xfId="206"/>
    <cellStyle name="Currency 3 3" xfId="207"/>
    <cellStyle name="Currency 4" xfId="208"/>
    <cellStyle name="Currency 5" xfId="209"/>
    <cellStyle name="Currency 5 2" xfId="210"/>
    <cellStyle name="Currency 5 3" xfId="211"/>
    <cellStyle name="Currency 5 4" xfId="212"/>
    <cellStyle name="Currency 6" xfId="213"/>
    <cellStyle name="Currency 6 2" xfId="214"/>
    <cellStyle name="Currency 6 3" xfId="215"/>
    <cellStyle name="Currency 7" xfId="216"/>
    <cellStyle name="Currency 7 2" xfId="217"/>
    <cellStyle name="Currency 7 3" xfId="218"/>
    <cellStyle name="Currency 8" xfId="219"/>
    <cellStyle name="Currency 8 2" xfId="220"/>
    <cellStyle name="Currency 8 3" xfId="221"/>
    <cellStyle name="Currency 9" xfId="222"/>
    <cellStyle name="Currency 9 2" xfId="223"/>
    <cellStyle name="Currency 9 3" xfId="224"/>
    <cellStyle name="current day" xfId="225"/>
    <cellStyle name="Custom - Style8" xfId="226"/>
    <cellStyle name="DAILY_TITLE" xfId="227"/>
    <cellStyle name="Data   - Style2" xfId="228"/>
    <cellStyle name="Data   - Style2 10" xfId="229"/>
    <cellStyle name="Data   - Style2 11" xfId="230"/>
    <cellStyle name="Data   - Style2 12" xfId="231"/>
    <cellStyle name="Data   - Style2 13" xfId="232"/>
    <cellStyle name="Data   - Style2 14" xfId="233"/>
    <cellStyle name="Data   - Style2 15" xfId="234"/>
    <cellStyle name="Data   - Style2 16" xfId="235"/>
    <cellStyle name="Data   - Style2 17" xfId="236"/>
    <cellStyle name="Data   - Style2 18" xfId="237"/>
    <cellStyle name="Data   - Style2 19" xfId="238"/>
    <cellStyle name="Data   - Style2 2" xfId="239"/>
    <cellStyle name="Data   - Style2 20" xfId="240"/>
    <cellStyle name="Data   - Style2 21" xfId="241"/>
    <cellStyle name="Data   - Style2 3" xfId="242"/>
    <cellStyle name="Data   - Style2 4" xfId="243"/>
    <cellStyle name="Data   - Style2 5" xfId="244"/>
    <cellStyle name="Data   - Style2 6" xfId="245"/>
    <cellStyle name="Data   - Style2 7" xfId="246"/>
    <cellStyle name="Data   - Style2 8" xfId="247"/>
    <cellStyle name="Data   - Style2 9" xfId="248"/>
    <cellStyle name="date" xfId="249"/>
    <cellStyle name="Explanatory Text 2" xfId="250"/>
    <cellStyle name="Explanatory Text 3" xfId="251"/>
    <cellStyle name="Explanatory Text 4" xfId="252"/>
    <cellStyle name="fish" xfId="253"/>
    <cellStyle name="Good 2" xfId="254"/>
    <cellStyle name="Good 3" xfId="255"/>
    <cellStyle name="Good 4" xfId="256"/>
    <cellStyle name="Grey" xfId="257"/>
    <cellStyle name="Header1" xfId="258"/>
    <cellStyle name="Header2" xfId="259"/>
    <cellStyle name="Header2 10" xfId="260"/>
    <cellStyle name="Header2 11" xfId="261"/>
    <cellStyle name="Header2 12" xfId="262"/>
    <cellStyle name="Header2 13" xfId="263"/>
    <cellStyle name="Header2 14" xfId="264"/>
    <cellStyle name="Header2 15" xfId="265"/>
    <cellStyle name="Header2 16" xfId="266"/>
    <cellStyle name="Header2 17" xfId="267"/>
    <cellStyle name="Header2 18" xfId="268"/>
    <cellStyle name="Header2 19" xfId="269"/>
    <cellStyle name="Header2 2" xfId="270"/>
    <cellStyle name="Header2 20" xfId="271"/>
    <cellStyle name="Header2 3" xfId="272"/>
    <cellStyle name="Header2 4" xfId="273"/>
    <cellStyle name="Header2 5" xfId="274"/>
    <cellStyle name="Header2 6" xfId="275"/>
    <cellStyle name="Header2 7" xfId="276"/>
    <cellStyle name="Header2 8" xfId="277"/>
    <cellStyle name="Header2 9" xfId="278"/>
    <cellStyle name="Heading 1 2" xfId="279"/>
    <cellStyle name="Heading 1 3" xfId="280"/>
    <cellStyle name="Heading 1 4" xfId="281"/>
    <cellStyle name="Heading 2 2" xfId="282"/>
    <cellStyle name="Heading 2 3" xfId="283"/>
    <cellStyle name="Heading 2 4" xfId="284"/>
    <cellStyle name="Heading 3 2" xfId="285"/>
    <cellStyle name="Heading 3 3" xfId="286"/>
    <cellStyle name="Heading 3 4" xfId="287"/>
    <cellStyle name="Heading 4 2" xfId="288"/>
    <cellStyle name="Heading 4 3" xfId="289"/>
    <cellStyle name="Heading 4 4" xfId="290"/>
    <cellStyle name="Hyperlink 2" xfId="291"/>
    <cellStyle name="Hyperlink 3" xfId="292"/>
    <cellStyle name="Input [yellow]" xfId="293"/>
    <cellStyle name="Input [yellow] 10" xfId="294"/>
    <cellStyle name="Input [yellow] 11" xfId="295"/>
    <cellStyle name="Input [yellow] 12" xfId="296"/>
    <cellStyle name="Input [yellow] 13" xfId="297"/>
    <cellStyle name="Input [yellow] 14" xfId="298"/>
    <cellStyle name="Input [yellow] 15" xfId="299"/>
    <cellStyle name="Input [yellow] 16" xfId="300"/>
    <cellStyle name="Input [yellow] 17" xfId="301"/>
    <cellStyle name="Input [yellow] 18" xfId="302"/>
    <cellStyle name="Input [yellow] 19" xfId="303"/>
    <cellStyle name="Input [yellow] 2" xfId="304"/>
    <cellStyle name="Input [yellow] 3" xfId="305"/>
    <cellStyle name="Input [yellow] 4" xfId="306"/>
    <cellStyle name="Input [yellow] 5" xfId="307"/>
    <cellStyle name="Input [yellow] 6" xfId="308"/>
    <cellStyle name="Input [yellow] 7" xfId="309"/>
    <cellStyle name="Input [yellow] 8" xfId="310"/>
    <cellStyle name="Input [yellow] 9" xfId="311"/>
    <cellStyle name="Input 2" xfId="312"/>
    <cellStyle name="Input 2 10" xfId="313"/>
    <cellStyle name="Input 2 11" xfId="314"/>
    <cellStyle name="Input 2 12" xfId="315"/>
    <cellStyle name="Input 2 13" xfId="316"/>
    <cellStyle name="Input 2 14" xfId="317"/>
    <cellStyle name="Input 2 15" xfId="318"/>
    <cellStyle name="Input 2 16" xfId="319"/>
    <cellStyle name="Input 2 17" xfId="320"/>
    <cellStyle name="Input 2 18" xfId="321"/>
    <cellStyle name="Input 2 19" xfId="322"/>
    <cellStyle name="Input 2 2" xfId="323"/>
    <cellStyle name="Input 2 20" xfId="324"/>
    <cellStyle name="Input 2 21" xfId="325"/>
    <cellStyle name="Input 2 3" xfId="326"/>
    <cellStyle name="Input 2 4" xfId="327"/>
    <cellStyle name="Input 2 5" xfId="328"/>
    <cellStyle name="Input 2 6" xfId="329"/>
    <cellStyle name="Input 2 7" xfId="330"/>
    <cellStyle name="Input 2 8" xfId="331"/>
    <cellStyle name="Input 2 9" xfId="332"/>
    <cellStyle name="Input 3" xfId="333"/>
    <cellStyle name="Input 3 10" xfId="334"/>
    <cellStyle name="Input 3 11" xfId="335"/>
    <cellStyle name="Input 3 12" xfId="336"/>
    <cellStyle name="Input 3 13" xfId="337"/>
    <cellStyle name="Input 3 14" xfId="338"/>
    <cellStyle name="Input 3 15" xfId="339"/>
    <cellStyle name="Input 3 16" xfId="340"/>
    <cellStyle name="Input 3 17" xfId="341"/>
    <cellStyle name="Input 3 18" xfId="342"/>
    <cellStyle name="Input 3 19" xfId="343"/>
    <cellStyle name="Input 3 2" xfId="344"/>
    <cellStyle name="Input 3 20" xfId="345"/>
    <cellStyle name="Input 3 21" xfId="346"/>
    <cellStyle name="Input 3 3" xfId="347"/>
    <cellStyle name="Input 3 4" xfId="348"/>
    <cellStyle name="Input 3 5" xfId="349"/>
    <cellStyle name="Input 3 6" xfId="350"/>
    <cellStyle name="Input 3 7" xfId="351"/>
    <cellStyle name="Input 3 8" xfId="352"/>
    <cellStyle name="Input 3 9" xfId="353"/>
    <cellStyle name="Input 4" xfId="354"/>
    <cellStyle name="Input 5" xfId="355"/>
    <cellStyle name="Input 6" xfId="356"/>
    <cellStyle name="Input 7" xfId="357"/>
    <cellStyle name="Input 8" xfId="358"/>
    <cellStyle name="Input 9" xfId="359"/>
    <cellStyle name="Labels - Style3" xfId="360"/>
    <cellStyle name="Labels - Style3 10" xfId="361"/>
    <cellStyle name="Labels - Style3 11" xfId="362"/>
    <cellStyle name="Labels - Style3 12" xfId="363"/>
    <cellStyle name="Labels - Style3 13" xfId="364"/>
    <cellStyle name="Labels - Style3 14" xfId="365"/>
    <cellStyle name="Labels - Style3 15" xfId="366"/>
    <cellStyle name="Labels - Style3 16" xfId="367"/>
    <cellStyle name="Labels - Style3 17" xfId="368"/>
    <cellStyle name="Labels - Style3 18" xfId="369"/>
    <cellStyle name="Labels - Style3 19" xfId="370"/>
    <cellStyle name="Labels - Style3 2" xfId="371"/>
    <cellStyle name="Labels - Style3 20" xfId="372"/>
    <cellStyle name="Labels - Style3 21" xfId="373"/>
    <cellStyle name="Labels - Style3 3" xfId="374"/>
    <cellStyle name="Labels - Style3 4" xfId="375"/>
    <cellStyle name="Labels - Style3 5" xfId="376"/>
    <cellStyle name="Labels - Style3 6" xfId="377"/>
    <cellStyle name="Labels - Style3 7" xfId="378"/>
    <cellStyle name="Labels - Style3 8" xfId="379"/>
    <cellStyle name="Labels - Style3 9" xfId="380"/>
    <cellStyle name="Linked Cell 2" xfId="381"/>
    <cellStyle name="Linked Cell 3" xfId="382"/>
    <cellStyle name="Linked Cell 4" xfId="383"/>
    <cellStyle name="Neutral 2" xfId="384"/>
    <cellStyle name="Neutral 3" xfId="385"/>
    <cellStyle name="Neutral 4" xfId="386"/>
    <cellStyle name="no dec" xfId="387"/>
    <cellStyle name="Normal" xfId="0" builtinId="0"/>
    <cellStyle name="Normal - Style1" xfId="388"/>
    <cellStyle name="Normal 10" xfId="389"/>
    <cellStyle name="Normal 10 2" xfId="390"/>
    <cellStyle name="Normal 10 3" xfId="391"/>
    <cellStyle name="Normal 101" xfId="392"/>
    <cellStyle name="Normal 103" xfId="393"/>
    <cellStyle name="Normal 104" xfId="394"/>
    <cellStyle name="Normal 105" xfId="395"/>
    <cellStyle name="Normal 107" xfId="396"/>
    <cellStyle name="Normal 109" xfId="397"/>
    <cellStyle name="Normal 11" xfId="398"/>
    <cellStyle name="Normal 11 2" xfId="399"/>
    <cellStyle name="Normal 11 3" xfId="400"/>
    <cellStyle name="Normal 110" xfId="401"/>
    <cellStyle name="Normal 111" xfId="402"/>
    <cellStyle name="Normal 12" xfId="403"/>
    <cellStyle name="Normal 12 2" xfId="404"/>
    <cellStyle name="Normal 12 3" xfId="405"/>
    <cellStyle name="Normal 13" xfId="406"/>
    <cellStyle name="Normal 13 2" xfId="407"/>
    <cellStyle name="Normal 14" xfId="408"/>
    <cellStyle name="Normal 15" xfId="409"/>
    <cellStyle name="Normal 16" xfId="410"/>
    <cellStyle name="Normal 17" xfId="411"/>
    <cellStyle name="Normal 18" xfId="412"/>
    <cellStyle name="Normal 19" xfId="413"/>
    <cellStyle name="Normal 2" xfId="414"/>
    <cellStyle name="Normal 2 2" xfId="415"/>
    <cellStyle name="Normal 2 3" xfId="416"/>
    <cellStyle name="Normal 2 4" xfId="417"/>
    <cellStyle name="Normal 2 5" xfId="418"/>
    <cellStyle name="Normal 2_Escheat Summary by Div 07 2011 (2)" xfId="419"/>
    <cellStyle name="Normal 20" xfId="420"/>
    <cellStyle name="Normal 21" xfId="421"/>
    <cellStyle name="Normal 22" xfId="422"/>
    <cellStyle name="Normal 23" xfId="423"/>
    <cellStyle name="Normal 24" xfId="424"/>
    <cellStyle name="Normal 25" xfId="425"/>
    <cellStyle name="Normal 26" xfId="426"/>
    <cellStyle name="Normal 27" xfId="427"/>
    <cellStyle name="Normal 28" xfId="428"/>
    <cellStyle name="Normal 29" xfId="429"/>
    <cellStyle name="Normal 3" xfId="430"/>
    <cellStyle name="Normal 3 2" xfId="431"/>
    <cellStyle name="Normal 30" xfId="432"/>
    <cellStyle name="Normal 31" xfId="433"/>
    <cellStyle name="Normal 32" xfId="434"/>
    <cellStyle name="Normal 33" xfId="435"/>
    <cellStyle name="Normal 34" xfId="436"/>
    <cellStyle name="Normal 35" xfId="437"/>
    <cellStyle name="Normal 36" xfId="438"/>
    <cellStyle name="Normal 37" xfId="439"/>
    <cellStyle name="Normal 38" xfId="440"/>
    <cellStyle name="Normal 39" xfId="441"/>
    <cellStyle name="Normal 4" xfId="442"/>
    <cellStyle name="Normal 4 2" xfId="443"/>
    <cellStyle name="Normal 4 2 2" xfId="444"/>
    <cellStyle name="Normal 4 2 3" xfId="445"/>
    <cellStyle name="Normal 4 3" xfId="446"/>
    <cellStyle name="Normal 4 3 2" xfId="447"/>
    <cellStyle name="Normal 4 3 3" xfId="448"/>
    <cellStyle name="Normal 4 4" xfId="449"/>
    <cellStyle name="Normal 4 4 2" xfId="450"/>
    <cellStyle name="Normal 4 4 3" xfId="451"/>
    <cellStyle name="Normal 4 5" xfId="452"/>
    <cellStyle name="Normal 4 5 2" xfId="453"/>
    <cellStyle name="Normal 4 5 3" xfId="454"/>
    <cellStyle name="Normal 4 6" xfId="455"/>
    <cellStyle name="Normal 4 6 2" xfId="456"/>
    <cellStyle name="Normal 4 6 3" xfId="457"/>
    <cellStyle name="Normal 4 7" xfId="458"/>
    <cellStyle name="Normal 4 7 2" xfId="459"/>
    <cellStyle name="Normal 4 7 3" xfId="460"/>
    <cellStyle name="Normal 4 8" xfId="461"/>
    <cellStyle name="Normal 4 9" xfId="462"/>
    <cellStyle name="Normal 40" xfId="463"/>
    <cellStyle name="Normal 41" xfId="464"/>
    <cellStyle name="Normal 42" xfId="465"/>
    <cellStyle name="Normal 43" xfId="466"/>
    <cellStyle name="Normal 44" xfId="467"/>
    <cellStyle name="Normal 45" xfId="468"/>
    <cellStyle name="Normal 46" xfId="469"/>
    <cellStyle name="Normal 47" xfId="470"/>
    <cellStyle name="Normal 48" xfId="471"/>
    <cellStyle name="Normal 49" xfId="472"/>
    <cellStyle name="Normal 5" xfId="473"/>
    <cellStyle name="Normal 5 2" xfId="474"/>
    <cellStyle name="Normal 5 3" xfId="475"/>
    <cellStyle name="Normal 5 4" xfId="476"/>
    <cellStyle name="Normal 5 5" xfId="477"/>
    <cellStyle name="Normal 5 6" xfId="478"/>
    <cellStyle name="Normal 50" xfId="479"/>
    <cellStyle name="Normal 51" xfId="480"/>
    <cellStyle name="Normal 52" xfId="481"/>
    <cellStyle name="Normal 53" xfId="482"/>
    <cellStyle name="Normal 54" xfId="483"/>
    <cellStyle name="Normal 55" xfId="484"/>
    <cellStyle name="Normal 56" xfId="485"/>
    <cellStyle name="Normal 57" xfId="486"/>
    <cellStyle name="Normal 58" xfId="487"/>
    <cellStyle name="Normal 59" xfId="488"/>
    <cellStyle name="Normal 6" xfId="489"/>
    <cellStyle name="Normal 6 2" xfId="490"/>
    <cellStyle name="Normal 6 3" xfId="491"/>
    <cellStyle name="Normal 6 4" xfId="492"/>
    <cellStyle name="Normal 60" xfId="493"/>
    <cellStyle name="Normal 61" xfId="494"/>
    <cellStyle name="Normal 62" xfId="495"/>
    <cellStyle name="Normal 63" xfId="496"/>
    <cellStyle name="Normal 64" xfId="497"/>
    <cellStyle name="Normal 65" xfId="498"/>
    <cellStyle name="Normal 66" xfId="499"/>
    <cellStyle name="Normal 67" xfId="500"/>
    <cellStyle name="Normal 68" xfId="501"/>
    <cellStyle name="Normal 69" xfId="502"/>
    <cellStyle name="Normal 7" xfId="503"/>
    <cellStyle name="Normal 7 2" xfId="504"/>
    <cellStyle name="Normal 7 3" xfId="505"/>
    <cellStyle name="Normal 7 4" xfId="506"/>
    <cellStyle name="Normal 70" xfId="507"/>
    <cellStyle name="Normal 71" xfId="508"/>
    <cellStyle name="Normal 72" xfId="509"/>
    <cellStyle name="Normal 73" xfId="510"/>
    <cellStyle name="Normal 74" xfId="511"/>
    <cellStyle name="Normal 75" xfId="512"/>
    <cellStyle name="Normal 75 2" xfId="513"/>
    <cellStyle name="Normal 76" xfId="514"/>
    <cellStyle name="Normal 77" xfId="515"/>
    <cellStyle name="Normal 78" xfId="516"/>
    <cellStyle name="Normal 79" xfId="517"/>
    <cellStyle name="Normal 8" xfId="518"/>
    <cellStyle name="Normal 8 2" xfId="519"/>
    <cellStyle name="Normal 8 3" xfId="520"/>
    <cellStyle name="Normal 80" xfId="521"/>
    <cellStyle name="Normal 81" xfId="522"/>
    <cellStyle name="Normal 82" xfId="523"/>
    <cellStyle name="Normal 83" xfId="524"/>
    <cellStyle name="Normal 84" xfId="525"/>
    <cellStyle name="Normal 85" xfId="526"/>
    <cellStyle name="Normal 86" xfId="527"/>
    <cellStyle name="Normal 87" xfId="528"/>
    <cellStyle name="Normal 88" xfId="529"/>
    <cellStyle name="Normal 89" xfId="530"/>
    <cellStyle name="Normal 9" xfId="531"/>
    <cellStyle name="Normal 9 2" xfId="532"/>
    <cellStyle name="Normal 9 3" xfId="533"/>
    <cellStyle name="Normal 90" xfId="534"/>
    <cellStyle name="Normal 91" xfId="535"/>
    <cellStyle name="Normal 92" xfId="536"/>
    <cellStyle name="Normal 93" xfId="537"/>
    <cellStyle name="Normal 94" xfId="538"/>
    <cellStyle name="Normal 95" xfId="539"/>
    <cellStyle name="Normal 96" xfId="540"/>
    <cellStyle name="Normal 98" xfId="541"/>
    <cellStyle name="Normal 99" xfId="542"/>
    <cellStyle name="Note 10" xfId="543"/>
    <cellStyle name="Note 2" xfId="544"/>
    <cellStyle name="Note 2 10" xfId="545"/>
    <cellStyle name="Note 2 11" xfId="546"/>
    <cellStyle name="Note 2 12" xfId="547"/>
    <cellStyle name="Note 2 13" xfId="548"/>
    <cellStyle name="Note 2 14" xfId="549"/>
    <cellStyle name="Note 2 15" xfId="550"/>
    <cellStyle name="Note 2 16" xfId="551"/>
    <cellStyle name="Note 2 17" xfId="552"/>
    <cellStyle name="Note 2 18" xfId="553"/>
    <cellStyle name="Note 2 19" xfId="554"/>
    <cellStyle name="Note 2 2" xfId="555"/>
    <cellStyle name="Note 2 20" xfId="556"/>
    <cellStyle name="Note 2 21" xfId="557"/>
    <cellStyle name="Note 2 3" xfId="558"/>
    <cellStyle name="Note 2 4" xfId="559"/>
    <cellStyle name="Note 2 5" xfId="560"/>
    <cellStyle name="Note 2 6" xfId="561"/>
    <cellStyle name="Note 2 7" xfId="562"/>
    <cellStyle name="Note 2 8" xfId="563"/>
    <cellStyle name="Note 2 9" xfId="564"/>
    <cellStyle name="Note 3" xfId="565"/>
    <cellStyle name="Note 4" xfId="566"/>
    <cellStyle name="Note 5" xfId="567"/>
    <cellStyle name="Note 6" xfId="568"/>
    <cellStyle name="Note 7" xfId="569"/>
    <cellStyle name="Note 8" xfId="570"/>
    <cellStyle name="Note 9" xfId="571"/>
    <cellStyle name="Output 2" xfId="572"/>
    <cellStyle name="Output 2 10" xfId="573"/>
    <cellStyle name="Output 2 11" xfId="574"/>
    <cellStyle name="Output 2 12" xfId="575"/>
    <cellStyle name="Output 2 13" xfId="576"/>
    <cellStyle name="Output 2 14" xfId="577"/>
    <cellStyle name="Output 2 15" xfId="578"/>
    <cellStyle name="Output 2 16" xfId="579"/>
    <cellStyle name="Output 2 17" xfId="580"/>
    <cellStyle name="Output 2 18" xfId="581"/>
    <cellStyle name="Output 2 19" xfId="582"/>
    <cellStyle name="Output 2 2" xfId="583"/>
    <cellStyle name="Output 2 20" xfId="584"/>
    <cellStyle name="Output 2 21" xfId="585"/>
    <cellStyle name="Output 2 3" xfId="586"/>
    <cellStyle name="Output 2 4" xfId="587"/>
    <cellStyle name="Output 2 5" xfId="588"/>
    <cellStyle name="Output 2 6" xfId="589"/>
    <cellStyle name="Output 2 7" xfId="590"/>
    <cellStyle name="Output 2 8" xfId="591"/>
    <cellStyle name="Output 2 9" xfId="592"/>
    <cellStyle name="Output 3" xfId="593"/>
    <cellStyle name="Output 3 10" xfId="594"/>
    <cellStyle name="Output 3 11" xfId="595"/>
    <cellStyle name="Output 3 12" xfId="596"/>
    <cellStyle name="Output 3 13" xfId="597"/>
    <cellStyle name="Output 3 14" xfId="598"/>
    <cellStyle name="Output 3 15" xfId="599"/>
    <cellStyle name="Output 3 16" xfId="600"/>
    <cellStyle name="Output 3 17" xfId="601"/>
    <cellStyle name="Output 3 18" xfId="602"/>
    <cellStyle name="Output 3 19" xfId="603"/>
    <cellStyle name="Output 3 2" xfId="604"/>
    <cellStyle name="Output 3 20" xfId="605"/>
    <cellStyle name="Output 3 21" xfId="606"/>
    <cellStyle name="Output 3 3" xfId="607"/>
    <cellStyle name="Output 3 4" xfId="608"/>
    <cellStyle name="Output 3 5" xfId="609"/>
    <cellStyle name="Output 3 6" xfId="610"/>
    <cellStyle name="Output 3 7" xfId="611"/>
    <cellStyle name="Output 3 8" xfId="612"/>
    <cellStyle name="Output 3 9" xfId="613"/>
    <cellStyle name="Output 4" xfId="614"/>
    <cellStyle name="Percent" xfId="615" builtinId="5"/>
    <cellStyle name="Percent [2]" xfId="616"/>
    <cellStyle name="Percent 10" xfId="617"/>
    <cellStyle name="Percent 11" xfId="618"/>
    <cellStyle name="Percent 12" xfId="619"/>
    <cellStyle name="Percent 13" xfId="620"/>
    <cellStyle name="Percent 14" xfId="621"/>
    <cellStyle name="Percent 15" xfId="622"/>
    <cellStyle name="Percent 16" xfId="623"/>
    <cellStyle name="Percent 17" xfId="624"/>
    <cellStyle name="Percent 18" xfId="625"/>
    <cellStyle name="Percent 19" xfId="626"/>
    <cellStyle name="Percent 2" xfId="627"/>
    <cellStyle name="Percent 2 2" xfId="628"/>
    <cellStyle name="Percent 2 2 2" xfId="629"/>
    <cellStyle name="Percent 2 3" xfId="630"/>
    <cellStyle name="Percent 20" xfId="631"/>
    <cellStyle name="Percent 21" xfId="632"/>
    <cellStyle name="Percent 22" xfId="633"/>
    <cellStyle name="Percent 23" xfId="634"/>
    <cellStyle name="Percent 24" xfId="635"/>
    <cellStyle name="Percent 25" xfId="636"/>
    <cellStyle name="Percent 26" xfId="637"/>
    <cellStyle name="Percent 27" xfId="638"/>
    <cellStyle name="Percent 28" xfId="639"/>
    <cellStyle name="Percent 29" xfId="640"/>
    <cellStyle name="Percent 3" xfId="641"/>
    <cellStyle name="Percent 3 2" xfId="642"/>
    <cellStyle name="Percent 30" xfId="643"/>
    <cellStyle name="Percent 31" xfId="644"/>
    <cellStyle name="Percent 32" xfId="645"/>
    <cellStyle name="Percent 33" xfId="646"/>
    <cellStyle name="Percent 34" xfId="647"/>
    <cellStyle name="Percent 35" xfId="648"/>
    <cellStyle name="Percent 36" xfId="649"/>
    <cellStyle name="Percent 37" xfId="650"/>
    <cellStyle name="Percent 38" xfId="651"/>
    <cellStyle name="Percent 39" xfId="652"/>
    <cellStyle name="Percent 4" xfId="653"/>
    <cellStyle name="Percent 4 2" xfId="654"/>
    <cellStyle name="Percent 4 2 2" xfId="655"/>
    <cellStyle name="Percent 4 2 3" xfId="656"/>
    <cellStyle name="Percent 4 3" xfId="657"/>
    <cellStyle name="Percent 4 3 2" xfId="658"/>
    <cellStyle name="Percent 4 3 3" xfId="659"/>
    <cellStyle name="Percent 4 4" xfId="660"/>
    <cellStyle name="Percent 4 4 2" xfId="661"/>
    <cellStyle name="Percent 4 4 3" xfId="662"/>
    <cellStyle name="Percent 4 5" xfId="663"/>
    <cellStyle name="Percent 4 5 2" xfId="664"/>
    <cellStyle name="Percent 4 5 3" xfId="665"/>
    <cellStyle name="Percent 4 6" xfId="666"/>
    <cellStyle name="Percent 4 6 2" xfId="667"/>
    <cellStyle name="Percent 4 6 3" xfId="668"/>
    <cellStyle name="Percent 4 7" xfId="669"/>
    <cellStyle name="Percent 4 8" xfId="670"/>
    <cellStyle name="Percent 40" xfId="671"/>
    <cellStyle name="Percent 41" xfId="672"/>
    <cellStyle name="Percent 42" xfId="673"/>
    <cellStyle name="Percent 43" xfId="674"/>
    <cellStyle name="Percent 44" xfId="675"/>
    <cellStyle name="Percent 45" xfId="676"/>
    <cellStyle name="Percent 46" xfId="677"/>
    <cellStyle name="Percent 5" xfId="678"/>
    <cellStyle name="Percent 6" xfId="679"/>
    <cellStyle name="Percent 7" xfId="680"/>
    <cellStyle name="Percent 8" xfId="681"/>
    <cellStyle name="Percent 9" xfId="682"/>
    <cellStyle name="PSChar" xfId="683"/>
    <cellStyle name="PSDate" xfId="684"/>
    <cellStyle name="PSDec" xfId="685"/>
    <cellStyle name="PSHeading" xfId="686"/>
    <cellStyle name="PSSpacer" xfId="687"/>
    <cellStyle name="Reset  - Style7" xfId="688"/>
    <cellStyle name="RS_Header1" xfId="689"/>
    <cellStyle name="STYL0 - Style1" xfId="690"/>
    <cellStyle name="STYL1 - Style2" xfId="691"/>
    <cellStyle name="STYL2 - Style3" xfId="692"/>
    <cellStyle name="STYL3 - Style4" xfId="693"/>
    <cellStyle name="STYL4 - Style5" xfId="694"/>
    <cellStyle name="STYL5 - Style6" xfId="695"/>
    <cellStyle name="STYL6 - Style7" xfId="696"/>
    <cellStyle name="STYL7 - Style8" xfId="697"/>
    <cellStyle name="sub heading" xfId="698"/>
    <cellStyle name="Table  - Style6" xfId="699"/>
    <cellStyle name="Table  - Style6 10" xfId="700"/>
    <cellStyle name="Table  - Style6 11" xfId="701"/>
    <cellStyle name="Table  - Style6 12" xfId="702"/>
    <cellStyle name="Table  - Style6 13" xfId="703"/>
    <cellStyle name="Table  - Style6 14" xfId="704"/>
    <cellStyle name="Table  - Style6 15" xfId="705"/>
    <cellStyle name="Table  - Style6 16" xfId="706"/>
    <cellStyle name="Table  - Style6 17" xfId="707"/>
    <cellStyle name="Table  - Style6 18" xfId="708"/>
    <cellStyle name="Table  - Style6 19" xfId="709"/>
    <cellStyle name="Table  - Style6 2" xfId="710"/>
    <cellStyle name="Table  - Style6 20" xfId="711"/>
    <cellStyle name="Table  - Style6 21" xfId="712"/>
    <cellStyle name="Table  - Style6 3" xfId="713"/>
    <cellStyle name="Table  - Style6 4" xfId="714"/>
    <cellStyle name="Table  - Style6 5" xfId="715"/>
    <cellStyle name="Table  - Style6 6" xfId="716"/>
    <cellStyle name="Table  - Style6 7" xfId="717"/>
    <cellStyle name="Table  - Style6 8" xfId="718"/>
    <cellStyle name="Table  - Style6 9" xfId="719"/>
    <cellStyle name="Title  - Style1" xfId="720"/>
    <cellStyle name="Title 2" xfId="721"/>
    <cellStyle name="Title 3" xfId="722"/>
    <cellStyle name="title 4" xfId="723"/>
    <cellStyle name="title 5" xfId="724"/>
    <cellStyle name="title 6" xfId="725"/>
    <cellStyle name="title 7" xfId="726"/>
    <cellStyle name="title 8" xfId="727"/>
    <cellStyle name="title 9" xfId="728"/>
    <cellStyle name="Total 2" xfId="729"/>
    <cellStyle name="Total 2 10" xfId="730"/>
    <cellStyle name="Total 2 11" xfId="731"/>
    <cellStyle name="Total 2 12" xfId="732"/>
    <cellStyle name="Total 2 13" xfId="733"/>
    <cellStyle name="Total 2 14" xfId="734"/>
    <cellStyle name="Total 2 15" xfId="735"/>
    <cellStyle name="Total 2 16" xfId="736"/>
    <cellStyle name="Total 2 17" xfId="737"/>
    <cellStyle name="Total 2 18" xfId="738"/>
    <cellStyle name="Total 2 19" xfId="739"/>
    <cellStyle name="Total 2 2" xfId="740"/>
    <cellStyle name="Total 2 20" xfId="741"/>
    <cellStyle name="Total 2 21" xfId="742"/>
    <cellStyle name="Total 2 3" xfId="743"/>
    <cellStyle name="Total 2 4" xfId="744"/>
    <cellStyle name="Total 2 5" xfId="745"/>
    <cellStyle name="Total 2 6" xfId="746"/>
    <cellStyle name="Total 2 7" xfId="747"/>
    <cellStyle name="Total 2 8" xfId="748"/>
    <cellStyle name="Total 2 9" xfId="749"/>
    <cellStyle name="Total 3" xfId="750"/>
    <cellStyle name="Total 3 10" xfId="751"/>
    <cellStyle name="Total 3 11" xfId="752"/>
    <cellStyle name="Total 3 12" xfId="753"/>
    <cellStyle name="Total 3 13" xfId="754"/>
    <cellStyle name="Total 3 14" xfId="755"/>
    <cellStyle name="Total 3 15" xfId="756"/>
    <cellStyle name="Total 3 16" xfId="757"/>
    <cellStyle name="Total 3 17" xfId="758"/>
    <cellStyle name="Total 3 18" xfId="759"/>
    <cellStyle name="Total 3 19" xfId="760"/>
    <cellStyle name="Total 3 2" xfId="761"/>
    <cellStyle name="Total 3 20" xfId="762"/>
    <cellStyle name="Total 3 21" xfId="763"/>
    <cellStyle name="Total 3 3" xfId="764"/>
    <cellStyle name="Total 3 4" xfId="765"/>
    <cellStyle name="Total 3 5" xfId="766"/>
    <cellStyle name="Total 3 6" xfId="767"/>
    <cellStyle name="Total 3 7" xfId="768"/>
    <cellStyle name="Total 3 8" xfId="769"/>
    <cellStyle name="Total 3 9" xfId="770"/>
    <cellStyle name="Total 4" xfId="771"/>
    <cellStyle name="TotCol - Style5" xfId="772"/>
    <cellStyle name="TotRow - Style4" xfId="773"/>
    <cellStyle name="TotRow - Style4 10" xfId="774"/>
    <cellStyle name="TotRow - Style4 11" xfId="775"/>
    <cellStyle name="TotRow - Style4 12" xfId="776"/>
    <cellStyle name="TotRow - Style4 13" xfId="777"/>
    <cellStyle name="TotRow - Style4 14" xfId="778"/>
    <cellStyle name="TotRow - Style4 15" xfId="779"/>
    <cellStyle name="TotRow - Style4 16" xfId="780"/>
    <cellStyle name="TotRow - Style4 17" xfId="781"/>
    <cellStyle name="TotRow - Style4 18" xfId="782"/>
    <cellStyle name="TotRow - Style4 19" xfId="783"/>
    <cellStyle name="TotRow - Style4 2" xfId="784"/>
    <cellStyle name="TotRow - Style4 20" xfId="785"/>
    <cellStyle name="TotRow - Style4 21" xfId="786"/>
    <cellStyle name="TotRow - Style4 3" xfId="787"/>
    <cellStyle name="TotRow - Style4 4" xfId="788"/>
    <cellStyle name="TotRow - Style4 5" xfId="789"/>
    <cellStyle name="TotRow - Style4 6" xfId="790"/>
    <cellStyle name="TotRow - Style4 7" xfId="791"/>
    <cellStyle name="TotRow - Style4 8" xfId="792"/>
    <cellStyle name="TotRow - Style4 9" xfId="793"/>
    <cellStyle name="Warning Text 2" xfId="794"/>
    <cellStyle name="Warning Text 3" xfId="795"/>
    <cellStyle name="Warning Text 4" xfId="796"/>
    <cellStyle name="Wrap" xfId="7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ate%20Cases%20-%20Pre%202015%20&amp;%20Post%202015%20Payroll\Post%202015\Payroll%20&amp;%20Final%20Submission%20Models\Kent-Meridian\Staff%20K-M%20Rate%20Case%20Model%20Disposal%20recre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-12 Cert Financial"/>
      <sheetName val="RS Cap Struct."/>
      <sheetName val="Combined LG"/>
      <sheetName val="MSW"/>
      <sheetName val="RCY"/>
      <sheetName val="YW"/>
      <sheetName val="MF RCY"/>
      <sheetName val="Alloc Summary"/>
      <sheetName val="Proforma"/>
      <sheetName val="Staff Compare and Adjustments"/>
      <sheetName val="Staff Avg Invest &amp; Depreac"/>
      <sheetName val="PR Restate"/>
      <sheetName val="PF Adj"/>
      <sheetName val="PR Narrative"/>
      <sheetName val="Summary &amp; PF"/>
      <sheetName val="PR vs GL"/>
      <sheetName val="Staff Summary Calc &amp; Lookup"/>
      <sheetName val="PR Instructions"/>
      <sheetName val="Staff PR Restating Adjustment"/>
      <sheetName val="Staff Summary PR Data"/>
      <sheetName val=" Staff Cust Serv Calc Summary"/>
      <sheetName val="Staff Cust Serv PR Report"/>
      <sheetName val="Staff Cust Serv Raises"/>
      <sheetName val="Cust Serv Call Volumes"/>
      <sheetName val="Summary PR Data"/>
      <sheetName val="Lookup Data &gt;"/>
      <sheetName val="Staff Union Wage &amp; Pension"/>
      <sheetName val="H&amp;W"/>
      <sheetName val="L&amp;I"/>
      <sheetName val="Rev Narrative &amp; Instructions"/>
      <sheetName val="Revenue Lookup"/>
      <sheetName val="SQL Revenue Analysis"/>
      <sheetName val="Rev Ref Tables"/>
      <sheetName val="Price Out Summ"/>
      <sheetName val="Resi Price Out Staff"/>
      <sheetName val="Comm (+MF) Price Out Staff"/>
      <sheetName val="Com Lift Instructions"/>
      <sheetName val="Com Lifts"/>
      <sheetName val="IND (+MF) Price Out Staff"/>
      <sheetName val="Truck Hrs Sum"/>
      <sheetName val="Resi WUTC Hrs staff"/>
      <sheetName val="Staff Mixed Route Pickup Summ"/>
      <sheetName val="MSW WUTC"/>
      <sheetName val="MSW Non-WUTC"/>
      <sheetName val="Rec WUTC"/>
      <sheetName val="Rec Non-WUTC"/>
      <sheetName val="YW WUTC"/>
      <sheetName val="YW Non-WUTC"/>
      <sheetName val="Comm WUTC Hrs Staff"/>
      <sheetName val="Comm Reg-NonReg Summary Staff"/>
      <sheetName val="WUTC MF"/>
      <sheetName val="WUTC Non-MF"/>
      <sheetName val="Non-WUTC MF"/>
      <sheetName val="Non-WUTC Non-MF"/>
      <sheetName val="COM Rt Hrs Instructions"/>
      <sheetName val="COM Pivot"/>
      <sheetName val="COM Route Detail"/>
      <sheetName val="IND Hrs Sum"/>
      <sheetName val="IND Data"/>
      <sheetName val="IND"/>
      <sheetName val="COM"/>
      <sheetName val="RESI"/>
      <sheetName val="Contract Ref Table"/>
      <sheetName val="Fuel Calc"/>
      <sheetName val="Staff Fuel Calcs."/>
      <sheetName val="Fuel Invoice Data Entry"/>
      <sheetName val="Fuel Alloc"/>
      <sheetName val="Disposal Instructions"/>
      <sheetName val="Disposal Summary (with IC)"/>
      <sheetName val="Summary Disposal Data"/>
      <sheetName val="IND Sum Confirm"/>
      <sheetName val="Non-Regulated Operations"/>
      <sheetName val="Disposal Ref Tables"/>
      <sheetName val="Ave Inv. Narrative"/>
      <sheetName val="Ave Inv. Summary"/>
      <sheetName val="AM260 Asset Listing"/>
      <sheetName val="AM260 Data"/>
      <sheetName val="Asset Type Tables"/>
      <sheetName val="Narrative"/>
      <sheetName val="Container Counts"/>
      <sheetName val="Data"/>
      <sheetName val="Cont Ref Tables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G-12 FS"/>
      <sheetName val="Staff Mgt Fee Acct Detail"/>
      <sheetName val="Mgt Fee Acct Detail"/>
      <sheetName val="2014 BUD CC Pull"/>
      <sheetName val="2014 A53 Division Expense"/>
      <sheetName val="Filing Specific Tabs &gt;"/>
      <sheetName val="176 v 183 CNG Trucks"/>
      <sheetName val="4183-SeaTac-AM260"/>
      <sheetName val="Staff L&amp;I RETRO Credit JE"/>
      <sheetName val="Truck Depr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Tons Master Report &gt;"/>
      <sheetName val="176 Tons"/>
      <sheetName val="MSW Tons"/>
      <sheetName val="Recycle Tons"/>
      <sheetName val="YW T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30">
          <cell r="H30">
            <v>10.464653376342397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0000"/>
    <pageSetUpPr fitToPage="1"/>
  </sheetPr>
  <dimension ref="A1:J58"/>
  <sheetViews>
    <sheetView showGridLines="0" topLeftCell="A3" zoomScale="110" zoomScaleNormal="110" workbookViewId="0">
      <selection activeCell="N42" sqref="N42"/>
    </sheetView>
  </sheetViews>
  <sheetFormatPr defaultRowHeight="12.75"/>
  <cols>
    <col min="1" max="1" width="10.42578125" style="22" customWidth="1"/>
    <col min="2" max="2" width="11.7109375" style="22" customWidth="1"/>
    <col min="3" max="9" width="9.140625" style="22"/>
    <col min="10" max="10" width="10" style="22" customWidth="1"/>
    <col min="11" max="16384" width="9.140625" style="22"/>
  </cols>
  <sheetData>
    <row r="1" spans="1:10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>
      <c r="A2" s="23" t="s">
        <v>0</v>
      </c>
      <c r="B2" s="24">
        <v>27</v>
      </c>
      <c r="C2" s="1"/>
      <c r="D2" s="1"/>
      <c r="E2" s="1"/>
      <c r="F2" s="1"/>
      <c r="G2" s="155" t="s">
        <v>261</v>
      </c>
      <c r="H2" s="168" t="s">
        <v>86</v>
      </c>
      <c r="I2" s="168"/>
      <c r="J2" s="50">
        <v>1</v>
      </c>
    </row>
    <row r="3" spans="1:10">
      <c r="A3" s="23"/>
      <c r="B3" s="1"/>
      <c r="C3" s="1"/>
      <c r="D3" s="1"/>
      <c r="E3" s="1"/>
      <c r="F3" s="1"/>
      <c r="G3" s="1"/>
      <c r="H3" s="1"/>
      <c r="I3" s="1"/>
      <c r="J3" s="25"/>
    </row>
    <row r="4" spans="1:10">
      <c r="A4" s="23" t="s">
        <v>1</v>
      </c>
      <c r="B4" s="1"/>
      <c r="C4" s="1"/>
      <c r="D4" s="1" t="s">
        <v>204</v>
      </c>
      <c r="E4" s="1"/>
      <c r="F4" s="1"/>
      <c r="G4" s="1"/>
      <c r="H4" s="1"/>
      <c r="I4" s="1"/>
      <c r="J4" s="25"/>
    </row>
    <row r="5" spans="1:10">
      <c r="A5" s="26" t="s">
        <v>2</v>
      </c>
      <c r="B5" s="27"/>
      <c r="C5" s="27"/>
      <c r="D5" s="28" t="s">
        <v>205</v>
      </c>
      <c r="E5" s="27"/>
      <c r="F5" s="27"/>
      <c r="G5" s="27"/>
      <c r="H5" s="27"/>
      <c r="I5" s="27"/>
      <c r="J5" s="29"/>
    </row>
    <row r="6" spans="1:10">
      <c r="A6" s="23"/>
      <c r="B6" s="1"/>
      <c r="C6" s="1"/>
      <c r="D6" s="1"/>
      <c r="E6" s="1"/>
      <c r="F6" s="1"/>
      <c r="G6" s="1"/>
      <c r="H6" s="1"/>
      <c r="I6" s="1"/>
      <c r="J6" s="25"/>
    </row>
    <row r="7" spans="1:10">
      <c r="A7" s="23"/>
      <c r="B7" s="1"/>
      <c r="C7" s="168" t="s">
        <v>3</v>
      </c>
      <c r="D7" s="168"/>
      <c r="E7" s="168"/>
      <c r="F7" s="168"/>
      <c r="G7" s="168"/>
      <c r="H7" s="168"/>
      <c r="I7" s="1"/>
      <c r="J7" s="25"/>
    </row>
    <row r="8" spans="1:10">
      <c r="A8" s="23"/>
      <c r="B8" s="1" t="s">
        <v>4</v>
      </c>
      <c r="C8" s="1"/>
      <c r="D8" s="1"/>
      <c r="E8" s="1"/>
      <c r="F8" s="1"/>
      <c r="G8" s="1"/>
      <c r="H8" s="1"/>
      <c r="I8" s="1"/>
      <c r="J8" s="25"/>
    </row>
    <row r="9" spans="1:10">
      <c r="A9" s="23"/>
      <c r="B9" s="1" t="s">
        <v>5</v>
      </c>
      <c r="C9" s="1"/>
      <c r="D9" s="1"/>
      <c r="E9" s="1"/>
      <c r="F9" s="1"/>
      <c r="G9" s="1"/>
      <c r="H9" s="1"/>
      <c r="I9" s="1"/>
      <c r="J9" s="25"/>
    </row>
    <row r="10" spans="1:10">
      <c r="A10" s="23"/>
      <c r="B10" s="1" t="s">
        <v>6</v>
      </c>
      <c r="C10" s="1"/>
      <c r="D10" s="1"/>
      <c r="E10" s="1"/>
      <c r="F10" s="1"/>
      <c r="G10" s="1"/>
      <c r="H10" s="1"/>
      <c r="I10" s="1"/>
      <c r="J10" s="25"/>
    </row>
    <row r="11" spans="1:10">
      <c r="A11" s="23"/>
      <c r="B11" s="1" t="s">
        <v>7</v>
      </c>
      <c r="C11" s="1"/>
      <c r="D11" s="1"/>
      <c r="E11" s="1"/>
      <c r="F11" s="1"/>
      <c r="G11" s="1"/>
      <c r="H11" s="1"/>
      <c r="I11" s="1"/>
      <c r="J11" s="25"/>
    </row>
    <row r="12" spans="1:10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0">
      <c r="A13" s="23"/>
      <c r="B13" s="2" t="s">
        <v>8</v>
      </c>
      <c r="C13" s="2" t="s">
        <v>9</v>
      </c>
      <c r="D13" s="5"/>
      <c r="E13" s="2" t="s">
        <v>8</v>
      </c>
      <c r="F13" s="2" t="s">
        <v>9</v>
      </c>
      <c r="G13" s="5"/>
      <c r="H13" s="2" t="s">
        <v>8</v>
      </c>
      <c r="I13" s="2" t="s">
        <v>9</v>
      </c>
      <c r="J13" s="25"/>
    </row>
    <row r="14" spans="1:10">
      <c r="A14" s="23"/>
      <c r="B14" s="3" t="s">
        <v>10</v>
      </c>
      <c r="C14" s="3" t="s">
        <v>11</v>
      </c>
      <c r="D14" s="5"/>
      <c r="E14" s="3" t="s">
        <v>10</v>
      </c>
      <c r="F14" s="3" t="s">
        <v>11</v>
      </c>
      <c r="G14" s="5"/>
      <c r="H14" s="3" t="s">
        <v>10</v>
      </c>
      <c r="I14" s="3" t="s">
        <v>11</v>
      </c>
      <c r="J14" s="25"/>
    </row>
    <row r="15" spans="1:10">
      <c r="A15" s="23"/>
      <c r="B15" s="4" t="s">
        <v>87</v>
      </c>
      <c r="C15" s="4">
        <v>2</v>
      </c>
      <c r="D15" s="5"/>
      <c r="E15" s="4">
        <v>26</v>
      </c>
      <c r="F15" s="4">
        <v>1</v>
      </c>
      <c r="G15" s="5"/>
      <c r="H15" s="39"/>
      <c r="I15" s="39"/>
      <c r="J15" s="25"/>
    </row>
    <row r="16" spans="1:10">
      <c r="A16" s="23"/>
      <c r="B16" s="4" t="s">
        <v>89</v>
      </c>
      <c r="C16" s="4" t="str">
        <f>LEFT(G2,2)</f>
        <v>40</v>
      </c>
      <c r="D16" s="5"/>
      <c r="E16" s="4">
        <v>27</v>
      </c>
      <c r="F16" s="64" t="s">
        <v>88</v>
      </c>
      <c r="G16" s="5"/>
      <c r="H16" s="39"/>
      <c r="I16" s="39"/>
      <c r="J16" s="25"/>
    </row>
    <row r="17" spans="1:10">
      <c r="A17" s="23"/>
      <c r="B17" s="4" t="s">
        <v>90</v>
      </c>
      <c r="C17" s="4" t="s">
        <v>88</v>
      </c>
      <c r="D17" s="5"/>
      <c r="E17" s="4">
        <v>28</v>
      </c>
      <c r="F17" s="4" t="str">
        <f>LEFT('Item 106, page 1 '!H2,2)</f>
        <v>29</v>
      </c>
      <c r="G17" s="5"/>
      <c r="H17" s="39"/>
      <c r="I17" s="39"/>
      <c r="J17" s="25"/>
    </row>
    <row r="18" spans="1:10">
      <c r="A18" s="23"/>
      <c r="B18" s="4" t="s">
        <v>91</v>
      </c>
      <c r="C18" s="4" t="s">
        <v>88</v>
      </c>
      <c r="D18" s="5"/>
      <c r="E18" s="4">
        <v>29</v>
      </c>
      <c r="F18" s="4" t="str">
        <f>LEFT('Item 106, page 2'!H2,2)</f>
        <v>29</v>
      </c>
      <c r="G18" s="5"/>
      <c r="H18" s="39"/>
      <c r="I18" s="39"/>
      <c r="J18" s="25"/>
    </row>
    <row r="19" spans="1:10">
      <c r="A19" s="23"/>
      <c r="B19" s="4" t="s">
        <v>91</v>
      </c>
      <c r="C19" s="4" t="s">
        <v>88</v>
      </c>
      <c r="D19" s="5"/>
      <c r="E19" s="4">
        <v>30</v>
      </c>
      <c r="F19" s="4">
        <v>27</v>
      </c>
      <c r="G19" s="5"/>
      <c r="H19" s="39"/>
      <c r="I19" s="39"/>
      <c r="J19" s="25"/>
    </row>
    <row r="20" spans="1:10">
      <c r="A20" s="23"/>
      <c r="B20" s="4" t="s">
        <v>12</v>
      </c>
      <c r="C20" s="4">
        <v>5</v>
      </c>
      <c r="D20" s="5"/>
      <c r="E20" s="4">
        <v>31</v>
      </c>
      <c r="F20" s="4">
        <v>27</v>
      </c>
      <c r="G20" s="5"/>
      <c r="H20" s="39"/>
      <c r="I20" s="39"/>
      <c r="J20" s="25"/>
    </row>
    <row r="21" spans="1:10">
      <c r="A21" s="23"/>
      <c r="B21" s="4">
        <v>6</v>
      </c>
      <c r="C21" s="4" t="s">
        <v>88</v>
      </c>
      <c r="D21" s="5"/>
      <c r="E21" s="4">
        <v>32</v>
      </c>
      <c r="F21" s="4" t="str">
        <f>LEFT('Item 120,130,150'!H2,1)</f>
        <v>4</v>
      </c>
      <c r="G21" s="5"/>
      <c r="H21" s="39"/>
      <c r="I21" s="39"/>
      <c r="J21" s="25"/>
    </row>
    <row r="22" spans="1:10">
      <c r="A22" s="23"/>
      <c r="B22" s="4">
        <v>7</v>
      </c>
      <c r="C22" s="4" t="s">
        <v>88</v>
      </c>
      <c r="D22" s="5"/>
      <c r="E22" s="4">
        <v>33</v>
      </c>
      <c r="F22" s="4">
        <v>3</v>
      </c>
      <c r="G22" s="5"/>
      <c r="H22" s="39"/>
      <c r="I22" s="39"/>
      <c r="J22" s="25"/>
    </row>
    <row r="23" spans="1:10">
      <c r="A23" s="23"/>
      <c r="B23" s="4">
        <v>8</v>
      </c>
      <c r="C23" s="4" t="s">
        <v>88</v>
      </c>
      <c r="D23" s="5"/>
      <c r="E23" s="4">
        <v>34</v>
      </c>
      <c r="F23" s="64" t="s">
        <v>88</v>
      </c>
      <c r="G23" s="5"/>
      <c r="H23" s="39"/>
      <c r="I23" s="39"/>
      <c r="J23" s="25"/>
    </row>
    <row r="24" spans="1:10">
      <c r="A24" s="23"/>
      <c r="B24" s="4">
        <v>9</v>
      </c>
      <c r="C24" s="4" t="s">
        <v>88</v>
      </c>
      <c r="D24" s="5"/>
      <c r="E24" s="4">
        <v>35</v>
      </c>
      <c r="F24" s="4">
        <v>2</v>
      </c>
      <c r="G24" s="5"/>
      <c r="H24" s="39"/>
      <c r="I24" s="39"/>
      <c r="J24" s="25"/>
    </row>
    <row r="25" spans="1:10">
      <c r="A25" s="23"/>
      <c r="B25" s="4">
        <v>10</v>
      </c>
      <c r="C25" s="4" t="s">
        <v>88</v>
      </c>
      <c r="D25" s="5"/>
      <c r="E25" s="4">
        <v>36</v>
      </c>
      <c r="F25" s="64" t="s">
        <v>88</v>
      </c>
      <c r="G25" s="5"/>
      <c r="H25" s="39"/>
      <c r="I25" s="39"/>
      <c r="J25" s="25"/>
    </row>
    <row r="26" spans="1:10">
      <c r="A26" s="23"/>
      <c r="B26" s="4">
        <v>11</v>
      </c>
      <c r="C26" s="4" t="s">
        <v>88</v>
      </c>
      <c r="D26" s="5"/>
      <c r="E26" s="4">
        <v>37</v>
      </c>
      <c r="F26" s="4">
        <v>1</v>
      </c>
      <c r="G26" s="5"/>
      <c r="H26" s="39"/>
      <c r="I26" s="39"/>
      <c r="J26" s="25"/>
    </row>
    <row r="27" spans="1:10">
      <c r="A27" s="23"/>
      <c r="B27" s="4">
        <v>12</v>
      </c>
      <c r="C27" s="4" t="s">
        <v>88</v>
      </c>
      <c r="D27" s="5"/>
      <c r="E27" s="4">
        <v>38</v>
      </c>
      <c r="F27" s="4">
        <v>6</v>
      </c>
      <c r="G27" s="145"/>
      <c r="H27" s="39"/>
      <c r="I27" s="39"/>
      <c r="J27" s="25"/>
    </row>
    <row r="28" spans="1:10">
      <c r="A28" s="23"/>
      <c r="B28" s="4">
        <v>13</v>
      </c>
      <c r="C28" s="4" t="s">
        <v>88</v>
      </c>
      <c r="D28" s="5"/>
      <c r="E28" s="4">
        <v>39</v>
      </c>
      <c r="F28" s="4" t="str">
        <f>LEFT('Item 240'!K2,2)</f>
        <v>12</v>
      </c>
      <c r="G28" s="5"/>
      <c r="H28" s="39"/>
      <c r="I28" s="39"/>
      <c r="J28" s="25"/>
    </row>
    <row r="29" spans="1:10">
      <c r="A29" s="23"/>
      <c r="B29" s="4">
        <v>14</v>
      </c>
      <c r="C29" s="4">
        <v>1</v>
      </c>
      <c r="D29" s="5"/>
      <c r="E29" s="4">
        <v>40</v>
      </c>
      <c r="F29" s="4" t="str">
        <f>LEFT('Item 245'!H2,2)</f>
        <v>12</v>
      </c>
      <c r="G29" s="5"/>
      <c r="H29" s="39"/>
      <c r="I29" s="39"/>
      <c r="J29" s="25"/>
    </row>
    <row r="30" spans="1:10">
      <c r="A30" s="23"/>
      <c r="B30" s="4">
        <v>15</v>
      </c>
      <c r="C30" s="4">
        <v>2</v>
      </c>
      <c r="D30" s="5"/>
      <c r="E30" s="4">
        <v>41</v>
      </c>
      <c r="F30" s="4" t="str">
        <f>LEFT('Item 255, page 1'!H2,2)</f>
        <v>11</v>
      </c>
      <c r="G30" s="5"/>
      <c r="H30" s="39"/>
      <c r="I30" s="39"/>
      <c r="J30" s="25"/>
    </row>
    <row r="31" spans="1:10">
      <c r="A31" s="23"/>
      <c r="B31" s="4">
        <v>16</v>
      </c>
      <c r="C31" s="4">
        <v>3</v>
      </c>
      <c r="D31" s="5"/>
      <c r="E31" s="4">
        <v>42</v>
      </c>
      <c r="F31" s="4">
        <v>10</v>
      </c>
      <c r="G31" s="5"/>
      <c r="H31" s="39"/>
      <c r="I31" s="39"/>
      <c r="J31" s="25"/>
    </row>
    <row r="32" spans="1:10">
      <c r="A32" s="23"/>
      <c r="B32" s="4">
        <v>17</v>
      </c>
      <c r="C32" s="4">
        <v>2</v>
      </c>
      <c r="D32" s="5"/>
      <c r="E32" s="4">
        <v>43</v>
      </c>
      <c r="F32" s="4">
        <v>9</v>
      </c>
      <c r="G32" s="5"/>
      <c r="H32" s="39"/>
      <c r="I32" s="39"/>
      <c r="J32" s="25"/>
    </row>
    <row r="33" spans="1:10">
      <c r="A33" s="23"/>
      <c r="B33" s="4">
        <v>18</v>
      </c>
      <c r="C33" s="4" t="s">
        <v>88</v>
      </c>
      <c r="D33" s="5"/>
      <c r="E33" s="4">
        <v>44</v>
      </c>
      <c r="F33" s="4">
        <v>7</v>
      </c>
      <c r="G33" s="5"/>
      <c r="H33" s="39"/>
      <c r="I33" s="39"/>
      <c r="J33" s="25"/>
    </row>
    <row r="34" spans="1:10">
      <c r="A34" s="23"/>
      <c r="B34" s="4">
        <v>19</v>
      </c>
      <c r="C34" s="4">
        <v>1</v>
      </c>
      <c r="D34" s="5"/>
      <c r="E34" s="4">
        <v>45</v>
      </c>
      <c r="F34" s="4" t="s">
        <v>88</v>
      </c>
      <c r="G34" s="5"/>
      <c r="H34" s="39"/>
      <c r="I34" s="39"/>
      <c r="J34" s="25"/>
    </row>
    <row r="35" spans="1:10">
      <c r="A35" s="23"/>
      <c r="B35" s="4">
        <v>20</v>
      </c>
      <c r="C35" s="4">
        <v>1</v>
      </c>
      <c r="D35" s="5"/>
      <c r="E35" s="39"/>
      <c r="F35" s="4"/>
      <c r="G35" s="5"/>
      <c r="H35" s="39"/>
      <c r="I35" s="39"/>
      <c r="J35" s="25"/>
    </row>
    <row r="36" spans="1:10">
      <c r="A36" s="23"/>
      <c r="B36" s="4">
        <v>21</v>
      </c>
      <c r="C36" s="4" t="str">
        <f>LEFT('Item 100, page 1'!H1,2)</f>
        <v>32</v>
      </c>
      <c r="D36" s="5"/>
      <c r="E36" s="39"/>
      <c r="F36" s="4"/>
      <c r="G36" s="5"/>
      <c r="H36" s="39"/>
      <c r="I36" s="39"/>
      <c r="J36" s="25"/>
    </row>
    <row r="37" spans="1:10">
      <c r="A37" s="23"/>
      <c r="B37" s="4">
        <v>22</v>
      </c>
      <c r="C37" s="4" t="str">
        <f>LEFT('Item 100, page 2'!H2,1)</f>
        <v>7</v>
      </c>
      <c r="D37" s="5"/>
      <c r="E37" s="39"/>
      <c r="F37" s="4"/>
      <c r="G37" s="5"/>
      <c r="H37" s="39"/>
      <c r="I37" s="39"/>
      <c r="J37" s="25"/>
    </row>
    <row r="38" spans="1:10">
      <c r="A38" s="23"/>
      <c r="B38" s="4">
        <v>23</v>
      </c>
      <c r="C38" s="4">
        <v>1</v>
      </c>
      <c r="D38" s="5"/>
      <c r="E38" s="39"/>
      <c r="F38" s="4"/>
      <c r="G38" s="5"/>
      <c r="H38" s="39"/>
      <c r="I38" s="39"/>
      <c r="J38" s="25"/>
    </row>
    <row r="39" spans="1:10">
      <c r="A39" s="23"/>
      <c r="B39" s="4">
        <v>24</v>
      </c>
      <c r="C39" s="4">
        <v>4</v>
      </c>
      <c r="D39" s="5"/>
      <c r="E39" s="39"/>
      <c r="F39" s="4"/>
      <c r="G39" s="5"/>
      <c r="H39" s="39"/>
      <c r="I39" s="39"/>
      <c r="J39" s="25"/>
    </row>
    <row r="40" spans="1:10">
      <c r="A40" s="23"/>
      <c r="B40" s="4">
        <v>25</v>
      </c>
      <c r="C40" s="4" t="str">
        <f>LEFT('Item 105, page 1'!I2,2)</f>
        <v>33</v>
      </c>
      <c r="D40" s="5"/>
      <c r="E40" s="39"/>
      <c r="F40" s="4"/>
      <c r="G40" s="5"/>
      <c r="H40" s="39"/>
      <c r="I40" s="39"/>
      <c r="J40" s="25"/>
    </row>
    <row r="41" spans="1:10">
      <c r="A41" s="23"/>
      <c r="B41" s="1"/>
      <c r="C41" s="1"/>
      <c r="D41" s="1"/>
      <c r="E41" s="1"/>
      <c r="F41" s="1"/>
      <c r="G41" s="1"/>
      <c r="H41" s="1"/>
      <c r="I41" s="1"/>
      <c r="J41" s="25"/>
    </row>
    <row r="42" spans="1:10">
      <c r="A42" s="23"/>
      <c r="B42" s="1"/>
      <c r="C42" s="1"/>
      <c r="D42" s="1"/>
      <c r="E42" s="30"/>
      <c r="F42" s="30"/>
      <c r="G42" s="1"/>
      <c r="H42" s="1"/>
      <c r="I42" s="1"/>
      <c r="J42" s="25"/>
    </row>
    <row r="43" spans="1:10">
      <c r="A43" s="23"/>
      <c r="B43" s="1"/>
      <c r="C43" s="1"/>
      <c r="D43" s="30" t="s">
        <v>13</v>
      </c>
      <c r="E43" s="1" t="s">
        <v>14</v>
      </c>
      <c r="F43" s="1"/>
      <c r="G43" s="30"/>
      <c r="I43" s="68" t="s">
        <v>92</v>
      </c>
      <c r="J43" s="25"/>
    </row>
    <row r="44" spans="1:10">
      <c r="A44" s="23"/>
      <c r="B44" s="1"/>
      <c r="C44" s="1"/>
      <c r="D44" s="1"/>
      <c r="E44" s="1" t="s">
        <v>15</v>
      </c>
      <c r="F44" s="1"/>
      <c r="G44" s="1"/>
      <c r="H44" s="1"/>
      <c r="I44" s="1">
        <v>1</v>
      </c>
      <c r="J44" s="25"/>
    </row>
    <row r="45" spans="1:10">
      <c r="A45" s="23"/>
      <c r="B45" s="1"/>
      <c r="C45" s="1"/>
      <c r="D45" s="1"/>
      <c r="E45" s="1"/>
      <c r="F45" s="1"/>
      <c r="G45" s="1"/>
      <c r="H45" s="1"/>
      <c r="I45" s="1">
        <v>2</v>
      </c>
      <c r="J45" s="25"/>
    </row>
    <row r="46" spans="1:10">
      <c r="A46" s="23"/>
      <c r="B46" s="1"/>
      <c r="C46" s="1"/>
      <c r="D46" s="1"/>
      <c r="E46" s="1"/>
      <c r="F46" s="1"/>
      <c r="G46" s="1"/>
      <c r="H46" s="1"/>
      <c r="I46" s="1"/>
      <c r="J46" s="25"/>
    </row>
    <row r="47" spans="1:10">
      <c r="A47" s="23"/>
      <c r="B47" s="1"/>
      <c r="C47" s="1"/>
      <c r="D47" s="1"/>
      <c r="E47" s="1"/>
      <c r="F47" s="1"/>
      <c r="G47" s="1"/>
      <c r="H47" s="1"/>
      <c r="I47" s="1"/>
      <c r="J47" s="25"/>
    </row>
    <row r="48" spans="1:10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G50" s="1"/>
      <c r="H50" s="1"/>
      <c r="I50" s="1"/>
      <c r="J50" s="25"/>
    </row>
    <row r="51" spans="1:10">
      <c r="A51" s="26"/>
      <c r="B51" s="27"/>
      <c r="C51" s="27"/>
      <c r="D51" s="27"/>
      <c r="E51" s="27"/>
      <c r="F51" s="27"/>
      <c r="G51" s="27"/>
      <c r="H51" s="27"/>
      <c r="I51" s="27"/>
      <c r="J51" s="29"/>
    </row>
    <row r="52" spans="1:10">
      <c r="A52" s="19" t="s">
        <v>16</v>
      </c>
      <c r="B52" s="166" t="s">
        <v>268</v>
      </c>
      <c r="C52" s="1"/>
      <c r="D52" s="20"/>
      <c r="E52" s="20"/>
      <c r="F52" s="20"/>
      <c r="G52" s="20"/>
      <c r="H52" s="20"/>
      <c r="I52" s="20"/>
      <c r="J52" s="21"/>
    </row>
    <row r="53" spans="1:10">
      <c r="A53" s="23"/>
      <c r="B53" s="1"/>
      <c r="C53" s="1"/>
      <c r="D53" s="1"/>
      <c r="E53" s="1"/>
      <c r="F53" s="1"/>
      <c r="G53" s="1"/>
      <c r="H53" s="1"/>
      <c r="I53" s="1"/>
      <c r="J53" s="25"/>
    </row>
    <row r="54" spans="1:10">
      <c r="A54" s="26" t="s">
        <v>94</v>
      </c>
      <c r="B54" s="169">
        <v>42323</v>
      </c>
      <c r="C54" s="169">
        <f>+'Check Sheet'!C52</f>
        <v>0</v>
      </c>
      <c r="D54" s="27"/>
      <c r="E54" s="27"/>
      <c r="F54" s="27"/>
      <c r="G54" s="27"/>
      <c r="H54" s="69" t="s">
        <v>132</v>
      </c>
      <c r="I54" s="170">
        <v>42736</v>
      </c>
      <c r="J54" s="171"/>
    </row>
    <row r="55" spans="1:10">
      <c r="A55" s="133" t="s">
        <v>17</v>
      </c>
      <c r="B55" s="134"/>
      <c r="C55" s="134"/>
      <c r="D55" s="134"/>
      <c r="E55" s="1"/>
      <c r="F55" s="1"/>
      <c r="G55" s="134"/>
      <c r="H55" s="134"/>
      <c r="I55" s="134"/>
      <c r="J55" s="135"/>
    </row>
    <row r="56" spans="1:10">
      <c r="A56" s="23"/>
      <c r="B56" s="1"/>
      <c r="C56" s="1"/>
      <c r="D56" s="1"/>
      <c r="E56" s="1"/>
      <c r="F56" s="1"/>
      <c r="G56" s="1"/>
      <c r="H56" s="1"/>
      <c r="I56" s="1"/>
      <c r="J56" s="25"/>
    </row>
    <row r="57" spans="1:10">
      <c r="A57" s="23" t="s">
        <v>18</v>
      </c>
      <c r="B57" s="1"/>
      <c r="C57" s="1"/>
      <c r="D57" s="1"/>
      <c r="G57" s="1"/>
      <c r="H57" s="1"/>
      <c r="I57" s="1"/>
      <c r="J57" s="25"/>
    </row>
    <row r="58" spans="1:10">
      <c r="A58" s="26"/>
      <c r="B58" s="27"/>
      <c r="C58" s="27"/>
      <c r="D58" s="27"/>
      <c r="E58" s="27"/>
      <c r="F58" s="27"/>
      <c r="G58" s="27"/>
      <c r="H58" s="27"/>
      <c r="I58" s="27"/>
      <c r="J58" s="29"/>
    </row>
  </sheetData>
  <mergeCells count="4">
    <mergeCell ref="H2:I2"/>
    <mergeCell ref="C7:H7"/>
    <mergeCell ref="B54:C54"/>
    <mergeCell ref="I54:J5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6"/>
  <sheetViews>
    <sheetView showGridLines="0" zoomScaleNormal="100" workbookViewId="0">
      <selection activeCell="L9" sqref="L9"/>
    </sheetView>
  </sheetViews>
  <sheetFormatPr defaultRowHeight="12.75"/>
  <cols>
    <col min="1" max="1" width="10.28515625" style="76" customWidth="1"/>
    <col min="2" max="3" width="9.140625" style="76"/>
    <col min="4" max="10" width="11.7109375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259</v>
      </c>
      <c r="I2" s="121" t="s">
        <v>183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26" t="s">
        <v>142</v>
      </c>
      <c r="B7" s="184"/>
      <c r="C7" s="184"/>
      <c r="D7" s="184"/>
      <c r="E7" s="184"/>
      <c r="F7" s="184"/>
      <c r="G7" s="184"/>
      <c r="H7" s="184"/>
      <c r="I7" s="184"/>
      <c r="J7" s="185"/>
    </row>
    <row r="8" spans="1:13">
      <c r="A8" s="227" t="s">
        <v>143</v>
      </c>
      <c r="B8" s="223"/>
      <c r="C8" s="223"/>
      <c r="D8" s="223"/>
      <c r="E8" s="223"/>
      <c r="F8" s="223"/>
      <c r="G8" s="223"/>
      <c r="H8" s="223"/>
      <c r="I8" s="223"/>
      <c r="J8" s="219"/>
    </row>
    <row r="9" spans="1:13">
      <c r="A9" s="218" t="s">
        <v>144</v>
      </c>
      <c r="B9" s="228"/>
      <c r="C9" s="228"/>
      <c r="D9" s="228"/>
      <c r="E9" s="228"/>
      <c r="F9" s="228"/>
      <c r="G9" s="228"/>
      <c r="H9" s="228"/>
      <c r="I9" s="228"/>
      <c r="J9" s="229"/>
    </row>
    <row r="10" spans="1:13">
      <c r="A10" s="218" t="s">
        <v>116</v>
      </c>
      <c r="B10" s="223"/>
      <c r="C10" s="223"/>
      <c r="D10" s="223"/>
      <c r="E10" s="223"/>
      <c r="F10" s="223"/>
      <c r="G10" s="223"/>
      <c r="H10" s="223"/>
      <c r="I10" s="223"/>
      <c r="J10" s="219"/>
    </row>
    <row r="11" spans="1:13">
      <c r="A11" s="82"/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103" t="str">
        <f>'Item 240'!A11</f>
        <v>Service Area:  As defined in Appendix A</v>
      </c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/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102"/>
      <c r="C14" s="102"/>
      <c r="D14" s="224" t="s">
        <v>118</v>
      </c>
      <c r="E14" s="225"/>
      <c r="F14" s="225"/>
      <c r="G14" s="225"/>
      <c r="H14" s="225"/>
      <c r="I14" s="225"/>
      <c r="J14" s="230"/>
    </row>
    <row r="15" spans="1:13">
      <c r="A15" s="101" t="s">
        <v>119</v>
      </c>
      <c r="B15" s="100"/>
      <c r="C15" s="99"/>
      <c r="D15" s="113" t="s">
        <v>145</v>
      </c>
      <c r="E15" s="113" t="s">
        <v>146</v>
      </c>
      <c r="F15" s="113" t="s">
        <v>147</v>
      </c>
      <c r="G15" s="108"/>
      <c r="H15" s="108"/>
      <c r="I15" s="108"/>
      <c r="J15" s="108"/>
    </row>
    <row r="16" spans="1:13">
      <c r="A16" s="114" t="s">
        <v>121</v>
      </c>
      <c r="B16" s="92"/>
      <c r="C16" s="91"/>
      <c r="D16" s="150" t="str">
        <f>'Item 240'!D16</f>
        <v>$3.93 (A)</v>
      </c>
      <c r="E16" s="150" t="str">
        <f>'Item 240'!E16</f>
        <v>$6.41 (A)</v>
      </c>
      <c r="F16" s="150" t="str">
        <f>'Item 240'!F16</f>
        <v>$9.59 (A)</v>
      </c>
      <c r="G16" s="108"/>
      <c r="H16" s="108"/>
      <c r="I16" s="108"/>
      <c r="J16" s="108"/>
    </row>
    <row r="17" spans="1:10">
      <c r="A17" s="97" t="s">
        <v>122</v>
      </c>
      <c r="B17" s="92"/>
      <c r="C17" s="91"/>
      <c r="D17" s="150" t="str">
        <f>'Item 240'!D16</f>
        <v>$3.93 (A)</v>
      </c>
      <c r="E17" s="150" t="str">
        <f>'Item 240'!E16</f>
        <v>$6.41 (A)</v>
      </c>
      <c r="F17" s="150" t="str">
        <f>'Item 240'!F16</f>
        <v>$9.59 (A)</v>
      </c>
      <c r="G17" s="108"/>
      <c r="H17" s="108"/>
      <c r="I17" s="108"/>
      <c r="J17" s="108"/>
    </row>
    <row r="18" spans="1:10">
      <c r="A18" s="97" t="s">
        <v>123</v>
      </c>
      <c r="B18" s="92"/>
      <c r="C18" s="91"/>
      <c r="D18" s="116" t="str">
        <f>+'Item 240'!D18</f>
        <v>$8.61 (A)</v>
      </c>
      <c r="E18" s="116" t="str">
        <f>+'Item 240'!E18</f>
        <v>$9.80 (A)</v>
      </c>
      <c r="F18" s="116" t="str">
        <f>+'Item 240'!F18</f>
        <v>$12.04 (A)</v>
      </c>
      <c r="G18" s="108"/>
      <c r="H18" s="108"/>
      <c r="I18" s="108"/>
      <c r="J18" s="108"/>
    </row>
    <row r="19" spans="1:10">
      <c r="A19" s="97" t="s">
        <v>69</v>
      </c>
      <c r="B19" s="96"/>
      <c r="C19" s="95"/>
      <c r="D19" s="90"/>
      <c r="E19" s="90"/>
      <c r="F19" s="90"/>
      <c r="G19" s="108"/>
      <c r="H19" s="108"/>
      <c r="I19" s="108"/>
      <c r="J19" s="108"/>
    </row>
    <row r="20" spans="1:10">
      <c r="A20" s="94" t="s">
        <v>124</v>
      </c>
      <c r="B20" s="92"/>
      <c r="C20" s="91"/>
      <c r="D20" s="81"/>
      <c r="E20" s="81"/>
      <c r="F20" s="81"/>
      <c r="G20" s="81"/>
      <c r="H20" s="81"/>
      <c r="I20" s="81"/>
      <c r="J20" s="80"/>
    </row>
    <row r="21" spans="1:10">
      <c r="A21" s="93" t="s">
        <v>72</v>
      </c>
      <c r="B21" s="92"/>
      <c r="C21" s="91"/>
      <c r="D21" s="108"/>
      <c r="E21" s="108"/>
      <c r="F21" s="108"/>
      <c r="G21" s="108"/>
      <c r="H21" s="108"/>
      <c r="I21" s="108"/>
      <c r="J21" s="108"/>
    </row>
    <row r="22" spans="1:10">
      <c r="A22" s="82"/>
      <c r="B22" s="81"/>
      <c r="C22" s="81"/>
      <c r="D22" s="81"/>
      <c r="E22" s="81"/>
      <c r="F22" s="81"/>
      <c r="G22" s="81"/>
      <c r="H22" s="81"/>
      <c r="I22" s="81"/>
      <c r="J22" s="80"/>
    </row>
    <row r="23" spans="1:10">
      <c r="A23" s="82"/>
      <c r="B23" s="81"/>
      <c r="C23" s="81"/>
      <c r="D23" s="81"/>
      <c r="E23" s="81"/>
      <c r="F23" s="81"/>
      <c r="G23" s="81"/>
      <c r="H23" s="81"/>
      <c r="I23" s="81"/>
      <c r="J23" s="80"/>
    </row>
    <row r="24" spans="1:10">
      <c r="A24" s="84" t="s">
        <v>126</v>
      </c>
      <c r="B24" s="83" t="s">
        <v>127</v>
      </c>
      <c r="C24" s="81"/>
      <c r="D24" s="81"/>
      <c r="E24" s="81"/>
      <c r="F24" s="81"/>
      <c r="G24" s="81"/>
      <c r="H24" s="81"/>
      <c r="I24" s="81"/>
      <c r="J24" s="80"/>
    </row>
    <row r="25" spans="1:10">
      <c r="A25" s="84"/>
      <c r="B25" s="83" t="s">
        <v>128</v>
      </c>
      <c r="C25" s="81"/>
      <c r="D25" s="81"/>
      <c r="E25" s="81"/>
      <c r="F25" s="81"/>
      <c r="G25" s="81"/>
      <c r="H25" s="81"/>
      <c r="I25" s="81"/>
      <c r="J25" s="80"/>
    </row>
    <row r="26" spans="1:10">
      <c r="A26" s="84"/>
      <c r="B26" s="83" t="s">
        <v>129</v>
      </c>
      <c r="C26" s="81"/>
      <c r="D26" s="81"/>
      <c r="E26" s="81"/>
      <c r="F26" s="81"/>
      <c r="G26" s="81"/>
      <c r="H26" s="81"/>
      <c r="I26" s="81"/>
      <c r="J26" s="80"/>
    </row>
    <row r="27" spans="1:10">
      <c r="A27" s="84"/>
      <c r="B27" s="83" t="s">
        <v>130</v>
      </c>
      <c r="C27" s="81"/>
      <c r="D27" s="81"/>
      <c r="E27" s="81"/>
      <c r="F27" s="81"/>
      <c r="G27" s="81"/>
      <c r="H27" s="81"/>
      <c r="I27" s="81"/>
      <c r="J27" s="80"/>
    </row>
    <row r="28" spans="1:10">
      <c r="A28" s="84"/>
      <c r="B28" s="83"/>
      <c r="C28" s="81"/>
      <c r="D28" s="81"/>
      <c r="E28" s="81"/>
      <c r="F28" s="81"/>
      <c r="G28" s="81"/>
      <c r="H28" s="81"/>
      <c r="I28" s="81"/>
      <c r="J28" s="80"/>
    </row>
    <row r="29" spans="1:10">
      <c r="A29" s="89" t="s">
        <v>114</v>
      </c>
      <c r="B29" s="86" t="s">
        <v>114</v>
      </c>
      <c r="C29" s="85"/>
      <c r="D29" s="85"/>
      <c r="E29" s="85"/>
      <c r="F29" s="85"/>
      <c r="G29" s="85"/>
      <c r="H29" s="85"/>
      <c r="I29" s="85"/>
      <c r="J29" s="88"/>
    </row>
    <row r="30" spans="1:10">
      <c r="A30" s="84"/>
      <c r="B30" s="83" t="s">
        <v>114</v>
      </c>
      <c r="C30" s="81"/>
      <c r="D30" s="81"/>
      <c r="E30" s="81"/>
      <c r="F30" s="81"/>
      <c r="G30" s="81"/>
      <c r="H30" s="81"/>
      <c r="I30" s="81"/>
      <c r="J30" s="80"/>
    </row>
    <row r="31" spans="1:10">
      <c r="A31" s="87"/>
      <c r="B31" s="83"/>
      <c r="C31" s="81"/>
      <c r="D31" s="81"/>
      <c r="E31" s="81"/>
      <c r="F31" s="81"/>
      <c r="G31" s="81"/>
      <c r="H31" s="81"/>
      <c r="I31" s="81"/>
      <c r="J31" s="80"/>
    </row>
    <row r="32" spans="1:10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84" t="s">
        <v>113</v>
      </c>
      <c r="B33" s="83"/>
      <c r="C33" s="81"/>
      <c r="D33" s="81"/>
      <c r="E33" s="81"/>
      <c r="F33" s="81"/>
      <c r="G33" s="81"/>
      <c r="H33" s="81"/>
      <c r="I33" s="81"/>
      <c r="J33" s="80"/>
    </row>
    <row r="34" spans="1:10">
      <c r="A34" s="84"/>
      <c r="B34" s="83"/>
      <c r="C34" s="81"/>
      <c r="D34" s="81"/>
      <c r="E34" s="81"/>
      <c r="F34" s="81"/>
      <c r="G34" s="81"/>
      <c r="H34" s="81"/>
      <c r="I34" s="81"/>
      <c r="J34" s="80"/>
    </row>
    <row r="35" spans="1:10" ht="12.75" customHeight="1">
      <c r="A35" s="84"/>
      <c r="B35" s="207" t="s">
        <v>263</v>
      </c>
      <c r="C35" s="197"/>
      <c r="D35" s="197"/>
      <c r="E35" s="197"/>
      <c r="F35" s="197"/>
      <c r="G35" s="197"/>
      <c r="H35" s="197"/>
      <c r="I35" s="197"/>
      <c r="J35" s="80"/>
    </row>
    <row r="36" spans="1:10">
      <c r="A36" s="84"/>
      <c r="B36" s="197"/>
      <c r="C36" s="197"/>
      <c r="D36" s="197"/>
      <c r="E36" s="197"/>
      <c r="F36" s="197"/>
      <c r="G36" s="197"/>
      <c r="H36" s="197"/>
      <c r="I36" s="197"/>
      <c r="J36" s="80"/>
    </row>
    <row r="37" spans="1:10">
      <c r="A37" s="84"/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2"/>
      <c r="B38" s="83"/>
      <c r="C38" s="81"/>
      <c r="D38" s="81"/>
      <c r="E38" s="81"/>
      <c r="F38" s="81"/>
      <c r="G38" s="81"/>
      <c r="H38" s="81"/>
      <c r="I38" s="81"/>
      <c r="J38" s="80"/>
    </row>
    <row r="39" spans="1:10">
      <c r="A39" s="82"/>
      <c r="B39" s="81"/>
      <c r="C39" s="81"/>
      <c r="D39" s="81"/>
      <c r="E39" s="81"/>
      <c r="F39" s="81"/>
      <c r="G39" s="81"/>
      <c r="H39" s="81"/>
      <c r="I39" s="81"/>
      <c r="J39" s="80"/>
    </row>
    <row r="40" spans="1:10">
      <c r="A40" s="82"/>
      <c r="B40" s="81"/>
      <c r="C40" s="81"/>
      <c r="D40" s="81"/>
      <c r="E40" s="81"/>
      <c r="F40" s="81"/>
      <c r="G40" s="81"/>
      <c r="H40" s="81"/>
      <c r="I40" s="81"/>
      <c r="J40" s="80"/>
    </row>
    <row r="41" spans="1:10">
      <c r="A41" s="82"/>
      <c r="B41" s="81"/>
      <c r="C41" s="81"/>
      <c r="D41" s="85"/>
      <c r="E41" s="85"/>
      <c r="F41" s="85"/>
      <c r="G41" s="85"/>
      <c r="H41" s="81"/>
      <c r="I41" s="81"/>
      <c r="J41" s="80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1"/>
      <c r="E45" s="81"/>
      <c r="F45" s="81"/>
      <c r="G45" s="81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79"/>
      <c r="B49" s="78"/>
      <c r="C49" s="78"/>
      <c r="D49" s="78"/>
      <c r="E49" s="78"/>
      <c r="F49" s="78"/>
      <c r="G49" s="78"/>
      <c r="H49" s="78"/>
      <c r="I49" s="78"/>
      <c r="J49" s="77"/>
    </row>
    <row r="50" spans="1:10">
      <c r="A50" s="23" t="s">
        <v>93</v>
      </c>
      <c r="B50" s="1" t="str">
        <f>+'Check Sheet'!$B$52</f>
        <v>Rick Waldren, Division Controller</v>
      </c>
      <c r="C50" s="1"/>
      <c r="D50" s="81"/>
      <c r="E50" s="81"/>
      <c r="F50" s="81"/>
      <c r="G50" s="81"/>
      <c r="H50" s="81"/>
      <c r="I50" s="81"/>
      <c r="J50" s="80"/>
    </row>
    <row r="51" spans="1:10">
      <c r="A51" s="23"/>
      <c r="B51" s="1"/>
      <c r="C51" s="1"/>
      <c r="D51" s="81"/>
      <c r="E51" s="81"/>
      <c r="F51" s="81"/>
      <c r="J51" s="80"/>
    </row>
    <row r="52" spans="1:10">
      <c r="A52" s="26" t="s">
        <v>94</v>
      </c>
      <c r="B52" s="169">
        <f>+'Check Sheet'!$B$54</f>
        <v>42323</v>
      </c>
      <c r="C52" s="169">
        <f>+'Check Sheet'!C51</f>
        <v>0</v>
      </c>
      <c r="D52" s="78"/>
      <c r="E52" s="78"/>
      <c r="F52" s="78"/>
      <c r="H52" s="69" t="s">
        <v>132</v>
      </c>
      <c r="I52" s="170">
        <f>+'Check Sheet'!$I$54</f>
        <v>42736</v>
      </c>
      <c r="J52" s="171">
        <f>+'Check Sheet'!I51</f>
        <v>0</v>
      </c>
    </row>
    <row r="53" spans="1:10">
      <c r="A53" s="180" t="s">
        <v>17</v>
      </c>
      <c r="B53" s="181"/>
      <c r="C53" s="181"/>
      <c r="D53" s="181"/>
      <c r="E53" s="181"/>
      <c r="F53" s="181"/>
      <c r="G53" s="181"/>
      <c r="H53" s="181"/>
      <c r="I53" s="181"/>
      <c r="J53" s="182"/>
    </row>
    <row r="54" spans="1:10">
      <c r="A54" s="82"/>
      <c r="B54" s="81"/>
      <c r="C54" s="81"/>
      <c r="D54" s="81"/>
      <c r="E54" s="81"/>
      <c r="F54" s="81"/>
      <c r="G54" s="81"/>
      <c r="H54" s="81"/>
      <c r="I54" s="81"/>
      <c r="J54" s="80"/>
    </row>
    <row r="55" spans="1:10">
      <c r="A55" s="82" t="s">
        <v>18</v>
      </c>
      <c r="B55" s="81"/>
      <c r="C55" s="81"/>
      <c r="D55" s="81"/>
      <c r="E55" s="81"/>
      <c r="F55" s="81"/>
      <c r="G55" s="81"/>
      <c r="H55" s="81"/>
      <c r="I55" s="81"/>
      <c r="J55" s="80"/>
    </row>
    <row r="56" spans="1:10">
      <c r="A56" s="79"/>
      <c r="B56" s="78"/>
      <c r="C56" s="78"/>
      <c r="D56" s="78"/>
      <c r="E56" s="78"/>
      <c r="F56" s="78"/>
      <c r="G56" s="78"/>
      <c r="H56" s="78"/>
      <c r="I56" s="78"/>
      <c r="J56" s="77"/>
    </row>
  </sheetData>
  <mergeCells count="9">
    <mergeCell ref="I52:J52"/>
    <mergeCell ref="A53:J53"/>
    <mergeCell ref="B52:C52"/>
    <mergeCell ref="A7:J7"/>
    <mergeCell ref="A8:J8"/>
    <mergeCell ref="A9:J9"/>
    <mergeCell ref="A10:J10"/>
    <mergeCell ref="D14:J14"/>
    <mergeCell ref="B35:I36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zoomScale="110" zoomScaleNormal="110" workbookViewId="0">
      <selection activeCell="I19" sqref="I19"/>
    </sheetView>
  </sheetViews>
  <sheetFormatPr defaultRowHeight="12.75"/>
  <cols>
    <col min="1" max="1" width="10.42578125" style="76" customWidth="1"/>
    <col min="2" max="3" width="9.140625" style="76"/>
    <col min="4" max="4" width="12.42578125" style="76" customWidth="1"/>
    <col min="5" max="8" width="11.85546875" style="76" customWidth="1"/>
    <col min="9" max="9" width="11.42578125" style="76" customWidth="1"/>
    <col min="10" max="10" width="11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217</v>
      </c>
      <c r="I2" s="121" t="s">
        <v>184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26" t="s">
        <v>148</v>
      </c>
      <c r="B7" s="184"/>
      <c r="C7" s="184"/>
      <c r="D7" s="184"/>
      <c r="E7" s="184"/>
      <c r="F7" s="184"/>
      <c r="G7" s="184"/>
      <c r="H7" s="184"/>
      <c r="I7" s="184"/>
      <c r="J7" s="185"/>
    </row>
    <row r="8" spans="1:13">
      <c r="A8" s="227" t="s">
        <v>149</v>
      </c>
      <c r="B8" s="223"/>
      <c r="C8" s="223"/>
      <c r="D8" s="223"/>
      <c r="E8" s="223"/>
      <c r="F8" s="223"/>
      <c r="G8" s="223"/>
      <c r="H8" s="223"/>
      <c r="I8" s="223"/>
      <c r="J8" s="219"/>
    </row>
    <row r="9" spans="1:13">
      <c r="A9" s="218" t="s">
        <v>116</v>
      </c>
      <c r="B9" s="223"/>
      <c r="C9" s="223"/>
      <c r="D9" s="223"/>
      <c r="E9" s="223"/>
      <c r="F9" s="223"/>
      <c r="G9" s="223"/>
      <c r="H9" s="223"/>
      <c r="I9" s="223"/>
      <c r="J9" s="219"/>
    </row>
    <row r="10" spans="1:13">
      <c r="A10" s="82"/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103" t="str">
        <f>'Item 245'!A12</f>
        <v>Service Area:  As defined in Appendix A</v>
      </c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117</v>
      </c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81"/>
      <c r="C14" s="81"/>
      <c r="D14" s="81"/>
      <c r="E14" s="81"/>
      <c r="F14" s="81"/>
      <c r="G14" s="81"/>
      <c r="H14" s="81"/>
      <c r="I14" s="81"/>
      <c r="J14" s="80"/>
    </row>
    <row r="15" spans="1:13">
      <c r="A15" s="82"/>
      <c r="B15" s="102"/>
      <c r="C15" s="102"/>
      <c r="D15" s="224" t="s">
        <v>118</v>
      </c>
      <c r="E15" s="225"/>
      <c r="F15" s="225"/>
      <c r="G15" s="225"/>
      <c r="H15" s="225"/>
      <c r="I15" s="225"/>
      <c r="J15" s="230"/>
    </row>
    <row r="16" spans="1:13">
      <c r="A16" s="101" t="s">
        <v>119</v>
      </c>
      <c r="B16" s="100"/>
      <c r="C16" s="99"/>
      <c r="D16" s="108" t="s">
        <v>59</v>
      </c>
      <c r="E16" s="108" t="s">
        <v>60</v>
      </c>
      <c r="F16" s="108" t="s">
        <v>61</v>
      </c>
      <c r="G16" s="108" t="s">
        <v>62</v>
      </c>
      <c r="H16" s="108" t="s">
        <v>208</v>
      </c>
      <c r="I16" s="108" t="s">
        <v>63</v>
      </c>
      <c r="J16" s="108"/>
    </row>
    <row r="17" spans="1:10">
      <c r="A17" s="93" t="s">
        <v>120</v>
      </c>
      <c r="B17" s="92"/>
      <c r="C17" s="91"/>
      <c r="D17" s="108"/>
      <c r="E17" s="108"/>
      <c r="F17" s="108"/>
      <c r="G17" s="108"/>
      <c r="H17" s="108"/>
      <c r="I17" s="108"/>
      <c r="J17" s="108"/>
    </row>
    <row r="18" spans="1:10">
      <c r="A18" s="93" t="s">
        <v>121</v>
      </c>
      <c r="B18" s="92"/>
      <c r="C18" s="91"/>
      <c r="D18" s="149" t="s">
        <v>327</v>
      </c>
      <c r="E18" s="149" t="s">
        <v>328</v>
      </c>
      <c r="F18" s="149" t="s">
        <v>329</v>
      </c>
      <c r="G18" s="149" t="s">
        <v>330</v>
      </c>
      <c r="H18" s="149" t="s">
        <v>331</v>
      </c>
      <c r="I18" s="149" t="s">
        <v>332</v>
      </c>
      <c r="J18" s="108"/>
    </row>
    <row r="19" spans="1:10">
      <c r="A19" s="93" t="s">
        <v>122</v>
      </c>
      <c r="B19" s="92"/>
      <c r="C19" s="91"/>
      <c r="D19" s="150" t="str">
        <f t="shared" ref="D19:I19" si="0">+D18</f>
        <v>$116.39 (A)</v>
      </c>
      <c r="E19" s="150" t="str">
        <f t="shared" si="0"/>
        <v>$161.31 (A)</v>
      </c>
      <c r="F19" s="150" t="str">
        <f t="shared" si="0"/>
        <v>$198.05 (A)</v>
      </c>
      <c r="G19" s="150" t="str">
        <f t="shared" si="0"/>
        <v>$232.16 (A)</v>
      </c>
      <c r="H19" s="162" t="str">
        <f t="shared" si="0"/>
        <v>266.71 (A)</v>
      </c>
      <c r="I19" s="162" t="str">
        <f t="shared" si="0"/>
        <v>$337.97 (A)</v>
      </c>
      <c r="J19" s="108"/>
    </row>
    <row r="20" spans="1:10">
      <c r="A20" s="97" t="s">
        <v>123</v>
      </c>
      <c r="B20" s="96"/>
      <c r="C20" s="95"/>
      <c r="D20" s="116" t="str">
        <f t="shared" ref="D20:I20" si="1">+D18</f>
        <v>$116.39 (A)</v>
      </c>
      <c r="E20" s="116" t="str">
        <f t="shared" si="1"/>
        <v>$161.31 (A)</v>
      </c>
      <c r="F20" s="116" t="str">
        <f t="shared" si="1"/>
        <v>$198.05 (A)</v>
      </c>
      <c r="G20" s="116" t="str">
        <f t="shared" si="1"/>
        <v>$232.16 (A)</v>
      </c>
      <c r="H20" s="149" t="str">
        <f t="shared" si="1"/>
        <v>266.71 (A)</v>
      </c>
      <c r="I20" s="149" t="str">
        <f t="shared" si="1"/>
        <v>$337.97 (A)</v>
      </c>
      <c r="J20" s="108"/>
    </row>
    <row r="21" spans="1:10">
      <c r="A21" s="94" t="s">
        <v>124</v>
      </c>
      <c r="B21" s="92"/>
      <c r="C21" s="91"/>
      <c r="D21" s="81"/>
      <c r="E21" s="81"/>
      <c r="F21" s="81"/>
      <c r="G21" s="81"/>
      <c r="H21" s="81"/>
      <c r="I21" s="81"/>
      <c r="J21" s="80"/>
    </row>
    <row r="22" spans="1:10">
      <c r="A22" s="93" t="s">
        <v>71</v>
      </c>
      <c r="B22" s="92"/>
      <c r="C22" s="91"/>
      <c r="D22" s="108"/>
      <c r="E22" s="108"/>
      <c r="F22" s="108"/>
      <c r="G22" s="108"/>
      <c r="H22" s="108"/>
      <c r="I22" s="108"/>
      <c r="J22" s="108"/>
    </row>
    <row r="23" spans="1:10">
      <c r="A23" s="93" t="s">
        <v>72</v>
      </c>
      <c r="B23" s="92"/>
      <c r="C23" s="91"/>
      <c r="D23" s="108"/>
      <c r="E23" s="108"/>
      <c r="F23" s="108"/>
      <c r="G23" s="108"/>
      <c r="H23" s="108"/>
      <c r="I23" s="108"/>
      <c r="J23" s="108"/>
    </row>
    <row r="24" spans="1:10">
      <c r="A24" s="93" t="s">
        <v>125</v>
      </c>
      <c r="B24" s="92"/>
      <c r="C24" s="91"/>
      <c r="D24" s="108"/>
      <c r="E24" s="108"/>
      <c r="F24" s="108"/>
      <c r="G24" s="108"/>
      <c r="H24" s="108"/>
      <c r="I24" s="108"/>
      <c r="J24" s="108"/>
    </row>
    <row r="25" spans="1:10">
      <c r="A25" s="93" t="s">
        <v>74</v>
      </c>
      <c r="B25" s="92"/>
      <c r="C25" s="91"/>
      <c r="D25" s="108"/>
      <c r="E25" s="108"/>
      <c r="F25" s="108"/>
      <c r="G25" s="108"/>
      <c r="H25" s="108"/>
      <c r="I25" s="108"/>
      <c r="J25" s="108"/>
    </row>
    <row r="26" spans="1:10">
      <c r="A26" s="82"/>
      <c r="B26" s="81"/>
      <c r="C26" s="81"/>
      <c r="D26" s="81"/>
      <c r="E26" s="81"/>
      <c r="F26" s="81"/>
      <c r="G26" s="81"/>
      <c r="H26" s="81"/>
      <c r="I26" s="81"/>
      <c r="J26" s="80"/>
    </row>
    <row r="27" spans="1:10">
      <c r="A27" s="82"/>
      <c r="B27" s="81"/>
      <c r="C27" s="81"/>
      <c r="D27" s="81"/>
      <c r="E27" s="81"/>
      <c r="F27" s="81"/>
      <c r="G27" s="81"/>
      <c r="H27" s="81"/>
      <c r="I27" s="81"/>
      <c r="J27" s="80"/>
    </row>
    <row r="28" spans="1:10">
      <c r="A28" s="84" t="s">
        <v>126</v>
      </c>
      <c r="B28" s="83" t="s">
        <v>127</v>
      </c>
      <c r="C28" s="81"/>
      <c r="D28" s="81"/>
      <c r="E28" s="81"/>
      <c r="F28" s="81"/>
      <c r="G28" s="81"/>
      <c r="H28" s="81"/>
      <c r="I28" s="81"/>
      <c r="J28" s="80"/>
    </row>
    <row r="29" spans="1:10">
      <c r="A29" s="84"/>
      <c r="B29" s="83" t="s">
        <v>128</v>
      </c>
      <c r="C29" s="81"/>
      <c r="D29" s="81"/>
      <c r="E29" s="81"/>
      <c r="F29" s="81"/>
      <c r="G29" s="81"/>
      <c r="H29" s="81"/>
      <c r="I29" s="81"/>
      <c r="J29" s="80"/>
    </row>
    <row r="30" spans="1:10">
      <c r="A30" s="84"/>
      <c r="B30" s="83" t="s">
        <v>129</v>
      </c>
      <c r="C30" s="81"/>
      <c r="D30" s="81"/>
      <c r="E30" s="81"/>
      <c r="F30" s="81"/>
      <c r="G30" s="81"/>
      <c r="H30" s="81"/>
      <c r="I30" s="81"/>
      <c r="J30" s="80"/>
    </row>
    <row r="31" spans="1:10">
      <c r="A31" s="84"/>
      <c r="B31" s="83" t="s">
        <v>130</v>
      </c>
      <c r="C31" s="81"/>
      <c r="D31" s="81"/>
      <c r="E31" s="81"/>
      <c r="F31" s="81"/>
      <c r="G31" s="81"/>
      <c r="H31" s="81"/>
      <c r="I31" s="81"/>
      <c r="J31" s="80"/>
    </row>
    <row r="32" spans="1:10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111" t="s">
        <v>75</v>
      </c>
      <c r="B33" s="112" t="s">
        <v>111</v>
      </c>
      <c r="C33" s="85"/>
      <c r="D33" s="85"/>
      <c r="E33" s="85"/>
      <c r="F33" s="85"/>
      <c r="G33" s="85"/>
      <c r="H33" s="85"/>
      <c r="I33" s="85"/>
      <c r="J33" s="88"/>
    </row>
    <row r="34" spans="1:10">
      <c r="A34" s="84"/>
      <c r="B34" s="83" t="s">
        <v>112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7"/>
      <c r="B35" s="83"/>
      <c r="C35" s="81"/>
      <c r="D35" s="81"/>
      <c r="E35" s="81"/>
      <c r="F35" s="81"/>
      <c r="G35" s="81"/>
      <c r="H35" s="81"/>
      <c r="I35" s="81"/>
      <c r="J35" s="80"/>
    </row>
    <row r="36" spans="1:10">
      <c r="A36" s="84"/>
      <c r="B36" s="83"/>
      <c r="C36" s="81"/>
      <c r="D36" s="81"/>
      <c r="E36" s="81"/>
      <c r="F36" s="81"/>
      <c r="G36" s="81"/>
      <c r="H36" s="81"/>
      <c r="I36" s="81"/>
      <c r="J36" s="80"/>
    </row>
    <row r="37" spans="1:10">
      <c r="A37" s="84" t="s">
        <v>113</v>
      </c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4"/>
      <c r="B38" s="83"/>
      <c r="C38" s="81"/>
      <c r="D38" s="81"/>
      <c r="E38" s="81"/>
      <c r="F38" s="81"/>
      <c r="G38" s="81"/>
      <c r="H38" s="81"/>
      <c r="I38" s="81"/>
      <c r="J38" s="80"/>
    </row>
    <row r="39" spans="1:10" ht="12.75" customHeight="1">
      <c r="A39" s="84"/>
      <c r="B39" s="207" t="s">
        <v>267</v>
      </c>
      <c r="C39" s="197"/>
      <c r="D39" s="197"/>
      <c r="E39" s="197"/>
      <c r="F39" s="197"/>
      <c r="G39" s="197"/>
      <c r="H39" s="197"/>
      <c r="I39" s="197"/>
      <c r="J39" s="80"/>
    </row>
    <row r="40" spans="1:10">
      <c r="A40" s="84"/>
      <c r="B40" s="197"/>
      <c r="C40" s="197"/>
      <c r="D40" s="197"/>
      <c r="E40" s="197"/>
      <c r="F40" s="197"/>
      <c r="G40" s="197"/>
      <c r="H40" s="197"/>
      <c r="I40" s="197"/>
      <c r="J40" s="80"/>
    </row>
    <row r="41" spans="1:10">
      <c r="A41" s="84"/>
      <c r="B41" s="83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3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5"/>
      <c r="E45" s="85"/>
      <c r="F45" s="85"/>
      <c r="G45" s="85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82"/>
      <c r="B51" s="81"/>
      <c r="C51" s="81"/>
      <c r="D51" s="81"/>
      <c r="E51" s="81"/>
      <c r="F51" s="81"/>
      <c r="G51" s="81"/>
      <c r="H51" s="81"/>
      <c r="I51" s="81"/>
      <c r="J51" s="80"/>
    </row>
    <row r="52" spans="1:10">
      <c r="A52" s="82"/>
      <c r="B52" s="81"/>
      <c r="C52" s="81"/>
      <c r="D52" s="81"/>
      <c r="E52" s="81"/>
      <c r="F52" s="81"/>
      <c r="G52" s="81"/>
      <c r="H52" s="81"/>
      <c r="I52" s="81"/>
      <c r="J52" s="80"/>
    </row>
    <row r="53" spans="1:10">
      <c r="A53" s="79"/>
      <c r="B53" s="78"/>
      <c r="C53" s="78"/>
      <c r="D53" s="78"/>
      <c r="E53" s="78"/>
      <c r="F53" s="78"/>
      <c r="G53" s="78"/>
      <c r="H53" s="78"/>
      <c r="I53" s="78"/>
      <c r="J53" s="77"/>
    </row>
    <row r="54" spans="1:10">
      <c r="A54" s="23" t="s">
        <v>93</v>
      </c>
      <c r="B54" s="1" t="str">
        <f>+'Check Sheet'!$B$52</f>
        <v>Rick Waldren, Division Controller</v>
      </c>
      <c r="C54" s="1"/>
      <c r="D54" s="81"/>
      <c r="E54" s="81"/>
      <c r="F54" s="81"/>
      <c r="G54" s="81"/>
      <c r="H54" s="81"/>
      <c r="I54" s="81"/>
      <c r="J54" s="80"/>
    </row>
    <row r="55" spans="1:10">
      <c r="A55" s="23"/>
      <c r="B55" s="1"/>
      <c r="C55" s="1"/>
      <c r="D55" s="81"/>
      <c r="E55" s="81"/>
      <c r="F55" s="81"/>
      <c r="J55" s="80"/>
    </row>
    <row r="56" spans="1:10">
      <c r="A56" s="26" t="s">
        <v>94</v>
      </c>
      <c r="B56" s="169">
        <f>+'Check Sheet'!$B$54</f>
        <v>42323</v>
      </c>
      <c r="C56" s="169">
        <f>+'Check Sheet'!C55</f>
        <v>0</v>
      </c>
      <c r="D56" s="78"/>
      <c r="E56" s="78"/>
      <c r="F56" s="78"/>
      <c r="H56" s="69" t="s">
        <v>132</v>
      </c>
      <c r="I56" s="170">
        <f>+'Check Sheet'!$I$54</f>
        <v>42736</v>
      </c>
      <c r="J56" s="171">
        <f>+'Check Sheet'!I55</f>
        <v>0</v>
      </c>
    </row>
    <row r="57" spans="1:10">
      <c r="A57" s="180" t="s">
        <v>17</v>
      </c>
      <c r="B57" s="181"/>
      <c r="C57" s="181"/>
      <c r="D57" s="181"/>
      <c r="E57" s="181"/>
      <c r="F57" s="181"/>
      <c r="G57" s="181"/>
      <c r="H57" s="181"/>
      <c r="I57" s="181"/>
      <c r="J57" s="182"/>
    </row>
    <row r="58" spans="1:10">
      <c r="A58" s="82"/>
      <c r="B58" s="81"/>
      <c r="C58" s="81"/>
      <c r="D58" s="81"/>
      <c r="E58" s="81"/>
      <c r="F58" s="81"/>
      <c r="G58" s="81"/>
      <c r="H58" s="81"/>
      <c r="I58" s="81"/>
      <c r="J58" s="80"/>
    </row>
    <row r="59" spans="1:10">
      <c r="A59" s="82" t="s">
        <v>18</v>
      </c>
      <c r="B59" s="81"/>
      <c r="C59" s="81"/>
      <c r="D59" s="81"/>
      <c r="E59" s="81"/>
      <c r="F59" s="81"/>
      <c r="G59" s="81"/>
      <c r="H59" s="81"/>
      <c r="I59" s="81"/>
      <c r="J59" s="80"/>
    </row>
    <row r="60" spans="1:10">
      <c r="A60" s="79"/>
      <c r="B60" s="78"/>
      <c r="C60" s="78"/>
      <c r="D60" s="78"/>
      <c r="E60" s="78"/>
      <c r="F60" s="78"/>
      <c r="G60" s="78"/>
      <c r="H60" s="78"/>
      <c r="I60" s="78"/>
      <c r="J60" s="77"/>
    </row>
  </sheetData>
  <mergeCells count="8">
    <mergeCell ref="A57:J57"/>
    <mergeCell ref="B56:C56"/>
    <mergeCell ref="A7:J7"/>
    <mergeCell ref="A8:J8"/>
    <mergeCell ref="A9:J9"/>
    <mergeCell ref="D15:J15"/>
    <mergeCell ref="I56:J56"/>
    <mergeCell ref="B39:I40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zoomScale="90" zoomScaleNormal="90" workbookViewId="0">
      <selection activeCell="I19" sqref="I19"/>
    </sheetView>
  </sheetViews>
  <sheetFormatPr defaultRowHeight="12.75"/>
  <cols>
    <col min="1" max="1" width="10.42578125" style="76" customWidth="1"/>
    <col min="2" max="3" width="9.140625" style="76"/>
    <col min="4" max="8" width="11.85546875" style="76" customWidth="1"/>
    <col min="9" max="9" width="12.28515625" style="76" customWidth="1"/>
    <col min="10" max="10" width="11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219</v>
      </c>
      <c r="I2" s="121" t="s">
        <v>185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226" t="s">
        <v>148</v>
      </c>
      <c r="B7" s="184"/>
      <c r="C7" s="184"/>
      <c r="D7" s="184"/>
      <c r="E7" s="184"/>
      <c r="F7" s="184"/>
      <c r="G7" s="184"/>
      <c r="H7" s="184"/>
      <c r="I7" s="184"/>
      <c r="J7" s="185"/>
    </row>
    <row r="8" spans="1:13">
      <c r="A8" s="227" t="s">
        <v>149</v>
      </c>
      <c r="B8" s="223"/>
      <c r="C8" s="223"/>
      <c r="D8" s="223"/>
      <c r="E8" s="223"/>
      <c r="F8" s="223"/>
      <c r="G8" s="223"/>
      <c r="H8" s="223"/>
      <c r="I8" s="223"/>
      <c r="J8" s="219"/>
    </row>
    <row r="9" spans="1:13">
      <c r="A9" s="218" t="s">
        <v>116</v>
      </c>
      <c r="B9" s="223"/>
      <c r="C9" s="223"/>
      <c r="D9" s="223"/>
      <c r="E9" s="223"/>
      <c r="F9" s="223"/>
      <c r="G9" s="223"/>
      <c r="H9" s="223"/>
      <c r="I9" s="223"/>
      <c r="J9" s="219"/>
    </row>
    <row r="10" spans="1:13">
      <c r="A10" s="82"/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103" t="str">
        <f>'Item 245'!A12</f>
        <v>Service Area:  As defined in Appendix A</v>
      </c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216</v>
      </c>
      <c r="B13" s="81"/>
      <c r="C13" s="81"/>
      <c r="D13" s="81"/>
      <c r="E13" s="81"/>
      <c r="F13" s="81"/>
      <c r="G13" s="81"/>
      <c r="H13" s="81"/>
      <c r="I13" s="81"/>
      <c r="J13" s="80"/>
    </row>
    <row r="14" spans="1:13">
      <c r="A14" s="82"/>
      <c r="B14" s="81"/>
      <c r="C14" s="81"/>
      <c r="D14" s="81"/>
      <c r="E14" s="81"/>
      <c r="F14" s="81"/>
      <c r="G14" s="81"/>
      <c r="H14" s="81"/>
      <c r="I14" s="81"/>
      <c r="J14" s="80"/>
    </row>
    <row r="15" spans="1:13">
      <c r="A15" s="82"/>
      <c r="B15" s="102"/>
      <c r="C15" s="102"/>
      <c r="D15" s="224" t="s">
        <v>118</v>
      </c>
      <c r="E15" s="225"/>
      <c r="F15" s="225"/>
      <c r="G15" s="225"/>
      <c r="H15" s="225"/>
      <c r="I15" s="225"/>
      <c r="J15" s="230"/>
    </row>
    <row r="16" spans="1:13">
      <c r="A16" s="101" t="s">
        <v>119</v>
      </c>
      <c r="B16" s="100"/>
      <c r="C16" s="99"/>
      <c r="D16" s="108" t="s">
        <v>59</v>
      </c>
      <c r="E16" s="108" t="s">
        <v>60</v>
      </c>
      <c r="F16" s="108" t="s">
        <v>61</v>
      </c>
      <c r="G16" s="108" t="s">
        <v>62</v>
      </c>
      <c r="H16" s="108" t="s">
        <v>208</v>
      </c>
      <c r="I16" s="108" t="s">
        <v>63</v>
      </c>
      <c r="J16" s="108"/>
    </row>
    <row r="17" spans="1:13">
      <c r="A17" s="93" t="s">
        <v>120</v>
      </c>
      <c r="B17" s="92"/>
      <c r="C17" s="91"/>
      <c r="D17" s="108"/>
      <c r="E17" s="108"/>
      <c r="F17" s="108"/>
      <c r="G17" s="108"/>
      <c r="H17" s="108"/>
      <c r="I17" s="108"/>
      <c r="J17" s="108"/>
    </row>
    <row r="18" spans="1:13">
      <c r="A18" s="93" t="s">
        <v>121</v>
      </c>
      <c r="B18" s="92"/>
      <c r="C18" s="91"/>
      <c r="D18" s="149" t="s">
        <v>333</v>
      </c>
      <c r="E18" s="149" t="s">
        <v>334</v>
      </c>
      <c r="F18" s="149" t="s">
        <v>335</v>
      </c>
      <c r="G18" s="149" t="s">
        <v>336</v>
      </c>
      <c r="H18" s="149" t="s">
        <v>337</v>
      </c>
      <c r="I18" s="149" t="s">
        <v>338</v>
      </c>
      <c r="J18" s="108"/>
    </row>
    <row r="19" spans="1:13">
      <c r="A19" s="93" t="s">
        <v>122</v>
      </c>
      <c r="B19" s="92"/>
      <c r="C19" s="91"/>
      <c r="D19" s="150" t="str">
        <f t="shared" ref="D19:I19" si="0">+D18</f>
        <v>$127.32 (A)</v>
      </c>
      <c r="E19" s="150" t="str">
        <f t="shared" si="0"/>
        <v>$191.25 (A)</v>
      </c>
      <c r="F19" s="150" t="str">
        <f t="shared" si="0"/>
        <v>$239.76 (A)</v>
      </c>
      <c r="G19" s="150" t="str">
        <f t="shared" si="0"/>
        <v>$288.16 (A)</v>
      </c>
      <c r="H19" s="150" t="str">
        <f t="shared" si="0"/>
        <v>$336.40 (A)</v>
      </c>
      <c r="I19" s="150" t="str">
        <f t="shared" si="0"/>
        <v>$384.11 (A)</v>
      </c>
      <c r="J19" s="108"/>
      <c r="M19" s="76">
        <f>124.67*1.037</f>
        <v>129.28279000000001</v>
      </c>
    </row>
    <row r="20" spans="1:13">
      <c r="A20" s="97" t="s">
        <v>123</v>
      </c>
      <c r="B20" s="96"/>
      <c r="C20" s="95"/>
      <c r="D20" s="116" t="str">
        <f t="shared" ref="D20:I20" si="1">+D18</f>
        <v>$127.32 (A)</v>
      </c>
      <c r="E20" s="116" t="str">
        <f t="shared" si="1"/>
        <v>$191.25 (A)</v>
      </c>
      <c r="F20" s="116" t="str">
        <f t="shared" si="1"/>
        <v>$239.76 (A)</v>
      </c>
      <c r="G20" s="116" t="str">
        <f t="shared" si="1"/>
        <v>$288.16 (A)</v>
      </c>
      <c r="H20" s="116" t="str">
        <f t="shared" si="1"/>
        <v>$336.40 (A)</v>
      </c>
      <c r="I20" s="116" t="str">
        <f t="shared" si="1"/>
        <v>$384.11 (A)</v>
      </c>
      <c r="J20" s="108"/>
    </row>
    <row r="21" spans="1:13">
      <c r="A21" s="94" t="s">
        <v>124</v>
      </c>
      <c r="B21" s="92"/>
      <c r="C21" s="91"/>
      <c r="D21" s="81"/>
      <c r="E21" s="81"/>
      <c r="F21" s="81"/>
      <c r="G21" s="81"/>
      <c r="H21" s="81"/>
      <c r="I21" s="81"/>
      <c r="J21" s="80"/>
    </row>
    <row r="22" spans="1:13">
      <c r="A22" s="93" t="s">
        <v>71</v>
      </c>
      <c r="B22" s="92"/>
      <c r="C22" s="91"/>
      <c r="D22" s="108"/>
      <c r="E22" s="108"/>
      <c r="F22" s="108"/>
      <c r="G22" s="108"/>
      <c r="H22" s="108"/>
      <c r="I22" s="108"/>
      <c r="J22" s="108"/>
    </row>
    <row r="23" spans="1:13">
      <c r="A23" s="93" t="s">
        <v>72</v>
      </c>
      <c r="B23" s="92"/>
      <c r="C23" s="91"/>
      <c r="D23" s="108"/>
      <c r="E23" s="108"/>
      <c r="F23" s="108"/>
      <c r="G23" s="108"/>
      <c r="H23" s="108"/>
      <c r="I23" s="108"/>
      <c r="J23" s="108"/>
    </row>
    <row r="24" spans="1:13">
      <c r="A24" s="93" t="s">
        <v>125</v>
      </c>
      <c r="B24" s="92"/>
      <c r="C24" s="91"/>
      <c r="D24" s="108"/>
      <c r="E24" s="108"/>
      <c r="F24" s="108"/>
      <c r="G24" s="108"/>
      <c r="H24" s="108"/>
      <c r="I24" s="108"/>
      <c r="J24" s="108"/>
    </row>
    <row r="25" spans="1:13">
      <c r="A25" s="93" t="s">
        <v>74</v>
      </c>
      <c r="B25" s="92"/>
      <c r="C25" s="91"/>
      <c r="D25" s="108"/>
      <c r="E25" s="108"/>
      <c r="F25" s="108"/>
      <c r="G25" s="108"/>
      <c r="H25" s="108"/>
      <c r="I25" s="108"/>
      <c r="J25" s="108"/>
    </row>
    <row r="26" spans="1:13">
      <c r="A26" s="82"/>
      <c r="B26" s="81"/>
      <c r="C26" s="81"/>
      <c r="D26" s="81"/>
      <c r="E26" s="81"/>
      <c r="F26" s="81"/>
      <c r="G26" s="81"/>
      <c r="H26" s="81"/>
      <c r="I26" s="81"/>
      <c r="J26" s="80"/>
    </row>
    <row r="27" spans="1:13">
      <c r="A27" s="82"/>
      <c r="B27" s="81"/>
      <c r="C27" s="81"/>
      <c r="D27" s="81"/>
      <c r="E27" s="81"/>
      <c r="F27" s="81"/>
      <c r="G27" s="81"/>
      <c r="H27" s="81"/>
      <c r="I27" s="81"/>
      <c r="J27" s="80"/>
    </row>
    <row r="28" spans="1:13">
      <c r="A28" s="84" t="s">
        <v>126</v>
      </c>
      <c r="B28" s="83" t="s">
        <v>127</v>
      </c>
      <c r="C28" s="81"/>
      <c r="D28" s="81"/>
      <c r="E28" s="81"/>
      <c r="F28" s="81"/>
      <c r="G28" s="81"/>
      <c r="H28" s="81"/>
      <c r="I28" s="81"/>
      <c r="J28" s="80"/>
    </row>
    <row r="29" spans="1:13">
      <c r="A29" s="84"/>
      <c r="B29" s="83" t="s">
        <v>128</v>
      </c>
      <c r="C29" s="81"/>
      <c r="D29" s="81"/>
      <c r="E29" s="81"/>
      <c r="F29" s="81"/>
      <c r="G29" s="81"/>
      <c r="H29" s="81"/>
      <c r="I29" s="81"/>
      <c r="J29" s="80"/>
    </row>
    <row r="30" spans="1:13">
      <c r="A30" s="84"/>
      <c r="B30" s="83" t="s">
        <v>129</v>
      </c>
      <c r="C30" s="81"/>
      <c r="D30" s="81"/>
      <c r="E30" s="81"/>
      <c r="F30" s="81"/>
      <c r="G30" s="81"/>
      <c r="H30" s="81"/>
      <c r="I30" s="81"/>
      <c r="J30" s="80"/>
    </row>
    <row r="31" spans="1:13">
      <c r="A31" s="84"/>
      <c r="B31" s="83" t="s">
        <v>130</v>
      </c>
      <c r="C31" s="81"/>
      <c r="D31" s="81"/>
      <c r="E31" s="81"/>
      <c r="F31" s="81"/>
      <c r="G31" s="81"/>
      <c r="H31" s="81"/>
      <c r="I31" s="81"/>
      <c r="J31" s="80"/>
    </row>
    <row r="32" spans="1:13">
      <c r="A32" s="84"/>
      <c r="B32" s="83"/>
      <c r="C32" s="81"/>
      <c r="D32" s="81"/>
      <c r="E32" s="81"/>
      <c r="F32" s="81"/>
      <c r="G32" s="81"/>
      <c r="H32" s="81"/>
      <c r="I32" s="81"/>
      <c r="J32" s="80"/>
    </row>
    <row r="33" spans="1:10">
      <c r="A33" s="111" t="s">
        <v>75</v>
      </c>
      <c r="B33" s="112" t="s">
        <v>111</v>
      </c>
      <c r="C33" s="85"/>
      <c r="D33" s="85"/>
      <c r="E33" s="85"/>
      <c r="F33" s="85"/>
      <c r="G33" s="85"/>
      <c r="H33" s="85"/>
      <c r="I33" s="85"/>
      <c r="J33" s="88"/>
    </row>
    <row r="34" spans="1:10">
      <c r="A34" s="84"/>
      <c r="B34" s="83" t="s">
        <v>112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7"/>
      <c r="B35" s="83"/>
      <c r="C35" s="81"/>
      <c r="D35" s="81"/>
      <c r="E35" s="81"/>
      <c r="F35" s="81"/>
      <c r="G35" s="81"/>
      <c r="H35" s="81"/>
      <c r="I35" s="81"/>
      <c r="J35" s="80"/>
    </row>
    <row r="36" spans="1:10">
      <c r="A36" s="84"/>
      <c r="B36" s="83"/>
      <c r="C36" s="81"/>
      <c r="D36" s="81"/>
      <c r="E36" s="81"/>
      <c r="F36" s="81"/>
      <c r="G36" s="81"/>
      <c r="H36" s="81"/>
      <c r="I36" s="81"/>
      <c r="J36" s="80"/>
    </row>
    <row r="37" spans="1:10">
      <c r="A37" s="84" t="s">
        <v>113</v>
      </c>
      <c r="B37" s="83"/>
      <c r="C37" s="81"/>
      <c r="D37" s="81"/>
      <c r="E37" s="81"/>
      <c r="F37" s="81"/>
      <c r="G37" s="81"/>
      <c r="H37" s="81"/>
      <c r="I37" s="81"/>
      <c r="J37" s="80"/>
    </row>
    <row r="38" spans="1:10">
      <c r="A38" s="84"/>
      <c r="B38" s="83"/>
      <c r="C38" s="81"/>
      <c r="D38" s="81"/>
      <c r="E38" s="81"/>
      <c r="F38" s="81"/>
      <c r="G38" s="81"/>
      <c r="H38" s="81"/>
      <c r="I38" s="81"/>
      <c r="J38" s="80"/>
    </row>
    <row r="39" spans="1:10" ht="12.75" customHeight="1">
      <c r="A39" s="84"/>
      <c r="B39" s="207" t="s">
        <v>267</v>
      </c>
      <c r="C39" s="197"/>
      <c r="D39" s="197"/>
      <c r="E39" s="197"/>
      <c r="F39" s="197"/>
      <c r="G39" s="197"/>
      <c r="H39" s="197"/>
      <c r="I39" s="197"/>
      <c r="J39" s="80"/>
    </row>
    <row r="40" spans="1:10">
      <c r="A40" s="84"/>
      <c r="B40" s="197"/>
      <c r="C40" s="197"/>
      <c r="D40" s="197"/>
      <c r="E40" s="197"/>
      <c r="F40" s="197"/>
      <c r="G40" s="197"/>
      <c r="H40" s="197"/>
      <c r="I40" s="197"/>
      <c r="J40" s="80"/>
    </row>
    <row r="41" spans="1:10">
      <c r="A41" s="84"/>
      <c r="B41" s="83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3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5"/>
      <c r="E45" s="85"/>
      <c r="F45" s="85"/>
      <c r="G45" s="85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82"/>
      <c r="B51" s="81"/>
      <c r="C51" s="81"/>
      <c r="D51" s="81"/>
      <c r="E51" s="81"/>
      <c r="F51" s="81"/>
      <c r="G51" s="81"/>
      <c r="H51" s="81"/>
      <c r="I51" s="81"/>
      <c r="J51" s="80"/>
    </row>
    <row r="52" spans="1:10">
      <c r="A52" s="82"/>
      <c r="B52" s="81"/>
      <c r="C52" s="81"/>
      <c r="D52" s="81"/>
      <c r="E52" s="81"/>
      <c r="F52" s="81"/>
      <c r="G52" s="81"/>
      <c r="H52" s="81"/>
      <c r="I52" s="81"/>
      <c r="J52" s="80"/>
    </row>
    <row r="53" spans="1:10">
      <c r="A53" s="79"/>
      <c r="B53" s="78"/>
      <c r="C53" s="78"/>
      <c r="D53" s="78"/>
      <c r="E53" s="78"/>
      <c r="F53" s="78"/>
      <c r="G53" s="78"/>
      <c r="H53" s="78"/>
      <c r="I53" s="78"/>
      <c r="J53" s="77"/>
    </row>
    <row r="54" spans="1:10">
      <c r="A54" s="23" t="s">
        <v>93</v>
      </c>
      <c r="B54" s="1" t="str">
        <f>+'Check Sheet'!$B$52</f>
        <v>Rick Waldren, Division Controller</v>
      </c>
      <c r="C54" s="1"/>
      <c r="D54" s="81"/>
      <c r="E54" s="81"/>
      <c r="F54" s="81"/>
      <c r="G54" s="81"/>
      <c r="H54" s="81"/>
      <c r="I54" s="81"/>
      <c r="J54" s="80"/>
    </row>
    <row r="55" spans="1:10">
      <c r="A55" s="23"/>
      <c r="B55" s="1"/>
      <c r="C55" s="1"/>
      <c r="D55" s="81"/>
      <c r="E55" s="81"/>
      <c r="F55" s="81"/>
      <c r="J55" s="80"/>
    </row>
    <row r="56" spans="1:10">
      <c r="A56" s="26" t="s">
        <v>94</v>
      </c>
      <c r="B56" s="169">
        <f>+'Check Sheet'!$B$54</f>
        <v>42323</v>
      </c>
      <c r="C56" s="169">
        <f>+'Check Sheet'!C55</f>
        <v>0</v>
      </c>
      <c r="D56" s="78"/>
      <c r="E56" s="78"/>
      <c r="F56" s="78"/>
      <c r="H56" s="69" t="s">
        <v>132</v>
      </c>
      <c r="I56" s="170">
        <f>+'Check Sheet'!$I$54</f>
        <v>42736</v>
      </c>
      <c r="J56" s="171">
        <f>+'Check Sheet'!I55</f>
        <v>0</v>
      </c>
    </row>
    <row r="57" spans="1:10">
      <c r="A57" s="180" t="s">
        <v>17</v>
      </c>
      <c r="B57" s="181"/>
      <c r="C57" s="181"/>
      <c r="D57" s="181"/>
      <c r="E57" s="181"/>
      <c r="F57" s="181"/>
      <c r="G57" s="181"/>
      <c r="H57" s="181"/>
      <c r="I57" s="181"/>
      <c r="J57" s="182"/>
    </row>
    <row r="58" spans="1:10">
      <c r="A58" s="82"/>
      <c r="B58" s="81"/>
      <c r="C58" s="81"/>
      <c r="D58" s="81"/>
      <c r="E58" s="81"/>
      <c r="F58" s="81"/>
      <c r="G58" s="81"/>
      <c r="H58" s="81"/>
      <c r="I58" s="81"/>
      <c r="J58" s="80"/>
    </row>
    <row r="59" spans="1:10">
      <c r="A59" s="82" t="s">
        <v>18</v>
      </c>
      <c r="B59" s="81"/>
      <c r="C59" s="81"/>
      <c r="D59" s="81"/>
      <c r="E59" s="81"/>
      <c r="F59" s="81"/>
      <c r="G59" s="81"/>
      <c r="H59" s="81"/>
      <c r="I59" s="81"/>
      <c r="J59" s="80"/>
    </row>
    <row r="60" spans="1:10">
      <c r="A60" s="79"/>
      <c r="B60" s="78"/>
      <c r="C60" s="78"/>
      <c r="D60" s="78"/>
      <c r="E60" s="78"/>
      <c r="F60" s="78"/>
      <c r="G60" s="78"/>
      <c r="H60" s="78"/>
      <c r="I60" s="78"/>
      <c r="J60" s="77"/>
    </row>
  </sheetData>
  <mergeCells count="8">
    <mergeCell ref="A57:J57"/>
    <mergeCell ref="A7:J7"/>
    <mergeCell ref="A8:J8"/>
    <mergeCell ref="A9:J9"/>
    <mergeCell ref="D15:J15"/>
    <mergeCell ref="B39:I40"/>
    <mergeCell ref="B56:C56"/>
    <mergeCell ref="I56:J56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3"/>
    <pageSetUpPr fitToPage="1"/>
  </sheetPr>
  <dimension ref="A1:N60"/>
  <sheetViews>
    <sheetView showGridLines="0" zoomScale="120" zoomScaleNormal="120" workbookViewId="0">
      <selection activeCell="C27" sqref="C27"/>
    </sheetView>
  </sheetViews>
  <sheetFormatPr defaultRowHeight="12.75" outlineLevelRow="1"/>
  <cols>
    <col min="1" max="1" width="14" style="22" customWidth="1"/>
    <col min="2" max="2" width="14.140625" style="22" customWidth="1"/>
    <col min="3" max="5" width="10.7109375" style="22" customWidth="1"/>
    <col min="6" max="6" width="2" style="22" customWidth="1"/>
    <col min="7" max="7" width="9.85546875" style="22" customWidth="1"/>
    <col min="8" max="8" width="9.140625" style="22"/>
    <col min="9" max="9" width="10.7109375" style="22" customWidth="1"/>
    <col min="10" max="10" width="10.28515625" style="22" bestFit="1" customWidth="1"/>
    <col min="11" max="16384" width="9.140625" style="22"/>
  </cols>
  <sheetData>
    <row r="1" spans="1:14">
      <c r="A1" s="19" t="s">
        <v>0</v>
      </c>
      <c r="B1" s="32">
        <v>27</v>
      </c>
      <c r="C1" s="20"/>
      <c r="D1" s="20"/>
      <c r="E1" s="20"/>
      <c r="F1" s="20"/>
      <c r="G1" s="20"/>
      <c r="H1" s="45" t="s">
        <v>229</v>
      </c>
      <c r="I1" s="172" t="s">
        <v>86</v>
      </c>
      <c r="J1" s="172"/>
      <c r="K1" s="33">
        <v>21</v>
      </c>
    </row>
    <row r="2" spans="1:14">
      <c r="A2" s="23"/>
      <c r="B2" s="1"/>
      <c r="C2" s="1"/>
      <c r="D2" s="1"/>
      <c r="E2" s="1"/>
      <c r="F2" s="1"/>
      <c r="G2" s="1"/>
      <c r="H2" s="1"/>
      <c r="I2" s="1"/>
      <c r="J2" s="1"/>
      <c r="K2" s="25"/>
    </row>
    <row r="3" spans="1:14">
      <c r="A3" s="23" t="s">
        <v>1</v>
      </c>
      <c r="B3" s="1"/>
      <c r="C3" s="147" t="str">
        <f>+'Check Sheet'!$D$4</f>
        <v xml:space="preserve">Fiorito Enterprises, Inc. &amp; Rabanco Companies - G-60  </v>
      </c>
      <c r="D3" s="1"/>
      <c r="E3" s="1"/>
      <c r="F3" s="1"/>
      <c r="G3" s="1"/>
      <c r="H3" s="1"/>
      <c r="I3" s="1"/>
      <c r="J3" s="1"/>
      <c r="K3" s="25"/>
    </row>
    <row r="4" spans="1:14">
      <c r="A4" s="26" t="s">
        <v>2</v>
      </c>
      <c r="B4" s="27"/>
      <c r="C4" s="148" t="str">
        <f>+'Check Sheet'!$D$5</f>
        <v>Kent-Meridian Disposal Company, Allied Waste Services of Kent, &amp; Republic Services of Kent</v>
      </c>
      <c r="D4" s="27"/>
      <c r="E4" s="27"/>
      <c r="F4" s="27"/>
      <c r="G4" s="27"/>
      <c r="H4" s="27"/>
      <c r="I4" s="27"/>
      <c r="J4" s="27"/>
      <c r="K4" s="29"/>
    </row>
    <row r="5" spans="1:14">
      <c r="A5" s="173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5"/>
    </row>
    <row r="6" spans="1:14">
      <c r="A6" s="42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1"/>
      <c r="M6" s="76"/>
      <c r="N6" s="140"/>
    </row>
    <row r="7" spans="1:14">
      <c r="A7" s="23"/>
      <c r="B7" s="1"/>
      <c r="C7" s="1"/>
      <c r="D7" s="1"/>
      <c r="E7" s="1"/>
      <c r="F7" s="1"/>
      <c r="G7" s="1"/>
      <c r="H7" s="1"/>
      <c r="I7" s="1"/>
      <c r="J7" s="1"/>
      <c r="K7" s="25"/>
    </row>
    <row r="8" spans="1:14">
      <c r="A8" s="40" t="s">
        <v>21</v>
      </c>
      <c r="B8" s="1"/>
      <c r="C8" s="1"/>
      <c r="D8" s="1"/>
      <c r="E8" s="1"/>
      <c r="F8" s="1"/>
      <c r="G8" s="1"/>
      <c r="H8" s="1"/>
      <c r="I8" s="1"/>
      <c r="J8" s="1"/>
      <c r="K8" s="25"/>
    </row>
    <row r="9" spans="1:14">
      <c r="A9" s="56" t="s">
        <v>22</v>
      </c>
      <c r="B9" s="1"/>
      <c r="C9" s="1"/>
      <c r="D9" s="1"/>
      <c r="E9" s="1"/>
      <c r="F9" s="1"/>
      <c r="G9" s="1"/>
      <c r="H9" s="1"/>
      <c r="I9" s="1"/>
      <c r="J9" s="1"/>
      <c r="K9" s="25"/>
    </row>
    <row r="10" spans="1:14">
      <c r="A10" s="56" t="s">
        <v>23</v>
      </c>
      <c r="B10" s="1"/>
      <c r="C10" s="1"/>
      <c r="D10" s="1"/>
      <c r="E10" s="1"/>
      <c r="F10" s="1"/>
      <c r="G10" s="1"/>
      <c r="H10" s="1"/>
      <c r="I10" s="1"/>
      <c r="J10" s="1"/>
      <c r="K10" s="25"/>
    </row>
    <row r="11" spans="1:14">
      <c r="A11" s="41" t="s">
        <v>24</v>
      </c>
      <c r="B11" s="1"/>
      <c r="C11" s="1"/>
      <c r="D11" s="1"/>
      <c r="E11" s="1"/>
      <c r="F11" s="1"/>
      <c r="G11" s="1"/>
      <c r="H11" s="1"/>
      <c r="I11" s="1"/>
      <c r="J11" s="1"/>
      <c r="K11" s="25"/>
    </row>
    <row r="12" spans="1:14">
      <c r="A12" s="57" t="s">
        <v>25</v>
      </c>
      <c r="B12" s="5"/>
      <c r="C12" s="5"/>
      <c r="D12" s="1"/>
      <c r="E12" s="5"/>
      <c r="F12" s="5"/>
      <c r="G12" s="5"/>
      <c r="H12" s="1"/>
      <c r="I12" s="5"/>
      <c r="J12" s="5"/>
      <c r="K12" s="25"/>
    </row>
    <row r="13" spans="1:14">
      <c r="A13" s="57" t="s">
        <v>26</v>
      </c>
      <c r="B13" s="5"/>
      <c r="C13" s="5"/>
      <c r="D13" s="1"/>
      <c r="E13" s="5"/>
      <c r="F13" s="5"/>
      <c r="G13" s="5"/>
      <c r="H13" s="1"/>
      <c r="I13" s="5"/>
      <c r="J13" s="5"/>
      <c r="K13" s="25"/>
    </row>
    <row r="14" spans="1:14">
      <c r="A14" s="57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25"/>
    </row>
    <row r="15" spans="1:14">
      <c r="A15" s="40"/>
      <c r="B15" s="1"/>
      <c r="C15" s="1"/>
      <c r="D15" s="1"/>
      <c r="E15" s="1"/>
      <c r="F15" s="1"/>
      <c r="G15" s="1"/>
      <c r="H15" s="1"/>
      <c r="I15" s="1"/>
      <c r="J15" s="1"/>
      <c r="K15" s="25"/>
    </row>
    <row r="16" spans="1:14">
      <c r="A16" s="23" t="s">
        <v>95</v>
      </c>
      <c r="B16" s="1"/>
      <c r="C16" s="1"/>
      <c r="D16" s="1"/>
      <c r="E16" s="58" t="s">
        <v>14</v>
      </c>
      <c r="F16" s="1"/>
      <c r="G16" s="1"/>
      <c r="H16" s="1"/>
      <c r="I16" s="1"/>
      <c r="J16" s="1"/>
      <c r="K16" s="25"/>
    </row>
    <row r="17" spans="1:11">
      <c r="A17" s="49"/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1">
      <c r="A18" s="59" t="s">
        <v>28</v>
      </c>
      <c r="B18" s="59" t="s">
        <v>29</v>
      </c>
      <c r="C18" s="59" t="s">
        <v>30</v>
      </c>
      <c r="D18" s="59" t="s">
        <v>31</v>
      </c>
      <c r="E18" s="59" t="s">
        <v>190</v>
      </c>
      <c r="F18" s="60"/>
      <c r="G18" s="59"/>
      <c r="H18" s="59"/>
      <c r="I18" s="59" t="s">
        <v>32</v>
      </c>
      <c r="J18" s="59"/>
      <c r="K18" s="59"/>
    </row>
    <row r="19" spans="1:11">
      <c r="A19" s="61" t="s">
        <v>33</v>
      </c>
      <c r="B19" s="61" t="s">
        <v>34</v>
      </c>
      <c r="C19" s="61" t="s">
        <v>35</v>
      </c>
      <c r="D19" s="61" t="s">
        <v>35</v>
      </c>
      <c r="E19" s="61" t="s">
        <v>191</v>
      </c>
      <c r="F19" s="60"/>
      <c r="G19" s="61"/>
      <c r="H19" s="61"/>
      <c r="I19" s="61" t="s">
        <v>36</v>
      </c>
      <c r="J19" s="61"/>
      <c r="K19" s="61"/>
    </row>
    <row r="20" spans="1:11">
      <c r="A20" s="62" t="s">
        <v>37</v>
      </c>
      <c r="B20" s="62" t="s">
        <v>35</v>
      </c>
      <c r="C20" s="62" t="s">
        <v>38</v>
      </c>
      <c r="D20" s="62" t="s">
        <v>38</v>
      </c>
      <c r="E20" s="62" t="s">
        <v>192</v>
      </c>
      <c r="F20" s="60"/>
      <c r="G20" s="62"/>
      <c r="H20" s="62"/>
      <c r="I20" s="62" t="s">
        <v>39</v>
      </c>
      <c r="J20" s="62"/>
      <c r="K20" s="62"/>
    </row>
    <row r="21" spans="1:11">
      <c r="A21" s="4" t="s">
        <v>40</v>
      </c>
      <c r="B21" s="4" t="s">
        <v>41</v>
      </c>
      <c r="C21" s="159" t="s">
        <v>269</v>
      </c>
      <c r="D21" s="124">
        <v>7.9</v>
      </c>
      <c r="E21" s="124">
        <v>9.2200000000000006</v>
      </c>
      <c r="F21" s="70"/>
      <c r="G21" s="53"/>
      <c r="H21" s="53"/>
      <c r="I21" s="124">
        <v>1.02</v>
      </c>
      <c r="J21" s="39"/>
      <c r="K21" s="39"/>
    </row>
    <row r="22" spans="1:11">
      <c r="A22" s="4" t="s">
        <v>42</v>
      </c>
      <c r="B22" s="4" t="s">
        <v>41</v>
      </c>
      <c r="C22" s="159" t="s">
        <v>270</v>
      </c>
      <c r="D22" s="124">
        <f>+D21</f>
        <v>7.9</v>
      </c>
      <c r="E22" s="124">
        <f>+E21</f>
        <v>9.2200000000000006</v>
      </c>
      <c r="F22" s="70"/>
      <c r="G22" s="53"/>
      <c r="H22" s="53"/>
      <c r="I22" s="124">
        <v>0.65</v>
      </c>
      <c r="J22" s="39"/>
      <c r="K22" s="39"/>
    </row>
    <row r="23" spans="1:11">
      <c r="A23" s="4" t="s">
        <v>43</v>
      </c>
      <c r="B23" s="4" t="s">
        <v>41</v>
      </c>
      <c r="C23" s="159" t="s">
        <v>271</v>
      </c>
      <c r="D23" s="124">
        <f t="shared" ref="D23:D30" si="0">+D22</f>
        <v>7.9</v>
      </c>
      <c r="E23" s="124">
        <f t="shared" ref="E23:E30" si="1">+E22</f>
        <v>9.2200000000000006</v>
      </c>
      <c r="F23" s="70"/>
      <c r="G23" s="53"/>
      <c r="H23" s="53"/>
      <c r="I23" s="124">
        <v>1.31</v>
      </c>
      <c r="J23" s="39"/>
      <c r="K23" s="39"/>
    </row>
    <row r="24" spans="1:11">
      <c r="A24" s="4" t="s">
        <v>44</v>
      </c>
      <c r="B24" s="4" t="s">
        <v>41</v>
      </c>
      <c r="C24" s="159" t="s">
        <v>272</v>
      </c>
      <c r="D24" s="124">
        <f t="shared" si="0"/>
        <v>7.9</v>
      </c>
      <c r="E24" s="124">
        <f t="shared" si="1"/>
        <v>9.2200000000000006</v>
      </c>
      <c r="F24" s="70"/>
      <c r="G24" s="53"/>
      <c r="H24" s="53"/>
      <c r="I24" s="124">
        <v>1.96</v>
      </c>
      <c r="J24" s="39"/>
      <c r="K24" s="39"/>
    </row>
    <row r="25" spans="1:11">
      <c r="A25" s="4" t="s">
        <v>45</v>
      </c>
      <c r="B25" s="4" t="s">
        <v>41</v>
      </c>
      <c r="C25" s="159" t="s">
        <v>273</v>
      </c>
      <c r="D25" s="124">
        <f t="shared" si="0"/>
        <v>7.9</v>
      </c>
      <c r="E25" s="124">
        <f t="shared" si="1"/>
        <v>9.2200000000000006</v>
      </c>
      <c r="F25" s="70"/>
      <c r="G25" s="53"/>
      <c r="H25" s="53"/>
      <c r="I25" s="124">
        <v>2.61</v>
      </c>
      <c r="J25" s="39"/>
      <c r="K25" s="39"/>
    </row>
    <row r="26" spans="1:11">
      <c r="A26" s="4" t="s">
        <v>46</v>
      </c>
      <c r="B26" s="4" t="s">
        <v>41</v>
      </c>
      <c r="C26" s="159" t="s">
        <v>295</v>
      </c>
      <c r="D26" s="124">
        <f t="shared" si="0"/>
        <v>7.9</v>
      </c>
      <c r="E26" s="124">
        <f t="shared" si="1"/>
        <v>9.2200000000000006</v>
      </c>
      <c r="F26" s="70"/>
      <c r="G26" s="53"/>
      <c r="H26" s="53"/>
      <c r="I26" s="124">
        <v>3.26</v>
      </c>
      <c r="J26" s="39"/>
      <c r="K26" s="39"/>
    </row>
    <row r="27" spans="1:11">
      <c r="A27" s="4" t="s">
        <v>47</v>
      </c>
      <c r="B27" s="4" t="s">
        <v>41</v>
      </c>
      <c r="C27" s="159" t="s">
        <v>274</v>
      </c>
      <c r="D27" s="124">
        <f t="shared" si="0"/>
        <v>7.9</v>
      </c>
      <c r="E27" s="124">
        <f t="shared" si="1"/>
        <v>9.2200000000000006</v>
      </c>
      <c r="F27" s="70"/>
      <c r="G27" s="53"/>
      <c r="H27" s="53"/>
      <c r="I27" s="124">
        <v>1.27</v>
      </c>
      <c r="J27" s="39"/>
      <c r="K27" s="39"/>
    </row>
    <row r="28" spans="1:11">
      <c r="A28" s="4" t="s">
        <v>48</v>
      </c>
      <c r="B28" s="4" t="s">
        <v>41</v>
      </c>
      <c r="C28" s="159" t="s">
        <v>275</v>
      </c>
      <c r="D28" s="124">
        <f t="shared" si="0"/>
        <v>7.9</v>
      </c>
      <c r="E28" s="124">
        <f t="shared" si="1"/>
        <v>9.2200000000000006</v>
      </c>
      <c r="F28" s="70"/>
      <c r="G28" s="53"/>
      <c r="H28" s="53"/>
      <c r="I28" s="124">
        <v>1.27</v>
      </c>
      <c r="J28" s="39"/>
      <c r="K28" s="39"/>
    </row>
    <row r="29" spans="1:11">
      <c r="A29" s="4" t="s">
        <v>49</v>
      </c>
      <c r="B29" s="4" t="s">
        <v>41</v>
      </c>
      <c r="C29" s="159" t="s">
        <v>276</v>
      </c>
      <c r="D29" s="124">
        <f t="shared" si="0"/>
        <v>7.9</v>
      </c>
      <c r="E29" s="124">
        <f t="shared" si="1"/>
        <v>9.2200000000000006</v>
      </c>
      <c r="F29" s="70"/>
      <c r="G29" s="53"/>
      <c r="H29" s="53"/>
      <c r="I29" s="124">
        <v>1.27</v>
      </c>
      <c r="J29" s="39"/>
      <c r="K29" s="39"/>
    </row>
    <row r="30" spans="1:11">
      <c r="A30" s="64" t="s">
        <v>42</v>
      </c>
      <c r="B30" s="64" t="s">
        <v>50</v>
      </c>
      <c r="C30" s="159" t="s">
        <v>277</v>
      </c>
      <c r="D30" s="124">
        <f t="shared" si="0"/>
        <v>7.9</v>
      </c>
      <c r="E30" s="124">
        <f t="shared" si="1"/>
        <v>9.2200000000000006</v>
      </c>
      <c r="F30" s="71"/>
      <c r="G30" s="72"/>
      <c r="H30" s="72"/>
      <c r="I30" s="124">
        <v>0.65</v>
      </c>
      <c r="J30" s="65"/>
      <c r="K30" s="65"/>
    </row>
    <row r="31" spans="1:11">
      <c r="A31" s="4" t="s">
        <v>51</v>
      </c>
      <c r="B31" s="4"/>
      <c r="C31" s="125"/>
      <c r="D31" s="124">
        <v>9.0399999999999991</v>
      </c>
      <c r="E31" s="124"/>
      <c r="F31" s="70"/>
      <c r="G31" s="53"/>
      <c r="H31" s="53"/>
      <c r="I31" s="125"/>
      <c r="J31" s="39"/>
      <c r="K31" s="39"/>
    </row>
    <row r="32" spans="1:11">
      <c r="A32" s="64" t="s">
        <v>52</v>
      </c>
      <c r="B32" s="4"/>
      <c r="C32" s="125"/>
      <c r="D32" s="63"/>
      <c r="E32" s="124" t="str">
        <f>TEXT('[1]Resi Price Out Staff'!$H$30,"$0.00")&amp;""</f>
        <v>$10.46</v>
      </c>
      <c r="F32" s="70"/>
      <c r="G32" s="53"/>
      <c r="H32" s="53"/>
      <c r="I32" s="124">
        <v>187</v>
      </c>
      <c r="J32" s="39"/>
      <c r="K32" s="39"/>
    </row>
    <row r="33" spans="1:11" hidden="1" outlineLevel="1">
      <c r="A33" s="64" t="s">
        <v>195</v>
      </c>
      <c r="B33" s="127" t="s">
        <v>196</v>
      </c>
      <c r="C33" s="125"/>
      <c r="D33" s="63"/>
      <c r="E33" s="124"/>
      <c r="F33" s="130" t="s">
        <v>194</v>
      </c>
      <c r="G33" s="53"/>
      <c r="H33" s="53"/>
      <c r="I33" s="124" t="str">
        <f>TEXT(LEFT(I27,5),"$0.00")&amp;" (N)"</f>
        <v>$1.27 (N)</v>
      </c>
      <c r="J33" s="123" t="s">
        <v>193</v>
      </c>
      <c r="K33" s="39"/>
    </row>
    <row r="34" spans="1:11" hidden="1" outlineLevel="1">
      <c r="A34" s="127" t="s">
        <v>201</v>
      </c>
      <c r="B34" s="39"/>
      <c r="C34" s="124" t="str">
        <f>+C27</f>
        <v>14.77 (A)</v>
      </c>
      <c r="D34" s="63"/>
      <c r="E34" s="116"/>
      <c r="F34" s="70"/>
      <c r="G34" s="53"/>
      <c r="H34" s="53"/>
      <c r="I34" s="124" t="str">
        <f>TEXT(0,"$0.00")&amp;" "</f>
        <v xml:space="preserve">$0.00 </v>
      </c>
      <c r="J34" s="123" t="s">
        <v>187</v>
      </c>
      <c r="K34" s="39"/>
    </row>
    <row r="35" spans="1:11" hidden="1" outlineLevel="1">
      <c r="A35" s="127" t="s">
        <v>202</v>
      </c>
      <c r="B35" s="39"/>
      <c r="C35" s="124" t="str">
        <f>+C28</f>
        <v>23.62 (A)</v>
      </c>
      <c r="D35" s="63"/>
      <c r="E35" s="116"/>
      <c r="F35" s="70"/>
      <c r="G35" s="53"/>
      <c r="H35" s="53"/>
      <c r="I35" s="124" t="str">
        <f>TEXT(0,"$0.00")&amp;" "</f>
        <v xml:space="preserve">$0.00 </v>
      </c>
      <c r="J35" s="123" t="str">
        <f>+J34</f>
        <v>see note 8</v>
      </c>
      <c r="K35" s="39"/>
    </row>
    <row r="36" spans="1:11" hidden="1" outlineLevel="1">
      <c r="A36" s="127" t="s">
        <v>203</v>
      </c>
      <c r="B36" s="39"/>
      <c r="C36" s="124" t="str">
        <f>+C29</f>
        <v>31.82 (A)</v>
      </c>
      <c r="D36" s="63"/>
      <c r="E36" s="63"/>
      <c r="F36" s="1"/>
      <c r="G36" s="39"/>
      <c r="H36" s="39"/>
      <c r="I36" s="124" t="str">
        <f>TEXT(0,"$0.00")&amp;" "</f>
        <v xml:space="preserve">$0.00 </v>
      </c>
      <c r="J36" s="123" t="str">
        <f>+J35</f>
        <v>see note 8</v>
      </c>
      <c r="K36" s="39"/>
    </row>
    <row r="37" spans="1:11" collapsed="1">
      <c r="A37" s="66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25"/>
    </row>
    <row r="38" spans="1:11">
      <c r="A38" s="23"/>
      <c r="B38" s="1"/>
      <c r="C38" s="67" t="s">
        <v>54</v>
      </c>
      <c r="D38" s="1"/>
      <c r="E38" s="1"/>
      <c r="F38" s="1"/>
      <c r="G38" s="1"/>
      <c r="H38" s="1"/>
      <c r="I38" s="1"/>
      <c r="J38" s="1"/>
      <c r="K38" s="25"/>
    </row>
    <row r="39" spans="1:11">
      <c r="A39" s="23"/>
      <c r="B39" s="1"/>
      <c r="C39" s="1"/>
      <c r="D39" s="1"/>
      <c r="E39" s="1"/>
      <c r="F39" s="1"/>
      <c r="G39" s="1"/>
      <c r="H39" s="1"/>
      <c r="I39" s="1"/>
      <c r="J39" s="1"/>
      <c r="K39" s="25"/>
    </row>
    <row r="40" spans="1:11">
      <c r="A40" s="23"/>
      <c r="B40" s="1"/>
      <c r="C40" s="1"/>
      <c r="D40" s="1"/>
      <c r="E40" s="1"/>
      <c r="F40" s="1"/>
      <c r="G40" s="1"/>
      <c r="H40" s="1"/>
      <c r="I40" s="1"/>
      <c r="J40" s="1"/>
      <c r="K40" s="25"/>
    </row>
    <row r="41" spans="1:11">
      <c r="A41" s="23" t="s">
        <v>221</v>
      </c>
      <c r="B41" s="1"/>
      <c r="C41" s="1"/>
      <c r="D41" s="1"/>
      <c r="E41" s="1"/>
      <c r="F41" s="1"/>
      <c r="G41" s="1"/>
      <c r="H41" s="1"/>
      <c r="I41" s="1"/>
      <c r="J41" s="1"/>
      <c r="K41" s="25"/>
    </row>
    <row r="42" spans="1:11">
      <c r="A42" s="41" t="s">
        <v>222</v>
      </c>
      <c r="B42" s="1"/>
      <c r="C42" s="1"/>
      <c r="D42" s="1"/>
      <c r="E42" s="1"/>
      <c r="F42" s="1"/>
      <c r="G42" s="1"/>
      <c r="H42" s="1"/>
      <c r="I42" s="1"/>
      <c r="J42" s="1"/>
      <c r="K42" s="25"/>
    </row>
    <row r="43" spans="1:11">
      <c r="A43" s="138" t="s">
        <v>230</v>
      </c>
      <c r="B43" s="1"/>
      <c r="C43" s="1"/>
      <c r="D43" s="1"/>
      <c r="E43" s="1"/>
      <c r="F43" s="1"/>
      <c r="G43" s="1"/>
      <c r="H43" s="1"/>
      <c r="I43" s="1"/>
      <c r="J43" s="1"/>
      <c r="K43" s="25"/>
    </row>
    <row r="44" spans="1:11">
      <c r="A44" s="23"/>
      <c r="B44" s="1"/>
      <c r="C44" s="1"/>
      <c r="D44" s="1"/>
      <c r="E44" s="1"/>
      <c r="F44" s="1"/>
      <c r="G44" s="1"/>
      <c r="H44" s="1"/>
      <c r="I44" s="1"/>
      <c r="J44" s="1"/>
      <c r="K44" s="25"/>
    </row>
    <row r="45" spans="1:11">
      <c r="A45" s="23"/>
      <c r="B45" s="1" t="s">
        <v>55</v>
      </c>
      <c r="C45" s="1"/>
      <c r="D45" s="30"/>
      <c r="E45" s="30"/>
      <c r="F45" s="30"/>
      <c r="G45" s="30"/>
      <c r="H45" s="30"/>
      <c r="I45" s="1"/>
      <c r="J45" s="1"/>
      <c r="K45" s="25"/>
    </row>
    <row r="46" spans="1:11">
      <c r="A46" s="23"/>
      <c r="B46" s="1"/>
      <c r="C46" s="1"/>
      <c r="D46" s="1"/>
      <c r="E46" s="1"/>
      <c r="F46" s="1"/>
      <c r="G46" s="1"/>
      <c r="H46" s="1"/>
      <c r="I46" s="1"/>
      <c r="J46" s="1"/>
      <c r="K46" s="25"/>
    </row>
    <row r="47" spans="1:11">
      <c r="A47" s="23"/>
      <c r="B47" s="1"/>
      <c r="C47" s="1"/>
      <c r="D47" s="1"/>
      <c r="E47" s="1"/>
      <c r="F47" s="1"/>
      <c r="G47" s="1"/>
      <c r="H47" s="1"/>
      <c r="I47" s="1"/>
      <c r="J47" s="1"/>
      <c r="K47" s="25"/>
    </row>
    <row r="48" spans="1:11">
      <c r="A48" s="23"/>
      <c r="B48" s="1"/>
      <c r="C48" s="1"/>
      <c r="D48" s="1"/>
      <c r="E48" s="1"/>
      <c r="F48" s="1"/>
      <c r="G48" s="1"/>
      <c r="H48" s="1"/>
      <c r="I48" s="1"/>
      <c r="J48" s="1"/>
      <c r="K48" s="25"/>
    </row>
    <row r="49" spans="1:11">
      <c r="A49" s="23"/>
      <c r="B49" s="1"/>
      <c r="C49" s="1"/>
      <c r="D49" s="1"/>
      <c r="E49" s="1"/>
      <c r="F49" s="1"/>
      <c r="G49" s="1"/>
      <c r="H49" s="1"/>
      <c r="I49" s="1"/>
      <c r="J49" s="1"/>
      <c r="K49" s="25"/>
    </row>
    <row r="50" spans="1:11">
      <c r="A50" s="23"/>
      <c r="B50" s="1"/>
      <c r="C50" s="1"/>
      <c r="D50" s="1"/>
      <c r="E50" s="1"/>
      <c r="F50" s="1"/>
      <c r="G50" s="1"/>
      <c r="H50" s="9" t="s">
        <v>133</v>
      </c>
      <c r="I50" s="179">
        <v>42947</v>
      </c>
      <c r="J50" s="179" t="s">
        <v>134</v>
      </c>
      <c r="K50" s="25"/>
    </row>
    <row r="51" spans="1:11">
      <c r="A51" s="23"/>
      <c r="B51" s="1"/>
      <c r="C51" s="1"/>
      <c r="D51" s="1"/>
      <c r="E51" s="1"/>
      <c r="F51" s="1"/>
      <c r="G51" s="1"/>
      <c r="H51" s="1"/>
      <c r="I51" s="1"/>
      <c r="J51" s="1"/>
      <c r="K51" s="25"/>
    </row>
    <row r="52" spans="1:11">
      <c r="A52" s="23"/>
      <c r="B52" s="1"/>
      <c r="C52" s="1"/>
      <c r="D52" s="1"/>
      <c r="E52" s="1"/>
      <c r="F52" s="1"/>
      <c r="G52" s="1"/>
      <c r="H52" s="1"/>
      <c r="I52" s="1"/>
      <c r="J52" s="1"/>
      <c r="K52" s="25"/>
    </row>
    <row r="53" spans="1:1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9"/>
    </row>
    <row r="54" spans="1:11">
      <c r="A54" s="23" t="s">
        <v>93</v>
      </c>
      <c r="B54" s="1" t="str">
        <f>'Check Sheet'!$B$52</f>
        <v>Rick Waldren, Division Controller</v>
      </c>
      <c r="C54" s="1"/>
      <c r="D54" s="1"/>
      <c r="E54" s="1"/>
      <c r="F54" s="1"/>
      <c r="G54" s="1"/>
      <c r="H54" s="1"/>
      <c r="I54" s="1"/>
      <c r="J54" s="1"/>
      <c r="K54" s="25"/>
    </row>
    <row r="55" spans="1:11">
      <c r="A55" s="23"/>
      <c r="B55" s="1"/>
      <c r="C55" s="1"/>
      <c r="D55" s="1"/>
      <c r="E55" s="1"/>
      <c r="F55" s="1"/>
      <c r="K55" s="25"/>
    </row>
    <row r="56" spans="1:11">
      <c r="A56" s="26" t="s">
        <v>94</v>
      </c>
      <c r="B56" s="169">
        <v>42323</v>
      </c>
      <c r="C56" s="169">
        <f>+'Check Sheet'!C54</f>
        <v>0</v>
      </c>
      <c r="D56" s="27"/>
      <c r="E56" s="27"/>
      <c r="F56" s="27"/>
      <c r="H56" s="27"/>
      <c r="I56" s="69" t="s">
        <v>132</v>
      </c>
      <c r="J56" s="170">
        <v>42736</v>
      </c>
      <c r="K56" s="171">
        <f>+'Check Sheet'!J54</f>
        <v>0</v>
      </c>
    </row>
    <row r="57" spans="1:11">
      <c r="A57" s="176" t="s">
        <v>17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8"/>
    </row>
    <row r="58" spans="1:11">
      <c r="A58" s="23"/>
      <c r="B58" s="1"/>
      <c r="C58" s="1"/>
      <c r="D58" s="1"/>
      <c r="E58" s="1"/>
      <c r="F58" s="1"/>
      <c r="G58" s="1"/>
      <c r="H58" s="1"/>
      <c r="I58" s="1"/>
      <c r="J58" s="1"/>
      <c r="K58" s="25"/>
    </row>
    <row r="59" spans="1:11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1"/>
      <c r="K59" s="25"/>
    </row>
    <row r="60" spans="1:11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9"/>
    </row>
  </sheetData>
  <mergeCells count="6">
    <mergeCell ref="I1:J1"/>
    <mergeCell ref="A5:K5"/>
    <mergeCell ref="A57:K57"/>
    <mergeCell ref="J56:K56"/>
    <mergeCell ref="B56:C56"/>
    <mergeCell ref="I50:J50"/>
  </mergeCells>
  <phoneticPr fontId="0" type="noConversion"/>
  <printOptions horizontalCentered="1" verticalCentered="1"/>
  <pageMargins left="0.5" right="0.5" top="0.5" bottom="0.5" header="0.5" footer="0.5"/>
  <pageSetup scale="8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3"/>
  <sheetViews>
    <sheetView showGridLines="0" zoomScale="85" zoomScaleNormal="85" workbookViewId="0">
      <selection activeCell="E24" sqref="E24"/>
    </sheetView>
  </sheetViews>
  <sheetFormatPr defaultRowHeight="12.75" outlineLevelRow="1"/>
  <cols>
    <col min="1" max="1" width="10" style="76" customWidth="1"/>
    <col min="2" max="4" width="9.140625" style="76"/>
    <col min="5" max="5" width="10.28515625" style="76" customWidth="1"/>
    <col min="6" max="8" width="9.140625" style="76"/>
    <col min="9" max="9" width="11.85546875" style="76" customWidth="1"/>
    <col min="10" max="10" width="10.85546875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220</v>
      </c>
      <c r="I2" s="121" t="s">
        <v>181</v>
      </c>
      <c r="J2" s="80"/>
    </row>
    <row r="3" spans="1:13">
      <c r="A3" s="82"/>
      <c r="B3" s="81"/>
      <c r="C3" s="81"/>
      <c r="D3" s="81"/>
      <c r="E3" s="81"/>
      <c r="F3" s="81"/>
      <c r="G3" s="81"/>
      <c r="H3" s="81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183" t="s">
        <v>150</v>
      </c>
      <c r="B7" s="184"/>
      <c r="C7" s="184"/>
      <c r="D7" s="184"/>
      <c r="E7" s="184"/>
      <c r="F7" s="184"/>
      <c r="G7" s="184"/>
      <c r="H7" s="184"/>
      <c r="I7" s="184"/>
      <c r="J7" s="185"/>
    </row>
    <row r="8" spans="1:13">
      <c r="A8" s="82"/>
      <c r="B8" s="81"/>
      <c r="C8" s="81"/>
      <c r="D8" s="81"/>
      <c r="E8" s="81"/>
      <c r="F8" s="81"/>
      <c r="G8" s="81"/>
      <c r="H8" s="81"/>
      <c r="I8" s="81"/>
      <c r="J8" s="80"/>
    </row>
    <row r="9" spans="1:13">
      <c r="A9" s="82" t="s">
        <v>77</v>
      </c>
      <c r="B9" s="115" t="s">
        <v>151</v>
      </c>
      <c r="C9" s="81"/>
      <c r="D9" s="81"/>
      <c r="E9" s="81"/>
      <c r="F9" s="81"/>
      <c r="G9" s="81"/>
      <c r="H9" s="81"/>
      <c r="I9" s="81"/>
      <c r="J9" s="80"/>
    </row>
    <row r="10" spans="1:13">
      <c r="A10" s="82"/>
      <c r="B10" s="115" t="s">
        <v>152</v>
      </c>
      <c r="C10" s="81"/>
      <c r="D10" s="81"/>
      <c r="E10" s="81"/>
      <c r="F10" s="81"/>
      <c r="G10" s="81"/>
      <c r="H10" s="81"/>
      <c r="I10" s="81"/>
      <c r="J10" s="80"/>
    </row>
    <row r="11" spans="1:13">
      <c r="A11" s="82"/>
      <c r="B11" s="81" t="s">
        <v>153</v>
      </c>
      <c r="C11" s="81"/>
      <c r="D11" s="81"/>
      <c r="E11" s="81"/>
      <c r="F11" s="81"/>
      <c r="G11" s="81"/>
      <c r="H11" s="81"/>
      <c r="I11" s="81"/>
      <c r="J11" s="80"/>
    </row>
    <row r="12" spans="1:13">
      <c r="A12" s="82"/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82" t="s">
        <v>81</v>
      </c>
      <c r="B13" s="83" t="s">
        <v>154</v>
      </c>
      <c r="C13" s="102"/>
      <c r="D13" s="81"/>
      <c r="E13" s="102"/>
      <c r="F13" s="102"/>
      <c r="G13" s="81"/>
      <c r="H13" s="102"/>
      <c r="I13" s="102"/>
      <c r="J13" s="80"/>
    </row>
    <row r="14" spans="1:13">
      <c r="A14" s="82"/>
      <c r="B14" s="83" t="s">
        <v>155</v>
      </c>
      <c r="C14" s="102"/>
      <c r="D14" s="81"/>
      <c r="E14" s="102"/>
      <c r="F14" s="102"/>
      <c r="G14" s="81"/>
      <c r="H14" s="102"/>
      <c r="I14" s="102"/>
      <c r="J14" s="80"/>
    </row>
    <row r="15" spans="1:13">
      <c r="A15" s="82"/>
      <c r="B15" s="83" t="s">
        <v>156</v>
      </c>
      <c r="C15" s="81"/>
      <c r="D15" s="81"/>
      <c r="E15" s="81"/>
      <c r="F15" s="81"/>
      <c r="G15" s="81"/>
      <c r="H15" s="81"/>
      <c r="I15" s="81"/>
      <c r="J15" s="80"/>
    </row>
    <row r="16" spans="1:13">
      <c r="A16" s="82"/>
      <c r="B16" s="83" t="s">
        <v>157</v>
      </c>
      <c r="C16" s="81"/>
      <c r="D16" s="81"/>
      <c r="E16" s="81"/>
      <c r="F16" s="81"/>
      <c r="G16" s="81"/>
      <c r="H16" s="81"/>
      <c r="I16" s="81"/>
      <c r="J16" s="80"/>
    </row>
    <row r="17" spans="1:10">
      <c r="A17" s="82"/>
      <c r="B17" s="83"/>
      <c r="C17" s="81"/>
      <c r="D17" s="81"/>
      <c r="E17" s="81"/>
      <c r="F17" s="81"/>
      <c r="G17" s="81"/>
      <c r="H17" s="81"/>
      <c r="I17" s="81"/>
      <c r="J17" s="80"/>
    </row>
    <row r="18" spans="1:10">
      <c r="A18" s="89" t="s">
        <v>106</v>
      </c>
      <c r="B18" s="86" t="s">
        <v>158</v>
      </c>
      <c r="C18" s="85"/>
      <c r="D18" s="85"/>
      <c r="E18" s="85"/>
      <c r="F18" s="85"/>
      <c r="G18" s="85"/>
      <c r="H18" s="85"/>
      <c r="I18" s="85"/>
      <c r="J18" s="88"/>
    </row>
    <row r="19" spans="1:10">
      <c r="A19" s="82"/>
      <c r="B19" s="83" t="s">
        <v>159</v>
      </c>
      <c r="C19" s="81"/>
      <c r="D19" s="81"/>
      <c r="E19" s="81"/>
      <c r="F19" s="81"/>
      <c r="G19" s="81"/>
      <c r="H19" s="81"/>
      <c r="I19" s="81"/>
      <c r="J19" s="80"/>
    </row>
    <row r="20" spans="1:10">
      <c r="A20" s="82"/>
      <c r="B20" s="83"/>
      <c r="C20" s="81"/>
      <c r="D20" s="81"/>
      <c r="E20" s="81"/>
      <c r="F20" s="81"/>
      <c r="G20" s="81"/>
      <c r="H20" s="81"/>
      <c r="I20" s="81"/>
      <c r="J20" s="80"/>
    </row>
    <row r="21" spans="1:10">
      <c r="A21" s="82"/>
      <c r="B21" s="83"/>
      <c r="C21" s="107"/>
      <c r="D21" s="105"/>
      <c r="E21" s="186" t="s">
        <v>83</v>
      </c>
      <c r="F21" s="187"/>
      <c r="G21" s="81"/>
      <c r="H21" s="81"/>
      <c r="I21" s="81"/>
      <c r="J21" s="80"/>
    </row>
    <row r="22" spans="1:10">
      <c r="A22" s="82"/>
      <c r="B22" s="83"/>
      <c r="C22" s="188" t="s">
        <v>84</v>
      </c>
      <c r="D22" s="189"/>
      <c r="E22" s="188" t="s">
        <v>160</v>
      </c>
      <c r="F22" s="189"/>
      <c r="G22" s="81"/>
      <c r="H22" s="81"/>
      <c r="I22" s="81"/>
      <c r="J22" s="80"/>
    </row>
    <row r="23" spans="1:10">
      <c r="A23" s="82"/>
      <c r="B23" s="83"/>
      <c r="C23" s="110" t="s">
        <v>100</v>
      </c>
      <c r="D23" s="91"/>
      <c r="E23" s="157" t="s">
        <v>296</v>
      </c>
      <c r="F23" s="91"/>
      <c r="G23" s="81"/>
      <c r="H23" s="81"/>
      <c r="I23" s="81"/>
      <c r="J23" s="80"/>
    </row>
    <row r="24" spans="1:10">
      <c r="A24" s="82"/>
      <c r="B24" s="81"/>
      <c r="C24" s="110" t="s">
        <v>103</v>
      </c>
      <c r="D24" s="91"/>
      <c r="E24" s="126"/>
      <c r="F24" s="91"/>
      <c r="G24" s="81"/>
      <c r="H24" s="81"/>
      <c r="I24" s="81"/>
      <c r="J24" s="80"/>
    </row>
    <row r="25" spans="1:10">
      <c r="A25" s="82"/>
      <c r="B25" s="81"/>
      <c r="C25" s="110" t="s">
        <v>161</v>
      </c>
      <c r="D25" s="91"/>
      <c r="E25" s="126"/>
      <c r="F25" s="91"/>
      <c r="G25" s="81"/>
      <c r="H25" s="81"/>
      <c r="I25" s="81"/>
      <c r="J25" s="80"/>
    </row>
    <row r="26" spans="1:10">
      <c r="A26" s="82"/>
      <c r="B26" s="81"/>
      <c r="C26" s="110" t="s">
        <v>105</v>
      </c>
      <c r="D26" s="91"/>
      <c r="E26" s="126"/>
      <c r="F26" s="91"/>
      <c r="G26" s="81"/>
      <c r="H26" s="81"/>
      <c r="I26" s="81"/>
      <c r="J26" s="80"/>
    </row>
    <row r="27" spans="1:10">
      <c r="A27" s="82"/>
      <c r="B27" s="81"/>
      <c r="C27" s="110" t="s">
        <v>101</v>
      </c>
      <c r="D27" s="91"/>
      <c r="E27" s="126"/>
      <c r="F27" s="91"/>
      <c r="G27" s="81"/>
      <c r="H27" s="81"/>
      <c r="I27" s="81"/>
      <c r="J27" s="80"/>
    </row>
    <row r="28" spans="1:10">
      <c r="A28" s="82"/>
      <c r="B28" s="81"/>
      <c r="C28" s="110" t="s">
        <v>162</v>
      </c>
      <c r="D28" s="91"/>
      <c r="E28" s="157" t="str">
        <f>+E23</f>
        <v>2.74 (A)</v>
      </c>
      <c r="F28" s="91"/>
      <c r="G28" s="81"/>
      <c r="H28" s="81"/>
      <c r="I28" s="81"/>
      <c r="J28" s="80"/>
    </row>
    <row r="29" spans="1:10">
      <c r="A29" s="82"/>
      <c r="B29" s="81"/>
      <c r="C29" s="110"/>
      <c r="D29" s="91"/>
      <c r="E29" s="126"/>
      <c r="F29" s="91"/>
      <c r="G29" s="81"/>
      <c r="H29" s="81"/>
      <c r="I29" s="81"/>
      <c r="J29" s="80"/>
    </row>
    <row r="30" spans="1:10">
      <c r="A30" s="82"/>
      <c r="B30" s="81"/>
      <c r="C30" s="110"/>
      <c r="D30" s="91"/>
      <c r="E30" s="126"/>
      <c r="F30" s="91"/>
      <c r="G30" s="81"/>
      <c r="H30" s="81"/>
      <c r="I30" s="81"/>
      <c r="J30" s="80"/>
    </row>
    <row r="31" spans="1:10">
      <c r="A31" s="109"/>
      <c r="B31" s="85"/>
      <c r="C31" s="85"/>
      <c r="D31" s="85"/>
      <c r="E31" s="85"/>
      <c r="F31" s="85"/>
      <c r="G31" s="85"/>
      <c r="H31" s="85"/>
      <c r="I31" s="85"/>
      <c r="J31" s="88"/>
    </row>
    <row r="32" spans="1:10">
      <c r="A32" s="82" t="s">
        <v>110</v>
      </c>
      <c r="B32" s="83" t="s">
        <v>107</v>
      </c>
      <c r="C32" s="81"/>
      <c r="D32" s="81"/>
      <c r="E32" s="81"/>
      <c r="F32" s="81"/>
      <c r="G32" s="81"/>
      <c r="H32" s="81"/>
      <c r="I32" s="81"/>
      <c r="J32" s="80"/>
    </row>
    <row r="33" spans="1:10">
      <c r="A33" s="103"/>
      <c r="B33" s="83" t="s">
        <v>163</v>
      </c>
      <c r="C33" s="81"/>
      <c r="D33" s="81"/>
      <c r="E33" s="81"/>
      <c r="F33" s="81"/>
      <c r="G33" s="81"/>
      <c r="H33" s="81"/>
      <c r="I33" s="81"/>
      <c r="J33" s="80"/>
    </row>
    <row r="34" spans="1:10">
      <c r="A34" s="82"/>
      <c r="B34" s="83" t="s">
        <v>108</v>
      </c>
      <c r="C34" s="81"/>
      <c r="D34" s="81"/>
      <c r="E34" s="81"/>
      <c r="F34" s="81"/>
      <c r="G34" s="81"/>
      <c r="H34" s="81"/>
      <c r="I34" s="81"/>
      <c r="J34" s="80"/>
    </row>
    <row r="35" spans="1:10">
      <c r="A35" s="82"/>
      <c r="B35" s="83" t="s">
        <v>109</v>
      </c>
      <c r="C35" s="81"/>
      <c r="D35" s="81"/>
      <c r="E35" s="81"/>
      <c r="F35" s="81"/>
      <c r="G35" s="81"/>
      <c r="H35" s="81"/>
      <c r="I35" s="81"/>
      <c r="J35" s="80"/>
    </row>
    <row r="36" spans="1:10">
      <c r="A36" s="82"/>
      <c r="B36" s="83"/>
      <c r="C36" s="81"/>
      <c r="D36" s="81"/>
      <c r="E36" s="81"/>
      <c r="F36" s="81"/>
      <c r="G36" s="81"/>
      <c r="H36" s="81"/>
      <c r="I36" s="81"/>
      <c r="J36" s="80"/>
    </row>
    <row r="37" spans="1:10" hidden="1" outlineLevel="1">
      <c r="A37" s="82" t="s">
        <v>197</v>
      </c>
      <c r="B37" s="190" t="s">
        <v>198</v>
      </c>
      <c r="C37" s="190"/>
      <c r="D37" s="190"/>
      <c r="E37" s="190"/>
      <c r="F37" s="190"/>
      <c r="G37" s="190"/>
      <c r="H37" s="151"/>
      <c r="I37" s="81" t="s">
        <v>186</v>
      </c>
      <c r="J37" s="80"/>
    </row>
    <row r="38" spans="1:10" hidden="1" outlineLevel="1">
      <c r="A38" s="82"/>
      <c r="B38" s="81" t="s">
        <v>188</v>
      </c>
      <c r="C38" s="81"/>
      <c r="D38" s="81"/>
      <c r="E38" s="81"/>
      <c r="F38" s="81"/>
      <c r="G38" s="81"/>
      <c r="H38" s="81"/>
      <c r="I38" s="81"/>
      <c r="J38" s="80"/>
    </row>
    <row r="39" spans="1:10" hidden="1" outlineLevel="1">
      <c r="A39" s="82"/>
      <c r="B39" s="81" t="s">
        <v>199</v>
      </c>
      <c r="C39" s="81"/>
      <c r="D39" s="81"/>
      <c r="E39" s="81"/>
      <c r="F39" s="81"/>
      <c r="G39" s="81"/>
      <c r="H39" s="81"/>
      <c r="I39" s="81"/>
      <c r="J39" s="80"/>
    </row>
    <row r="40" spans="1:10" hidden="1" outlineLevel="1">
      <c r="A40" s="82"/>
      <c r="B40" s="81" t="s">
        <v>189</v>
      </c>
      <c r="C40" s="81"/>
      <c r="D40" s="81"/>
      <c r="E40" s="81"/>
      <c r="F40" s="81"/>
      <c r="G40" s="81"/>
      <c r="H40" s="81"/>
      <c r="I40" s="81"/>
      <c r="J40" s="80"/>
    </row>
    <row r="41" spans="1:10" collapsed="1">
      <c r="A41" s="82"/>
      <c r="B41" s="81"/>
      <c r="C41" s="81"/>
      <c r="D41" s="81"/>
      <c r="E41" s="81"/>
      <c r="F41" s="81"/>
      <c r="G41" s="81"/>
      <c r="H41" s="81"/>
      <c r="I41" s="81"/>
      <c r="J41" s="80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/>
      <c r="B43" s="81"/>
      <c r="C43" s="81"/>
      <c r="D43" s="85"/>
      <c r="E43" s="85"/>
      <c r="F43" s="85"/>
      <c r="G43" s="85"/>
      <c r="H43" s="81"/>
      <c r="I43" s="81"/>
      <c r="J43" s="80"/>
    </row>
    <row r="44" spans="1:10">
      <c r="A44" s="82"/>
      <c r="B44" s="81"/>
      <c r="C44" s="81"/>
      <c r="D44" s="81"/>
      <c r="E44" s="81"/>
      <c r="F44" s="81"/>
      <c r="G44" s="81"/>
      <c r="H44" s="81"/>
      <c r="I44" s="81"/>
      <c r="J44" s="80"/>
    </row>
    <row r="45" spans="1:10">
      <c r="A45" s="82"/>
      <c r="B45" s="81"/>
      <c r="C45" s="81"/>
      <c r="D45" s="81"/>
      <c r="E45" s="81"/>
      <c r="F45" s="81"/>
      <c r="G45" s="81"/>
      <c r="H45" s="81"/>
      <c r="I45" s="81"/>
      <c r="J45" s="80"/>
    </row>
    <row r="46" spans="1:10">
      <c r="A46" s="82"/>
      <c r="B46" s="81"/>
      <c r="C46" s="81"/>
      <c r="D46" s="81"/>
      <c r="E46" s="81"/>
      <c r="F46" s="81"/>
      <c r="G46" s="81"/>
      <c r="H46" s="81"/>
      <c r="I46" s="81"/>
      <c r="J46" s="80"/>
    </row>
    <row r="47" spans="1:10">
      <c r="A47" s="82"/>
      <c r="B47" s="81"/>
      <c r="C47" s="81"/>
      <c r="D47" s="81"/>
      <c r="E47" s="81"/>
      <c r="F47" s="81"/>
      <c r="G47" s="81"/>
      <c r="H47" s="81"/>
      <c r="I47" s="81"/>
      <c r="J47" s="80"/>
    </row>
    <row r="48" spans="1:10">
      <c r="A48" s="82"/>
      <c r="B48" s="81"/>
      <c r="C48" s="81"/>
      <c r="D48" s="81"/>
      <c r="E48" s="81"/>
      <c r="F48" s="81"/>
      <c r="G48" s="81"/>
      <c r="H48" s="81"/>
      <c r="I48" s="81"/>
      <c r="J48" s="80"/>
    </row>
    <row r="49" spans="1:10">
      <c r="A49" s="82"/>
      <c r="B49" s="81"/>
      <c r="C49" s="81"/>
      <c r="D49" s="81"/>
      <c r="E49" s="81"/>
      <c r="F49" s="81"/>
      <c r="G49" s="81"/>
      <c r="H49" s="81"/>
      <c r="I49" s="81"/>
      <c r="J49" s="80"/>
    </row>
    <row r="50" spans="1:10">
      <c r="A50" s="82"/>
      <c r="B50" s="81"/>
      <c r="C50" s="81"/>
      <c r="D50" s="81"/>
      <c r="E50" s="81"/>
      <c r="F50" s="81"/>
      <c r="G50" s="81"/>
      <c r="H50" s="81"/>
      <c r="I50" s="81"/>
      <c r="J50" s="80"/>
    </row>
    <row r="51" spans="1:10">
      <c r="A51" s="79"/>
      <c r="B51" s="78"/>
      <c r="C51" s="78"/>
      <c r="D51" s="78"/>
      <c r="E51" s="78"/>
      <c r="F51" s="78"/>
      <c r="G51" s="78"/>
      <c r="H51" s="78"/>
      <c r="I51" s="78"/>
      <c r="J51" s="77"/>
    </row>
    <row r="52" spans="1:10">
      <c r="A52" s="23" t="s">
        <v>93</v>
      </c>
      <c r="B52" s="1" t="str">
        <f>'Check Sheet'!$B$52</f>
        <v>Rick Waldren, Division Controller</v>
      </c>
      <c r="C52" s="1"/>
      <c r="D52" s="81"/>
      <c r="E52" s="81"/>
      <c r="F52" s="81"/>
      <c r="G52" s="81"/>
      <c r="H52" s="81"/>
      <c r="I52" s="81"/>
      <c r="J52" s="80"/>
    </row>
    <row r="53" spans="1:10">
      <c r="A53" s="23"/>
      <c r="B53" s="1"/>
      <c r="C53" s="1"/>
      <c r="D53" s="81"/>
      <c r="E53" s="81"/>
      <c r="F53" s="81"/>
      <c r="J53" s="80"/>
    </row>
    <row r="54" spans="1:10">
      <c r="A54" s="26" t="s">
        <v>94</v>
      </c>
      <c r="B54" s="169">
        <v>42323</v>
      </c>
      <c r="C54" s="169">
        <f>+'Check Sheet'!C52</f>
        <v>0</v>
      </c>
      <c r="D54" s="78"/>
      <c r="E54" s="78"/>
      <c r="F54" s="78"/>
      <c r="H54" s="69" t="s">
        <v>132</v>
      </c>
      <c r="I54" s="170">
        <v>42736</v>
      </c>
      <c r="J54" s="171">
        <f>+'Check Sheet'!I53</f>
        <v>0</v>
      </c>
    </row>
    <row r="55" spans="1:10">
      <c r="A55" s="180" t="s">
        <v>17</v>
      </c>
      <c r="B55" s="181"/>
      <c r="C55" s="181"/>
      <c r="D55" s="181"/>
      <c r="E55" s="181"/>
      <c r="F55" s="181"/>
      <c r="G55" s="181"/>
      <c r="H55" s="181"/>
      <c r="I55" s="181"/>
      <c r="J55" s="182"/>
    </row>
    <row r="56" spans="1:10">
      <c r="A56" s="82"/>
      <c r="B56" s="81"/>
      <c r="C56" s="81"/>
      <c r="D56" s="81"/>
      <c r="E56" s="81"/>
      <c r="F56" s="81"/>
      <c r="G56" s="81"/>
      <c r="H56" s="81"/>
      <c r="I56" s="81"/>
      <c r="J56" s="80"/>
    </row>
    <row r="57" spans="1:10">
      <c r="A57" s="82" t="s">
        <v>18</v>
      </c>
      <c r="B57" s="81"/>
      <c r="C57" s="81"/>
      <c r="D57" s="81"/>
      <c r="E57" s="81"/>
      <c r="F57" s="81"/>
      <c r="G57" s="81"/>
      <c r="H57" s="81"/>
      <c r="I57" s="81"/>
      <c r="J57" s="80"/>
    </row>
    <row r="58" spans="1:10">
      <c r="A58" s="79"/>
      <c r="B58" s="78"/>
      <c r="C58" s="78"/>
      <c r="D58" s="78"/>
      <c r="E58" s="78"/>
      <c r="F58" s="78"/>
      <c r="G58" s="78"/>
      <c r="H58" s="78"/>
      <c r="I58" s="78"/>
      <c r="J58" s="77"/>
    </row>
    <row r="63" spans="1:10" ht="12" customHeight="1"/>
  </sheetData>
  <mergeCells count="8">
    <mergeCell ref="A55:J55"/>
    <mergeCell ref="A7:J7"/>
    <mergeCell ref="E21:F21"/>
    <mergeCell ref="C22:D22"/>
    <mergeCell ref="E22:F22"/>
    <mergeCell ref="B54:C54"/>
    <mergeCell ref="I54:J54"/>
    <mergeCell ref="B37:G37"/>
  </mergeCells>
  <printOptions horizontalCentered="1" verticalCentered="1"/>
  <pageMargins left="0.5" right="0.5" top="0.5" bottom="0.5" header="0.5" footer="0.5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3"/>
    <pageSetUpPr fitToPage="1"/>
  </sheetPr>
  <dimension ref="A1:W63"/>
  <sheetViews>
    <sheetView showGridLines="0" zoomScale="90" zoomScaleNormal="90" workbookViewId="0">
      <selection activeCell="Q29" sqref="Q29"/>
    </sheetView>
  </sheetViews>
  <sheetFormatPr defaultRowHeight="12.75"/>
  <cols>
    <col min="1" max="1" width="14.42578125" style="22" customWidth="1"/>
    <col min="2" max="2" width="10.28515625" style="22" customWidth="1"/>
    <col min="3" max="11" width="11.5703125" style="22" customWidth="1"/>
    <col min="12" max="12" width="12.28515625" style="22" customWidth="1"/>
    <col min="13" max="13" width="9.140625" style="22"/>
    <col min="14" max="14" width="7.140625" style="22" bestFit="1" customWidth="1"/>
    <col min="15" max="15" width="6.7109375" style="22" bestFit="1" customWidth="1"/>
    <col min="16" max="17" width="7.85546875" style="22" bestFit="1" customWidth="1"/>
    <col min="18" max="19" width="8.42578125" style="22" bestFit="1" customWidth="1"/>
    <col min="20" max="16384" width="9.140625" style="22"/>
  </cols>
  <sheetData>
    <row r="1" spans="1:2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22">
      <c r="A2" s="23" t="s">
        <v>0</v>
      </c>
      <c r="B2" s="1"/>
      <c r="C2" s="24">
        <v>27</v>
      </c>
      <c r="D2" s="1"/>
      <c r="E2" s="1"/>
      <c r="F2" s="1"/>
      <c r="G2" s="1"/>
      <c r="H2" s="1"/>
      <c r="I2" s="155" t="s">
        <v>233</v>
      </c>
      <c r="J2" s="168" t="s">
        <v>86</v>
      </c>
      <c r="K2" s="168"/>
      <c r="L2" s="50">
        <v>25</v>
      </c>
    </row>
    <row r="3" spans="1:22">
      <c r="A3" s="23"/>
      <c r="B3" s="1"/>
      <c r="C3" s="1"/>
      <c r="D3" s="1"/>
      <c r="E3" s="1"/>
      <c r="F3" s="1"/>
      <c r="G3" s="1"/>
      <c r="H3" s="1"/>
      <c r="I3" s="136"/>
      <c r="J3" s="1"/>
      <c r="K3" s="1"/>
      <c r="L3" s="25"/>
    </row>
    <row r="4" spans="1:22">
      <c r="A4" s="23" t="s">
        <v>1</v>
      </c>
      <c r="B4" s="1"/>
      <c r="C4" s="1"/>
      <c r="D4" s="1"/>
      <c r="E4" s="147" t="str">
        <f>+'Check Sheet'!$D$4</f>
        <v xml:space="preserve">Fiorito Enterprises, Inc. &amp; Rabanco Companies - G-60  </v>
      </c>
      <c r="F4" s="1"/>
      <c r="G4" s="1"/>
      <c r="H4" s="1"/>
      <c r="I4" s="1"/>
      <c r="J4" s="1"/>
      <c r="K4" s="1"/>
      <c r="L4" s="25"/>
    </row>
    <row r="5" spans="1:22">
      <c r="A5" s="26" t="s">
        <v>2</v>
      </c>
      <c r="B5" s="27"/>
      <c r="C5" s="27"/>
      <c r="D5" s="27"/>
      <c r="E5" s="148" t="str">
        <f>+'Check Sheet'!$D$5</f>
        <v>Kent-Meridian Disposal Company, Allied Waste Services of Kent, &amp; Republic Services of Kent</v>
      </c>
      <c r="F5" s="27"/>
      <c r="G5" s="27"/>
      <c r="H5" s="27"/>
      <c r="I5" s="27"/>
      <c r="J5" s="27"/>
      <c r="K5" s="27"/>
      <c r="L5" s="29"/>
    </row>
    <row r="6" spans="1:22">
      <c r="A6" s="23"/>
      <c r="B6" s="1"/>
      <c r="C6" s="1"/>
      <c r="D6" s="1"/>
      <c r="E6" s="1"/>
      <c r="F6" s="1"/>
      <c r="G6" s="1"/>
      <c r="H6" s="1"/>
      <c r="I6" s="1"/>
      <c r="J6" s="1"/>
      <c r="K6" s="1"/>
      <c r="L6" s="25"/>
    </row>
    <row r="7" spans="1:22">
      <c r="A7" s="191" t="s">
        <v>213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3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23"/>
      <c r="B8" s="1"/>
      <c r="C8" s="1"/>
      <c r="D8" s="1"/>
      <c r="E8" s="1"/>
      <c r="F8" s="1"/>
      <c r="G8" s="1"/>
      <c r="H8" s="1"/>
      <c r="I8" s="1"/>
      <c r="J8" s="1"/>
      <c r="K8" s="1"/>
      <c r="L8" s="25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38" t="s">
        <v>212</v>
      </c>
      <c r="B9" s="1"/>
      <c r="C9" s="1"/>
      <c r="D9" s="1"/>
      <c r="E9" s="1"/>
      <c r="F9" s="1"/>
      <c r="G9" s="1"/>
      <c r="H9" s="1"/>
      <c r="I9" s="1"/>
      <c r="J9" s="1"/>
      <c r="K9" s="1"/>
      <c r="L9" s="25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23"/>
      <c r="B10" s="1"/>
      <c r="C10" s="1"/>
      <c r="D10" s="1"/>
      <c r="E10" s="1"/>
      <c r="F10" s="1"/>
      <c r="G10" s="1"/>
      <c r="H10" s="1"/>
      <c r="I10" s="1"/>
      <c r="J10" s="1"/>
      <c r="K10" s="1"/>
      <c r="L10" s="25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9"/>
      <c r="B11" s="6" t="s">
        <v>207</v>
      </c>
      <c r="C11" s="6" t="s">
        <v>56</v>
      </c>
      <c r="D11" s="6" t="s">
        <v>57</v>
      </c>
      <c r="E11" s="6" t="s">
        <v>58</v>
      </c>
      <c r="F11" s="6" t="s">
        <v>59</v>
      </c>
      <c r="G11" s="6" t="s">
        <v>206</v>
      </c>
      <c r="H11" s="6" t="s">
        <v>60</v>
      </c>
      <c r="I11" s="6" t="s">
        <v>61</v>
      </c>
      <c r="J11" s="6" t="s">
        <v>62</v>
      </c>
      <c r="K11" s="6" t="s">
        <v>63</v>
      </c>
      <c r="L11" s="6" t="s">
        <v>64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4" t="s">
        <v>65</v>
      </c>
      <c r="B12" s="14"/>
      <c r="C12" s="51"/>
      <c r="D12" s="51"/>
      <c r="E12" s="51"/>
      <c r="F12" s="51"/>
      <c r="G12" s="51"/>
      <c r="H12" s="51"/>
      <c r="I12" s="51"/>
      <c r="J12" s="51"/>
      <c r="K12" s="51"/>
      <c r="L12" s="5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5" t="s">
        <v>66</v>
      </c>
      <c r="B13" s="116" t="s">
        <v>231</v>
      </c>
      <c r="C13" s="116" t="s">
        <v>285</v>
      </c>
      <c r="D13" s="116" t="s">
        <v>297</v>
      </c>
      <c r="E13" s="116" t="s">
        <v>286</v>
      </c>
      <c r="F13" s="116" t="s">
        <v>287</v>
      </c>
      <c r="G13" s="116" t="s">
        <v>288</v>
      </c>
      <c r="H13" s="116" t="s">
        <v>290</v>
      </c>
      <c r="I13" s="116" t="s">
        <v>291</v>
      </c>
      <c r="J13" s="116" t="s">
        <v>292</v>
      </c>
      <c r="K13" s="116" t="s">
        <v>293</v>
      </c>
      <c r="L13" s="116" t="s">
        <v>294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5" t="s">
        <v>67</v>
      </c>
      <c r="B14" s="116" t="s">
        <v>231</v>
      </c>
      <c r="C14" s="116" t="s">
        <v>285</v>
      </c>
      <c r="D14" s="116" t="s">
        <v>297</v>
      </c>
      <c r="E14" s="116" t="s">
        <v>286</v>
      </c>
      <c r="F14" s="116" t="s">
        <v>287</v>
      </c>
      <c r="G14" s="116" t="s">
        <v>289</v>
      </c>
      <c r="H14" s="156" t="str">
        <f>+H13</f>
        <v>$41.60 (A)</v>
      </c>
      <c r="I14" s="156" t="str">
        <f>+I13</f>
        <v>$59.38 (A)</v>
      </c>
      <c r="J14" s="156" t="str">
        <f>+J13</f>
        <v>$74.56 (A)</v>
      </c>
      <c r="K14" s="156" t="str">
        <f>+K13</f>
        <v>$110.93 (A)</v>
      </c>
      <c r="L14" s="156" t="str">
        <f>+L13</f>
        <v>$140.45 (A)</v>
      </c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>
      <c r="A15" s="15" t="s">
        <v>68</v>
      </c>
      <c r="B15" s="116" t="s">
        <v>298</v>
      </c>
      <c r="C15" s="116" t="s">
        <v>299</v>
      </c>
      <c r="D15" s="116" t="s">
        <v>300</v>
      </c>
      <c r="E15" s="116" t="s">
        <v>301</v>
      </c>
      <c r="F15" s="116" t="s">
        <v>302</v>
      </c>
      <c r="G15" s="116" t="s">
        <v>303</v>
      </c>
      <c r="H15" s="116" t="s">
        <v>304</v>
      </c>
      <c r="I15" s="116" t="s">
        <v>305</v>
      </c>
      <c r="J15" s="116" t="s">
        <v>306</v>
      </c>
      <c r="K15" s="116" t="s">
        <v>307</v>
      </c>
      <c r="L15" s="116" t="s">
        <v>308</v>
      </c>
      <c r="M15" s="128"/>
      <c r="N15" s="142"/>
      <c r="O15" s="142"/>
      <c r="P15" s="142"/>
      <c r="Q15" s="142"/>
      <c r="R15" s="142"/>
      <c r="S15" s="142"/>
      <c r="T15" s="142"/>
      <c r="U15" s="142"/>
      <c r="V15" s="142"/>
    </row>
    <row r="16" spans="1:22">
      <c r="A16" s="16" t="s">
        <v>69</v>
      </c>
      <c r="B16" s="160">
        <v>1.27</v>
      </c>
      <c r="C16" s="160">
        <v>1.27</v>
      </c>
      <c r="D16" s="160">
        <v>1.53</v>
      </c>
      <c r="E16" s="160">
        <v>1.53</v>
      </c>
      <c r="F16" s="160">
        <v>11.02</v>
      </c>
      <c r="G16" s="160">
        <v>11.47</v>
      </c>
      <c r="H16" s="160">
        <v>12.19</v>
      </c>
      <c r="I16" s="160">
        <v>13.06</v>
      </c>
      <c r="J16" s="160">
        <v>13.97</v>
      </c>
      <c r="K16" s="160">
        <v>16.57</v>
      </c>
      <c r="L16" s="160">
        <v>19.23</v>
      </c>
      <c r="N16" s="142"/>
      <c r="O16" s="142"/>
      <c r="P16" s="142"/>
      <c r="Q16" s="142"/>
      <c r="R16" s="142"/>
      <c r="S16" s="142"/>
      <c r="T16" s="1"/>
      <c r="U16" s="1"/>
      <c r="V16" s="1"/>
    </row>
    <row r="17" spans="1:23">
      <c r="A17" s="15"/>
      <c r="B17" s="15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142"/>
      <c r="O17" s="142"/>
      <c r="P17" s="142"/>
      <c r="Q17" s="142"/>
      <c r="R17" s="142"/>
      <c r="S17" s="142"/>
      <c r="T17" s="1"/>
      <c r="U17" s="1"/>
      <c r="V17" s="1"/>
    </row>
    <row r="18" spans="1:23">
      <c r="A18" s="14" t="s">
        <v>70</v>
      </c>
      <c r="B18" s="14"/>
      <c r="C18" s="73"/>
      <c r="D18" s="73"/>
      <c r="E18" s="74"/>
      <c r="F18" s="73"/>
      <c r="G18" s="73"/>
      <c r="H18" s="73"/>
      <c r="I18" s="74"/>
      <c r="J18" s="73"/>
      <c r="K18" s="73"/>
      <c r="L18" s="74"/>
      <c r="N18" s="142"/>
      <c r="O18" s="142"/>
      <c r="P18" s="142"/>
      <c r="Q18" s="142"/>
      <c r="R18" s="142"/>
      <c r="S18" s="142"/>
      <c r="T18" s="1"/>
      <c r="U18" s="1"/>
      <c r="V18" s="1"/>
    </row>
    <row r="19" spans="1:23">
      <c r="A19" s="15" t="s">
        <v>71</v>
      </c>
      <c r="B19" s="15"/>
      <c r="C19" s="52"/>
      <c r="D19" s="52"/>
      <c r="E19" s="75"/>
      <c r="F19" s="161">
        <v>40.799999999999997</v>
      </c>
      <c r="G19" s="161">
        <v>40.799999999999997</v>
      </c>
      <c r="H19" s="161">
        <v>40.799999999999997</v>
      </c>
      <c r="I19" s="161">
        <v>40.799999999999997</v>
      </c>
      <c r="J19" s="161">
        <v>40.799999999999997</v>
      </c>
      <c r="K19" s="161">
        <v>40.799999999999997</v>
      </c>
      <c r="L19" s="161">
        <v>40.799999999999997</v>
      </c>
      <c r="N19" s="1"/>
      <c r="O19" s="1"/>
      <c r="P19" s="143"/>
      <c r="Q19" s="144"/>
      <c r="R19" s="144"/>
      <c r="S19" s="144"/>
      <c r="T19" s="144"/>
      <c r="U19" s="144"/>
      <c r="V19" s="144"/>
    </row>
    <row r="20" spans="1:23">
      <c r="A20" s="17" t="s">
        <v>72</v>
      </c>
      <c r="B20" s="17"/>
      <c r="C20" s="53"/>
      <c r="D20" s="53"/>
      <c r="E20" s="53"/>
      <c r="F20" s="116" t="s">
        <v>302</v>
      </c>
      <c r="G20" s="116" t="s">
        <v>303</v>
      </c>
      <c r="H20" s="116" t="s">
        <v>304</v>
      </c>
      <c r="I20" s="116" t="s">
        <v>305</v>
      </c>
      <c r="J20" s="116" t="s">
        <v>306</v>
      </c>
      <c r="K20" s="116" t="s">
        <v>307</v>
      </c>
      <c r="L20" s="116" t="s">
        <v>308</v>
      </c>
      <c r="M20" s="128"/>
      <c r="N20" s="1"/>
      <c r="O20" s="1"/>
      <c r="P20" s="142"/>
      <c r="Q20" s="142"/>
      <c r="R20" s="142"/>
      <c r="S20" s="142"/>
      <c r="T20" s="142"/>
      <c r="U20" s="142"/>
      <c r="V20" s="142"/>
      <c r="W20" s="131"/>
    </row>
    <row r="21" spans="1:23">
      <c r="A21" s="15" t="s">
        <v>73</v>
      </c>
      <c r="B21" s="15"/>
      <c r="C21" s="52"/>
      <c r="D21" s="52"/>
      <c r="E21" s="52"/>
      <c r="F21" s="165">
        <v>1.02</v>
      </c>
      <c r="G21" s="165">
        <v>1.02</v>
      </c>
      <c r="H21" s="165">
        <v>1.02</v>
      </c>
      <c r="I21" s="165">
        <v>1.02</v>
      </c>
      <c r="J21" s="165">
        <v>1.02</v>
      </c>
      <c r="K21" s="165">
        <v>1.02</v>
      </c>
      <c r="L21" s="165">
        <v>1.02</v>
      </c>
      <c r="M21" s="128"/>
      <c r="N21" s="142"/>
      <c r="O21" s="142"/>
      <c r="P21" s="142"/>
      <c r="Q21" s="142"/>
      <c r="R21" s="142"/>
      <c r="S21" s="142"/>
      <c r="T21" s="1"/>
      <c r="U21" s="1"/>
      <c r="V21" s="1"/>
    </row>
    <row r="22" spans="1:23">
      <c r="A22" s="16" t="s">
        <v>74</v>
      </c>
      <c r="B22" s="16"/>
      <c r="C22" s="73"/>
      <c r="D22" s="73"/>
      <c r="E22" s="74"/>
      <c r="F22" s="165">
        <v>11.02</v>
      </c>
      <c r="G22" s="165">
        <v>11.47</v>
      </c>
      <c r="H22" s="165">
        <v>12.19</v>
      </c>
      <c r="I22" s="165">
        <v>13.06</v>
      </c>
      <c r="J22" s="165">
        <v>13.97</v>
      </c>
      <c r="K22" s="165">
        <v>16.57</v>
      </c>
      <c r="L22" s="165">
        <v>19.23</v>
      </c>
      <c r="N22" s="142"/>
      <c r="O22" s="142"/>
      <c r="P22" s="142"/>
      <c r="Q22" s="142"/>
      <c r="R22" s="142"/>
      <c r="S22" s="142"/>
      <c r="T22" s="1"/>
      <c r="U22" s="1"/>
      <c r="V22" s="1"/>
    </row>
    <row r="23" spans="1:23">
      <c r="A23" s="18"/>
      <c r="B23" s="18"/>
      <c r="C23" s="52"/>
      <c r="D23" s="52"/>
      <c r="E23" s="52"/>
      <c r="F23" s="52"/>
      <c r="G23" s="52"/>
      <c r="H23" s="52"/>
      <c r="I23" s="52"/>
      <c r="J23" s="52"/>
      <c r="K23" s="52"/>
      <c r="L23" s="52"/>
      <c r="N23" s="142"/>
      <c r="O23" s="142"/>
      <c r="P23" s="142"/>
      <c r="Q23" s="142"/>
      <c r="R23" s="142"/>
      <c r="S23" s="142"/>
      <c r="T23" s="1"/>
      <c r="U23" s="1"/>
      <c r="V23" s="1"/>
    </row>
    <row r="24" spans="1:23">
      <c r="A24" s="16"/>
      <c r="B24" s="16"/>
      <c r="C24" s="74"/>
      <c r="D24" s="74"/>
      <c r="E24" s="74"/>
      <c r="F24" s="74"/>
      <c r="G24" s="74"/>
      <c r="H24" s="74"/>
      <c r="I24" s="74"/>
      <c r="J24" s="74"/>
      <c r="K24" s="74"/>
      <c r="L24" s="74"/>
      <c r="N24" s="1"/>
      <c r="O24" s="1"/>
      <c r="P24" s="1"/>
      <c r="Q24" s="1"/>
      <c r="R24" s="1"/>
      <c r="S24" s="1"/>
      <c r="T24" s="1"/>
      <c r="U24" s="1"/>
      <c r="V24" s="1"/>
    </row>
    <row r="25" spans="1:23">
      <c r="A25" s="15"/>
      <c r="B25" s="15"/>
      <c r="C25" s="52"/>
      <c r="D25" s="52"/>
      <c r="E25" s="52"/>
      <c r="F25" s="52"/>
      <c r="G25" s="52"/>
      <c r="H25" s="52"/>
      <c r="I25" s="52"/>
      <c r="J25" s="52"/>
      <c r="K25" s="52"/>
      <c r="L25" s="52"/>
      <c r="N25" s="1"/>
      <c r="O25" s="1"/>
      <c r="P25" s="1"/>
      <c r="Q25" s="1"/>
      <c r="R25" s="1"/>
      <c r="S25" s="1"/>
      <c r="T25" s="1"/>
      <c r="U25" s="1"/>
      <c r="V25" s="1"/>
    </row>
    <row r="26" spans="1:23">
      <c r="A26" s="23"/>
      <c r="B26" s="1"/>
      <c r="C26" s="1"/>
      <c r="D26" s="1"/>
      <c r="E26" s="1"/>
      <c r="F26" s="1"/>
      <c r="G26" s="1"/>
      <c r="H26" s="1"/>
      <c r="I26" s="1"/>
      <c r="J26" s="1"/>
      <c r="K26" s="1"/>
      <c r="L26" s="25"/>
      <c r="N26" s="142"/>
      <c r="O26" s="142"/>
      <c r="P26" s="142"/>
      <c r="Q26" s="142"/>
      <c r="R26" s="142"/>
      <c r="S26" s="142"/>
      <c r="T26" s="1"/>
      <c r="U26" s="1"/>
      <c r="V26" s="1"/>
    </row>
    <row r="27" spans="1:23">
      <c r="A27" s="138" t="s">
        <v>224</v>
      </c>
      <c r="B27" s="1"/>
      <c r="C27" s="129" t="s">
        <v>262</v>
      </c>
      <c r="D27" s="1"/>
      <c r="E27" s="1"/>
      <c r="F27" s="1"/>
      <c r="G27" s="1"/>
      <c r="H27" s="1"/>
      <c r="I27" s="1"/>
      <c r="J27" s="1"/>
      <c r="K27" s="1"/>
      <c r="L27" s="25"/>
      <c r="N27" s="142"/>
      <c r="O27" s="142"/>
      <c r="P27" s="142"/>
      <c r="Q27" s="142"/>
      <c r="R27" s="142"/>
      <c r="S27" s="142"/>
      <c r="T27" s="1"/>
      <c r="U27" s="1"/>
      <c r="V27" s="1"/>
    </row>
    <row r="28" spans="1:23">
      <c r="A28" s="23"/>
      <c r="B28" s="1"/>
      <c r="C28" s="11" t="s">
        <v>200</v>
      </c>
      <c r="D28" s="1"/>
      <c r="E28" s="1"/>
      <c r="F28" s="1"/>
      <c r="G28" s="1"/>
      <c r="H28" s="1"/>
      <c r="I28" s="1"/>
      <c r="J28" s="1"/>
      <c r="K28" s="1"/>
      <c r="L28" s="25"/>
      <c r="N28" s="1"/>
      <c r="O28" s="1"/>
      <c r="P28" s="1"/>
      <c r="Q28" s="1"/>
      <c r="R28" s="1"/>
      <c r="S28" s="1"/>
      <c r="T28" s="1"/>
      <c r="U28" s="1"/>
      <c r="V28" s="1"/>
    </row>
    <row r="29" spans="1:23">
      <c r="A29" s="23" t="s">
        <v>75</v>
      </c>
      <c r="B29" s="1"/>
      <c r="C29" s="7" t="s">
        <v>96</v>
      </c>
      <c r="D29" s="1"/>
      <c r="E29" s="1"/>
      <c r="F29" s="1"/>
      <c r="G29" s="1"/>
      <c r="H29" s="1"/>
      <c r="I29" s="1"/>
      <c r="J29" s="1"/>
      <c r="K29" s="1"/>
      <c r="L29" s="25"/>
    </row>
    <row r="30" spans="1:23">
      <c r="A30" s="23"/>
      <c r="B30" s="1"/>
      <c r="C30" s="7" t="s">
        <v>97</v>
      </c>
      <c r="D30" s="1"/>
      <c r="E30" s="1"/>
      <c r="F30" s="1"/>
      <c r="G30" s="1"/>
      <c r="H30" s="1"/>
      <c r="I30" s="1"/>
      <c r="J30" s="1"/>
      <c r="K30" s="1"/>
      <c r="L30" s="25"/>
    </row>
    <row r="31" spans="1:23">
      <c r="A31" s="42" t="s">
        <v>76</v>
      </c>
      <c r="B31" s="129"/>
      <c r="C31" s="48" t="s">
        <v>234</v>
      </c>
      <c r="D31" s="30"/>
      <c r="E31" s="30"/>
      <c r="F31" s="30"/>
      <c r="G31" s="30"/>
      <c r="H31" s="30"/>
      <c r="I31" s="30"/>
      <c r="J31" s="30"/>
      <c r="K31" s="30"/>
      <c r="L31" s="31"/>
    </row>
    <row r="32" spans="1:23">
      <c r="A32" s="40" t="s">
        <v>77</v>
      </c>
      <c r="B32" s="11"/>
      <c r="C32" s="11" t="s">
        <v>78</v>
      </c>
      <c r="D32" s="1"/>
      <c r="E32" s="1"/>
      <c r="F32" s="1"/>
      <c r="G32" s="1"/>
      <c r="H32" s="1"/>
      <c r="I32" s="1"/>
      <c r="J32" s="1"/>
      <c r="K32" s="1"/>
      <c r="L32" s="25"/>
    </row>
    <row r="33" spans="1:12">
      <c r="A33" s="43"/>
      <c r="B33" s="137"/>
      <c r="C33" s="11" t="s">
        <v>79</v>
      </c>
      <c r="D33" s="1"/>
      <c r="E33" s="1"/>
      <c r="F33" s="1"/>
      <c r="G33" s="1"/>
      <c r="H33" s="1"/>
      <c r="I33" s="1"/>
      <c r="J33" s="1"/>
      <c r="K33" s="1"/>
      <c r="L33" s="25"/>
    </row>
    <row r="34" spans="1:12">
      <c r="A34" s="40"/>
      <c r="B34" s="11"/>
      <c r="C34" s="11" t="s">
        <v>80</v>
      </c>
      <c r="D34" s="1"/>
      <c r="E34" s="1"/>
      <c r="F34" s="1"/>
      <c r="G34" s="1"/>
      <c r="H34" s="1"/>
      <c r="I34" s="1"/>
      <c r="J34" s="1"/>
      <c r="K34" s="1"/>
      <c r="L34" s="25"/>
    </row>
    <row r="35" spans="1:12">
      <c r="A35" s="40" t="s">
        <v>81</v>
      </c>
      <c r="B35" s="11"/>
      <c r="C35" s="11" t="s">
        <v>98</v>
      </c>
      <c r="D35" s="1"/>
      <c r="E35" s="1"/>
      <c r="F35" s="1"/>
      <c r="G35" s="1"/>
      <c r="H35" s="1"/>
      <c r="I35" s="1"/>
      <c r="J35" s="1"/>
      <c r="K35" s="1"/>
      <c r="L35" s="25"/>
    </row>
    <row r="36" spans="1:12">
      <c r="A36" s="40"/>
      <c r="B36" s="11"/>
      <c r="C36" s="11" t="s">
        <v>82</v>
      </c>
      <c r="D36" s="1"/>
      <c r="E36" s="1"/>
      <c r="F36" s="1"/>
      <c r="G36" s="1"/>
      <c r="H36" s="1"/>
      <c r="I36" s="1"/>
      <c r="J36" s="1"/>
      <c r="K36" s="1"/>
      <c r="L36" s="25"/>
    </row>
    <row r="37" spans="1:12">
      <c r="A37" s="40"/>
      <c r="B37" s="167"/>
      <c r="C37" s="54"/>
      <c r="D37" s="21"/>
      <c r="E37" s="193" t="s">
        <v>83</v>
      </c>
      <c r="F37" s="194"/>
      <c r="G37" s="5"/>
      <c r="H37" s="1"/>
      <c r="I37" s="54"/>
      <c r="J37" s="21"/>
      <c r="K37" s="193" t="s">
        <v>83</v>
      </c>
      <c r="L37" s="194"/>
    </row>
    <row r="38" spans="1:12">
      <c r="A38" s="40"/>
      <c r="B38" s="167"/>
      <c r="C38" s="195" t="s">
        <v>84</v>
      </c>
      <c r="D38" s="196"/>
      <c r="E38" s="195" t="s">
        <v>85</v>
      </c>
      <c r="F38" s="196"/>
      <c r="G38" s="5"/>
      <c r="H38" s="1"/>
      <c r="I38" s="195" t="s">
        <v>84</v>
      </c>
      <c r="J38" s="196"/>
      <c r="K38" s="195" t="s">
        <v>85</v>
      </c>
      <c r="L38" s="196"/>
    </row>
    <row r="39" spans="1:12">
      <c r="A39" s="40"/>
      <c r="B39" s="167"/>
      <c r="C39" s="8" t="s">
        <v>100</v>
      </c>
      <c r="D39" s="37"/>
      <c r="E39" s="164">
        <v>2.5499999999999998</v>
      </c>
      <c r="F39" s="37"/>
      <c r="G39" s="1"/>
      <c r="H39" s="1"/>
      <c r="I39" s="8" t="s">
        <v>101</v>
      </c>
      <c r="J39" s="37"/>
      <c r="K39" s="55" t="s">
        <v>102</v>
      </c>
      <c r="L39" s="37"/>
    </row>
    <row r="40" spans="1:12">
      <c r="A40" s="40"/>
      <c r="B40" s="167"/>
      <c r="C40" s="8" t="s">
        <v>103</v>
      </c>
      <c r="D40" s="37"/>
      <c r="E40" s="55" t="s">
        <v>102</v>
      </c>
      <c r="F40" s="37"/>
      <c r="G40" s="1"/>
      <c r="H40" s="1"/>
      <c r="I40" s="8" t="s">
        <v>99</v>
      </c>
      <c r="J40" s="37"/>
      <c r="K40" s="12"/>
      <c r="L40" s="37"/>
    </row>
    <row r="41" spans="1:12">
      <c r="A41" s="23"/>
      <c r="B41" s="25"/>
      <c r="C41" s="8" t="s">
        <v>104</v>
      </c>
      <c r="D41" s="37"/>
      <c r="E41" s="55" t="s">
        <v>102</v>
      </c>
      <c r="F41" s="37"/>
      <c r="G41" s="1"/>
      <c r="H41" s="1"/>
      <c r="I41" s="8" t="s">
        <v>99</v>
      </c>
      <c r="J41" s="37"/>
      <c r="K41" s="12"/>
      <c r="L41" s="37"/>
    </row>
    <row r="42" spans="1:12">
      <c r="A42" s="23"/>
      <c r="B42" s="25"/>
      <c r="C42" s="8" t="s">
        <v>105</v>
      </c>
      <c r="D42" s="37"/>
      <c r="E42" s="55" t="s">
        <v>102</v>
      </c>
      <c r="F42" s="37"/>
      <c r="G42" s="1"/>
      <c r="H42" s="1"/>
      <c r="I42" s="8" t="s">
        <v>99</v>
      </c>
      <c r="J42" s="37"/>
      <c r="K42" s="12"/>
      <c r="L42" s="37"/>
    </row>
    <row r="43" spans="1:12">
      <c r="A43" s="23"/>
      <c r="B43" s="1"/>
      <c r="C43" s="1"/>
      <c r="D43" s="1"/>
      <c r="E43" s="30"/>
      <c r="F43" s="30"/>
      <c r="G43" s="30"/>
      <c r="H43" s="30"/>
      <c r="I43" s="30"/>
      <c r="J43" s="1"/>
      <c r="K43" s="1"/>
      <c r="L43" s="25"/>
    </row>
    <row r="44" spans="1:12">
      <c r="A44" s="23" t="s">
        <v>106</v>
      </c>
      <c r="B44" s="1"/>
      <c r="C44" s="11" t="s">
        <v>107</v>
      </c>
      <c r="D44" s="1"/>
      <c r="E44" s="1"/>
      <c r="F44" s="1"/>
      <c r="G44" s="1"/>
      <c r="H44" s="1"/>
      <c r="I44" s="1"/>
      <c r="J44" s="1"/>
      <c r="K44" s="1"/>
      <c r="L44" s="25"/>
    </row>
    <row r="45" spans="1:12">
      <c r="A45" s="23"/>
      <c r="B45" s="1"/>
      <c r="C45" s="11" t="s">
        <v>223</v>
      </c>
      <c r="D45" s="1"/>
      <c r="E45" s="1"/>
      <c r="F45" s="1"/>
      <c r="G45" s="1"/>
      <c r="H45" s="1"/>
      <c r="I45" s="1"/>
      <c r="J45" s="1"/>
      <c r="K45" s="1"/>
      <c r="L45" s="25"/>
    </row>
    <row r="46" spans="1:12">
      <c r="A46" s="23"/>
      <c r="B46" s="1"/>
      <c r="C46" s="11" t="s">
        <v>108</v>
      </c>
      <c r="D46" s="1"/>
      <c r="E46" s="1"/>
      <c r="F46" s="1"/>
      <c r="G46" s="1"/>
      <c r="H46" s="1"/>
      <c r="I46" s="1"/>
      <c r="J46" s="1"/>
      <c r="K46" s="1"/>
      <c r="L46" s="25"/>
    </row>
    <row r="47" spans="1:12">
      <c r="A47" s="23"/>
      <c r="B47" s="1"/>
      <c r="C47" s="11" t="s">
        <v>109</v>
      </c>
      <c r="D47" s="1"/>
      <c r="E47" s="1"/>
      <c r="F47" s="1"/>
      <c r="G47" s="1"/>
      <c r="H47" s="1"/>
      <c r="I47" s="1"/>
      <c r="J47" s="1"/>
      <c r="K47" s="1"/>
      <c r="L47" s="25"/>
    </row>
    <row r="48" spans="1:12">
      <c r="A48" s="47"/>
      <c r="B48" s="48"/>
      <c r="C48" s="48"/>
      <c r="D48" s="1"/>
      <c r="E48" s="1"/>
      <c r="F48" s="1"/>
      <c r="G48" s="1"/>
      <c r="H48" s="1"/>
      <c r="I48" s="1"/>
      <c r="J48" s="1"/>
      <c r="K48" s="1"/>
      <c r="L48" s="25"/>
    </row>
    <row r="49" spans="1:12">
      <c r="A49" s="40"/>
      <c r="B49" s="11"/>
      <c r="C49" s="11"/>
      <c r="D49" s="1"/>
      <c r="E49" s="1"/>
      <c r="F49" s="1"/>
      <c r="G49" s="1"/>
      <c r="H49" s="1"/>
      <c r="I49" s="1"/>
      <c r="J49" s="1"/>
      <c r="K49" s="1"/>
      <c r="L49" s="25"/>
    </row>
    <row r="50" spans="1:12">
      <c r="A50" s="23"/>
      <c r="B50" s="1"/>
      <c r="C50" s="11"/>
      <c r="D50" s="1"/>
      <c r="E50" s="1"/>
      <c r="F50" s="1"/>
      <c r="G50" s="1"/>
      <c r="H50" s="1"/>
      <c r="I50" s="1"/>
      <c r="J50" s="1"/>
      <c r="K50" s="1"/>
      <c r="L50" s="25"/>
    </row>
    <row r="51" spans="1:12">
      <c r="A51" s="40" t="s">
        <v>113</v>
      </c>
      <c r="B51" s="11"/>
      <c r="C51" s="11"/>
      <c r="D51" s="1"/>
      <c r="E51" s="1"/>
      <c r="F51" s="1"/>
      <c r="G51" s="1"/>
      <c r="H51" s="1"/>
      <c r="I51" s="1"/>
      <c r="J51" s="1"/>
      <c r="K51" s="1"/>
      <c r="L51" s="25"/>
    </row>
    <row r="52" spans="1:12">
      <c r="A52" s="40"/>
      <c r="B52" s="11"/>
      <c r="C52" s="197" t="str">
        <f>+'Item 106, page 1 '!$B$46</f>
        <v>A gate obstruction charge of $1.50 will be assessed per pick up for opening, unlocking, or closing gates, or moving obstructions in order to pick up solid waste.</v>
      </c>
      <c r="D52" s="197"/>
      <c r="E52" s="197"/>
      <c r="F52" s="197"/>
      <c r="G52" s="197"/>
      <c r="H52" s="197"/>
      <c r="I52" s="197"/>
      <c r="J52" s="197"/>
      <c r="K52" s="1"/>
      <c r="L52" s="25"/>
    </row>
    <row r="53" spans="1:12">
      <c r="A53" s="40"/>
      <c r="B53" s="11"/>
      <c r="C53" s="197"/>
      <c r="D53" s="197"/>
      <c r="E53" s="197"/>
      <c r="F53" s="197"/>
      <c r="G53" s="197"/>
      <c r="H53" s="197"/>
      <c r="I53" s="197"/>
      <c r="J53" s="197"/>
      <c r="K53" s="1"/>
      <c r="L53" s="25"/>
    </row>
    <row r="54" spans="1:12">
      <c r="A54" s="23"/>
      <c r="B54" s="1"/>
      <c r="C54" s="11"/>
      <c r="D54" s="1"/>
      <c r="E54" s="1"/>
      <c r="F54" s="1"/>
      <c r="G54" s="1"/>
      <c r="H54" s="1"/>
      <c r="I54" s="1"/>
      <c r="J54" s="1"/>
      <c r="K54" s="1"/>
      <c r="L54" s="25"/>
    </row>
    <row r="55" spans="1:12">
      <c r="A55" s="23"/>
      <c r="B55" s="1"/>
      <c r="C55" s="11"/>
      <c r="D55" s="1"/>
      <c r="E55" s="1"/>
      <c r="F55" s="1"/>
      <c r="G55" s="1"/>
      <c r="H55" s="1"/>
      <c r="I55" s="9" t="s">
        <v>133</v>
      </c>
      <c r="J55" s="179">
        <f>+'Item 100, page 1'!I50</f>
        <v>42947</v>
      </c>
      <c r="K55" s="179" t="s">
        <v>134</v>
      </c>
      <c r="L55" s="25"/>
    </row>
    <row r="56" spans="1:12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9"/>
    </row>
    <row r="57" spans="1:12">
      <c r="A57" s="23" t="s">
        <v>93</v>
      </c>
      <c r="B57" s="1"/>
      <c r="C57" s="1" t="str">
        <f>'Check Sheet'!$B$52</f>
        <v>Rick Waldren, Division Controller</v>
      </c>
      <c r="D57" s="1"/>
      <c r="E57" s="1"/>
      <c r="F57" s="1"/>
      <c r="G57" s="1"/>
      <c r="H57" s="1"/>
      <c r="I57" s="1"/>
      <c r="J57" s="1"/>
      <c r="K57" s="1"/>
      <c r="L57" s="25"/>
    </row>
    <row r="58" spans="1:12">
      <c r="A58" s="23"/>
      <c r="B58" s="1"/>
      <c r="C58" s="1"/>
      <c r="D58" s="1"/>
      <c r="E58" s="1"/>
      <c r="F58" s="1"/>
      <c r="G58" s="1"/>
      <c r="H58" s="1"/>
      <c r="I58" s="1"/>
      <c r="J58" s="1"/>
      <c r="K58" s="1"/>
      <c r="L58" s="25"/>
    </row>
    <row r="59" spans="1:12">
      <c r="A59" s="26" t="s">
        <v>94</v>
      </c>
      <c r="B59" s="27"/>
      <c r="C59" s="169">
        <v>42323</v>
      </c>
      <c r="D59" s="169">
        <f>+'Check Sheet'!D57</f>
        <v>0</v>
      </c>
      <c r="E59" s="27"/>
      <c r="F59" s="27"/>
      <c r="G59" s="27"/>
      <c r="H59" s="27"/>
      <c r="J59" s="69" t="s">
        <v>132</v>
      </c>
      <c r="K59" s="170">
        <f>+'Check Sheet'!$I$54</f>
        <v>42736</v>
      </c>
      <c r="L59" s="171">
        <f>+'Check Sheet'!J58</f>
        <v>0</v>
      </c>
    </row>
    <row r="60" spans="1:12">
      <c r="A60" s="176" t="s">
        <v>17</v>
      </c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8"/>
    </row>
    <row r="61" spans="1:12">
      <c r="A61" s="23"/>
      <c r="B61" s="1"/>
      <c r="C61" s="1"/>
      <c r="D61" s="1"/>
      <c r="E61" s="1"/>
      <c r="F61" s="1"/>
      <c r="G61" s="1"/>
      <c r="H61" s="1"/>
      <c r="I61" s="1"/>
      <c r="J61" s="1"/>
      <c r="K61" s="1"/>
      <c r="L61" s="25"/>
    </row>
    <row r="62" spans="1:12">
      <c r="A62" s="23" t="s">
        <v>18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25"/>
    </row>
    <row r="63" spans="1:1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9"/>
    </row>
  </sheetData>
  <mergeCells count="13">
    <mergeCell ref="J2:K2"/>
    <mergeCell ref="A60:L60"/>
    <mergeCell ref="A7:K7"/>
    <mergeCell ref="E37:F37"/>
    <mergeCell ref="K37:L37"/>
    <mergeCell ref="C38:D38"/>
    <mergeCell ref="E38:F38"/>
    <mergeCell ref="I38:J38"/>
    <mergeCell ref="K38:L38"/>
    <mergeCell ref="C59:D59"/>
    <mergeCell ref="K59:L59"/>
    <mergeCell ref="J55:K55"/>
    <mergeCell ref="C52:J53"/>
  </mergeCells>
  <phoneticPr fontId="0" type="noConversion"/>
  <printOptions horizontalCentered="1" verticalCentered="1"/>
  <pageMargins left="0.5" right="0.5" top="0.5" bottom="0.5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3"/>
    <pageSetUpPr fitToPage="1"/>
  </sheetPr>
  <dimension ref="A1:M60"/>
  <sheetViews>
    <sheetView showGridLines="0" zoomScaleNormal="100" workbookViewId="0">
      <selection activeCell="P33" sqref="P33"/>
    </sheetView>
  </sheetViews>
  <sheetFormatPr defaultRowHeight="12.75"/>
  <cols>
    <col min="1" max="1" width="10.28515625" style="22" customWidth="1"/>
    <col min="2" max="3" width="9.140625" style="22"/>
    <col min="4" max="5" width="11.7109375" style="22" customWidth="1"/>
    <col min="6" max="7" width="13.5703125" style="22" bestFit="1" customWidth="1"/>
    <col min="8" max="8" width="14.7109375" style="22" customWidth="1"/>
    <col min="9" max="10" width="11.7109375" style="22" customWidth="1"/>
    <col min="11" max="16384" width="9.140625" style="22"/>
  </cols>
  <sheetData>
    <row r="1" spans="1:13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3">
      <c r="A2" s="23" t="s">
        <v>0</v>
      </c>
      <c r="B2" s="24">
        <v>27</v>
      </c>
      <c r="C2" s="1"/>
      <c r="D2" s="1"/>
      <c r="E2" s="1"/>
      <c r="F2" s="1"/>
      <c r="G2" s="1"/>
      <c r="H2" s="153" t="s">
        <v>211</v>
      </c>
      <c r="I2" s="141" t="s">
        <v>214</v>
      </c>
      <c r="J2" s="25"/>
    </row>
    <row r="3" spans="1:13">
      <c r="A3" s="23"/>
      <c r="B3" s="1"/>
      <c r="C3" s="1"/>
      <c r="D3" s="1"/>
      <c r="E3" s="1"/>
      <c r="F3" s="1"/>
      <c r="G3" s="1"/>
      <c r="H3" s="136"/>
      <c r="I3" s="1"/>
      <c r="J3" s="25"/>
    </row>
    <row r="4" spans="1:13">
      <c r="A4" s="23" t="s">
        <v>1</v>
      </c>
      <c r="B4" s="1"/>
      <c r="C4" s="1"/>
      <c r="D4" s="147" t="str">
        <f>+'Check Sheet'!$D$4</f>
        <v xml:space="preserve">Fiorito Enterprises, Inc. &amp; Rabanco Companies - G-60  </v>
      </c>
      <c r="E4" s="1"/>
      <c r="F4" s="1"/>
      <c r="G4" s="1"/>
      <c r="H4" s="1"/>
      <c r="I4" s="1"/>
      <c r="J4" s="25"/>
    </row>
    <row r="5" spans="1:13">
      <c r="A5" s="26" t="s">
        <v>2</v>
      </c>
      <c r="B5" s="27"/>
      <c r="C5" s="27"/>
      <c r="D5" s="148" t="str">
        <f>+'Check Sheet'!$D$5</f>
        <v>Kent-Meridian Disposal Company, Allied Waste Services of Kent, &amp; Republic Services of Kent</v>
      </c>
      <c r="E5" s="27"/>
      <c r="F5" s="27"/>
      <c r="G5" s="27"/>
      <c r="H5" s="27"/>
      <c r="I5" s="27"/>
      <c r="J5" s="29"/>
    </row>
    <row r="6" spans="1:13">
      <c r="A6" s="23"/>
      <c r="B6" s="1"/>
      <c r="C6" s="1"/>
      <c r="D6" s="1"/>
      <c r="E6" s="1"/>
      <c r="F6" s="1"/>
      <c r="G6" s="1"/>
      <c r="H6" s="1"/>
      <c r="I6" s="1"/>
      <c r="J6" s="25"/>
      <c r="L6" s="76"/>
      <c r="M6" s="140"/>
    </row>
    <row r="7" spans="1:13">
      <c r="A7" s="198" t="s">
        <v>115</v>
      </c>
      <c r="B7" s="192"/>
      <c r="C7" s="192"/>
      <c r="D7" s="192"/>
      <c r="E7" s="192"/>
      <c r="F7" s="192"/>
      <c r="G7" s="192"/>
      <c r="H7" s="192"/>
      <c r="I7" s="192"/>
      <c r="J7" s="199"/>
    </row>
    <row r="8" spans="1:13">
      <c r="A8" s="200" t="s">
        <v>135</v>
      </c>
      <c r="B8" s="168"/>
      <c r="C8" s="168"/>
      <c r="D8" s="168"/>
      <c r="E8" s="168"/>
      <c r="F8" s="168"/>
      <c r="G8" s="168"/>
      <c r="H8" s="168"/>
      <c r="I8" s="168"/>
      <c r="J8" s="201"/>
    </row>
    <row r="9" spans="1:13">
      <c r="A9" s="202" t="s">
        <v>116</v>
      </c>
      <c r="B9" s="168"/>
      <c r="C9" s="168"/>
      <c r="D9" s="168"/>
      <c r="E9" s="168"/>
      <c r="F9" s="168"/>
      <c r="G9" s="168"/>
      <c r="H9" s="168"/>
      <c r="I9" s="168"/>
      <c r="J9" s="201"/>
    </row>
    <row r="10" spans="1:13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3">
      <c r="A11" s="154" t="str">
        <f>'Item 105, page 1'!A9</f>
        <v>Service Area: Unincorporated King County</v>
      </c>
      <c r="B11" s="1"/>
      <c r="C11" s="1"/>
      <c r="D11" s="1"/>
      <c r="E11" s="1"/>
      <c r="F11" s="1"/>
      <c r="G11" s="1"/>
      <c r="H11" s="1"/>
      <c r="I11" s="1"/>
      <c r="J11" s="25"/>
    </row>
    <row r="12" spans="1:13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3">
      <c r="A13" s="23" t="s">
        <v>117</v>
      </c>
      <c r="B13" s="1"/>
      <c r="C13" s="1"/>
      <c r="D13" s="1"/>
      <c r="E13" s="1"/>
      <c r="F13" s="1"/>
      <c r="G13" s="1"/>
      <c r="H13" s="1"/>
      <c r="I13" s="1"/>
      <c r="J13" s="25"/>
    </row>
    <row r="14" spans="1:13">
      <c r="A14" s="23"/>
      <c r="B14" s="1"/>
      <c r="C14" s="1"/>
      <c r="D14" s="1"/>
      <c r="E14" s="1"/>
      <c r="F14" s="1"/>
      <c r="G14" s="1"/>
      <c r="H14" s="1"/>
      <c r="I14" s="1"/>
      <c r="J14" s="25"/>
    </row>
    <row r="15" spans="1:13">
      <c r="A15" s="23"/>
      <c r="B15" s="5"/>
      <c r="C15" s="5"/>
      <c r="D15" s="203" t="s">
        <v>118</v>
      </c>
      <c r="E15" s="204"/>
      <c r="F15" s="204"/>
      <c r="G15" s="204"/>
      <c r="H15" s="204"/>
      <c r="I15" s="204"/>
      <c r="J15" s="205"/>
    </row>
    <row r="16" spans="1:13">
      <c r="A16" s="34" t="s">
        <v>119</v>
      </c>
      <c r="B16" s="10"/>
      <c r="C16" s="35"/>
      <c r="D16" s="39" t="s">
        <v>59</v>
      </c>
      <c r="E16" s="39" t="s">
        <v>60</v>
      </c>
      <c r="F16" s="39" t="s">
        <v>61</v>
      </c>
      <c r="G16" s="39" t="s">
        <v>62</v>
      </c>
      <c r="H16" s="39" t="s">
        <v>208</v>
      </c>
      <c r="I16" s="39" t="s">
        <v>63</v>
      </c>
      <c r="J16" s="39"/>
    </row>
    <row r="17" spans="1:10">
      <c r="A17" s="36" t="s">
        <v>120</v>
      </c>
      <c r="B17" s="13"/>
      <c r="C17" s="37"/>
      <c r="D17" s="39"/>
      <c r="E17" s="39"/>
      <c r="F17" s="39"/>
      <c r="G17" s="39"/>
      <c r="H17" s="39"/>
      <c r="I17" s="39"/>
      <c r="J17" s="39"/>
    </row>
    <row r="18" spans="1:10">
      <c r="A18" s="36" t="s">
        <v>121</v>
      </c>
      <c r="B18" s="13"/>
      <c r="C18" s="37"/>
      <c r="D18" s="149" t="s">
        <v>309</v>
      </c>
      <c r="E18" s="149" t="s">
        <v>310</v>
      </c>
      <c r="F18" s="149" t="s">
        <v>311</v>
      </c>
      <c r="G18" s="149" t="s">
        <v>312</v>
      </c>
      <c r="H18" s="149" t="s">
        <v>313</v>
      </c>
      <c r="I18" s="149" t="s">
        <v>314</v>
      </c>
      <c r="J18" s="39"/>
    </row>
    <row r="19" spans="1:10">
      <c r="A19" s="36" t="s">
        <v>122</v>
      </c>
      <c r="B19" s="13"/>
      <c r="C19" s="37"/>
      <c r="D19" s="152" t="str">
        <f t="shared" ref="D19:I19" si="0">+D18</f>
        <v>122.46 (A)</v>
      </c>
      <c r="E19" s="152" t="str">
        <f t="shared" si="0"/>
        <v>$173.45 (A)</v>
      </c>
      <c r="F19" s="152" t="str">
        <f t="shared" si="0"/>
        <v>216.27 (A)</v>
      </c>
      <c r="G19" s="152" t="str">
        <f t="shared" si="0"/>
        <v>$256.45 (A)</v>
      </c>
      <c r="H19" s="152" t="str">
        <f t="shared" si="0"/>
        <v>$297.07 (A)</v>
      </c>
      <c r="I19" s="152" t="str">
        <f t="shared" si="0"/>
        <v>$374.40 (A)</v>
      </c>
      <c r="J19" s="39"/>
    </row>
    <row r="20" spans="1:10">
      <c r="A20" s="44" t="s">
        <v>123</v>
      </c>
      <c r="B20" s="45"/>
      <c r="C20" s="46"/>
      <c r="D20" s="152" t="str">
        <f t="shared" ref="D20:I20" si="1">+D18</f>
        <v>122.46 (A)</v>
      </c>
      <c r="E20" s="152" t="str">
        <f t="shared" si="1"/>
        <v>$173.45 (A)</v>
      </c>
      <c r="F20" s="152" t="str">
        <f t="shared" si="1"/>
        <v>216.27 (A)</v>
      </c>
      <c r="G20" s="152" t="str">
        <f t="shared" si="1"/>
        <v>$256.45 (A)</v>
      </c>
      <c r="H20" s="152" t="str">
        <f t="shared" si="1"/>
        <v>$297.07 (A)</v>
      </c>
      <c r="I20" s="152" t="str">
        <f t="shared" si="1"/>
        <v>$374.40 (A)</v>
      </c>
      <c r="J20" s="39"/>
    </row>
    <row r="21" spans="1:10">
      <c r="A21" s="38" t="s">
        <v>124</v>
      </c>
      <c r="B21" s="13"/>
      <c r="C21" s="37"/>
      <c r="D21" s="1"/>
      <c r="E21" s="1"/>
      <c r="F21" s="1"/>
      <c r="G21" s="1"/>
      <c r="H21" s="1"/>
      <c r="I21" s="1"/>
      <c r="J21" s="25"/>
    </row>
    <row r="22" spans="1:10">
      <c r="A22" s="36" t="s">
        <v>71</v>
      </c>
      <c r="B22" s="13"/>
      <c r="C22" s="37"/>
      <c r="D22" s="39"/>
      <c r="E22" s="39"/>
      <c r="F22" s="39"/>
      <c r="G22" s="39"/>
      <c r="H22" s="39"/>
      <c r="I22" s="39"/>
      <c r="J22" s="39"/>
    </row>
    <row r="23" spans="1:10">
      <c r="A23" s="36" t="s">
        <v>72</v>
      </c>
      <c r="B23" s="13"/>
      <c r="C23" s="37"/>
      <c r="D23" s="39"/>
      <c r="E23" s="39"/>
      <c r="F23" s="39"/>
      <c r="G23" s="39"/>
      <c r="H23" s="39"/>
      <c r="I23" s="39"/>
      <c r="J23" s="39"/>
    </row>
    <row r="24" spans="1:10">
      <c r="A24" s="36" t="s">
        <v>125</v>
      </c>
      <c r="B24" s="13"/>
      <c r="C24" s="37"/>
      <c r="D24" s="39"/>
      <c r="E24" s="39"/>
      <c r="F24" s="39"/>
      <c r="G24" s="39"/>
      <c r="H24" s="39"/>
      <c r="I24" s="39"/>
      <c r="J24" s="39"/>
    </row>
    <row r="25" spans="1:10">
      <c r="A25" s="36" t="s">
        <v>74</v>
      </c>
      <c r="B25" s="13"/>
      <c r="C25" s="37"/>
      <c r="D25" s="39"/>
      <c r="E25" s="39"/>
      <c r="F25" s="39"/>
      <c r="G25" s="39"/>
      <c r="H25" s="39"/>
      <c r="I25" s="39"/>
      <c r="J25" s="39"/>
    </row>
    <row r="26" spans="1:10">
      <c r="A26" s="23"/>
      <c r="B26" s="1"/>
      <c r="C26" s="1"/>
      <c r="D26" s="1"/>
      <c r="E26" s="1"/>
      <c r="F26" s="1"/>
      <c r="G26" s="1"/>
      <c r="H26" s="1"/>
      <c r="I26" s="1"/>
      <c r="J26" s="25"/>
    </row>
    <row r="27" spans="1:10">
      <c r="A27" s="23"/>
      <c r="B27" s="1"/>
      <c r="C27" s="1"/>
      <c r="D27" s="1"/>
      <c r="E27" s="1"/>
      <c r="F27" s="1"/>
      <c r="G27" s="1"/>
      <c r="H27" s="1"/>
      <c r="I27" s="1"/>
      <c r="J27" s="25"/>
    </row>
    <row r="28" spans="1:10">
      <c r="A28" s="40" t="s">
        <v>126</v>
      </c>
      <c r="B28" s="11" t="s">
        <v>127</v>
      </c>
      <c r="C28" s="1"/>
      <c r="D28" s="1"/>
      <c r="E28" s="1"/>
      <c r="F28" s="1"/>
      <c r="G28" s="1"/>
      <c r="H28" s="1"/>
      <c r="I28" s="1"/>
      <c r="J28" s="25"/>
    </row>
    <row r="29" spans="1:10">
      <c r="A29" s="40"/>
      <c r="B29" s="11" t="s">
        <v>128</v>
      </c>
      <c r="C29" s="1"/>
      <c r="D29" s="1"/>
      <c r="E29" s="1"/>
      <c r="F29" s="1"/>
      <c r="G29" s="1"/>
      <c r="H29" s="1"/>
      <c r="I29" s="1"/>
      <c r="J29" s="25"/>
    </row>
    <row r="30" spans="1:10">
      <c r="A30" s="40"/>
      <c r="B30" s="11" t="s">
        <v>129</v>
      </c>
      <c r="C30" s="1"/>
      <c r="D30" s="1"/>
      <c r="E30" s="1"/>
      <c r="F30" s="1"/>
      <c r="G30" s="1"/>
      <c r="H30" s="1"/>
      <c r="I30" s="1"/>
      <c r="J30" s="25"/>
    </row>
    <row r="31" spans="1:10">
      <c r="A31" s="40"/>
      <c r="B31" s="11" t="s">
        <v>130</v>
      </c>
      <c r="C31" s="1"/>
      <c r="D31" s="1"/>
      <c r="E31" s="1"/>
      <c r="F31" s="1"/>
      <c r="G31" s="1"/>
      <c r="H31" s="1"/>
      <c r="I31" s="1"/>
      <c r="J31" s="25"/>
    </row>
    <row r="32" spans="1:10">
      <c r="A32" s="40"/>
      <c r="B32" s="11"/>
      <c r="C32" s="1"/>
      <c r="D32" s="1"/>
      <c r="E32" s="1"/>
      <c r="F32" s="1"/>
      <c r="G32" s="1"/>
      <c r="H32" s="1"/>
      <c r="I32" s="1"/>
      <c r="J32" s="25"/>
    </row>
    <row r="33" spans="1:12">
      <c r="A33" s="47" t="s">
        <v>75</v>
      </c>
      <c r="B33" s="48" t="s">
        <v>131</v>
      </c>
      <c r="C33" s="30"/>
      <c r="D33" s="30"/>
      <c r="E33" s="30"/>
      <c r="F33" s="30"/>
      <c r="G33" s="30"/>
      <c r="H33" s="30"/>
      <c r="I33" s="30"/>
      <c r="J33" s="31"/>
    </row>
    <row r="34" spans="1:12">
      <c r="A34" s="40"/>
      <c r="B34" s="11" t="s">
        <v>112</v>
      </c>
      <c r="C34" s="1"/>
      <c r="D34" s="1"/>
      <c r="E34" s="1"/>
      <c r="F34" s="1"/>
      <c r="G34" s="1"/>
      <c r="H34" s="1"/>
      <c r="I34" s="1"/>
      <c r="J34" s="25"/>
    </row>
    <row r="35" spans="1:12">
      <c r="A35" s="40"/>
      <c r="B35" s="11"/>
      <c r="C35" s="1"/>
      <c r="D35" s="1"/>
      <c r="E35" s="1"/>
      <c r="F35" s="1"/>
      <c r="G35" s="1"/>
      <c r="H35" s="1"/>
      <c r="I35" s="1"/>
      <c r="J35" s="25"/>
    </row>
    <row r="36" spans="1:12">
      <c r="A36" s="42" t="s">
        <v>76</v>
      </c>
      <c r="B36" s="129" t="s">
        <v>264</v>
      </c>
      <c r="C36" s="1"/>
      <c r="D36" s="1"/>
      <c r="E36" s="1"/>
      <c r="F36" s="1"/>
      <c r="G36" s="1"/>
      <c r="H36" s="1"/>
      <c r="I36" s="1"/>
      <c r="J36" s="25"/>
      <c r="L36" s="128"/>
    </row>
    <row r="37" spans="1:12">
      <c r="A37" s="40"/>
      <c r="B37" s="11"/>
      <c r="C37" s="1"/>
      <c r="D37" s="1"/>
      <c r="E37" s="1"/>
      <c r="F37" s="1"/>
      <c r="G37" s="1"/>
      <c r="H37" s="1"/>
      <c r="I37" s="1"/>
      <c r="J37" s="25"/>
    </row>
    <row r="38" spans="1:12">
      <c r="A38" s="42" t="s">
        <v>77</v>
      </c>
      <c r="B38" s="48" t="s">
        <v>235</v>
      </c>
      <c r="C38" s="1"/>
      <c r="D38" s="1"/>
      <c r="E38" s="1"/>
      <c r="F38" s="1"/>
      <c r="G38" s="1"/>
      <c r="H38" s="1"/>
      <c r="I38" s="1"/>
      <c r="J38" s="25"/>
    </row>
    <row r="39" spans="1:12">
      <c r="A39" s="40"/>
      <c r="B39" s="11"/>
      <c r="C39" s="1"/>
      <c r="D39" s="1"/>
      <c r="E39" s="1"/>
      <c r="F39" s="1"/>
      <c r="G39" s="1"/>
      <c r="H39" s="1"/>
      <c r="I39" s="1"/>
      <c r="J39" s="25"/>
    </row>
    <row r="40" spans="1:12">
      <c r="A40" s="40"/>
      <c r="B40" s="11"/>
      <c r="C40" s="1"/>
      <c r="D40" s="1"/>
      <c r="E40" s="1"/>
      <c r="F40" s="1"/>
      <c r="G40" s="1"/>
      <c r="H40" s="1"/>
      <c r="I40" s="1"/>
      <c r="J40" s="25"/>
    </row>
    <row r="41" spans="1:12">
      <c r="A41" s="40"/>
      <c r="B41" s="11"/>
      <c r="C41" s="1"/>
      <c r="D41" s="1"/>
      <c r="E41" s="1"/>
      <c r="F41" s="1"/>
      <c r="G41" s="1"/>
      <c r="H41" s="1"/>
      <c r="I41" s="1"/>
      <c r="J41" s="25"/>
    </row>
    <row r="42" spans="1:12">
      <c r="A42" s="43"/>
      <c r="B42" s="11"/>
      <c r="C42" s="1"/>
      <c r="D42" s="1"/>
      <c r="E42" s="1"/>
      <c r="F42" s="1"/>
      <c r="G42" s="1"/>
      <c r="H42" s="1"/>
      <c r="I42" s="1"/>
      <c r="J42" s="25"/>
    </row>
    <row r="43" spans="1:12">
      <c r="A43" s="40"/>
      <c r="B43" s="11"/>
      <c r="C43" s="1"/>
      <c r="D43" s="1"/>
      <c r="E43" s="1"/>
      <c r="F43" s="1"/>
      <c r="G43" s="1"/>
      <c r="H43" s="1"/>
      <c r="I43" s="1"/>
      <c r="J43" s="25"/>
    </row>
    <row r="44" spans="1:12">
      <c r="A44" s="40" t="s">
        <v>113</v>
      </c>
      <c r="B44" s="11"/>
      <c r="C44" s="1"/>
      <c r="D44" s="1"/>
      <c r="E44" s="1"/>
      <c r="F44" s="1"/>
      <c r="G44" s="1"/>
      <c r="H44" s="1"/>
      <c r="I44" s="1"/>
      <c r="J44" s="25"/>
    </row>
    <row r="45" spans="1:12">
      <c r="A45" s="40"/>
      <c r="B45" s="11"/>
      <c r="C45" s="1"/>
      <c r="D45" s="1"/>
      <c r="E45" s="1"/>
      <c r="F45" s="1"/>
      <c r="G45" s="1"/>
      <c r="H45" s="1"/>
      <c r="I45" s="1"/>
      <c r="J45" s="25"/>
    </row>
    <row r="46" spans="1:12">
      <c r="A46" s="40"/>
      <c r="B46" s="207" t="s">
        <v>263</v>
      </c>
      <c r="C46" s="197"/>
      <c r="D46" s="197"/>
      <c r="E46" s="197"/>
      <c r="F46" s="197"/>
      <c r="G46" s="197"/>
      <c r="H46" s="197"/>
      <c r="I46" s="197"/>
      <c r="J46" s="25"/>
      <c r="L46" s="132"/>
    </row>
    <row r="47" spans="1:12">
      <c r="A47" s="40"/>
      <c r="B47" s="197"/>
      <c r="C47" s="197"/>
      <c r="D47" s="197"/>
      <c r="E47" s="197"/>
      <c r="F47" s="197"/>
      <c r="G47" s="197"/>
      <c r="H47" s="197"/>
      <c r="I47" s="197"/>
      <c r="J47" s="25"/>
    </row>
    <row r="48" spans="1:12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E50" s="1"/>
      <c r="F50" s="1"/>
      <c r="G50" s="1"/>
      <c r="H50" s="1"/>
      <c r="I50" s="1"/>
      <c r="J50" s="25"/>
    </row>
    <row r="51" spans="1:10">
      <c r="A51" s="23"/>
      <c r="B51" s="1"/>
      <c r="C51" s="1"/>
      <c r="D51" s="1"/>
      <c r="E51" s="1"/>
      <c r="F51" s="1"/>
      <c r="G51" s="1"/>
      <c r="H51" s="9" t="s">
        <v>133</v>
      </c>
      <c r="I51" s="179">
        <f>+'Item 100, page 1'!I50:J50</f>
        <v>42947</v>
      </c>
      <c r="J51" s="206" t="s">
        <v>134</v>
      </c>
    </row>
    <row r="52" spans="1:10">
      <c r="A52" s="23"/>
      <c r="B52" s="1"/>
      <c r="C52" s="1"/>
      <c r="D52" s="1"/>
      <c r="E52" s="1"/>
      <c r="F52" s="1"/>
      <c r="G52" s="1"/>
      <c r="H52" s="1"/>
      <c r="I52" s="1"/>
      <c r="J52" s="25"/>
    </row>
    <row r="53" spans="1:10">
      <c r="A53" s="26"/>
      <c r="B53" s="27"/>
      <c r="C53" s="27"/>
      <c r="D53" s="27"/>
      <c r="E53" s="27"/>
      <c r="F53" s="27"/>
      <c r="G53" s="27"/>
      <c r="H53" s="27"/>
      <c r="I53" s="27"/>
      <c r="J53" s="29"/>
    </row>
    <row r="54" spans="1:10">
      <c r="A54" s="23" t="s">
        <v>93</v>
      </c>
      <c r="B54" s="1" t="str">
        <f>+'Check Sheet'!$B$52</f>
        <v>Rick Waldren, Division Controller</v>
      </c>
      <c r="C54" s="1"/>
      <c r="D54" s="1"/>
      <c r="E54" s="1"/>
      <c r="F54" s="1"/>
      <c r="G54" s="1"/>
      <c r="H54" s="1"/>
      <c r="I54" s="1"/>
      <c r="J54" s="25"/>
    </row>
    <row r="55" spans="1:10">
      <c r="A55" s="23"/>
      <c r="B55" s="1"/>
      <c r="C55" s="1"/>
      <c r="D55" s="1"/>
      <c r="E55" s="1"/>
      <c r="F55" s="1"/>
      <c r="G55" s="1"/>
      <c r="H55" s="1"/>
      <c r="I55" s="1"/>
      <c r="J55" s="25"/>
    </row>
    <row r="56" spans="1:10">
      <c r="A56" s="26" t="s">
        <v>94</v>
      </c>
      <c r="B56" s="169">
        <f>+'Check Sheet'!$B$54</f>
        <v>42323</v>
      </c>
      <c r="C56" s="169">
        <f>+'Check Sheet'!C55</f>
        <v>0</v>
      </c>
      <c r="D56" s="27"/>
      <c r="E56" s="27"/>
      <c r="F56" s="27"/>
      <c r="G56" s="27"/>
      <c r="H56" s="69" t="s">
        <v>132</v>
      </c>
      <c r="I56" s="170">
        <f>+'Check Sheet'!$I$54</f>
        <v>42736</v>
      </c>
      <c r="J56" s="171">
        <f>+'Check Sheet'!I55</f>
        <v>0</v>
      </c>
    </row>
    <row r="57" spans="1:10">
      <c r="A57" s="176" t="s">
        <v>17</v>
      </c>
      <c r="B57" s="177"/>
      <c r="C57" s="177"/>
      <c r="D57" s="177"/>
      <c r="E57" s="177"/>
      <c r="F57" s="177"/>
      <c r="G57" s="177"/>
      <c r="H57" s="177"/>
      <c r="I57" s="177"/>
      <c r="J57" s="178"/>
    </row>
    <row r="58" spans="1:10">
      <c r="A58" s="23"/>
      <c r="B58" s="1"/>
      <c r="C58" s="1"/>
      <c r="D58" s="1"/>
      <c r="E58" s="1"/>
      <c r="F58" s="1"/>
      <c r="G58" s="1"/>
      <c r="H58" s="1"/>
      <c r="I58" s="1"/>
      <c r="J58" s="25"/>
    </row>
    <row r="59" spans="1:10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25"/>
    </row>
    <row r="60" spans="1:10">
      <c r="A60" s="26"/>
      <c r="B60" s="27"/>
      <c r="C60" s="27"/>
      <c r="D60" s="27"/>
      <c r="E60" s="27"/>
      <c r="F60" s="27"/>
      <c r="G60" s="27"/>
      <c r="H60" s="27"/>
      <c r="I60" s="27"/>
      <c r="J60" s="29"/>
    </row>
  </sheetData>
  <mergeCells count="9">
    <mergeCell ref="A57:J57"/>
    <mergeCell ref="A7:J7"/>
    <mergeCell ref="A8:J8"/>
    <mergeCell ref="A9:J9"/>
    <mergeCell ref="D15:J15"/>
    <mergeCell ref="B56:C56"/>
    <mergeCell ref="I56:J56"/>
    <mergeCell ref="I51:J51"/>
    <mergeCell ref="B46:I47"/>
  </mergeCells>
  <phoneticPr fontId="0" type="noConversion"/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showGridLines="0" topLeftCell="A7" zoomScaleNormal="100" workbookViewId="0">
      <selection activeCell="I19" sqref="I19"/>
    </sheetView>
  </sheetViews>
  <sheetFormatPr defaultRowHeight="12.75"/>
  <cols>
    <col min="1" max="1" width="10.28515625" style="22" customWidth="1"/>
    <col min="2" max="3" width="9.140625" style="22"/>
    <col min="4" max="5" width="11.7109375" style="22" customWidth="1"/>
    <col min="6" max="7" width="13.5703125" style="22" bestFit="1" customWidth="1"/>
    <col min="8" max="8" width="14.7109375" style="22" customWidth="1"/>
    <col min="9" max="10" width="11.7109375" style="22" customWidth="1"/>
    <col min="11" max="16384" width="9.140625" style="22"/>
  </cols>
  <sheetData>
    <row r="1" spans="1:13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3">
      <c r="A2" s="23" t="s">
        <v>0</v>
      </c>
      <c r="B2" s="24">
        <v>27</v>
      </c>
      <c r="C2" s="1"/>
      <c r="D2" s="1"/>
      <c r="E2" s="1"/>
      <c r="F2" s="1"/>
      <c r="G2" s="1"/>
      <c r="H2" s="153" t="s">
        <v>211</v>
      </c>
      <c r="I2" s="141" t="s">
        <v>215</v>
      </c>
      <c r="J2" s="25"/>
    </row>
    <row r="3" spans="1:13">
      <c r="A3" s="23"/>
      <c r="B3" s="1"/>
      <c r="C3" s="1"/>
      <c r="D3" s="1"/>
      <c r="E3" s="1"/>
      <c r="F3" s="1"/>
      <c r="G3" s="1"/>
      <c r="H3" s="136"/>
      <c r="I3" s="1"/>
      <c r="J3" s="25"/>
    </row>
    <row r="4" spans="1:13">
      <c r="A4" s="23" t="s">
        <v>1</v>
      </c>
      <c r="B4" s="1"/>
      <c r="C4" s="1"/>
      <c r="D4" s="147" t="str">
        <f>+'Check Sheet'!$D$4</f>
        <v xml:space="preserve">Fiorito Enterprises, Inc. &amp; Rabanco Companies - G-60  </v>
      </c>
      <c r="E4" s="1"/>
      <c r="F4" s="1"/>
      <c r="G4" s="1"/>
      <c r="H4" s="1"/>
      <c r="I4" s="1"/>
      <c r="J4" s="25"/>
    </row>
    <row r="5" spans="1:13">
      <c r="A5" s="26" t="s">
        <v>2</v>
      </c>
      <c r="B5" s="27"/>
      <c r="C5" s="27"/>
      <c r="D5" s="148" t="str">
        <f>+'Check Sheet'!$D$5</f>
        <v>Kent-Meridian Disposal Company, Allied Waste Services of Kent, &amp; Republic Services of Kent</v>
      </c>
      <c r="E5" s="27"/>
      <c r="F5" s="27"/>
      <c r="G5" s="27"/>
      <c r="H5" s="27"/>
      <c r="I5" s="27"/>
      <c r="J5" s="29"/>
    </row>
    <row r="6" spans="1:13">
      <c r="A6" s="23"/>
      <c r="B6" s="1"/>
      <c r="C6" s="1"/>
      <c r="D6" s="1"/>
      <c r="E6" s="1"/>
      <c r="F6" s="1"/>
      <c r="G6" s="1"/>
      <c r="H6" s="1"/>
      <c r="I6" s="1"/>
      <c r="J6" s="25"/>
      <c r="L6" s="76" t="s">
        <v>209</v>
      </c>
      <c r="M6" s="140">
        <f>+'Item 106, page 1 '!M6</f>
        <v>0</v>
      </c>
    </row>
    <row r="7" spans="1:13">
      <c r="A7" s="198" t="s">
        <v>115</v>
      </c>
      <c r="B7" s="192"/>
      <c r="C7" s="192"/>
      <c r="D7" s="192"/>
      <c r="E7" s="192"/>
      <c r="F7" s="192"/>
      <c r="G7" s="192"/>
      <c r="H7" s="192"/>
      <c r="I7" s="192"/>
      <c r="J7" s="199"/>
    </row>
    <row r="8" spans="1:13">
      <c r="A8" s="200" t="s">
        <v>135</v>
      </c>
      <c r="B8" s="168"/>
      <c r="C8" s="168"/>
      <c r="D8" s="168"/>
      <c r="E8" s="168"/>
      <c r="F8" s="168"/>
      <c r="G8" s="168"/>
      <c r="H8" s="168"/>
      <c r="I8" s="168"/>
      <c r="J8" s="201"/>
    </row>
    <row r="9" spans="1:13">
      <c r="A9" s="202" t="s">
        <v>116</v>
      </c>
      <c r="B9" s="168"/>
      <c r="C9" s="168"/>
      <c r="D9" s="168"/>
      <c r="E9" s="168"/>
      <c r="F9" s="168"/>
      <c r="G9" s="168"/>
      <c r="H9" s="168"/>
      <c r="I9" s="168"/>
      <c r="J9" s="201"/>
    </row>
    <row r="10" spans="1:13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3">
      <c r="A11" s="154" t="str">
        <f>'Item 105, page 1'!A9</f>
        <v>Service Area: Unincorporated King County</v>
      </c>
      <c r="B11" s="1"/>
      <c r="C11" s="1"/>
      <c r="D11" s="1"/>
      <c r="E11" s="1"/>
      <c r="F11" s="1"/>
      <c r="G11" s="1"/>
      <c r="H11" s="1"/>
      <c r="I11" s="1"/>
      <c r="J11" s="25"/>
    </row>
    <row r="12" spans="1:13">
      <c r="A12" s="23"/>
      <c r="B12" s="1"/>
      <c r="C12" s="1"/>
      <c r="D12" s="1"/>
      <c r="E12" s="1"/>
      <c r="F12" s="1"/>
      <c r="G12" s="1"/>
      <c r="H12" s="1"/>
      <c r="I12" s="1"/>
      <c r="J12" s="25"/>
    </row>
    <row r="13" spans="1:13">
      <c r="A13" s="138" t="s">
        <v>216</v>
      </c>
      <c r="B13" s="1"/>
      <c r="C13" s="1"/>
      <c r="D13" s="1"/>
      <c r="E13" s="1"/>
      <c r="F13" s="1"/>
      <c r="G13" s="1"/>
      <c r="H13" s="1"/>
      <c r="I13" s="1"/>
      <c r="J13" s="25"/>
    </row>
    <row r="14" spans="1:13">
      <c r="A14" s="23"/>
      <c r="B14" s="1"/>
      <c r="C14" s="1"/>
      <c r="D14" s="1"/>
      <c r="E14" s="1"/>
      <c r="F14" s="1"/>
      <c r="G14" s="1"/>
      <c r="H14" s="1"/>
      <c r="I14" s="1"/>
      <c r="J14" s="25"/>
    </row>
    <row r="15" spans="1:13">
      <c r="A15" s="23"/>
      <c r="B15" s="5"/>
      <c r="C15" s="5"/>
      <c r="D15" s="203" t="s">
        <v>118</v>
      </c>
      <c r="E15" s="204"/>
      <c r="F15" s="204"/>
      <c r="G15" s="204"/>
      <c r="H15" s="204"/>
      <c r="I15" s="204"/>
      <c r="J15" s="205"/>
    </row>
    <row r="16" spans="1:13">
      <c r="A16" s="34" t="s">
        <v>119</v>
      </c>
      <c r="B16" s="10"/>
      <c r="C16" s="35"/>
      <c r="D16" s="39" t="s">
        <v>59</v>
      </c>
      <c r="E16" s="39" t="s">
        <v>60</v>
      </c>
      <c r="F16" s="39" t="s">
        <v>61</v>
      </c>
      <c r="G16" s="39" t="s">
        <v>62</v>
      </c>
      <c r="H16" s="39" t="s">
        <v>208</v>
      </c>
      <c r="I16" s="39" t="s">
        <v>63</v>
      </c>
      <c r="J16" s="39"/>
    </row>
    <row r="17" spans="1:10">
      <c r="A17" s="36" t="s">
        <v>120</v>
      </c>
      <c r="B17" s="13"/>
      <c r="C17" s="37"/>
      <c r="D17" s="39"/>
      <c r="E17" s="39"/>
      <c r="F17" s="39"/>
      <c r="G17" s="39"/>
      <c r="H17" s="39"/>
      <c r="I17" s="39"/>
      <c r="J17" s="39"/>
    </row>
    <row r="18" spans="1:10">
      <c r="A18" s="36" t="s">
        <v>121</v>
      </c>
      <c r="B18" s="13"/>
      <c r="C18" s="37"/>
      <c r="D18" s="149" t="s">
        <v>315</v>
      </c>
      <c r="E18" s="149" t="s">
        <v>316</v>
      </c>
      <c r="F18" s="149" t="s">
        <v>317</v>
      </c>
      <c r="G18" s="149" t="s">
        <v>318</v>
      </c>
      <c r="H18" s="149" t="s">
        <v>319</v>
      </c>
      <c r="I18" s="149" t="s">
        <v>320</v>
      </c>
      <c r="J18" s="39"/>
    </row>
    <row r="19" spans="1:10">
      <c r="A19" s="36" t="s">
        <v>122</v>
      </c>
      <c r="B19" s="13"/>
      <c r="C19" s="37"/>
      <c r="D19" s="152" t="str">
        <f t="shared" ref="D19:I19" si="0">+D18</f>
        <v>$136.00 (A)</v>
      </c>
      <c r="E19" s="152" t="str">
        <f t="shared" si="0"/>
        <v>$208.60 (A)</v>
      </c>
      <c r="F19" s="152" t="str">
        <f t="shared" si="0"/>
        <v>$265.78 (A)</v>
      </c>
      <c r="G19" s="152" t="str">
        <f t="shared" si="0"/>
        <v>$322.85 (A)</v>
      </c>
      <c r="H19" s="152" t="str">
        <f t="shared" si="0"/>
        <v>$379.78 (A)</v>
      </c>
      <c r="I19" s="152" t="str">
        <f t="shared" si="0"/>
        <v>$436.16 (A)</v>
      </c>
      <c r="J19" s="39"/>
    </row>
    <row r="20" spans="1:10">
      <c r="A20" s="44" t="s">
        <v>123</v>
      </c>
      <c r="B20" s="45"/>
      <c r="C20" s="46"/>
      <c r="D20" s="152" t="str">
        <f t="shared" ref="D20:I20" si="1">+D18</f>
        <v>$136.00 (A)</v>
      </c>
      <c r="E20" s="152" t="str">
        <f t="shared" si="1"/>
        <v>$208.60 (A)</v>
      </c>
      <c r="F20" s="152" t="str">
        <f t="shared" si="1"/>
        <v>$265.78 (A)</v>
      </c>
      <c r="G20" s="152" t="str">
        <f t="shared" si="1"/>
        <v>$322.85 (A)</v>
      </c>
      <c r="H20" s="152" t="str">
        <f t="shared" si="1"/>
        <v>$379.78 (A)</v>
      </c>
      <c r="I20" s="152" t="str">
        <f t="shared" si="1"/>
        <v>$436.16 (A)</v>
      </c>
      <c r="J20" s="39"/>
    </row>
    <row r="21" spans="1:10">
      <c r="A21" s="38" t="s">
        <v>124</v>
      </c>
      <c r="B21" s="13"/>
      <c r="C21" s="37"/>
      <c r="D21" s="1"/>
      <c r="E21" s="1"/>
      <c r="F21" s="1"/>
      <c r="G21" s="1"/>
      <c r="H21" s="1"/>
      <c r="I21" s="1"/>
      <c r="J21" s="25"/>
    </row>
    <row r="22" spans="1:10">
      <c r="A22" s="36" t="s">
        <v>71</v>
      </c>
      <c r="B22" s="13"/>
      <c r="C22" s="37"/>
      <c r="D22" s="39"/>
      <c r="E22" s="39"/>
      <c r="F22" s="39"/>
      <c r="G22" s="39"/>
      <c r="H22" s="39"/>
      <c r="I22" s="39"/>
      <c r="J22" s="39"/>
    </row>
    <row r="23" spans="1:10">
      <c r="A23" s="36" t="s">
        <v>72</v>
      </c>
      <c r="B23" s="13"/>
      <c r="C23" s="37"/>
      <c r="D23" s="39"/>
      <c r="E23" s="39"/>
      <c r="F23" s="39"/>
      <c r="G23" s="39"/>
      <c r="H23" s="39"/>
      <c r="I23" s="39"/>
      <c r="J23" s="39"/>
    </row>
    <row r="24" spans="1:10">
      <c r="A24" s="36" t="s">
        <v>125</v>
      </c>
      <c r="B24" s="13"/>
      <c r="C24" s="37"/>
      <c r="D24" s="39"/>
      <c r="E24" s="39"/>
      <c r="F24" s="39"/>
      <c r="G24" s="39"/>
      <c r="H24" s="39"/>
      <c r="I24" s="39"/>
      <c r="J24" s="39"/>
    </row>
    <row r="25" spans="1:10">
      <c r="A25" s="36" t="s">
        <v>74</v>
      </c>
      <c r="B25" s="13"/>
      <c r="C25" s="37"/>
      <c r="D25" s="39"/>
      <c r="E25" s="39"/>
      <c r="F25" s="39"/>
      <c r="G25" s="39"/>
      <c r="H25" s="39"/>
      <c r="I25" s="39"/>
      <c r="J25" s="39"/>
    </row>
    <row r="26" spans="1:10">
      <c r="A26" s="23"/>
      <c r="B26" s="1"/>
      <c r="C26" s="1"/>
      <c r="D26" s="1"/>
      <c r="E26" s="1"/>
      <c r="F26" s="1"/>
      <c r="G26" s="1"/>
      <c r="H26" s="1"/>
      <c r="I26" s="1"/>
      <c r="J26" s="25"/>
    </row>
    <row r="27" spans="1:10">
      <c r="A27" s="23"/>
      <c r="B27" s="1"/>
      <c r="C27" s="1"/>
      <c r="D27" s="1"/>
      <c r="E27" s="1"/>
      <c r="F27" s="1"/>
      <c r="G27" s="1"/>
      <c r="H27" s="1"/>
      <c r="I27" s="1"/>
      <c r="J27" s="25"/>
    </row>
    <row r="28" spans="1:10">
      <c r="A28" s="40" t="s">
        <v>126</v>
      </c>
      <c r="B28" s="11" t="s">
        <v>127</v>
      </c>
      <c r="C28" s="1"/>
      <c r="D28" s="1"/>
      <c r="E28" s="1"/>
      <c r="F28" s="1"/>
      <c r="G28" s="1"/>
      <c r="H28" s="1"/>
      <c r="I28" s="1"/>
      <c r="J28" s="25"/>
    </row>
    <row r="29" spans="1:10">
      <c r="A29" s="40"/>
      <c r="B29" s="11" t="s">
        <v>128</v>
      </c>
      <c r="C29" s="1"/>
      <c r="D29" s="1"/>
      <c r="E29" s="1"/>
      <c r="F29" s="1"/>
      <c r="G29" s="1"/>
      <c r="H29" s="1"/>
      <c r="I29" s="1"/>
      <c r="J29" s="25"/>
    </row>
    <row r="30" spans="1:10">
      <c r="A30" s="40"/>
      <c r="B30" s="11" t="s">
        <v>129</v>
      </c>
      <c r="C30" s="1"/>
      <c r="D30" s="1"/>
      <c r="E30" s="1"/>
      <c r="F30" s="1"/>
      <c r="G30" s="1"/>
      <c r="H30" s="1"/>
      <c r="I30" s="1"/>
      <c r="J30" s="25"/>
    </row>
    <row r="31" spans="1:10">
      <c r="A31" s="40"/>
      <c r="B31" s="11" t="s">
        <v>130</v>
      </c>
      <c r="C31" s="1"/>
      <c r="D31" s="1"/>
      <c r="E31" s="1"/>
      <c r="F31" s="1"/>
      <c r="G31" s="1"/>
      <c r="H31" s="1"/>
      <c r="I31" s="1"/>
      <c r="J31" s="25"/>
    </row>
    <row r="32" spans="1:10">
      <c r="A32" s="40"/>
      <c r="B32" s="11"/>
      <c r="C32" s="1"/>
      <c r="D32" s="1"/>
      <c r="E32" s="1"/>
      <c r="F32" s="1"/>
      <c r="G32" s="1"/>
      <c r="H32" s="1"/>
      <c r="I32" s="1"/>
      <c r="J32" s="25"/>
    </row>
    <row r="33" spans="1:13">
      <c r="A33" s="47" t="s">
        <v>75</v>
      </c>
      <c r="B33" s="48" t="s">
        <v>131</v>
      </c>
      <c r="C33" s="30"/>
      <c r="D33" s="30"/>
      <c r="E33" s="30"/>
      <c r="F33" s="30"/>
      <c r="G33" s="30"/>
      <c r="H33" s="30"/>
      <c r="I33" s="30"/>
      <c r="J33" s="31"/>
    </row>
    <row r="34" spans="1:13">
      <c r="A34" s="40"/>
      <c r="B34" s="11" t="s">
        <v>112</v>
      </c>
      <c r="C34" s="1"/>
      <c r="D34" s="1"/>
      <c r="E34" s="1"/>
      <c r="F34" s="1"/>
      <c r="G34" s="1"/>
      <c r="H34" s="1"/>
      <c r="I34" s="1"/>
      <c r="J34" s="25"/>
    </row>
    <row r="35" spans="1:13">
      <c r="A35" s="40"/>
      <c r="B35" s="11"/>
      <c r="C35" s="1"/>
      <c r="D35" s="1"/>
      <c r="E35" s="1"/>
      <c r="F35" s="1"/>
      <c r="G35" s="1"/>
      <c r="H35" s="1"/>
      <c r="I35" s="1"/>
      <c r="J35" s="25"/>
    </row>
    <row r="36" spans="1:13">
      <c r="A36" s="42" t="s">
        <v>76</v>
      </c>
      <c r="B36" s="129" t="s">
        <v>265</v>
      </c>
      <c r="C36" s="1"/>
      <c r="D36" s="1"/>
      <c r="E36" s="1"/>
      <c r="F36" s="1"/>
      <c r="G36" s="1"/>
      <c r="H36" s="1"/>
      <c r="I36" s="1"/>
      <c r="J36" s="25"/>
      <c r="L36" s="128"/>
      <c r="M36" s="158"/>
    </row>
    <row r="37" spans="1:13">
      <c r="A37" s="40"/>
      <c r="B37" s="11"/>
      <c r="C37" s="1"/>
      <c r="D37" s="1"/>
      <c r="E37" s="1"/>
      <c r="F37" s="1"/>
      <c r="G37" s="1"/>
      <c r="H37" s="1"/>
      <c r="I37" s="1"/>
      <c r="J37" s="25"/>
    </row>
    <row r="38" spans="1:13">
      <c r="A38" s="42" t="s">
        <v>77</v>
      </c>
      <c r="B38" s="48" t="s">
        <v>236</v>
      </c>
      <c r="C38" s="1"/>
      <c r="D38" s="1"/>
      <c r="E38" s="1"/>
      <c r="F38" s="1"/>
      <c r="G38" s="1"/>
      <c r="H38" s="1"/>
      <c r="I38" s="1"/>
      <c r="J38" s="25"/>
    </row>
    <row r="39" spans="1:13">
      <c r="A39" s="40"/>
      <c r="B39" s="11"/>
      <c r="C39" s="1"/>
      <c r="D39" s="1"/>
      <c r="E39" s="1"/>
      <c r="F39" s="1"/>
      <c r="G39" s="1"/>
      <c r="H39" s="1"/>
      <c r="I39" s="1"/>
      <c r="J39" s="25"/>
    </row>
    <row r="40" spans="1:13">
      <c r="A40" s="40"/>
      <c r="B40" s="11"/>
      <c r="C40" s="1"/>
      <c r="D40" s="1"/>
      <c r="E40" s="1"/>
      <c r="F40" s="1"/>
      <c r="G40" s="1"/>
      <c r="H40" s="1"/>
      <c r="I40" s="1"/>
      <c r="J40" s="25"/>
    </row>
    <row r="41" spans="1:13">
      <c r="A41" s="40"/>
      <c r="B41" s="11"/>
      <c r="C41" s="1"/>
      <c r="D41" s="1"/>
      <c r="E41" s="1"/>
      <c r="F41" s="1"/>
      <c r="G41" s="1"/>
      <c r="H41" s="1"/>
      <c r="I41" s="1"/>
      <c r="J41" s="25"/>
    </row>
    <row r="42" spans="1:13">
      <c r="A42" s="43"/>
      <c r="B42" s="11"/>
      <c r="C42" s="1"/>
      <c r="D42" s="1"/>
      <c r="E42" s="1"/>
      <c r="F42" s="1"/>
      <c r="G42" s="1"/>
      <c r="H42" s="1"/>
      <c r="I42" s="1"/>
      <c r="J42" s="25"/>
    </row>
    <row r="43" spans="1:13">
      <c r="A43" s="40"/>
      <c r="B43" s="11"/>
      <c r="C43" s="1"/>
      <c r="D43" s="1"/>
      <c r="E43" s="1"/>
      <c r="F43" s="1"/>
      <c r="G43" s="1"/>
      <c r="H43" s="1"/>
      <c r="I43" s="1"/>
      <c r="J43" s="25"/>
    </row>
    <row r="44" spans="1:13">
      <c r="A44" s="40" t="s">
        <v>113</v>
      </c>
      <c r="B44" s="11"/>
      <c r="C44" s="1"/>
      <c r="D44" s="1"/>
      <c r="E44" s="1"/>
      <c r="F44" s="1"/>
      <c r="G44" s="1"/>
      <c r="H44" s="1"/>
      <c r="I44" s="1"/>
      <c r="J44" s="25"/>
    </row>
    <row r="45" spans="1:13">
      <c r="A45" s="40"/>
      <c r="B45" s="11"/>
      <c r="C45" s="1"/>
      <c r="D45" s="1"/>
      <c r="E45" s="1"/>
      <c r="F45" s="1"/>
      <c r="G45" s="1"/>
      <c r="H45" s="1"/>
      <c r="I45" s="1"/>
      <c r="J45" s="25"/>
    </row>
    <row r="46" spans="1:13">
      <c r="A46" s="40"/>
      <c r="B46" s="197" t="str">
        <f>'Item 106, page 1 '!B46:I47</f>
        <v>A gate obstruction charge of $1.50 will be assessed per pick up for opening, unlocking, or closing gates, or moving obstructions in order to pick up solid waste.</v>
      </c>
      <c r="C46" s="197"/>
      <c r="D46" s="197"/>
      <c r="E46" s="197"/>
      <c r="F46" s="197"/>
      <c r="G46" s="197"/>
      <c r="H46" s="197"/>
      <c r="I46" s="197"/>
      <c r="J46" s="25"/>
      <c r="L46" s="132"/>
    </row>
    <row r="47" spans="1:13">
      <c r="A47" s="40"/>
      <c r="B47" s="197"/>
      <c r="C47" s="197"/>
      <c r="D47" s="197"/>
      <c r="E47" s="197"/>
      <c r="F47" s="197"/>
      <c r="G47" s="197"/>
      <c r="H47" s="197"/>
      <c r="I47" s="197"/>
      <c r="J47" s="25"/>
    </row>
    <row r="48" spans="1:13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/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3"/>
      <c r="B50" s="1"/>
      <c r="C50" s="1"/>
      <c r="D50" s="1"/>
      <c r="E50" s="1"/>
      <c r="F50" s="1"/>
      <c r="G50" s="1"/>
      <c r="H50" s="1"/>
      <c r="I50" s="1"/>
      <c r="J50" s="25"/>
    </row>
    <row r="51" spans="1:10">
      <c r="A51" s="23"/>
      <c r="B51" s="1"/>
      <c r="C51" s="1"/>
      <c r="D51" s="1"/>
      <c r="E51" s="1"/>
      <c r="F51" s="1"/>
      <c r="G51" s="1"/>
      <c r="H51" s="9" t="s">
        <v>133</v>
      </c>
      <c r="I51" s="179">
        <f>+'Item 100, page 1'!I50:J50</f>
        <v>42947</v>
      </c>
      <c r="J51" s="206" t="s">
        <v>134</v>
      </c>
    </row>
    <row r="52" spans="1:10">
      <c r="A52" s="23"/>
      <c r="B52" s="1"/>
      <c r="C52" s="1"/>
      <c r="D52" s="1"/>
      <c r="E52" s="1"/>
      <c r="F52" s="1"/>
      <c r="G52" s="1"/>
      <c r="H52" s="1"/>
      <c r="I52" s="1"/>
      <c r="J52" s="25"/>
    </row>
    <row r="53" spans="1:10">
      <c r="A53" s="26"/>
      <c r="B53" s="27"/>
      <c r="C53" s="27"/>
      <c r="D53" s="27"/>
      <c r="E53" s="27"/>
      <c r="F53" s="27"/>
      <c r="G53" s="27"/>
      <c r="H53" s="27"/>
      <c r="I53" s="27"/>
      <c r="J53" s="29"/>
    </row>
    <row r="54" spans="1:10">
      <c r="A54" s="23" t="s">
        <v>93</v>
      </c>
      <c r="B54" s="1" t="str">
        <f>+'Check Sheet'!$B$52</f>
        <v>Rick Waldren, Division Controller</v>
      </c>
      <c r="C54" s="1"/>
      <c r="D54" s="1"/>
      <c r="E54" s="1"/>
      <c r="F54" s="1"/>
      <c r="G54" s="1"/>
      <c r="H54" s="1"/>
      <c r="I54" s="1"/>
      <c r="J54" s="25"/>
    </row>
    <row r="55" spans="1:10">
      <c r="A55" s="23"/>
      <c r="B55" s="1"/>
      <c r="C55" s="1"/>
      <c r="D55" s="1"/>
      <c r="E55" s="1"/>
      <c r="F55" s="1"/>
      <c r="G55" s="1"/>
      <c r="H55" s="1"/>
      <c r="I55" s="1"/>
      <c r="J55" s="25"/>
    </row>
    <row r="56" spans="1:10">
      <c r="A56" s="26" t="s">
        <v>94</v>
      </c>
      <c r="B56" s="169">
        <f>+'Check Sheet'!$B$54</f>
        <v>42323</v>
      </c>
      <c r="C56" s="169">
        <f>+'Check Sheet'!C55</f>
        <v>0</v>
      </c>
      <c r="D56" s="27"/>
      <c r="E56" s="27"/>
      <c r="F56" s="27"/>
      <c r="G56" s="27"/>
      <c r="H56" s="69" t="s">
        <v>132</v>
      </c>
      <c r="I56" s="170">
        <f>+'Check Sheet'!$I$54</f>
        <v>42736</v>
      </c>
      <c r="J56" s="171">
        <f>+'Check Sheet'!I55</f>
        <v>0</v>
      </c>
    </row>
    <row r="57" spans="1:10">
      <c r="A57" s="176" t="s">
        <v>17</v>
      </c>
      <c r="B57" s="177"/>
      <c r="C57" s="177"/>
      <c r="D57" s="177"/>
      <c r="E57" s="177"/>
      <c r="F57" s="177"/>
      <c r="G57" s="177"/>
      <c r="H57" s="177"/>
      <c r="I57" s="177"/>
      <c r="J57" s="178"/>
    </row>
    <row r="58" spans="1:10">
      <c r="A58" s="23"/>
      <c r="B58" s="1"/>
      <c r="C58" s="1"/>
      <c r="D58" s="1"/>
      <c r="E58" s="1"/>
      <c r="F58" s="1"/>
      <c r="G58" s="1"/>
      <c r="H58" s="1"/>
      <c r="I58" s="1"/>
      <c r="J58" s="25"/>
    </row>
    <row r="59" spans="1:10">
      <c r="A59" s="23" t="s">
        <v>18</v>
      </c>
      <c r="B59" s="1"/>
      <c r="C59" s="1"/>
      <c r="D59" s="1"/>
      <c r="E59" s="1"/>
      <c r="F59" s="1"/>
      <c r="G59" s="1"/>
      <c r="H59" s="1"/>
      <c r="I59" s="1"/>
      <c r="J59" s="25"/>
    </row>
    <row r="60" spans="1:10">
      <c r="A60" s="26"/>
      <c r="B60" s="27"/>
      <c r="C60" s="27"/>
      <c r="D60" s="27"/>
      <c r="E60" s="27"/>
      <c r="F60" s="27"/>
      <c r="G60" s="27"/>
      <c r="H60" s="27"/>
      <c r="I60" s="27"/>
      <c r="J60" s="29"/>
    </row>
  </sheetData>
  <mergeCells count="9">
    <mergeCell ref="B56:C56"/>
    <mergeCell ref="I56:J56"/>
    <mergeCell ref="A57:J57"/>
    <mergeCell ref="A7:J7"/>
    <mergeCell ref="A8:J8"/>
    <mergeCell ref="A9:J9"/>
    <mergeCell ref="D15:J15"/>
    <mergeCell ref="B46:I47"/>
    <mergeCell ref="I51:J51"/>
  </mergeCells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44"/>
  <sheetViews>
    <sheetView showGridLines="0" zoomScaleNormal="100" workbookViewId="0">
      <selection activeCell="C16" sqref="C16:D16"/>
    </sheetView>
  </sheetViews>
  <sheetFormatPr defaultRowHeight="12.75"/>
  <cols>
    <col min="1" max="2" width="9.140625" style="76"/>
    <col min="3" max="3" width="11.140625" style="76" customWidth="1"/>
    <col min="4" max="7" width="9.140625" style="76"/>
    <col min="8" max="8" width="9.85546875" style="76" customWidth="1"/>
    <col min="9" max="9" width="11" style="76" customWidth="1"/>
    <col min="10" max="10" width="10" style="76" customWidth="1"/>
    <col min="11" max="16384" width="9.140625" style="76"/>
  </cols>
  <sheetData>
    <row r="1" spans="1:13">
      <c r="A1" s="107"/>
      <c r="B1" s="106"/>
      <c r="C1" s="106"/>
      <c r="D1" s="106"/>
      <c r="E1" s="106"/>
      <c r="F1" s="106"/>
      <c r="G1" s="106"/>
      <c r="H1" s="106"/>
      <c r="I1" s="106"/>
      <c r="J1" s="105"/>
    </row>
    <row r="2" spans="1:13">
      <c r="A2" s="82" t="s">
        <v>0</v>
      </c>
      <c r="B2" s="104">
        <v>27</v>
      </c>
      <c r="C2" s="81"/>
      <c r="D2" s="81"/>
      <c r="E2" s="81"/>
      <c r="F2" s="81"/>
      <c r="G2" s="81"/>
      <c r="H2" s="102" t="s">
        <v>237</v>
      </c>
      <c r="I2" s="121" t="s">
        <v>182</v>
      </c>
      <c r="J2" s="80"/>
    </row>
    <row r="3" spans="1:13">
      <c r="A3" s="82"/>
      <c r="B3" s="81"/>
      <c r="C3" s="81"/>
      <c r="D3" s="81"/>
      <c r="E3" s="81"/>
      <c r="F3" s="81"/>
      <c r="G3" s="81"/>
      <c r="H3" s="136"/>
      <c r="I3" s="81"/>
      <c r="J3" s="80"/>
    </row>
    <row r="4" spans="1:13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3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3">
      <c r="A6" s="82"/>
      <c r="B6" s="81"/>
      <c r="C6" s="81"/>
      <c r="D6" s="81"/>
      <c r="E6" s="81"/>
      <c r="F6" s="81"/>
      <c r="G6" s="81"/>
      <c r="H6" s="81"/>
      <c r="I6" s="81"/>
      <c r="J6" s="80"/>
      <c r="M6" s="140"/>
    </row>
    <row r="7" spans="1:13">
      <c r="A7" s="82"/>
      <c r="B7" s="81"/>
      <c r="C7" s="81"/>
      <c r="D7" s="81"/>
      <c r="E7" s="81"/>
      <c r="F7" s="81"/>
      <c r="G7" s="81"/>
      <c r="H7" s="81"/>
      <c r="I7" s="81"/>
      <c r="J7" s="80"/>
    </row>
    <row r="8" spans="1:13">
      <c r="A8" s="183" t="s">
        <v>179</v>
      </c>
      <c r="B8" s="184"/>
      <c r="C8" s="184"/>
      <c r="D8" s="184"/>
      <c r="E8" s="184"/>
      <c r="F8" s="184"/>
      <c r="G8" s="184"/>
      <c r="H8" s="184"/>
      <c r="I8" s="184"/>
      <c r="J8" s="185"/>
    </row>
    <row r="9" spans="1:13">
      <c r="A9" s="82"/>
      <c r="B9" s="81"/>
      <c r="C9" s="81"/>
      <c r="D9" s="81"/>
      <c r="E9" s="81"/>
      <c r="F9" s="81"/>
      <c r="G9" s="81"/>
      <c r="H9" s="81"/>
      <c r="I9" s="81"/>
      <c r="J9" s="80"/>
    </row>
    <row r="10" spans="1:13">
      <c r="A10" s="82" t="s">
        <v>178</v>
      </c>
      <c r="B10" s="81"/>
      <c r="C10" s="81"/>
      <c r="D10" s="81"/>
      <c r="E10" s="81"/>
      <c r="F10" s="81"/>
      <c r="G10" s="81"/>
      <c r="H10" s="81"/>
      <c r="I10" s="81"/>
      <c r="J10" s="80"/>
    </row>
    <row r="11" spans="1:13">
      <c r="A11" s="82"/>
      <c r="B11" s="81"/>
      <c r="C11" s="81"/>
      <c r="D11" s="81"/>
      <c r="E11" s="81"/>
      <c r="F11" s="81"/>
      <c r="G11" s="81"/>
      <c r="H11" s="81"/>
      <c r="I11" s="81"/>
      <c r="J11" s="80"/>
    </row>
    <row r="12" spans="1:13">
      <c r="A12" s="82" t="s">
        <v>177</v>
      </c>
      <c r="B12" s="81"/>
      <c r="C12" s="81"/>
      <c r="D12" s="81"/>
      <c r="E12" s="81"/>
      <c r="F12" s="81"/>
      <c r="G12" s="81"/>
      <c r="H12" s="81"/>
      <c r="I12" s="81"/>
      <c r="J12" s="80"/>
    </row>
    <row r="13" spans="1:13">
      <c r="A13" s="109"/>
      <c r="B13" s="85"/>
      <c r="C13" s="117"/>
      <c r="D13" s="118"/>
      <c r="E13" s="220" t="s">
        <v>176</v>
      </c>
      <c r="F13" s="221"/>
      <c r="G13" s="117"/>
      <c r="H13" s="118"/>
      <c r="I13" s="220" t="s">
        <v>175</v>
      </c>
      <c r="J13" s="221"/>
    </row>
    <row r="14" spans="1:13">
      <c r="A14" s="82"/>
      <c r="B14" s="81"/>
      <c r="C14" s="218" t="s">
        <v>174</v>
      </c>
      <c r="D14" s="219"/>
      <c r="E14" s="218" t="s">
        <v>173</v>
      </c>
      <c r="F14" s="219"/>
      <c r="G14" s="218" t="s">
        <v>172</v>
      </c>
      <c r="H14" s="219"/>
      <c r="I14" s="218" t="s">
        <v>171</v>
      </c>
      <c r="J14" s="219"/>
    </row>
    <row r="15" spans="1:13">
      <c r="A15" s="103"/>
      <c r="B15" s="81"/>
      <c r="C15" s="188" t="s">
        <v>170</v>
      </c>
      <c r="D15" s="189"/>
      <c r="E15" s="188" t="s">
        <v>170</v>
      </c>
      <c r="F15" s="189"/>
      <c r="G15" s="188" t="s">
        <v>169</v>
      </c>
      <c r="H15" s="189"/>
      <c r="I15" s="188" t="s">
        <v>168</v>
      </c>
      <c r="J15" s="189"/>
      <c r="L15" s="139"/>
      <c r="M15" s="139"/>
    </row>
    <row r="16" spans="1:13" ht="19.5" customHeight="1">
      <c r="A16" s="110" t="s">
        <v>167</v>
      </c>
      <c r="B16" s="91"/>
      <c r="C16" s="214" t="s">
        <v>321</v>
      </c>
      <c r="D16" s="215" t="s">
        <v>225</v>
      </c>
      <c r="E16" s="216" t="str">
        <f>C16</f>
        <v>$14.49 (A)</v>
      </c>
      <c r="F16" s="217"/>
      <c r="G16" s="216" t="str">
        <f>E16</f>
        <v>$14.49 (A)</v>
      </c>
      <c r="H16" s="217"/>
      <c r="I16" s="208">
        <v>1</v>
      </c>
      <c r="J16" s="209" t="s">
        <v>226</v>
      </c>
      <c r="L16" s="139"/>
      <c r="M16" s="139"/>
    </row>
    <row r="17" spans="1:13">
      <c r="A17" s="107" t="s">
        <v>165</v>
      </c>
      <c r="B17" s="105"/>
      <c r="C17" s="208"/>
      <c r="D17" s="212"/>
      <c r="E17" s="208"/>
      <c r="F17" s="209"/>
      <c r="G17" s="208"/>
      <c r="H17" s="209"/>
      <c r="I17" s="208"/>
      <c r="J17" s="209"/>
      <c r="L17" s="139"/>
      <c r="M17" s="139"/>
    </row>
    <row r="18" spans="1:13">
      <c r="A18" s="119" t="s">
        <v>166</v>
      </c>
      <c r="B18" s="77"/>
      <c r="C18" s="210"/>
      <c r="D18" s="213"/>
      <c r="E18" s="210"/>
      <c r="F18" s="211"/>
      <c r="G18" s="210"/>
      <c r="H18" s="211"/>
      <c r="I18" s="210"/>
      <c r="J18" s="211"/>
      <c r="L18" s="139"/>
      <c r="M18" s="139"/>
    </row>
    <row r="19" spans="1:13">
      <c r="A19" s="107" t="s">
        <v>165</v>
      </c>
      <c r="B19" s="105"/>
      <c r="C19" s="208" t="str">
        <f>C16</f>
        <v>$14.49 (A)</v>
      </c>
      <c r="D19" s="209"/>
      <c r="E19" s="208" t="str">
        <f>C19</f>
        <v>$14.49 (A)</v>
      </c>
      <c r="F19" s="209"/>
      <c r="G19" s="208" t="str">
        <f>E19</f>
        <v>$14.49 (A)</v>
      </c>
      <c r="H19" s="209"/>
      <c r="I19" s="208">
        <f>I16</f>
        <v>1</v>
      </c>
      <c r="J19" s="209"/>
    </row>
    <row r="20" spans="1:13">
      <c r="A20" s="119" t="s">
        <v>164</v>
      </c>
      <c r="B20" s="77"/>
      <c r="C20" s="210"/>
      <c r="D20" s="211"/>
      <c r="E20" s="210"/>
      <c r="F20" s="211"/>
      <c r="G20" s="210"/>
      <c r="H20" s="211"/>
      <c r="I20" s="210"/>
      <c r="J20" s="211"/>
    </row>
    <row r="21" spans="1:13">
      <c r="A21" s="82"/>
      <c r="B21" s="81"/>
      <c r="C21" s="81"/>
      <c r="D21" s="85"/>
      <c r="E21" s="85"/>
      <c r="F21" s="85"/>
      <c r="G21" s="85"/>
      <c r="H21" s="81"/>
      <c r="I21" s="81"/>
      <c r="J21" s="80"/>
    </row>
    <row r="22" spans="1:13">
      <c r="A22" s="82"/>
      <c r="B22" s="81"/>
      <c r="C22" s="81"/>
      <c r="D22" s="85"/>
      <c r="E22" s="85"/>
      <c r="F22" s="85"/>
      <c r="G22" s="85"/>
      <c r="H22" s="81"/>
      <c r="I22" s="81"/>
      <c r="J22" s="80"/>
    </row>
    <row r="23" spans="1:13">
      <c r="A23" s="82"/>
      <c r="B23" s="81"/>
      <c r="C23" s="81"/>
      <c r="D23" s="85"/>
      <c r="E23" s="85"/>
      <c r="F23" s="85"/>
      <c r="G23" s="85"/>
      <c r="H23" s="81"/>
      <c r="I23" s="81"/>
      <c r="J23" s="80"/>
    </row>
    <row r="24" spans="1:13">
      <c r="A24" s="82"/>
      <c r="B24" s="81"/>
      <c r="C24" s="81"/>
      <c r="D24" s="85"/>
      <c r="E24" s="85"/>
      <c r="F24" s="85"/>
      <c r="G24" s="85"/>
      <c r="H24" s="81"/>
      <c r="I24" s="81"/>
      <c r="J24" s="80"/>
    </row>
    <row r="25" spans="1:13">
      <c r="A25" s="82"/>
      <c r="B25" s="81"/>
      <c r="C25" s="81"/>
      <c r="D25" s="85"/>
      <c r="E25" s="85"/>
      <c r="F25" s="85"/>
      <c r="G25" s="85"/>
      <c r="H25" s="81"/>
      <c r="I25" s="81"/>
      <c r="J25" s="80"/>
    </row>
    <row r="26" spans="1:13">
      <c r="A26" s="82"/>
      <c r="B26" s="81"/>
      <c r="C26" s="81"/>
      <c r="D26" s="85"/>
      <c r="E26" s="85"/>
      <c r="F26" s="85"/>
      <c r="G26" s="85"/>
      <c r="H26" s="81"/>
      <c r="I26" s="81"/>
      <c r="J26" s="80"/>
    </row>
    <row r="27" spans="1:13">
      <c r="A27" s="82"/>
      <c r="B27" s="81"/>
      <c r="C27" s="81"/>
      <c r="D27" s="85"/>
      <c r="E27" s="85"/>
      <c r="F27" s="85"/>
      <c r="G27" s="85"/>
      <c r="H27" s="81"/>
      <c r="I27" s="81"/>
      <c r="J27" s="80"/>
    </row>
    <row r="28" spans="1:13">
      <c r="A28" s="82"/>
      <c r="B28" s="81"/>
      <c r="C28" s="81"/>
      <c r="D28" s="85"/>
      <c r="E28" s="85"/>
      <c r="F28" s="85"/>
      <c r="G28" s="85"/>
      <c r="H28" s="81"/>
      <c r="I28" s="81"/>
      <c r="J28" s="80"/>
    </row>
    <row r="29" spans="1:13">
      <c r="A29" s="82"/>
      <c r="B29" s="81"/>
      <c r="C29" s="81"/>
      <c r="D29" s="85"/>
      <c r="E29" s="85"/>
      <c r="F29" s="85"/>
      <c r="G29" s="85"/>
      <c r="H29" s="81"/>
      <c r="I29" s="81"/>
      <c r="J29" s="80"/>
    </row>
    <row r="30" spans="1:13">
      <c r="A30" s="82"/>
      <c r="B30" s="81"/>
      <c r="C30" s="81"/>
      <c r="D30" s="81"/>
      <c r="E30" s="81"/>
      <c r="F30" s="81"/>
      <c r="G30" s="81"/>
      <c r="H30" s="81"/>
      <c r="I30" s="81"/>
      <c r="J30" s="80"/>
    </row>
    <row r="31" spans="1:13">
      <c r="A31" s="82"/>
      <c r="B31" s="81"/>
      <c r="C31" s="81"/>
      <c r="D31" s="81"/>
      <c r="E31" s="81"/>
      <c r="F31" s="81"/>
      <c r="G31" s="81"/>
      <c r="H31" s="81"/>
      <c r="I31" s="81"/>
      <c r="J31" s="80"/>
    </row>
    <row r="32" spans="1:13">
      <c r="A32" s="82"/>
      <c r="B32" s="81"/>
      <c r="C32" s="81"/>
      <c r="D32" s="81"/>
      <c r="E32" s="81"/>
      <c r="F32" s="81"/>
      <c r="G32" s="81"/>
      <c r="H32" s="81"/>
      <c r="I32" s="81"/>
      <c r="J32" s="80"/>
    </row>
    <row r="33" spans="1:10">
      <c r="A33" s="82"/>
      <c r="B33" s="81"/>
      <c r="C33" s="81"/>
      <c r="D33" s="81"/>
      <c r="E33" s="81"/>
      <c r="F33" s="81"/>
      <c r="G33" s="81"/>
      <c r="H33" s="81"/>
      <c r="I33" s="81"/>
      <c r="J33" s="80"/>
    </row>
    <row r="34" spans="1:10">
      <c r="A34" s="82"/>
      <c r="B34" s="81"/>
      <c r="C34" s="81"/>
      <c r="D34" s="81"/>
      <c r="E34" s="81"/>
      <c r="F34" s="81"/>
      <c r="G34" s="81"/>
      <c r="H34" s="81"/>
      <c r="I34" s="81"/>
      <c r="J34" s="80"/>
    </row>
    <row r="35" spans="1:10">
      <c r="A35" s="82"/>
      <c r="B35" s="81"/>
      <c r="C35" s="81"/>
      <c r="D35" s="81"/>
      <c r="E35" s="81"/>
      <c r="F35" s="81"/>
      <c r="G35" s="81"/>
      <c r="H35" s="81"/>
      <c r="I35" s="81"/>
      <c r="J35" s="80"/>
    </row>
    <row r="36" spans="1:10">
      <c r="A36" s="79"/>
      <c r="B36" s="78"/>
      <c r="C36" s="78"/>
      <c r="D36" s="78"/>
      <c r="E36" s="78"/>
      <c r="F36" s="78"/>
      <c r="G36" s="78"/>
      <c r="H36" s="78"/>
      <c r="I36" s="78"/>
      <c r="J36" s="77"/>
    </row>
    <row r="37" spans="1:10">
      <c r="A37" s="23" t="s">
        <v>93</v>
      </c>
      <c r="B37" s="1" t="str">
        <f>+'Check Sheet'!$B$52</f>
        <v>Rick Waldren, Division Controller</v>
      </c>
      <c r="C37" s="1"/>
      <c r="D37" s="81"/>
      <c r="E37" s="81"/>
      <c r="F37" s="81"/>
      <c r="G37" s="81"/>
      <c r="H37" s="81"/>
      <c r="I37" s="81"/>
      <c r="J37" s="80"/>
    </row>
    <row r="38" spans="1:10">
      <c r="A38" s="23"/>
      <c r="B38" s="1"/>
      <c r="C38" s="1"/>
      <c r="D38" s="81"/>
      <c r="E38" s="81"/>
      <c r="F38" s="81"/>
      <c r="J38" s="80"/>
    </row>
    <row r="39" spans="1:10">
      <c r="A39" s="26" t="s">
        <v>94</v>
      </c>
      <c r="B39" s="169">
        <f>+'Check Sheet'!$B$54</f>
        <v>42323</v>
      </c>
      <c r="C39" s="169">
        <f>+'Check Sheet'!C38</f>
        <v>1</v>
      </c>
      <c r="D39" s="78"/>
      <c r="E39" s="78"/>
      <c r="F39" s="78"/>
      <c r="H39" s="69" t="s">
        <v>132</v>
      </c>
      <c r="I39" s="170">
        <f>+'Check Sheet'!$I$54</f>
        <v>42736</v>
      </c>
      <c r="J39" s="171">
        <f>+'Check Sheet'!I38</f>
        <v>0</v>
      </c>
    </row>
    <row r="40" spans="1:10">
      <c r="A40" s="180" t="s">
        <v>17</v>
      </c>
      <c r="B40" s="181"/>
      <c r="C40" s="181"/>
      <c r="D40" s="181"/>
      <c r="E40" s="181"/>
      <c r="F40" s="181"/>
      <c r="G40" s="181"/>
      <c r="H40" s="181"/>
      <c r="I40" s="181"/>
      <c r="J40" s="182"/>
    </row>
    <row r="41" spans="1:10">
      <c r="A41" s="79"/>
      <c r="B41" s="78"/>
      <c r="C41" s="78"/>
      <c r="D41" s="78"/>
      <c r="E41" s="78"/>
      <c r="F41" s="78"/>
      <c r="G41" s="78"/>
      <c r="H41" s="78"/>
      <c r="I41" s="78"/>
      <c r="J41" s="77"/>
    </row>
    <row r="42" spans="1:10">
      <c r="A42" s="82"/>
      <c r="B42" s="81"/>
      <c r="C42" s="81"/>
      <c r="D42" s="81"/>
      <c r="E42" s="81"/>
      <c r="F42" s="81"/>
      <c r="G42" s="81"/>
      <c r="H42" s="81"/>
      <c r="I42" s="81"/>
      <c r="J42" s="80"/>
    </row>
    <row r="43" spans="1:10">
      <c r="A43" s="82" t="s">
        <v>18</v>
      </c>
      <c r="B43" s="81"/>
      <c r="C43" s="81"/>
      <c r="D43" s="81"/>
      <c r="E43" s="81"/>
      <c r="F43" s="81"/>
      <c r="G43" s="81"/>
      <c r="H43" s="81"/>
      <c r="I43" s="81"/>
      <c r="J43" s="80"/>
    </row>
    <row r="44" spans="1:10">
      <c r="A44" s="79"/>
      <c r="B44" s="78"/>
      <c r="C44" s="78"/>
      <c r="D44" s="78"/>
      <c r="E44" s="78"/>
      <c r="F44" s="78"/>
      <c r="G44" s="78"/>
      <c r="H44" s="78"/>
      <c r="I44" s="78"/>
      <c r="J44" s="77"/>
    </row>
  </sheetData>
  <mergeCells count="27">
    <mergeCell ref="I17:J18"/>
    <mergeCell ref="A8:J8"/>
    <mergeCell ref="C14:D14"/>
    <mergeCell ref="G14:H14"/>
    <mergeCell ref="C15:D15"/>
    <mergeCell ref="E13:F13"/>
    <mergeCell ref="I13:J13"/>
    <mergeCell ref="E15:F15"/>
    <mergeCell ref="I14:J14"/>
    <mergeCell ref="I15:J15"/>
    <mergeCell ref="E14:F14"/>
    <mergeCell ref="B39:C39"/>
    <mergeCell ref="I39:J39"/>
    <mergeCell ref="A40:J40"/>
    <mergeCell ref="G15:H15"/>
    <mergeCell ref="C19:D20"/>
    <mergeCell ref="C17:C18"/>
    <mergeCell ref="D17:D18"/>
    <mergeCell ref="C16:D16"/>
    <mergeCell ref="I19:J20"/>
    <mergeCell ref="E16:F16"/>
    <mergeCell ref="E17:F18"/>
    <mergeCell ref="E19:F20"/>
    <mergeCell ref="G19:H20"/>
    <mergeCell ref="G17:H18"/>
    <mergeCell ref="I16:J16"/>
    <mergeCell ref="G16:H16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50"/>
  <sheetViews>
    <sheetView topLeftCell="A25" zoomScaleNormal="100" workbookViewId="0">
      <selection activeCell="B44" sqref="B44"/>
    </sheetView>
  </sheetViews>
  <sheetFormatPr defaultRowHeight="12.75"/>
  <cols>
    <col min="1" max="1" width="10.28515625" style="22" customWidth="1"/>
    <col min="2" max="7" width="9.140625" style="22"/>
    <col min="8" max="8" width="10.28515625" style="22" customWidth="1"/>
    <col min="9" max="9" width="4.7109375" style="22" customWidth="1"/>
    <col min="10" max="10" width="11.28515625" style="22" customWidth="1"/>
    <col min="11" max="16384" width="9.140625" style="22"/>
  </cols>
  <sheetData>
    <row r="1" spans="1:10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>
      <c r="A2" s="23" t="s">
        <v>0</v>
      </c>
      <c r="B2" s="1"/>
      <c r="C2" s="24">
        <v>27</v>
      </c>
      <c r="D2" s="1"/>
      <c r="E2" s="1"/>
      <c r="F2" s="1"/>
      <c r="G2" s="155" t="s">
        <v>210</v>
      </c>
      <c r="H2" s="11" t="s">
        <v>86</v>
      </c>
      <c r="I2" s="5"/>
      <c r="J2" s="50">
        <v>38</v>
      </c>
    </row>
    <row r="3" spans="1:10">
      <c r="A3" s="23"/>
      <c r="B3" s="1"/>
      <c r="C3" s="1"/>
      <c r="D3" s="1"/>
      <c r="E3" s="1"/>
      <c r="F3" s="1"/>
      <c r="G3" s="1"/>
      <c r="H3" s="1"/>
      <c r="I3" s="1"/>
      <c r="J3" s="25"/>
    </row>
    <row r="4" spans="1:10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0"/>
    </row>
    <row r="5" spans="1:10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7"/>
    </row>
    <row r="6" spans="1:10">
      <c r="A6" s="23"/>
      <c r="B6" s="1"/>
      <c r="C6" s="1"/>
      <c r="D6" s="1"/>
      <c r="E6" s="1"/>
      <c r="F6" s="1"/>
      <c r="G6" s="1"/>
      <c r="H6" s="1"/>
      <c r="I6" s="1"/>
      <c r="J6" s="25"/>
    </row>
    <row r="7" spans="1:10">
      <c r="A7" s="191" t="s">
        <v>238</v>
      </c>
      <c r="B7" s="192"/>
      <c r="C7" s="192"/>
      <c r="D7" s="192"/>
      <c r="E7" s="192"/>
      <c r="F7" s="192"/>
      <c r="G7" s="192"/>
      <c r="H7" s="192"/>
      <c r="I7" s="192"/>
      <c r="J7" s="199"/>
    </row>
    <row r="8" spans="1:10">
      <c r="A8" s="23"/>
      <c r="B8" s="1"/>
      <c r="C8" s="1"/>
      <c r="D8" s="1"/>
      <c r="E8" s="1"/>
      <c r="F8" s="1"/>
      <c r="G8" s="1"/>
      <c r="H8" s="1"/>
      <c r="I8" s="1"/>
      <c r="J8" s="25"/>
    </row>
    <row r="9" spans="1:10">
      <c r="A9" s="23" t="s">
        <v>239</v>
      </c>
      <c r="B9" s="1"/>
      <c r="C9" s="1"/>
      <c r="D9" s="1"/>
      <c r="E9" s="1"/>
      <c r="F9" s="1"/>
      <c r="G9" s="1"/>
      <c r="H9" s="1"/>
      <c r="I9" s="1"/>
      <c r="J9" s="25"/>
    </row>
    <row r="10" spans="1:10">
      <c r="A10" s="23"/>
      <c r="B10" s="1"/>
      <c r="C10" s="1"/>
      <c r="D10" s="1"/>
      <c r="E10" s="1"/>
      <c r="F10" s="1"/>
      <c r="G10" s="1"/>
      <c r="H10" s="1"/>
      <c r="I10" s="1"/>
      <c r="J10" s="25"/>
    </row>
    <row r="11" spans="1:10">
      <c r="A11" s="203" t="s">
        <v>240</v>
      </c>
      <c r="B11" s="204"/>
      <c r="C11" s="204"/>
      <c r="D11" s="204"/>
      <c r="E11" s="205"/>
      <c r="F11" s="203" t="s">
        <v>241</v>
      </c>
      <c r="G11" s="205"/>
      <c r="H11" s="203" t="s">
        <v>242</v>
      </c>
      <c r="I11" s="204"/>
      <c r="J11" s="205"/>
    </row>
    <row r="12" spans="1:10">
      <c r="A12" s="12" t="s">
        <v>243</v>
      </c>
      <c r="B12" s="13"/>
      <c r="C12" s="13"/>
      <c r="D12" s="13"/>
      <c r="E12" s="37"/>
      <c r="F12" s="12" t="s">
        <v>244</v>
      </c>
      <c r="G12" s="37"/>
      <c r="H12" s="163" t="s">
        <v>245</v>
      </c>
      <c r="I12" s="13"/>
      <c r="J12" s="37"/>
    </row>
    <row r="13" spans="1:10">
      <c r="A13" s="12" t="s">
        <v>243</v>
      </c>
      <c r="B13" s="13"/>
      <c r="C13" s="13"/>
      <c r="D13" s="13"/>
      <c r="E13" s="37"/>
      <c r="F13" s="12" t="s">
        <v>246</v>
      </c>
      <c r="G13" s="37"/>
      <c r="H13" s="163" t="s">
        <v>247</v>
      </c>
      <c r="I13" s="13"/>
      <c r="J13" s="37"/>
    </row>
    <row r="14" spans="1:10">
      <c r="A14" s="12" t="s">
        <v>248</v>
      </c>
      <c r="B14" s="13"/>
      <c r="C14" s="13"/>
      <c r="D14" s="13"/>
      <c r="E14" s="37"/>
      <c r="F14" s="12" t="s">
        <v>244</v>
      </c>
      <c r="G14" s="37"/>
      <c r="H14" s="163" t="s">
        <v>245</v>
      </c>
      <c r="I14" s="13"/>
      <c r="J14" s="37"/>
    </row>
    <row r="15" spans="1:10">
      <c r="A15" s="12" t="s">
        <v>248</v>
      </c>
      <c r="B15" s="13"/>
      <c r="C15" s="13"/>
      <c r="D15" s="13"/>
      <c r="E15" s="37"/>
      <c r="F15" s="12" t="s">
        <v>249</v>
      </c>
      <c r="G15" s="37"/>
      <c r="H15" s="12" t="s">
        <v>250</v>
      </c>
      <c r="I15" s="13"/>
      <c r="J15" s="37"/>
    </row>
    <row r="16" spans="1:10">
      <c r="A16" s="12" t="s">
        <v>251</v>
      </c>
      <c r="B16" s="13"/>
      <c r="C16" s="13"/>
      <c r="D16" s="13"/>
      <c r="E16" s="37"/>
      <c r="F16" s="12" t="s">
        <v>249</v>
      </c>
      <c r="G16" s="37"/>
      <c r="H16" s="163" t="s">
        <v>252</v>
      </c>
      <c r="I16" s="13"/>
      <c r="J16" s="37"/>
    </row>
    <row r="17" spans="1:10">
      <c r="A17" s="12" t="s">
        <v>253</v>
      </c>
      <c r="B17" s="13"/>
      <c r="C17" s="13"/>
      <c r="D17" s="13"/>
      <c r="E17" s="37"/>
      <c r="F17" s="12" t="s">
        <v>254</v>
      </c>
      <c r="G17" s="37"/>
      <c r="H17" s="12" t="s">
        <v>255</v>
      </c>
      <c r="I17" s="13"/>
      <c r="J17" s="37"/>
    </row>
    <row r="18" spans="1:10">
      <c r="A18" s="12"/>
      <c r="B18" s="13"/>
      <c r="C18" s="13"/>
      <c r="D18" s="13"/>
      <c r="E18" s="37"/>
      <c r="F18" s="12"/>
      <c r="G18" s="37"/>
      <c r="H18" s="12"/>
      <c r="I18" s="13"/>
      <c r="J18" s="37"/>
    </row>
    <row r="19" spans="1:10">
      <c r="A19" s="12"/>
      <c r="B19" s="13"/>
      <c r="C19" s="13"/>
      <c r="D19" s="13"/>
      <c r="E19" s="37"/>
      <c r="F19" s="12"/>
      <c r="G19" s="37"/>
      <c r="H19" s="12"/>
      <c r="I19" s="13"/>
      <c r="J19" s="37"/>
    </row>
    <row r="20" spans="1:10">
      <c r="A20" s="12"/>
      <c r="B20" s="13"/>
      <c r="C20" s="13"/>
      <c r="D20" s="13"/>
      <c r="E20" s="37"/>
      <c r="F20" s="12"/>
      <c r="G20" s="37"/>
      <c r="H20" s="12"/>
      <c r="I20" s="13"/>
      <c r="J20" s="37"/>
    </row>
    <row r="21" spans="1:10">
      <c r="A21" s="12"/>
      <c r="B21" s="13"/>
      <c r="C21" s="13"/>
      <c r="D21" s="13"/>
      <c r="E21" s="37"/>
      <c r="F21" s="12"/>
      <c r="G21" s="37"/>
      <c r="H21" s="12"/>
      <c r="I21" s="13"/>
      <c r="J21" s="37"/>
    </row>
    <row r="22" spans="1:10">
      <c r="A22" s="12"/>
      <c r="B22" s="13"/>
      <c r="C22" s="13"/>
      <c r="D22" s="13"/>
      <c r="E22" s="37"/>
      <c r="F22" s="12"/>
      <c r="G22" s="37"/>
      <c r="H22" s="12"/>
      <c r="I22" s="13"/>
      <c r="J22" s="37"/>
    </row>
    <row r="23" spans="1:10">
      <c r="A23" s="12"/>
      <c r="B23" s="13"/>
      <c r="C23" s="13"/>
      <c r="D23" s="13"/>
      <c r="E23" s="37"/>
      <c r="F23" s="12"/>
      <c r="G23" s="37"/>
      <c r="H23" s="12"/>
      <c r="I23" s="13"/>
      <c r="J23" s="37"/>
    </row>
    <row r="24" spans="1:10">
      <c r="A24" s="12"/>
      <c r="B24" s="13"/>
      <c r="C24" s="13"/>
      <c r="D24" s="13"/>
      <c r="E24" s="37"/>
      <c r="F24" s="12"/>
      <c r="G24" s="37"/>
      <c r="H24" s="12"/>
      <c r="I24" s="13"/>
      <c r="J24" s="37"/>
    </row>
    <row r="25" spans="1:10">
      <c r="A25" s="12"/>
      <c r="B25" s="13"/>
      <c r="C25" s="13"/>
      <c r="D25" s="13"/>
      <c r="E25" s="37"/>
      <c r="F25" s="12"/>
      <c r="G25" s="37"/>
      <c r="H25" s="12"/>
      <c r="I25" s="13"/>
      <c r="J25" s="37"/>
    </row>
    <row r="26" spans="1:10">
      <c r="A26" s="12"/>
      <c r="B26" s="13"/>
      <c r="C26" s="13"/>
      <c r="D26" s="13"/>
      <c r="E26" s="37"/>
      <c r="F26" s="12"/>
      <c r="G26" s="37"/>
      <c r="H26" s="12"/>
      <c r="I26" s="13"/>
      <c r="J26" s="37"/>
    </row>
    <row r="27" spans="1:10">
      <c r="A27" s="12"/>
      <c r="B27" s="13"/>
      <c r="C27" s="13"/>
      <c r="D27" s="13"/>
      <c r="E27" s="37"/>
      <c r="F27" s="12"/>
      <c r="G27" s="37"/>
      <c r="H27" s="12"/>
      <c r="I27" s="13"/>
      <c r="J27" s="37"/>
    </row>
    <row r="28" spans="1:10">
      <c r="A28" s="12"/>
      <c r="B28" s="13"/>
      <c r="C28" s="13"/>
      <c r="D28" s="13"/>
      <c r="E28" s="37"/>
      <c r="F28" s="12"/>
      <c r="G28" s="37"/>
      <c r="H28" s="12"/>
      <c r="I28" s="13"/>
      <c r="J28" s="37"/>
    </row>
    <row r="29" spans="1:10">
      <c r="A29" s="12"/>
      <c r="B29" s="13"/>
      <c r="C29" s="13"/>
      <c r="D29" s="13"/>
      <c r="E29" s="37"/>
      <c r="F29" s="12"/>
      <c r="G29" s="37"/>
      <c r="H29" s="12"/>
      <c r="I29" s="13"/>
      <c r="J29" s="37"/>
    </row>
    <row r="30" spans="1:10">
      <c r="A30" s="12"/>
      <c r="B30" s="13"/>
      <c r="C30" s="13"/>
      <c r="D30" s="13"/>
      <c r="E30" s="37"/>
      <c r="F30" s="12"/>
      <c r="G30" s="37"/>
      <c r="H30" s="12"/>
      <c r="I30" s="13"/>
      <c r="J30" s="37"/>
    </row>
    <row r="31" spans="1:10">
      <c r="A31" s="12"/>
      <c r="B31" s="13"/>
      <c r="C31" s="13"/>
      <c r="D31" s="13"/>
      <c r="E31" s="37"/>
      <c r="F31" s="12"/>
      <c r="G31" s="37"/>
      <c r="H31" s="12"/>
      <c r="I31" s="13"/>
      <c r="J31" s="37"/>
    </row>
    <row r="32" spans="1:10">
      <c r="A32" s="23"/>
      <c r="B32" s="1"/>
      <c r="C32" s="1"/>
      <c r="D32" s="1"/>
      <c r="E32" s="1"/>
      <c r="F32" s="1"/>
      <c r="G32" s="1"/>
      <c r="H32" s="1"/>
      <c r="I32" s="1"/>
      <c r="J32" s="25"/>
    </row>
    <row r="33" spans="1:10">
      <c r="A33" s="23"/>
      <c r="B33" s="1"/>
      <c r="C33" s="1"/>
      <c r="D33" s="1"/>
      <c r="E33" s="1"/>
      <c r="F33" s="1"/>
      <c r="G33" s="1"/>
      <c r="H33" s="1"/>
      <c r="I33" s="1"/>
      <c r="J33" s="25"/>
    </row>
    <row r="34" spans="1:10">
      <c r="A34" s="23"/>
      <c r="B34" s="1"/>
      <c r="C34" s="1"/>
      <c r="D34" s="1"/>
      <c r="E34" s="1"/>
      <c r="F34" s="1"/>
      <c r="G34" s="1"/>
      <c r="H34" s="1"/>
      <c r="I34" s="1"/>
      <c r="J34" s="25"/>
    </row>
    <row r="35" spans="1:10">
      <c r="A35" s="23" t="s">
        <v>256</v>
      </c>
      <c r="B35" s="1"/>
      <c r="C35" s="1"/>
      <c r="D35" s="30"/>
      <c r="E35" s="30"/>
      <c r="F35" s="30"/>
      <c r="G35" s="30"/>
      <c r="H35" s="1"/>
      <c r="I35" s="1"/>
      <c r="J35" s="25"/>
    </row>
    <row r="36" spans="1:10">
      <c r="A36" s="40" t="s">
        <v>257</v>
      </c>
      <c r="B36" s="1"/>
      <c r="C36" s="1"/>
      <c r="D36" s="1"/>
      <c r="E36" s="1"/>
      <c r="F36" s="1"/>
      <c r="G36" s="1"/>
      <c r="H36" s="1"/>
      <c r="I36" s="1"/>
      <c r="J36" s="25"/>
    </row>
    <row r="37" spans="1:10">
      <c r="A37" s="41" t="s">
        <v>258</v>
      </c>
      <c r="B37" s="1"/>
      <c r="C37" s="1"/>
      <c r="D37" s="1"/>
      <c r="E37" s="1"/>
      <c r="F37" s="1"/>
      <c r="G37" s="1"/>
      <c r="H37" s="1"/>
      <c r="I37" s="1"/>
      <c r="J37" s="25"/>
    </row>
    <row r="38" spans="1:10">
      <c r="A38" s="23"/>
      <c r="B38" s="1"/>
      <c r="C38" s="1"/>
      <c r="D38" s="1"/>
      <c r="E38" s="1"/>
      <c r="F38" s="1"/>
      <c r="G38" s="1"/>
      <c r="H38" s="1"/>
      <c r="I38" s="1"/>
      <c r="J38" s="25"/>
    </row>
    <row r="39" spans="1:10">
      <c r="A39" s="23"/>
      <c r="B39" s="1"/>
      <c r="C39" s="1"/>
      <c r="D39" s="1"/>
      <c r="E39" s="1"/>
      <c r="F39" s="1"/>
      <c r="G39" s="1"/>
      <c r="H39" s="1"/>
      <c r="I39" s="1"/>
      <c r="J39" s="25"/>
    </row>
    <row r="40" spans="1:10">
      <c r="A40" s="23"/>
      <c r="B40" s="1"/>
      <c r="C40" s="1"/>
      <c r="D40" s="1"/>
      <c r="E40" s="1"/>
      <c r="F40" s="1"/>
      <c r="G40" s="1"/>
      <c r="H40" s="1"/>
      <c r="I40" s="1"/>
      <c r="J40" s="25"/>
    </row>
    <row r="41" spans="1:10">
      <c r="A41" s="23"/>
      <c r="B41" s="1"/>
      <c r="C41" s="1"/>
      <c r="D41" s="1"/>
      <c r="E41" s="1"/>
      <c r="F41" s="1"/>
      <c r="G41" s="1"/>
      <c r="H41" s="1"/>
      <c r="I41" s="1"/>
      <c r="J41" s="25"/>
    </row>
    <row r="42" spans="1:10">
      <c r="A42" s="23"/>
      <c r="B42" s="1"/>
      <c r="C42" s="1"/>
      <c r="D42" s="1"/>
      <c r="E42" s="1"/>
      <c r="F42" s="1"/>
      <c r="G42" s="1"/>
      <c r="H42" s="1"/>
      <c r="I42" s="1"/>
      <c r="J42" s="25"/>
    </row>
    <row r="43" spans="1:10">
      <c r="A43" s="26"/>
      <c r="B43" s="27"/>
      <c r="C43" s="27"/>
      <c r="D43" s="27"/>
      <c r="E43" s="27"/>
      <c r="F43" s="27"/>
      <c r="G43" s="27"/>
      <c r="H43" s="27"/>
      <c r="I43" s="27"/>
      <c r="J43" s="29"/>
    </row>
    <row r="44" spans="1:10">
      <c r="A44" s="23" t="s">
        <v>93</v>
      </c>
      <c r="B44" s="1" t="str">
        <f>+'Check Sheet'!$B$52</f>
        <v>Rick Waldren, Division Controller</v>
      </c>
      <c r="C44" s="1"/>
      <c r="D44" s="1"/>
      <c r="E44" s="1"/>
      <c r="F44" s="1"/>
      <c r="G44" s="1"/>
      <c r="H44" s="1"/>
      <c r="I44" s="1"/>
      <c r="J44" s="25"/>
    </row>
    <row r="45" spans="1:10">
      <c r="A45" s="23"/>
      <c r="B45" s="1"/>
      <c r="C45" s="1"/>
      <c r="D45" s="1"/>
      <c r="E45" s="1"/>
      <c r="F45" s="1"/>
      <c r="G45" s="1"/>
      <c r="H45" s="1"/>
      <c r="I45" s="1"/>
      <c r="J45" s="25"/>
    </row>
    <row r="46" spans="1:10">
      <c r="A46" s="26" t="s">
        <v>94</v>
      </c>
      <c r="B46" s="169">
        <v>42689</v>
      </c>
      <c r="C46" s="169">
        <v>0</v>
      </c>
      <c r="D46" s="27"/>
      <c r="E46" s="27"/>
      <c r="F46" s="27"/>
      <c r="G46" s="27"/>
      <c r="H46" s="69" t="s">
        <v>132</v>
      </c>
      <c r="I46" s="169">
        <v>42736</v>
      </c>
      <c r="J46" s="222"/>
    </row>
    <row r="47" spans="1:10">
      <c r="A47" s="176" t="s">
        <v>17</v>
      </c>
      <c r="B47" s="177"/>
      <c r="C47" s="177"/>
      <c r="D47" s="177"/>
      <c r="E47" s="177"/>
      <c r="F47" s="177"/>
      <c r="G47" s="177"/>
      <c r="H47" s="177"/>
      <c r="I47" s="177"/>
      <c r="J47" s="178"/>
    </row>
    <row r="48" spans="1:10">
      <c r="A48" s="23"/>
      <c r="B48" s="1"/>
      <c r="C48" s="1"/>
      <c r="D48" s="1"/>
      <c r="E48" s="1"/>
      <c r="F48" s="1"/>
      <c r="G48" s="1"/>
      <c r="H48" s="1"/>
      <c r="I48" s="1"/>
      <c r="J48" s="25"/>
    </row>
    <row r="49" spans="1:10">
      <c r="A49" s="23" t="s">
        <v>18</v>
      </c>
      <c r="B49" s="1"/>
      <c r="C49" s="1"/>
      <c r="D49" s="1"/>
      <c r="E49" s="1"/>
      <c r="F49" s="1"/>
      <c r="G49" s="1"/>
      <c r="H49" s="1"/>
      <c r="I49" s="1"/>
      <c r="J49" s="25"/>
    </row>
    <row r="50" spans="1:10">
      <c r="A50" s="26"/>
      <c r="B50" s="27"/>
      <c r="C50" s="27"/>
      <c r="D50" s="27"/>
      <c r="E50" s="27"/>
      <c r="F50" s="27"/>
      <c r="G50" s="27"/>
      <c r="H50" s="27"/>
      <c r="I50" s="27"/>
      <c r="J50" s="29"/>
    </row>
  </sheetData>
  <mergeCells count="7">
    <mergeCell ref="A47:J47"/>
    <mergeCell ref="A7:J7"/>
    <mergeCell ref="A11:E11"/>
    <mergeCell ref="F11:G11"/>
    <mergeCell ref="H11:J11"/>
    <mergeCell ref="B46:C46"/>
    <mergeCell ref="I46:J4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A55"/>
  <sheetViews>
    <sheetView showGridLines="0" tabSelected="1" zoomScaleNormal="100" workbookViewId="0">
      <selection activeCell="P28" sqref="P28"/>
    </sheetView>
  </sheetViews>
  <sheetFormatPr defaultRowHeight="12.75"/>
  <cols>
    <col min="1" max="1" width="10.42578125" style="76" customWidth="1"/>
    <col min="2" max="2" width="10.140625" style="76" customWidth="1"/>
    <col min="3" max="3" width="7.85546875" style="76" customWidth="1"/>
    <col min="4" max="12" width="10.7109375" style="76" customWidth="1"/>
    <col min="13" max="13" width="12.28515625" style="76" bestFit="1" customWidth="1"/>
    <col min="14" max="16384" width="9.140625" style="76"/>
  </cols>
  <sheetData>
    <row r="1" spans="1:24">
      <c r="A1" s="107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5"/>
    </row>
    <row r="2" spans="1:24">
      <c r="A2" s="82" t="s">
        <v>0</v>
      </c>
      <c r="B2" s="104">
        <v>27</v>
      </c>
      <c r="C2" s="81"/>
      <c r="D2" s="81"/>
      <c r="E2" s="81"/>
      <c r="F2" s="81"/>
      <c r="G2" s="81"/>
      <c r="H2" s="223"/>
      <c r="I2" s="223"/>
      <c r="J2" s="81"/>
      <c r="K2" s="102" t="s">
        <v>259</v>
      </c>
      <c r="L2" s="121" t="s">
        <v>218</v>
      </c>
      <c r="M2" s="122"/>
    </row>
    <row r="3" spans="1:24">
      <c r="A3" s="8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0"/>
    </row>
    <row r="4" spans="1:24">
      <c r="A4" s="82" t="s">
        <v>1</v>
      </c>
      <c r="B4" s="81"/>
      <c r="C4" s="81"/>
      <c r="D4" s="147" t="str">
        <f>+'Check Sheet'!$D$4</f>
        <v xml:space="preserve">Fiorito Enterprises, Inc. &amp; Rabanco Companies - G-60  </v>
      </c>
      <c r="E4" s="81"/>
      <c r="F4" s="81"/>
      <c r="G4" s="81"/>
      <c r="H4" s="81"/>
      <c r="I4" s="81"/>
      <c r="J4" s="81"/>
      <c r="K4" s="81"/>
      <c r="L4" s="81"/>
      <c r="M4" s="80"/>
    </row>
    <row r="5" spans="1:24">
      <c r="A5" s="79" t="s">
        <v>2</v>
      </c>
      <c r="B5" s="78"/>
      <c r="C5" s="78"/>
      <c r="D5" s="148" t="str">
        <f>+'Check Sheet'!$D$5</f>
        <v>Kent-Meridian Disposal Company, Allied Waste Services of Kent, &amp; Republic Services of Kent</v>
      </c>
      <c r="E5" s="78"/>
      <c r="F5" s="78"/>
      <c r="G5" s="78"/>
      <c r="H5" s="78"/>
      <c r="I5" s="78"/>
      <c r="J5" s="78"/>
      <c r="K5" s="78"/>
      <c r="L5" s="78"/>
      <c r="M5" s="77"/>
    </row>
    <row r="6" spans="1:24">
      <c r="A6" s="82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0"/>
      <c r="P6" s="140"/>
    </row>
    <row r="7" spans="1:24">
      <c r="A7" s="183" t="s">
        <v>136</v>
      </c>
      <c r="B7" s="184"/>
      <c r="C7" s="184"/>
      <c r="D7" s="184"/>
      <c r="E7" s="184"/>
      <c r="F7" s="184"/>
      <c r="G7" s="184"/>
      <c r="H7" s="184"/>
      <c r="I7" s="184"/>
      <c r="J7" s="184"/>
      <c r="K7" s="81"/>
      <c r="L7" s="81"/>
      <c r="M7" s="80"/>
    </row>
    <row r="8" spans="1:24">
      <c r="A8" s="218" t="s">
        <v>137</v>
      </c>
      <c r="B8" s="223"/>
      <c r="C8" s="223"/>
      <c r="D8" s="223"/>
      <c r="E8" s="223"/>
      <c r="F8" s="223"/>
      <c r="G8" s="223"/>
      <c r="H8" s="223"/>
      <c r="I8" s="223"/>
      <c r="J8" s="223"/>
      <c r="K8" s="81"/>
      <c r="L8" s="81"/>
      <c r="M8" s="80"/>
    </row>
    <row r="9" spans="1:24">
      <c r="A9" s="218" t="s">
        <v>116</v>
      </c>
      <c r="B9" s="223"/>
      <c r="C9" s="223"/>
      <c r="D9" s="223"/>
      <c r="E9" s="223"/>
      <c r="F9" s="223"/>
      <c r="G9" s="223"/>
      <c r="H9" s="223"/>
      <c r="I9" s="223"/>
      <c r="J9" s="223"/>
      <c r="K9" s="81"/>
      <c r="L9" s="81"/>
      <c r="M9" s="80"/>
    </row>
    <row r="10" spans="1:24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0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>
      <c r="A11" s="103" t="s">
        <v>180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0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1:24">
      <c r="A12" s="8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0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1:24">
      <c r="A13" s="82"/>
      <c r="B13" s="102"/>
      <c r="C13" s="102"/>
      <c r="D13" s="224" t="s">
        <v>118</v>
      </c>
      <c r="E13" s="225"/>
      <c r="F13" s="225"/>
      <c r="G13" s="225"/>
      <c r="H13" s="225"/>
      <c r="I13" s="225"/>
      <c r="J13" s="225"/>
      <c r="K13" s="92"/>
      <c r="L13" s="92"/>
      <c r="M13" s="91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spans="1:24">
      <c r="A14" s="101" t="s">
        <v>119</v>
      </c>
      <c r="B14" s="100"/>
      <c r="C14" s="99"/>
      <c r="D14" s="98" t="s">
        <v>138</v>
      </c>
      <c r="E14" s="98" t="s">
        <v>139</v>
      </c>
      <c r="F14" s="98" t="s">
        <v>140</v>
      </c>
      <c r="G14" s="98" t="s">
        <v>59</v>
      </c>
      <c r="H14" s="98" t="s">
        <v>206</v>
      </c>
      <c r="I14" s="98" t="s">
        <v>60</v>
      </c>
      <c r="J14" s="98" t="s">
        <v>61</v>
      </c>
      <c r="K14" s="98" t="s">
        <v>62</v>
      </c>
      <c r="L14" s="98" t="s">
        <v>63</v>
      </c>
      <c r="M14" s="98" t="s">
        <v>64</v>
      </c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4">
      <c r="A15" s="93" t="s">
        <v>120</v>
      </c>
      <c r="B15" s="92"/>
      <c r="C15" s="91"/>
      <c r="D15" s="124">
        <f>'Item 105, page 1'!C16</f>
        <v>1.27</v>
      </c>
      <c r="E15" s="124">
        <f>'Item 105, page 1'!D16</f>
        <v>1.53</v>
      </c>
      <c r="F15" s="124">
        <f>'Item 105, page 1'!E16</f>
        <v>1.53</v>
      </c>
      <c r="G15" s="124">
        <f>'Item 105, page 1'!F16</f>
        <v>11.02</v>
      </c>
      <c r="H15" s="124">
        <f>'Item 105, page 1'!G16</f>
        <v>11.47</v>
      </c>
      <c r="I15" s="124">
        <f>'Item 105, page 1'!H16</f>
        <v>12.19</v>
      </c>
      <c r="J15" s="124">
        <f>'Item 105, page 1'!I16</f>
        <v>13.06</v>
      </c>
      <c r="K15" s="124">
        <f>'Item 105, page 1'!J16</f>
        <v>13.97</v>
      </c>
      <c r="L15" s="124">
        <f>'Item 105, page 1'!K16</f>
        <v>16.57</v>
      </c>
      <c r="M15" s="124">
        <f>'Item 105, page 1'!L16</f>
        <v>19.23</v>
      </c>
      <c r="O15" s="146"/>
      <c r="P15" s="81"/>
      <c r="Q15" s="81"/>
      <c r="R15" s="81"/>
      <c r="S15" s="81"/>
      <c r="T15" s="81"/>
      <c r="U15" s="81"/>
      <c r="V15" s="81"/>
      <c r="W15" s="81"/>
      <c r="X15" s="81"/>
    </row>
    <row r="16" spans="1:24">
      <c r="A16" s="93" t="s">
        <v>121</v>
      </c>
      <c r="B16" s="92"/>
      <c r="C16" s="91"/>
      <c r="D16" s="149" t="s">
        <v>278</v>
      </c>
      <c r="E16" s="149" t="s">
        <v>322</v>
      </c>
      <c r="F16" s="149" t="s">
        <v>323</v>
      </c>
      <c r="G16" s="149" t="s">
        <v>279</v>
      </c>
      <c r="H16" s="149" t="s">
        <v>345</v>
      </c>
      <c r="I16" s="149" t="s">
        <v>280</v>
      </c>
      <c r="J16" s="149" t="s">
        <v>281</v>
      </c>
      <c r="K16" s="149" t="s">
        <v>282</v>
      </c>
      <c r="L16" s="149" t="s">
        <v>283</v>
      </c>
      <c r="M16" s="149" t="s">
        <v>284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1:27">
      <c r="A17" s="93" t="s">
        <v>122</v>
      </c>
      <c r="B17" s="92"/>
      <c r="C17" s="91"/>
      <c r="D17" s="124" t="str">
        <f>+D16</f>
        <v>$3.93 (A)</v>
      </c>
      <c r="E17" s="124" t="str">
        <f t="shared" ref="E17:M17" si="0">+E16</f>
        <v>$6.41 (A)</v>
      </c>
      <c r="F17" s="124" t="str">
        <f t="shared" si="0"/>
        <v>$9.59 (A)</v>
      </c>
      <c r="G17" s="124" t="str">
        <f t="shared" si="0"/>
        <v>$20.44 (A)</v>
      </c>
      <c r="H17" s="124" t="str">
        <f t="shared" si="0"/>
        <v>$27.48 (A)</v>
      </c>
      <c r="I17" s="124" t="str">
        <f t="shared" si="0"/>
        <v>$38.13 (A)</v>
      </c>
      <c r="J17" s="124" t="str">
        <f t="shared" si="0"/>
        <v>$54.17 (A)</v>
      </c>
      <c r="K17" s="124" t="str">
        <f t="shared" si="0"/>
        <v>$67.62 (A)</v>
      </c>
      <c r="L17" s="124" t="str">
        <f t="shared" si="0"/>
        <v>$100.52 (A)</v>
      </c>
      <c r="M17" s="124" t="str">
        <f t="shared" si="0"/>
        <v>$126.58 (A)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spans="1:27">
      <c r="A18" s="97" t="s">
        <v>123</v>
      </c>
      <c r="B18" s="96"/>
      <c r="C18" s="95"/>
      <c r="D18" s="124" t="s">
        <v>324</v>
      </c>
      <c r="E18" s="124" t="s">
        <v>325</v>
      </c>
      <c r="F18" s="124" t="s">
        <v>326</v>
      </c>
      <c r="G18" s="124" t="s">
        <v>232</v>
      </c>
      <c r="H18" s="124" t="s">
        <v>346</v>
      </c>
      <c r="I18" s="124" t="s">
        <v>339</v>
      </c>
      <c r="J18" s="124" t="s">
        <v>340</v>
      </c>
      <c r="K18" s="124" t="s">
        <v>341</v>
      </c>
      <c r="L18" s="124" t="s">
        <v>342</v>
      </c>
      <c r="M18" s="124" t="s">
        <v>343</v>
      </c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1:27">
      <c r="A19" s="94" t="s">
        <v>124</v>
      </c>
      <c r="B19" s="92"/>
      <c r="C19" s="91"/>
      <c r="D19" s="81"/>
      <c r="E19" s="81"/>
      <c r="F19" s="81"/>
      <c r="G19" s="81"/>
      <c r="H19" s="81"/>
      <c r="I19" s="81"/>
      <c r="J19" s="81"/>
      <c r="K19" s="81"/>
      <c r="L19" s="81"/>
      <c r="M19" s="80"/>
      <c r="O19" s="142"/>
      <c r="P19" s="142"/>
      <c r="Q19" s="142"/>
      <c r="R19" s="142"/>
      <c r="S19" s="142"/>
      <c r="T19" s="142"/>
      <c r="U19" s="142"/>
      <c r="V19" s="1"/>
      <c r="W19" s="1"/>
      <c r="X19" s="1"/>
    </row>
    <row r="20" spans="1:27">
      <c r="A20" s="93" t="s">
        <v>71</v>
      </c>
      <c r="B20" s="92"/>
      <c r="C20" s="91"/>
      <c r="D20" s="90"/>
      <c r="E20" s="90"/>
      <c r="F20" s="90"/>
      <c r="G20" s="160">
        <v>40.799999999999997</v>
      </c>
      <c r="H20" s="160">
        <v>40.799999999999997</v>
      </c>
      <c r="I20" s="160">
        <v>40.799999999999997</v>
      </c>
      <c r="J20" s="160">
        <v>40.799999999999997</v>
      </c>
      <c r="K20" s="160">
        <v>40.799999999999997</v>
      </c>
      <c r="L20" s="160">
        <v>40.799999999999997</v>
      </c>
      <c r="M20" s="160">
        <v>40.799999999999997</v>
      </c>
      <c r="O20" s="142"/>
      <c r="P20" s="142"/>
      <c r="Q20" s="142"/>
      <c r="R20" s="142"/>
      <c r="S20" s="142"/>
      <c r="T20" s="142"/>
      <c r="U20" s="142"/>
      <c r="V20" s="1"/>
      <c r="W20" s="1"/>
      <c r="X20" s="1"/>
    </row>
    <row r="21" spans="1:27">
      <c r="A21" s="93" t="s">
        <v>72</v>
      </c>
      <c r="B21" s="92"/>
      <c r="C21" s="91"/>
      <c r="D21" s="90"/>
      <c r="E21" s="90"/>
      <c r="F21" s="90"/>
      <c r="G21" s="116" t="s">
        <v>232</v>
      </c>
      <c r="H21" s="116" t="s">
        <v>346</v>
      </c>
      <c r="I21" s="116" t="s">
        <v>339</v>
      </c>
      <c r="J21" s="116" t="s">
        <v>340</v>
      </c>
      <c r="K21" s="116" t="s">
        <v>341</v>
      </c>
      <c r="L21" s="116" t="s">
        <v>344</v>
      </c>
      <c r="M21" s="116" t="s">
        <v>343</v>
      </c>
      <c r="O21" s="1"/>
      <c r="P21" s="1"/>
      <c r="Q21" s="1"/>
      <c r="R21" s="142"/>
      <c r="S21" s="142"/>
      <c r="T21" s="142"/>
      <c r="U21" s="142"/>
      <c r="V21" s="142"/>
      <c r="W21" s="142"/>
      <c r="X21" s="142"/>
      <c r="Y21" s="22"/>
      <c r="Z21" s="22"/>
      <c r="AA21" s="22"/>
    </row>
    <row r="22" spans="1:27">
      <c r="A22" s="93" t="s">
        <v>125</v>
      </c>
      <c r="B22" s="92"/>
      <c r="C22" s="91"/>
      <c r="D22" s="90"/>
      <c r="E22" s="90"/>
      <c r="F22" s="90"/>
      <c r="G22" s="159">
        <v>1.02</v>
      </c>
      <c r="H22" s="159">
        <v>1.02</v>
      </c>
      <c r="I22" s="159">
        <v>1.02</v>
      </c>
      <c r="J22" s="159">
        <v>1.02</v>
      </c>
      <c r="K22" s="159">
        <v>1.38</v>
      </c>
      <c r="L22" s="159">
        <v>1.38</v>
      </c>
      <c r="M22" s="159">
        <v>1.38</v>
      </c>
      <c r="O22" s="1"/>
      <c r="P22" s="1"/>
      <c r="Q22" s="1"/>
      <c r="R22" s="81"/>
      <c r="S22" s="81"/>
      <c r="T22" s="81"/>
      <c r="U22" s="81"/>
      <c r="V22" s="81"/>
      <c r="W22" s="81"/>
      <c r="X22" s="81"/>
    </row>
    <row r="23" spans="1:27">
      <c r="A23" s="93" t="s">
        <v>74</v>
      </c>
      <c r="B23" s="92"/>
      <c r="C23" s="91"/>
      <c r="D23" s="108"/>
      <c r="E23" s="108"/>
      <c r="F23" s="108"/>
      <c r="G23" s="159">
        <v>11.02</v>
      </c>
      <c r="H23" s="159">
        <v>11.47</v>
      </c>
      <c r="I23" s="159">
        <v>12.19</v>
      </c>
      <c r="J23" s="159">
        <v>13.06</v>
      </c>
      <c r="K23" s="159">
        <v>13.97</v>
      </c>
      <c r="L23" s="159">
        <v>16.57</v>
      </c>
      <c r="M23" s="159">
        <v>19.23</v>
      </c>
      <c r="O23" s="142"/>
      <c r="P23" s="142"/>
      <c r="Q23" s="142"/>
      <c r="R23" s="142"/>
      <c r="S23" s="142"/>
      <c r="T23" s="142"/>
      <c r="U23" s="142"/>
      <c r="V23" s="1"/>
      <c r="W23" s="1"/>
      <c r="X23" s="1"/>
    </row>
    <row r="24" spans="1:27">
      <c r="A24" s="82"/>
      <c r="B24" s="81"/>
      <c r="C24" s="81"/>
      <c r="D24" s="81"/>
      <c r="E24" s="81"/>
      <c r="F24" s="81"/>
      <c r="G24" s="81"/>
      <c r="H24" s="81" t="s">
        <v>114</v>
      </c>
      <c r="I24" s="81"/>
      <c r="J24" s="81"/>
      <c r="K24" s="81"/>
      <c r="L24" s="81"/>
      <c r="M24" s="80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spans="1:27">
      <c r="A25" s="82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0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spans="1:27">
      <c r="A26" s="84" t="s">
        <v>126</v>
      </c>
      <c r="B26" s="83" t="s">
        <v>127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0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spans="1:27">
      <c r="A27" s="84"/>
      <c r="B27" s="83" t="s">
        <v>128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0"/>
    </row>
    <row r="28" spans="1:27">
      <c r="A28" s="84"/>
      <c r="B28" s="83" t="s">
        <v>129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0"/>
    </row>
    <row r="29" spans="1:27">
      <c r="A29" s="84"/>
      <c r="B29" s="83" t="s">
        <v>130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0"/>
    </row>
    <row r="30" spans="1:27">
      <c r="A30" s="84"/>
      <c r="B30" s="83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0"/>
    </row>
    <row r="31" spans="1:27">
      <c r="A31" s="111" t="s">
        <v>75</v>
      </c>
      <c r="B31" s="112" t="s">
        <v>111</v>
      </c>
      <c r="C31" s="85"/>
      <c r="D31" s="85"/>
      <c r="E31" s="85"/>
      <c r="F31" s="85"/>
      <c r="G31" s="85"/>
      <c r="H31" s="85"/>
      <c r="I31" s="85"/>
      <c r="J31" s="85"/>
      <c r="K31" s="81"/>
      <c r="L31" s="81"/>
      <c r="M31" s="80"/>
    </row>
    <row r="32" spans="1:27">
      <c r="A32" s="84"/>
      <c r="B32" s="83" t="s">
        <v>112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0"/>
    </row>
    <row r="33" spans="1:13">
      <c r="A33" s="87"/>
      <c r="B33" s="83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0"/>
    </row>
    <row r="34" spans="1:13">
      <c r="A34" s="84" t="s">
        <v>227</v>
      </c>
      <c r="B34" s="83" t="s">
        <v>266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0"/>
    </row>
    <row r="35" spans="1:13">
      <c r="A35" s="82"/>
      <c r="B35" s="76" t="s">
        <v>141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0"/>
    </row>
    <row r="36" spans="1:13">
      <c r="A36" s="82"/>
      <c r="B36" s="76" t="s">
        <v>228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0"/>
    </row>
    <row r="37" spans="1:13">
      <c r="A37" s="82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0"/>
    </row>
    <row r="38" spans="1:13">
      <c r="A38" s="82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0"/>
    </row>
    <row r="39" spans="1:13">
      <c r="A39" s="84"/>
      <c r="B39" s="83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0"/>
    </row>
    <row r="40" spans="1:13">
      <c r="A40" s="84" t="s">
        <v>113</v>
      </c>
      <c r="B40" s="83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0"/>
    </row>
    <row r="41" spans="1:13">
      <c r="A41" s="82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0"/>
    </row>
    <row r="42" spans="1:13">
      <c r="B42" s="83" t="s">
        <v>260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0"/>
    </row>
    <row r="43" spans="1:13">
      <c r="A43" s="84"/>
      <c r="C43" s="81"/>
      <c r="D43" s="85"/>
      <c r="E43" s="85"/>
      <c r="F43" s="85"/>
      <c r="G43" s="85"/>
      <c r="H43" s="81"/>
      <c r="I43" s="81"/>
      <c r="J43" s="81"/>
      <c r="K43" s="81"/>
      <c r="L43" s="81"/>
      <c r="M43" s="80"/>
    </row>
    <row r="44" spans="1:13" ht="12.75" customHeight="1">
      <c r="A44" s="84"/>
      <c r="B44" s="207" t="s">
        <v>263</v>
      </c>
      <c r="C44" s="197"/>
      <c r="D44" s="197"/>
      <c r="E44" s="197"/>
      <c r="F44" s="197"/>
      <c r="G44" s="197"/>
      <c r="H44" s="197"/>
      <c r="I44" s="197"/>
      <c r="J44" s="81"/>
      <c r="K44" s="81"/>
      <c r="L44" s="81"/>
      <c r="M44" s="80"/>
    </row>
    <row r="45" spans="1:13">
      <c r="A45" s="84"/>
      <c r="B45" s="197"/>
      <c r="C45" s="197"/>
      <c r="D45" s="197"/>
      <c r="E45" s="197"/>
      <c r="F45" s="197"/>
      <c r="G45" s="197"/>
      <c r="H45" s="197"/>
      <c r="I45" s="197"/>
      <c r="J45" s="81"/>
      <c r="K45" s="81"/>
      <c r="L45" s="81"/>
      <c r="M45" s="80"/>
    </row>
    <row r="46" spans="1:13">
      <c r="A46" s="8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0"/>
    </row>
    <row r="47" spans="1:13">
      <c r="A47" s="82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0"/>
    </row>
    <row r="48" spans="1:13">
      <c r="A48" s="79"/>
      <c r="B48" s="78"/>
      <c r="C48" s="78"/>
      <c r="D48" s="78"/>
      <c r="E48" s="78"/>
      <c r="F48" s="78"/>
      <c r="G48" s="78"/>
      <c r="H48" s="78"/>
      <c r="I48" s="78"/>
      <c r="J48" s="78"/>
      <c r="K48" s="81"/>
      <c r="L48" s="81"/>
      <c r="M48" s="80"/>
    </row>
    <row r="49" spans="1:13">
      <c r="A49" s="23" t="s">
        <v>93</v>
      </c>
      <c r="B49" s="1" t="str">
        <f>+'Check Sheet'!$B$52</f>
        <v>Rick Waldren, Division Controller</v>
      </c>
      <c r="C49" s="1"/>
      <c r="D49" s="81"/>
      <c r="E49" s="81"/>
      <c r="F49" s="81"/>
      <c r="G49" s="81"/>
      <c r="H49" s="81"/>
      <c r="I49" s="81"/>
      <c r="J49" s="81"/>
      <c r="K49" s="106"/>
      <c r="L49" s="106"/>
      <c r="M49" s="105"/>
    </row>
    <row r="50" spans="1:13">
      <c r="A50" s="23"/>
      <c r="B50" s="1"/>
      <c r="C50" s="1"/>
      <c r="D50" s="81"/>
      <c r="E50" s="81"/>
      <c r="F50" s="81"/>
      <c r="G50" s="81"/>
      <c r="H50" s="81"/>
      <c r="I50" s="81"/>
      <c r="J50" s="81"/>
      <c r="K50" s="81"/>
      <c r="L50" s="81"/>
      <c r="M50" s="80"/>
    </row>
    <row r="51" spans="1:13">
      <c r="A51" s="26" t="s">
        <v>94</v>
      </c>
      <c r="B51" s="169">
        <f>+'Check Sheet'!$B$54</f>
        <v>42323</v>
      </c>
      <c r="C51" s="169">
        <f>+'Check Sheet'!C50</f>
        <v>0</v>
      </c>
      <c r="D51" s="120"/>
      <c r="E51" s="78"/>
      <c r="F51" s="78"/>
      <c r="G51" s="78"/>
      <c r="K51" s="69" t="s">
        <v>132</v>
      </c>
      <c r="L51" s="170">
        <f>+'Check Sheet'!$I$54</f>
        <v>42736</v>
      </c>
      <c r="M51" s="171">
        <f>+'Check Sheet'!L50</f>
        <v>0</v>
      </c>
    </row>
    <row r="52" spans="1:13">
      <c r="A52" s="180" t="s">
        <v>17</v>
      </c>
      <c r="B52" s="181"/>
      <c r="C52" s="181"/>
      <c r="D52" s="181"/>
      <c r="E52" s="181"/>
      <c r="F52" s="181"/>
      <c r="G52" s="181"/>
      <c r="H52" s="181"/>
      <c r="I52" s="181"/>
      <c r="J52" s="181"/>
      <c r="K52" s="81"/>
      <c r="L52" s="81"/>
      <c r="M52" s="80"/>
    </row>
    <row r="53" spans="1:13">
      <c r="A53" s="82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0"/>
    </row>
    <row r="54" spans="1:13">
      <c r="A54" s="82" t="s">
        <v>18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0"/>
    </row>
    <row r="55" spans="1:13">
      <c r="A55" s="79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7"/>
    </row>
  </sheetData>
  <mergeCells count="9">
    <mergeCell ref="L51:M51"/>
    <mergeCell ref="A52:J52"/>
    <mergeCell ref="B51:C51"/>
    <mergeCell ref="H2:I2"/>
    <mergeCell ref="A7:J7"/>
    <mergeCell ref="A8:J8"/>
    <mergeCell ref="A9:J9"/>
    <mergeCell ref="D13:J13"/>
    <mergeCell ref="B44:I45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878DAEC782544C9ABB5DA3A66AD010" ma:contentTypeVersion="104" ma:contentTypeDescription="" ma:contentTypeScope="" ma:versionID="14b9110f41c38a2740920c44fec076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161217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681CCC1-CE00-46BE-821E-F5C2C2ABF6B6}"/>
</file>

<file path=customXml/itemProps2.xml><?xml version="1.0" encoding="utf-8"?>
<ds:datastoreItem xmlns:ds="http://schemas.openxmlformats.org/officeDocument/2006/customXml" ds:itemID="{1AA48970-95D3-4CEA-A680-EBCE88203617}"/>
</file>

<file path=customXml/itemProps3.xml><?xml version="1.0" encoding="utf-8"?>
<ds:datastoreItem xmlns:ds="http://schemas.openxmlformats.org/officeDocument/2006/customXml" ds:itemID="{054D5320-A6BC-49D1-B3E5-1E094323E9B0}"/>
</file>

<file path=customXml/itemProps4.xml><?xml version="1.0" encoding="utf-8"?>
<ds:datastoreItem xmlns:ds="http://schemas.openxmlformats.org/officeDocument/2006/customXml" ds:itemID="{6BEC20FD-7744-4718-8052-28E420F45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Check Sheet</vt:lpstr>
      <vt:lpstr>Item 100, page 1</vt:lpstr>
      <vt:lpstr>Item 100, page 2</vt:lpstr>
      <vt:lpstr>Item 105, page 1</vt:lpstr>
      <vt:lpstr>Item 106, page 1 </vt:lpstr>
      <vt:lpstr>Item 106, page 2</vt:lpstr>
      <vt:lpstr>Item 120,130,150</vt:lpstr>
      <vt:lpstr>Item 230</vt:lpstr>
      <vt:lpstr>Item 240</vt:lpstr>
      <vt:lpstr>Item 245</vt:lpstr>
      <vt:lpstr>Item 255, page 1</vt:lpstr>
      <vt:lpstr>Item 255, page 2</vt:lpstr>
      <vt:lpstr>'Item 105, page 1'!Print_Area</vt:lpstr>
      <vt:lpstr>'Item 106, page 1 '!Print_Area</vt:lpstr>
      <vt:lpstr>'Item 106, page 2'!Print_Area</vt:lpstr>
      <vt:lpstr>'Item 120,130,150'!Print_Area</vt:lpstr>
      <vt:lpstr>'Item 240'!Print_Area</vt:lpstr>
      <vt:lpstr>'Item 245'!Print_Area</vt:lpstr>
      <vt:lpstr>'Item 255, page 1'!Print_Area</vt:lpstr>
      <vt:lpstr>'Item 255, page 2'!Print_Area</vt:lpstr>
    </vt:vector>
  </TitlesOfParts>
  <Company>Allied Waste Industries,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mg00005</dc:creator>
  <cp:lastModifiedBy>Cramer, Diane</cp:lastModifiedBy>
  <cp:lastPrinted>2016-12-13T00:28:56Z</cp:lastPrinted>
  <dcterms:created xsi:type="dcterms:W3CDTF">2006-03-15T23:58:07Z</dcterms:created>
  <dcterms:modified xsi:type="dcterms:W3CDTF">2016-12-13T23:06:43Z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0x0101006E56B4D1795A2E4DB2F0B01679ED314A00AD878DAEC782544C9ABB5DA3A66AD010</vt:lpwstr>
  </property>
  <property fmtid="{D5CDD505-2E9C-101B-9397-08002B2CF9AE}" pid="3" name="_docset_NoMedatataSyncRequired">
    <vt:lpwstr>False</vt:lpwstr>
  </property>
</Properties>
</file>