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KJB-3 p 4" sheetId="1" r:id="rId1"/>
    <sheet name="KJB-3 p 5" sheetId="2" r:id="rId2"/>
    <sheet name="KJB-3 p 6" sheetId="3" r:id="rId3"/>
    <sheet name="KJB-3 p 7-8" sheetId="4" r:id="rId4"/>
    <sheet name="KJB-3 p 10 " sheetId="5" r:id="rId5"/>
    <sheet name="KJB-3 p 11-12" sheetId="6" r:id="rId6"/>
    <sheet name="KJB-3 p 13-16" sheetId="7" r:id="rId7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'KJB-3 p 10 '!$A$1:$I$53</definedName>
    <definedName name="_xlnm.Print_Area" localSheetId="5">'KJB-3 p 11-12'!$A$1:$T$121</definedName>
    <definedName name="_xlnm.Print_Area" localSheetId="6">'KJB-3 p 13-16'!$A$1:$O$227</definedName>
    <definedName name="_xlnm.Print_Area" localSheetId="1">'KJB-3 p 5'!$A$1:$G$58</definedName>
    <definedName name="_xlnm.Print_Area" localSheetId="2">'KJB-3 p 6'!$A$1:$R$77</definedName>
    <definedName name="_xlnm.Print_Area" localSheetId="3">'KJB-3 p 7-8'!$A$1:$O$212</definedName>
    <definedName name="_xlnm.Print_Titles" localSheetId="6">'KJB-3 p 13-16'!$1:$11</definedName>
    <definedName name="_xlnm.Print_Titles" localSheetId="3">'KJB-3 p 7-8'!$1:$9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39" i="5" l="1"/>
  <c r="E38" i="5"/>
  <c r="H37" i="5"/>
  <c r="I37" i="5" s="1"/>
  <c r="E37" i="5"/>
  <c r="E36" i="5"/>
  <c r="H36" i="5" s="1"/>
  <c r="I36" i="5" s="1"/>
  <c r="H35" i="5"/>
  <c r="I35" i="5" s="1"/>
  <c r="E35" i="5"/>
  <c r="E34" i="5"/>
  <c r="E33" i="5"/>
  <c r="E32" i="5"/>
  <c r="H31" i="5"/>
  <c r="I31" i="5" s="1"/>
  <c r="E31" i="5"/>
  <c r="E30" i="5"/>
  <c r="E29" i="5"/>
  <c r="E28" i="5"/>
  <c r="H27" i="5"/>
  <c r="I27" i="5" s="1"/>
  <c r="E27" i="5"/>
  <c r="E26" i="5"/>
  <c r="H26" i="5" s="1"/>
  <c r="I26" i="5" s="1"/>
  <c r="H25" i="5"/>
  <c r="I25" i="5" s="1"/>
  <c r="E25" i="5"/>
  <c r="E24" i="5"/>
  <c r="H24" i="5" s="1"/>
  <c r="I24" i="5" s="1"/>
  <c r="H23" i="5"/>
  <c r="I23" i="5" s="1"/>
  <c r="E23" i="5"/>
  <c r="E22" i="5"/>
  <c r="E21" i="5"/>
  <c r="E20" i="5"/>
  <c r="H20" i="5" s="1"/>
  <c r="I20" i="5" s="1"/>
  <c r="H19" i="5"/>
  <c r="E19" i="5"/>
  <c r="E18" i="5"/>
  <c r="E17" i="5"/>
  <c r="H199" i="4"/>
  <c r="H186" i="4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Q63" i="3"/>
  <c r="O63" i="3"/>
  <c r="M63" i="3"/>
  <c r="K63" i="3"/>
  <c r="I63" i="3"/>
  <c r="G63" i="3"/>
  <c r="A63" i="3"/>
  <c r="R62" i="3"/>
  <c r="A62" i="3"/>
  <c r="A61" i="3"/>
  <c r="P63" i="3"/>
  <c r="N63" i="3"/>
  <c r="L63" i="3"/>
  <c r="J63" i="3"/>
  <c r="H63" i="3"/>
  <c r="F63" i="3"/>
  <c r="R63" i="3" s="1"/>
  <c r="A60" i="3"/>
  <c r="A59" i="3"/>
  <c r="A58" i="3"/>
  <c r="A57" i="3"/>
  <c r="A56" i="3"/>
  <c r="R55" i="3"/>
  <c r="A55" i="3"/>
  <c r="R54" i="3"/>
  <c r="A54" i="3"/>
  <c r="Q56" i="3"/>
  <c r="P56" i="3"/>
  <c r="O56" i="3"/>
  <c r="N56" i="3"/>
  <c r="M56" i="3"/>
  <c r="L56" i="3"/>
  <c r="K56" i="3"/>
  <c r="J56" i="3"/>
  <c r="I56" i="3"/>
  <c r="H56" i="3"/>
  <c r="G56" i="3"/>
  <c r="F56" i="3"/>
  <c r="A53" i="3"/>
  <c r="A52" i="3"/>
  <c r="A51" i="3"/>
  <c r="A50" i="3"/>
  <c r="R49" i="3"/>
  <c r="A49" i="3"/>
  <c r="R48" i="3"/>
  <c r="A48" i="3"/>
  <c r="A47" i="3"/>
  <c r="A46" i="3"/>
  <c r="R45" i="3"/>
  <c r="A45" i="3"/>
  <c r="R44" i="3"/>
  <c r="A44" i="3"/>
  <c r="R43" i="3"/>
  <c r="A43" i="3"/>
  <c r="R42" i="3"/>
  <c r="A42" i="3"/>
  <c r="R41" i="3"/>
  <c r="A41" i="3"/>
  <c r="R40" i="3"/>
  <c r="A40" i="3"/>
  <c r="R39" i="3"/>
  <c r="A39" i="3"/>
  <c r="R38" i="3"/>
  <c r="A38" i="3"/>
  <c r="R37" i="3"/>
  <c r="A37" i="3"/>
  <c r="R36" i="3"/>
  <c r="A36" i="3"/>
  <c r="R35" i="3"/>
  <c r="A35" i="3"/>
  <c r="R34" i="3"/>
  <c r="A34" i="3"/>
  <c r="R33" i="3"/>
  <c r="A33" i="3"/>
  <c r="R32" i="3"/>
  <c r="A32" i="3"/>
  <c r="R31" i="3"/>
  <c r="A31" i="3"/>
  <c r="R30" i="3"/>
  <c r="A30" i="3"/>
  <c r="R29" i="3"/>
  <c r="A29" i="3"/>
  <c r="R28" i="3"/>
  <c r="A28" i="3"/>
  <c r="R27" i="3"/>
  <c r="A27" i="3"/>
  <c r="Q46" i="3"/>
  <c r="P46" i="3"/>
  <c r="O46" i="3"/>
  <c r="N46" i="3"/>
  <c r="M46" i="3"/>
  <c r="L46" i="3"/>
  <c r="K46" i="3"/>
  <c r="J46" i="3"/>
  <c r="I46" i="3"/>
  <c r="H46" i="3"/>
  <c r="G46" i="3"/>
  <c r="F46" i="3"/>
  <c r="A26" i="3"/>
  <c r="A25" i="3"/>
  <c r="A24" i="3"/>
  <c r="A23" i="3"/>
  <c r="A22" i="3"/>
  <c r="A21" i="3"/>
  <c r="A20" i="3"/>
  <c r="Q19" i="3"/>
  <c r="P19" i="3"/>
  <c r="O19" i="3"/>
  <c r="N19" i="3"/>
  <c r="M19" i="3"/>
  <c r="L19" i="3"/>
  <c r="K19" i="3"/>
  <c r="J19" i="3"/>
  <c r="I19" i="3"/>
  <c r="H19" i="3"/>
  <c r="G19" i="3"/>
  <c r="F19" i="3"/>
  <c r="R19" i="3" s="1"/>
  <c r="A19" i="3"/>
  <c r="A18" i="3"/>
  <c r="Q17" i="3"/>
  <c r="P17" i="3"/>
  <c r="O17" i="3"/>
  <c r="N17" i="3"/>
  <c r="M17" i="3"/>
  <c r="L17" i="3"/>
  <c r="K17" i="3"/>
  <c r="J17" i="3"/>
  <c r="I17" i="3"/>
  <c r="H17" i="3"/>
  <c r="G17" i="3"/>
  <c r="F17" i="3"/>
  <c r="R17" i="3" s="1"/>
  <c r="A17" i="3"/>
  <c r="Q16" i="3"/>
  <c r="P16" i="3"/>
  <c r="O16" i="3"/>
  <c r="N16" i="3"/>
  <c r="M16" i="3"/>
  <c r="L16" i="3"/>
  <c r="K16" i="3"/>
  <c r="J16" i="3"/>
  <c r="I16" i="3"/>
  <c r="H16" i="3"/>
  <c r="G16" i="3"/>
  <c r="F16" i="3"/>
  <c r="R16" i="3" s="1"/>
  <c r="A16" i="3"/>
  <c r="Q15" i="3"/>
  <c r="P15" i="3"/>
  <c r="O15" i="3"/>
  <c r="N15" i="3"/>
  <c r="M15" i="3"/>
  <c r="L15" i="3"/>
  <c r="K15" i="3"/>
  <c r="J15" i="3"/>
  <c r="I15" i="3"/>
  <c r="H15" i="3"/>
  <c r="G15" i="3"/>
  <c r="F15" i="3"/>
  <c r="R15" i="3" s="1"/>
  <c r="A15" i="3"/>
  <c r="A14" i="3"/>
  <c r="Q13" i="3"/>
  <c r="P13" i="3"/>
  <c r="O13" i="3"/>
  <c r="N13" i="3"/>
  <c r="M13" i="3"/>
  <c r="L13" i="3"/>
  <c r="K13" i="3"/>
  <c r="J13" i="3"/>
  <c r="I13" i="3"/>
  <c r="H13" i="3"/>
  <c r="G13" i="3"/>
  <c r="F13" i="3"/>
  <c r="R13" i="3" s="1"/>
  <c r="A13" i="3"/>
  <c r="P12" i="3"/>
  <c r="N12" i="3"/>
  <c r="L12" i="3"/>
  <c r="J12" i="3"/>
  <c r="H12" i="3"/>
  <c r="F12" i="3"/>
  <c r="A12" i="3"/>
  <c r="Q11" i="3"/>
  <c r="P11" i="3"/>
  <c r="O11" i="3"/>
  <c r="N11" i="3"/>
  <c r="M11" i="3"/>
  <c r="L11" i="3"/>
  <c r="K11" i="3"/>
  <c r="J11" i="3"/>
  <c r="I11" i="3"/>
  <c r="H11" i="3"/>
  <c r="G11" i="3"/>
  <c r="F11" i="3"/>
  <c r="A11" i="3"/>
  <c r="A10" i="3"/>
  <c r="A9" i="3"/>
  <c r="Q8" i="3"/>
  <c r="O8" i="3"/>
  <c r="M8" i="3"/>
  <c r="K8" i="3"/>
  <c r="I8" i="3"/>
  <c r="G8" i="3"/>
  <c r="F8" i="3"/>
  <c r="A8" i="3"/>
  <c r="A7" i="3"/>
  <c r="A6" i="3"/>
  <c r="D42" i="2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D40" i="2"/>
  <c r="A40" i="2"/>
  <c r="D38" i="2"/>
  <c r="D36" i="2"/>
  <c r="D35" i="2"/>
  <c r="D34" i="2"/>
  <c r="D33" i="2"/>
  <c r="D32" i="2"/>
  <c r="D31" i="2"/>
  <c r="D30" i="2"/>
  <c r="D28" i="2"/>
  <c r="D26" i="2"/>
  <c r="D18" i="2"/>
  <c r="D12" i="2"/>
  <c r="D11" i="2"/>
  <c r="D10" i="2"/>
  <c r="D13" i="2" s="1"/>
  <c r="K18" i="1"/>
  <c r="E18" i="1"/>
  <c r="G18" i="1" s="1"/>
  <c r="K17" i="1"/>
  <c r="E17" i="1"/>
  <c r="G17" i="1" s="1"/>
  <c r="K16" i="1"/>
  <c r="E16" i="1"/>
  <c r="G16" i="1" s="1"/>
  <c r="K15" i="1"/>
  <c r="E15" i="1"/>
  <c r="G15" i="1" s="1"/>
  <c r="K14" i="1"/>
  <c r="E14" i="1"/>
  <c r="G14" i="1" s="1"/>
  <c r="K13" i="1"/>
  <c r="E13" i="1"/>
  <c r="G13" i="1" s="1"/>
  <c r="K12" i="1"/>
  <c r="E12" i="1"/>
  <c r="G12" i="1" s="1"/>
  <c r="K11" i="1"/>
  <c r="E11" i="1"/>
  <c r="G11" i="1" s="1"/>
  <c r="K10" i="1"/>
  <c r="E10" i="1"/>
  <c r="G10" i="1" s="1"/>
  <c r="K9" i="1"/>
  <c r="E9" i="1"/>
  <c r="G9" i="1" s="1"/>
  <c r="K8" i="1"/>
  <c r="E8" i="1"/>
  <c r="G8" i="1" s="1"/>
  <c r="K7" i="1"/>
  <c r="E7" i="1"/>
  <c r="G7" i="1" s="1"/>
  <c r="K6" i="1"/>
  <c r="E6" i="1"/>
  <c r="G6" i="1" s="1"/>
  <c r="J19" i="1"/>
  <c r="I19" i="1"/>
  <c r="H19" i="1"/>
  <c r="F19" i="1"/>
  <c r="D19" i="1"/>
  <c r="C19" i="1"/>
  <c r="P21" i="3" l="1"/>
  <c r="R11" i="3"/>
  <c r="D24" i="2" s="1"/>
  <c r="P8" i="3"/>
  <c r="N8" i="3"/>
  <c r="L8" i="3"/>
  <c r="J8" i="3"/>
  <c r="H8" i="3"/>
  <c r="R8" i="3" s="1"/>
  <c r="D21" i="2" s="1"/>
  <c r="E21" i="2" s="1"/>
  <c r="Q14" i="3"/>
  <c r="O14" i="3"/>
  <c r="M14" i="3"/>
  <c r="K14" i="3"/>
  <c r="I14" i="3"/>
  <c r="G14" i="3"/>
  <c r="P14" i="3"/>
  <c r="N14" i="3"/>
  <c r="N21" i="3" s="1"/>
  <c r="L14" i="3"/>
  <c r="J14" i="3"/>
  <c r="J21" i="3" s="1"/>
  <c r="H14" i="3"/>
  <c r="F14" i="3"/>
  <c r="R14" i="3" s="1"/>
  <c r="D27" i="2" s="1"/>
  <c r="E5" i="1"/>
  <c r="K5" i="1"/>
  <c r="K19" i="1" s="1"/>
  <c r="I21" i="3"/>
  <c r="M21" i="3"/>
  <c r="Q21" i="3"/>
  <c r="Q12" i="3"/>
  <c r="O12" i="3"/>
  <c r="O21" i="3" s="1"/>
  <c r="M12" i="3"/>
  <c r="K12" i="3"/>
  <c r="K21" i="3" s="1"/>
  <c r="I12" i="3"/>
  <c r="G12" i="3"/>
  <c r="R12" i="3" s="1"/>
  <c r="D25" i="2" s="1"/>
  <c r="E25" i="2" s="1"/>
  <c r="Q18" i="3"/>
  <c r="O18" i="3"/>
  <c r="M18" i="3"/>
  <c r="K18" i="3"/>
  <c r="I18" i="3"/>
  <c r="G18" i="3"/>
  <c r="P18" i="3"/>
  <c r="N18" i="3"/>
  <c r="L18" i="3"/>
  <c r="L21" i="3" s="1"/>
  <c r="J18" i="3"/>
  <c r="H18" i="3"/>
  <c r="H21" i="3" s="1"/>
  <c r="F18" i="3"/>
  <c r="R18" i="3" s="1"/>
  <c r="D37" i="2" s="1"/>
  <c r="E37" i="2" s="1"/>
  <c r="R26" i="3"/>
  <c r="R46" i="3" s="1"/>
  <c r="R53" i="3"/>
  <c r="R56" i="3" s="1"/>
  <c r="D19" i="2" s="1"/>
  <c r="E19" i="2" s="1"/>
  <c r="R60" i="3"/>
  <c r="D44" i="2" s="1"/>
  <c r="E22" i="2" s="1"/>
  <c r="D51" i="5"/>
  <c r="H40" i="5"/>
  <c r="I19" i="5"/>
  <c r="E40" i="5"/>
  <c r="D49" i="5"/>
  <c r="I40" i="5" l="1"/>
  <c r="Q7" i="3"/>
  <c r="Q9" i="3" s="1"/>
  <c r="Q23" i="3" s="1"/>
  <c r="Q50" i="3" s="1"/>
  <c r="Q57" i="3" s="1"/>
  <c r="Q64" i="3" s="1"/>
  <c r="Q65" i="3" s="1"/>
  <c r="Q68" i="3" s="1"/>
  <c r="Q69" i="3" s="1"/>
  <c r="Q70" i="3" s="1"/>
  <c r="O7" i="3"/>
  <c r="O9" i="3" s="1"/>
  <c r="O23" i="3" s="1"/>
  <c r="O50" i="3" s="1"/>
  <c r="O57" i="3" s="1"/>
  <c r="O64" i="3" s="1"/>
  <c r="O65" i="3" s="1"/>
  <c r="O68" i="3" s="1"/>
  <c r="O69" i="3" s="1"/>
  <c r="O70" i="3" s="1"/>
  <c r="M7" i="3"/>
  <c r="M9" i="3" s="1"/>
  <c r="M23" i="3" s="1"/>
  <c r="M50" i="3" s="1"/>
  <c r="M57" i="3" s="1"/>
  <c r="M64" i="3" s="1"/>
  <c r="M65" i="3" s="1"/>
  <c r="M68" i="3" s="1"/>
  <c r="M69" i="3" s="1"/>
  <c r="M70" i="3" s="1"/>
  <c r="K7" i="3"/>
  <c r="K9" i="3" s="1"/>
  <c r="K23" i="3" s="1"/>
  <c r="K50" i="3" s="1"/>
  <c r="K57" i="3" s="1"/>
  <c r="K64" i="3" s="1"/>
  <c r="K65" i="3" s="1"/>
  <c r="K68" i="3" s="1"/>
  <c r="K69" i="3" s="1"/>
  <c r="K70" i="3" s="1"/>
  <c r="I7" i="3"/>
  <c r="I9" i="3" s="1"/>
  <c r="I23" i="3" s="1"/>
  <c r="I50" i="3" s="1"/>
  <c r="I57" i="3" s="1"/>
  <c r="I64" i="3" s="1"/>
  <c r="I65" i="3" s="1"/>
  <c r="I68" i="3" s="1"/>
  <c r="I69" i="3" s="1"/>
  <c r="I70" i="3" s="1"/>
  <c r="G7" i="3"/>
  <c r="G9" i="3" s="1"/>
  <c r="G23" i="3" s="1"/>
  <c r="G50" i="3" s="1"/>
  <c r="G57" i="3" s="1"/>
  <c r="G64" i="3" s="1"/>
  <c r="G65" i="3" s="1"/>
  <c r="G68" i="3" s="1"/>
  <c r="G69" i="3" s="1"/>
  <c r="G70" i="3" s="1"/>
  <c r="P7" i="3"/>
  <c r="P9" i="3" s="1"/>
  <c r="P23" i="3" s="1"/>
  <c r="P50" i="3" s="1"/>
  <c r="P57" i="3" s="1"/>
  <c r="P64" i="3" s="1"/>
  <c r="P65" i="3" s="1"/>
  <c r="P68" i="3" s="1"/>
  <c r="P69" i="3" s="1"/>
  <c r="P70" i="3" s="1"/>
  <c r="N7" i="3"/>
  <c r="N9" i="3" s="1"/>
  <c r="N23" i="3" s="1"/>
  <c r="N50" i="3" s="1"/>
  <c r="N57" i="3" s="1"/>
  <c r="N64" i="3" s="1"/>
  <c r="N65" i="3" s="1"/>
  <c r="N68" i="3" s="1"/>
  <c r="N69" i="3" s="1"/>
  <c r="N70" i="3" s="1"/>
  <c r="L7" i="3"/>
  <c r="L9" i="3" s="1"/>
  <c r="L23" i="3" s="1"/>
  <c r="L50" i="3" s="1"/>
  <c r="L57" i="3" s="1"/>
  <c r="L64" i="3" s="1"/>
  <c r="L65" i="3" s="1"/>
  <c r="L68" i="3" s="1"/>
  <c r="L69" i="3" s="1"/>
  <c r="L70" i="3" s="1"/>
  <c r="J7" i="3"/>
  <c r="J9" i="3" s="1"/>
  <c r="J23" i="3" s="1"/>
  <c r="J50" i="3" s="1"/>
  <c r="J57" i="3" s="1"/>
  <c r="J64" i="3" s="1"/>
  <c r="J65" i="3" s="1"/>
  <c r="J68" i="3" s="1"/>
  <c r="J69" i="3" s="1"/>
  <c r="J70" i="3" s="1"/>
  <c r="H7" i="3"/>
  <c r="H9" i="3" s="1"/>
  <c r="H23" i="3" s="1"/>
  <c r="H50" i="3" s="1"/>
  <c r="H57" i="3" s="1"/>
  <c r="H64" i="3" s="1"/>
  <c r="H65" i="3" s="1"/>
  <c r="H68" i="3" s="1"/>
  <c r="H69" i="3" s="1"/>
  <c r="H70" i="3" s="1"/>
  <c r="F7" i="3"/>
  <c r="D50" i="5"/>
  <c r="D48" i="5"/>
  <c r="G21" i="3"/>
  <c r="E19" i="1"/>
  <c r="G5" i="1"/>
  <c r="G19" i="1" s="1"/>
  <c r="E24" i="2"/>
  <c r="F21" i="3"/>
  <c r="R21" i="3" s="1"/>
  <c r="E40" i="2"/>
  <c r="E36" i="2"/>
  <c r="E32" i="2"/>
  <c r="E28" i="2"/>
  <c r="E18" i="2"/>
  <c r="E35" i="2"/>
  <c r="E31" i="2"/>
  <c r="E26" i="2"/>
  <c r="E27" i="2"/>
  <c r="E39" i="2"/>
  <c r="E34" i="2"/>
  <c r="E30" i="2"/>
  <c r="E23" i="2"/>
  <c r="E38" i="2"/>
  <c r="E33" i="2"/>
  <c r="E29" i="2"/>
  <c r="F9" i="3" l="1"/>
  <c r="R7" i="3"/>
  <c r="D20" i="2" s="1"/>
  <c r="D52" i="2"/>
  <c r="E52" i="2" s="1"/>
  <c r="R9" i="3" l="1"/>
  <c r="R23" i="3" s="1"/>
  <c r="R50" i="3" s="1"/>
  <c r="R57" i="3" s="1"/>
  <c r="R64" i="3" s="1"/>
  <c r="R65" i="3" s="1"/>
  <c r="F23" i="3"/>
  <c r="F50" i="3" s="1"/>
  <c r="F57" i="3" s="1"/>
  <c r="F64" i="3" s="1"/>
  <c r="F65" i="3" s="1"/>
  <c r="F68" i="3" s="1"/>
  <c r="E20" i="2"/>
  <c r="D41" i="2"/>
  <c r="D50" i="2" l="1"/>
  <c r="E41" i="2"/>
  <c r="D43" i="2"/>
  <c r="H41" i="2"/>
  <c r="F69" i="3"/>
  <c r="R68" i="3"/>
  <c r="R69" i="3" s="1"/>
  <c r="F70" i="3" l="1"/>
  <c r="F73" i="3" s="1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F72" i="3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E50" i="2"/>
  <c r="R70" i="3"/>
  <c r="R73" i="3" s="1"/>
  <c r="R72" i="3"/>
  <c r="D51" i="2"/>
  <c r="E51" i="2" s="1"/>
  <c r="E49" i="2"/>
  <c r="D49" i="2"/>
  <c r="C50" i="2" l="1"/>
</calcChain>
</file>

<file path=xl/sharedStrings.xml><?xml version="1.0" encoding="utf-8"?>
<sst xmlns="http://schemas.openxmlformats.org/spreadsheetml/2006/main" count="1284" uniqueCount="390">
  <si>
    <t>Description</t>
  </si>
  <si>
    <t>Power Costs</t>
  </si>
  <si>
    <t>Allocation of Power Costs</t>
  </si>
  <si>
    <t>Time Period</t>
  </si>
  <si>
    <t>PCA Period</t>
  </si>
  <si>
    <t>Actual</t>
  </si>
  <si>
    <t>Baseline</t>
  </si>
  <si>
    <t>Difference</t>
  </si>
  <si>
    <t>Wholesale Customers</t>
  </si>
  <si>
    <t>Total Cost Over (Under) Baseline *</t>
  </si>
  <si>
    <t>Company</t>
  </si>
  <si>
    <t>Customers</t>
  </si>
  <si>
    <t>Customer Interest</t>
  </si>
  <si>
    <t>Total Customer Share With Interest</t>
  </si>
  <si>
    <t>12 mo end 6.30.03</t>
  </si>
  <si>
    <t>12 mo end 6.30.04</t>
  </si>
  <si>
    <t>12 mo end 6.30.05</t>
  </si>
  <si>
    <t>12 mo end 6.30.06</t>
  </si>
  <si>
    <t>6 mo end 12.31.06</t>
  </si>
  <si>
    <t>12 mo end 12.31.07</t>
  </si>
  <si>
    <t>12 mo end 12.31.08</t>
  </si>
  <si>
    <t>12 mo end 12.31.09</t>
  </si>
  <si>
    <t>12 mo end 12.31.10</t>
  </si>
  <si>
    <t>12 mo end 12.31.11</t>
  </si>
  <si>
    <t>12 mo end 12.31.12</t>
  </si>
  <si>
    <t>12 mo end 12.31.13</t>
  </si>
  <si>
    <t>12 mo end 12.31.14</t>
  </si>
  <si>
    <t>12 mo end 12.31.15</t>
  </si>
  <si>
    <t>Cumulative</t>
  </si>
  <si>
    <t>* A positive number in this column designates an under-recovery to PSE</t>
  </si>
  <si>
    <t>PUGET SOUND ENERGY</t>
  </si>
  <si>
    <t>PCA MECHANISM ANNUAL REPORT - PCA 14</t>
  </si>
  <si>
    <t>TWELVE MONTHS ENDED DECEMBER 31, 2015</t>
  </si>
  <si>
    <t>Exhibit A-1 Power Cost Rate Updated:  1/1/2015 - 12/31/2015</t>
  </si>
  <si>
    <t>Row</t>
  </si>
  <si>
    <t xml:space="preserve">Test Year </t>
  </si>
  <si>
    <t>Regulatory Assets (1) (Variable)</t>
  </si>
  <si>
    <t xml:space="preserve"> </t>
  </si>
  <si>
    <t>Transmission Rate Base (Fixed)</t>
  </si>
  <si>
    <t>Production Rate Base (Fixed)</t>
  </si>
  <si>
    <t>Net of tax rate of return</t>
  </si>
  <si>
    <t>Test Yr</t>
  </si>
  <si>
    <t>$/MWh</t>
  </si>
  <si>
    <t>9A</t>
  </si>
  <si>
    <t>(I)</t>
  </si>
  <si>
    <t>Regulatory Asset Recovery (on Row 3)</t>
  </si>
  <si>
    <t>(c)</t>
  </si>
  <si>
    <t>10a</t>
  </si>
  <si>
    <t>Equity Adder Centralia Coal Transition PPA</t>
  </si>
  <si>
    <t>Fixed Asset Recovery Other (on Row 4)</t>
  </si>
  <si>
    <t>(a)</t>
  </si>
  <si>
    <t>Fixed Asset Recovery-Prod Factored (on Row 5)</t>
  </si>
  <si>
    <t>501-Steam Fuel</t>
  </si>
  <si>
    <t>555-Purchased power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</si>
  <si>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</si>
  <si>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</si>
  <si>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</si>
  <si>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</si>
  <si>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</si>
  <si>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</si>
  <si>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</si>
  <si>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</si>
  <si>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</si>
  <si>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</si>
  <si>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</si>
  <si>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</si>
  <si>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Production O&amp;M</t>
  </si>
  <si>
    <t>19a</t>
  </si>
  <si>
    <t>Colstrip - Major Maint. Amort (Per UE-141141 Order)</t>
  </si>
  <si>
    <t>447-Sales to Others</t>
  </si>
  <si>
    <t>Purch/Sales Non-Core Gas</t>
  </si>
  <si>
    <t>Transmission Exp - 500KV</t>
  </si>
  <si>
    <t>Depreciation-Production (FERC 403)</t>
  </si>
  <si>
    <t>Depreciation-Transmission</t>
  </si>
  <si>
    <t>Amortization  - Regulatory Assets (1)</t>
  </si>
  <si>
    <t>Hedging Line of Credit</t>
  </si>
  <si>
    <t>Subtotal &amp; Baseline Rate</t>
  </si>
  <si>
    <t>(b)</t>
  </si>
  <si>
    <t>Revenue Sensitive Items</t>
  </si>
  <si>
    <t>Test Year DELIVERED Load (MWH's) (incl. Firm Whlsl)</t>
  </si>
  <si>
    <t>Before Rev.</t>
  </si>
  <si>
    <t>After Rev.</t>
  </si>
  <si>
    <t>Sensitive Items</t>
  </si>
  <si>
    <t>Power Cost in Rates with Revenue Sensitive</t>
  </si>
  <si>
    <t>Rev Req (Column (I) )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</si>
  <si>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</si>
  <si>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</si>
  <si>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</si>
  <si>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</si>
  <si>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(1) - Regulatory Assets are shown in detail on Exhibit D.</t>
  </si>
  <si>
    <t>Schedule B:  Monthly Power Costs -- PCA PERIOD 14</t>
  </si>
  <si>
    <t>Derived from Original PCA Exhibit B</t>
  </si>
  <si>
    <t>Subject to PCA Sharing</t>
  </si>
  <si>
    <t>UE-011570</t>
  </si>
  <si>
    <t>Period</t>
  </si>
  <si>
    <t>to Date</t>
  </si>
  <si>
    <t>Return on Fixed RB</t>
  </si>
  <si>
    <t xml:space="preserve">Other Fixed Costs </t>
  </si>
  <si>
    <t>Subtotal Fixed Costs</t>
  </si>
  <si>
    <t>Other Fixed Costs - 557 Other Power Expense</t>
  </si>
  <si>
    <t xml:space="preserve">        Payroll Overheads - Worker's Comp</t>
  </si>
  <si>
    <t xml:space="preserve">        Property Insurance</t>
  </si>
  <si>
    <t xml:space="preserve">        Montana Electric Energy Tax</t>
  </si>
  <si>
    <t xml:space="preserve">        Payroll Taxes on Production Wages</t>
  </si>
  <si>
    <t>Other Fixed Costs - Hydro and Other Power</t>
  </si>
  <si>
    <t>Other Fixed Costs - Transmission 500kv</t>
  </si>
  <si>
    <t>Other Fixed Costs - Depreciation Production FERC 403</t>
  </si>
  <si>
    <t>Other Fixed Costs - Depreciation Transmission</t>
  </si>
  <si>
    <t>Other Fixed Costs</t>
  </si>
  <si>
    <t>Total Variable Component Actual</t>
  </si>
  <si>
    <t>FERC Acct.</t>
  </si>
  <si>
    <t>Steam Oper. Fuel</t>
  </si>
  <si>
    <t>Other Pwr Gen Fuel</t>
  </si>
  <si>
    <t>Other Elec Revenues</t>
  </si>
  <si>
    <t>45600080, 45600081</t>
  </si>
  <si>
    <t>Purchase Power</t>
  </si>
  <si>
    <t>Sales to Other Util</t>
  </si>
  <si>
    <t>Wheeling</t>
  </si>
  <si>
    <t>Transmission Revenue</t>
  </si>
  <si>
    <t>White River Amortization</t>
  </si>
  <si>
    <t xml:space="preserve">   UB Unrecovrd Plant &amp; Study Cost</t>
  </si>
  <si>
    <t xml:space="preserve">   Mint Farm Amortization</t>
  </si>
  <si>
    <t>LSR Amort- Rtrn of BPA Prepay</t>
  </si>
  <si>
    <t>LSR Amort- Rtrn on Plant</t>
  </si>
  <si>
    <t>Ferndale Amortization</t>
  </si>
  <si>
    <t>Baker Amortization</t>
  </si>
  <si>
    <t>Snoqualmie Amortization</t>
  </si>
  <si>
    <t>Amort Property Loss - Electron</t>
  </si>
  <si>
    <t>Snoqualmie Treasury Grant Amort</t>
  </si>
  <si>
    <t>Baker Treasury Grant Amortization</t>
  </si>
  <si>
    <t>Colstrip 1&amp;2 Major Maint Amortization</t>
  </si>
  <si>
    <t>Colstrip 3&amp;4 Major Maint Amortization</t>
  </si>
  <si>
    <t>Subtotal Variable Components</t>
  </si>
  <si>
    <t>Regulatory Assets (Return on RB portion only)</t>
  </si>
  <si>
    <t>Fixed &amp; Int Cost on Hedging Facility 42806051, 42816025, 43100071</t>
  </si>
  <si>
    <t>SUBTOTAL before Adjustments</t>
  </si>
  <si>
    <t>Adjustments:</t>
  </si>
  <si>
    <t>Colstrip availability adjustment</t>
  </si>
  <si>
    <t>Centralia PPA ROR Equity Adjustment</t>
  </si>
  <si>
    <t>Subtotal Adjustments</t>
  </si>
  <si>
    <t>Total allowable costs</t>
  </si>
  <si>
    <t>PCA period delivered load (Kwh)</t>
  </si>
  <si>
    <t>Baseline Power Cost</t>
  </si>
  <si>
    <t>11/1/13 - 11/30/14</t>
  </si>
  <si>
    <t xml:space="preserve">12/1/14 - </t>
  </si>
  <si>
    <t>Imbalance for Sharing</t>
  </si>
  <si>
    <t>positive is potential cust surcharge, negative is potential cust credit</t>
  </si>
  <si>
    <t>Dec'14</t>
  </si>
  <si>
    <t>Less Firm Wholesale</t>
  </si>
  <si>
    <t>Gross PCA</t>
  </si>
  <si>
    <t>Gross PCA Contra</t>
  </si>
  <si>
    <t>Cumulative Gross PCA</t>
  </si>
  <si>
    <t>Cumulative Gross PCA Contra</t>
  </si>
  <si>
    <t>Note:  This schedule was derived from original PCA collaborative exhibit B</t>
  </si>
  <si>
    <t>Exhibit D:  Regulatory Assets and Liabilities net of Accumulated Amortization and Deferred Taxes (PCA Periods)</t>
  </si>
  <si>
    <t>Rate Case</t>
  </si>
  <si>
    <t>Effective Date</t>
  </si>
  <si>
    <t>Rate</t>
  </si>
  <si>
    <t xml:space="preserve"> 2013 Expedited Rate Case (ERF)</t>
  </si>
  <si>
    <t>2011 GRC</t>
  </si>
  <si>
    <t>PCA 14 (CY 2015)</t>
  </si>
  <si>
    <t>2013 ERF</t>
  </si>
  <si>
    <t xml:space="preserve">12 Months Ended </t>
  </si>
  <si>
    <t>Balance</t>
  </si>
  <si>
    <t>net of</t>
  </si>
  <si>
    <t>Return</t>
  </si>
  <si>
    <t>Ref</t>
  </si>
  <si>
    <t>Interest</t>
  </si>
  <si>
    <t>Asset Amort</t>
  </si>
  <si>
    <t>AA &amp; ADFIT</t>
  </si>
  <si>
    <t>AMA Ratebase as of</t>
  </si>
  <si>
    <t>A.T. %</t>
  </si>
  <si>
    <t>Amount</t>
  </si>
  <si>
    <t>Pre Tax</t>
  </si>
  <si>
    <t>Monthly</t>
  </si>
  <si>
    <t>(Note 1)</t>
  </si>
  <si>
    <t>BEP</t>
  </si>
  <si>
    <t>G/L Accts #18230071, #18230081, and #28300431 and Order #55500007</t>
  </si>
  <si>
    <t>Dec 2010</t>
  </si>
  <si>
    <t>$</t>
  </si>
  <si>
    <t>7.00%&amp;6.90%</t>
  </si>
  <si>
    <t>Dec 2011</t>
  </si>
  <si>
    <t>Dec 2012</t>
  </si>
  <si>
    <t>6.9% &amp; 6.71%</t>
  </si>
  <si>
    <t>Dec 2013</t>
  </si>
  <si>
    <t>6.71% &amp; 6.69%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</si>
  <si>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</si>
  <si>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</si>
  <si>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</si>
  <si>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</si>
  <si>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</si>
  <si>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</si>
  <si>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</si>
  <si>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</si>
  <si>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</si>
  <si>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</si>
  <si>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</si>
  <si>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</si>
  <si>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FB Energy Capacity Payment - UE-082013</t>
  </si>
  <si>
    <t>G/L Accts #25300601 and #19000151 and Order #54700005</t>
  </si>
  <si>
    <t>Dec 2018</t>
  </si>
  <si>
    <t>Dec 2019</t>
  </si>
  <si>
    <t>Mint Farm Deferral (Note 2)</t>
  </si>
  <si>
    <t>G/L Accts #18600351, 361, 371, #18235521, #28300601, 611, 661 and Orders #40740061</t>
  </si>
  <si>
    <t>BNP Capacity - UE-100503 (Note 3)</t>
  </si>
  <si>
    <t>G/L Accts # 19000711, # 25302121, #25400191 and Order #54700010</t>
  </si>
  <si>
    <t>Chelan PUD Contract Initiation (Note 3)</t>
  </si>
  <si>
    <t>G/L Accts # 18230351, #28300561, #18600271 Order #55500153</t>
  </si>
  <si>
    <t>Payment</t>
  </si>
  <si>
    <t>Chelan - Rock Island Security Deposit (Note 3)</t>
  </si>
  <si>
    <t>G/L Accts # 12800001</t>
  </si>
  <si>
    <t>Colstrip 1 and 2 (WECo) Note 4</t>
  </si>
  <si>
    <t>G/L Accts # 16599011, 18232321 Order #50106003</t>
  </si>
  <si>
    <t xml:space="preserve">Reservation Payment </t>
  </si>
  <si>
    <t>FERC PART 12 Non-Construction Study Costs $1.2M</t>
  </si>
  <si>
    <t>G/L Accts # 18220091</t>
  </si>
  <si>
    <t>Lower Snake River Prepaid Transm Principal $99.8M</t>
  </si>
  <si>
    <t>G/L Accts # 18232301, 18600581</t>
  </si>
  <si>
    <t>Carrying Charges on LSR Prepaid Transm $99.8M</t>
  </si>
  <si>
    <t>G/L Accts # 18232311, 28300081, 18600591, 40730101</t>
  </si>
  <si>
    <t xml:space="preserve">Lower Snake River Plant Deferral $18.3M </t>
  </si>
  <si>
    <t>G/L Accts # 18232331, 28300721, 18600311, 18600331, 18600391, 40730111</t>
  </si>
  <si>
    <t>Snoqualmie License Upgrade Deferral (2013 PCORC)</t>
  </si>
  <si>
    <t>G/L Accts # 18238331, 18600001, 18600461, 18600451, 40730141</t>
  </si>
  <si>
    <t>Baker License Upgrade Deferral (2013 PCORC)</t>
  </si>
  <si>
    <t>G/L Accts # 18238321, 18600801, 18600811, 40730131</t>
  </si>
  <si>
    <t>Ferndale Deferral (2013 PCORC)</t>
  </si>
  <si>
    <t>G/L Accts # 18238311, 18600531, 18600691, 18600791, 18600671, 40730121</t>
  </si>
  <si>
    <t>Baker Treasury Grant Deferral until Oct 2018 (2014 PCORC) NEW #40740191, #43100086, #25400501, #19003021, #40740181</t>
  </si>
  <si>
    <t>Snoqualmie Treasury Grant Deferral until Oct 2018 (2014 PCORC) NEW #25400491, #43100085,  #40740171, #19003011, #40740161</t>
  </si>
  <si>
    <t>Electron Unrecovered Cost (2014 PCORC) NEW #18220101, #28302061</t>
  </si>
  <si>
    <t>From</t>
  </si>
  <si>
    <t>To</t>
  </si>
  <si>
    <t>(Annualized)</t>
  </si>
  <si>
    <t>PCA #9</t>
  </si>
  <si>
    <t>PCA #10</t>
  </si>
  <si>
    <t>PCA #11</t>
  </si>
  <si>
    <t>PCA #12</t>
  </si>
  <si>
    <t>PCA #13</t>
  </si>
  <si>
    <t>PCA #14</t>
  </si>
  <si>
    <t>PCA #15</t>
  </si>
  <si>
    <t>PCA #16</t>
  </si>
  <si>
    <t>Note (1)  Amounts in these columns are net of accumulated amortization AND the associated Deferred FIT liabilitiy / asset.</t>
  </si>
  <si>
    <t>Note (2)  Return on ratebase was being recognized and deferred on these regulatory assets up until 4/7/2010.  Therefore, recognition</t>
  </si>
  <si>
    <t>of return on these assets in Exhibit D for purposes of calculating the PCA deferral beginning 4/8/2010 is appropriate.</t>
  </si>
  <si>
    <t>Note (3)  The monthly return amount are only for applicable months for the rate year.</t>
  </si>
  <si>
    <t xml:space="preserve">Note (4)  The Colstrip reservation payment will be in working capital until the beginning of the new rate </t>
  </si>
  <si>
    <t xml:space="preserve">                year estimated  to be May 2012 at this time.</t>
  </si>
  <si>
    <t>2014 PCORC Exhibit A-1 Power Cost Baseline Rate</t>
  </si>
  <si>
    <t>As Filed in November 20, 2014 Compliance Filing in UE-141141</t>
  </si>
  <si>
    <t>Exhibit A-1 Power Cost Baseline Rate</t>
  </si>
  <si>
    <t>Production</t>
  </si>
  <si>
    <t>Factor</t>
  </si>
  <si>
    <t>Per Month for</t>
  </si>
  <si>
    <t>Rate Year</t>
  </si>
  <si>
    <t>Schedule B</t>
  </si>
  <si>
    <t>(II)</t>
  </si>
  <si>
    <t>(III)</t>
  </si>
  <si>
    <t/>
  </si>
  <si>
    <t>456-Purch/Sales Non-Core Gas</t>
  </si>
  <si>
    <t>Test Year DELIVERED Load (MWH's)</t>
  </si>
  <si>
    <t xml:space="preserve"> &lt;-- includes Firm Wholesale</t>
  </si>
  <si>
    <t>Exhibit A-3 Colstrip Fixed Costs (1 of 2)</t>
  </si>
  <si>
    <t>Revenue Requirement for Colstrip</t>
  </si>
  <si>
    <t>Plant</t>
  </si>
  <si>
    <t>Accumulated Depreciation</t>
  </si>
  <si>
    <t>Deferred Taxes - AMA 12/31/2013</t>
  </si>
  <si>
    <t xml:space="preserve">  Net Plant</t>
  </si>
  <si>
    <t>Rate of Return (net of Tax)</t>
  </si>
  <si>
    <t>Revenue Requirement after tax</t>
  </si>
  <si>
    <t>(Line 6 X Line 7)</t>
  </si>
  <si>
    <t>Plant Revenue Requirement</t>
  </si>
  <si>
    <t>(Adjusted for Federal Tax) (Line 8 / (1 - 35%))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</si>
  <si>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</si>
  <si>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</si>
  <si>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</si>
  <si>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</si>
  <si>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</si>
  <si>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</si>
  <si>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2012 December
In Thousands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</si>
  <si>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</si>
  <si>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</si>
  <si>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</si>
  <si>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</si>
  <si>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</si>
  <si>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</si>
  <si>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</si>
  <si>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</si>
  <si>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</si>
  <si>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</si>
  <si>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</si>
  <si>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December
In Thousands</t>
  </si>
  <si>
    <t>13 MONTH AMA</t>
  </si>
  <si>
    <t>ANNUITY RATE</t>
  </si>
  <si>
    <t>ANNUALIZED DEPRECIATION</t>
  </si>
  <si>
    <t>AMA ACUMM. DEPR.</t>
  </si>
  <si>
    <t>COLSTRIP #1</t>
  </si>
  <si>
    <t>E311</t>
  </si>
  <si>
    <t>Structures &amp; Improvements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</si>
  <si>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</si>
  <si>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</si>
  <si>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</si>
  <si>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</si>
  <si>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</si>
  <si>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</si>
  <si>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</si>
  <si>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</si>
  <si>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</si>
  <si>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</si>
  <si>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</si>
  <si>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COLSTRIP 3</t>
  </si>
  <si>
    <t>COLSTRIP 4</t>
  </si>
  <si>
    <t>COLSTRIP 3 &amp; 4 COMMON</t>
  </si>
  <si>
    <t>COLSTRIP 1 &amp; 2 / 3 &amp; 4COMMON</t>
  </si>
  <si>
    <t>E317</t>
  </si>
  <si>
    <t>Asset Retirement Obligation</t>
  </si>
  <si>
    <t>COLSTRIP 1-4 COMMON</t>
  </si>
  <si>
    <t>Misc. Power Plant Equip.</t>
  </si>
  <si>
    <t xml:space="preserve">Subtotal before Colstrip FERC Adjustments </t>
  </si>
  <si>
    <t xml:space="preserve"> ARO - Electric Colstrip 1-4 (Acct: 23001021 and 23001031)</t>
  </si>
  <si>
    <t xml:space="preserve"> Colstrip Common FERC Adj. (AMA is Net of Accum. Amort.)</t>
  </si>
  <si>
    <t xml:space="preserve"> Colstrip Def Depr FERC Adj. (AMA is Net of Accum. Amort.)</t>
  </si>
  <si>
    <t>Totals</t>
  </si>
  <si>
    <t>Exhibit A-3 Colstrip Fixed Costs (Page 2 of 2)</t>
  </si>
  <si>
    <t>(UE-141141)</t>
  </si>
  <si>
    <t>Exhibit No._(KJB-3)</t>
  </si>
  <si>
    <t>Page 13 of 30</t>
  </si>
  <si>
    <t>Support for Revenue Requirement - Expenses</t>
  </si>
  <si>
    <t>12ME December 2013</t>
  </si>
  <si>
    <t>Amount before</t>
  </si>
  <si>
    <t>Order</t>
  </si>
  <si>
    <t>Prod. Adj.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</si>
  <si>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</si>
  <si>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</si>
  <si>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</si>
  <si>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</si>
  <si>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</si>
  <si>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</si>
  <si>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</si>
  <si>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1&amp;2 - Steam Gen-Thermal Jnt O&amp;PC</t>
  </si>
  <si>
    <t>Colstrip 3&amp;4 - Misc Stm Pwr - Steam Gen</t>
  </si>
  <si>
    <t>Colstrip 3&amp;4 - Steam Gen-Thermal Jnt O&amp;PC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</si>
  <si>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</si>
  <si>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</si>
  <si>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</si>
  <si>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</si>
  <si>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</si>
  <si>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</si>
  <si>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</si>
  <si>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</si>
  <si>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</si>
  <si>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</si>
  <si>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</si>
  <si>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</si>
  <si>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Colstrip 1&amp;2 Belmontez Settlement</t>
  </si>
  <si>
    <t>Colstrip 1&amp;2 Global Settlement</t>
  </si>
  <si>
    <t>Colstrip 1&amp;2 Ash Pond Settlement</t>
  </si>
  <si>
    <t>Colstrip 3&amp;4 Global Settemt</t>
  </si>
  <si>
    <t>Colstrip 3&amp;4 Ash Pond Settlement</t>
  </si>
  <si>
    <t>Subtotal for the test year</t>
  </si>
  <si>
    <t>Adjustment to the rate year</t>
  </si>
  <si>
    <t>Subtotal on Orders</t>
  </si>
  <si>
    <t>Electric Energy Tax</t>
  </si>
  <si>
    <t>403xxxxx</t>
  </si>
  <si>
    <t>Depreciation / Accretion</t>
  </si>
  <si>
    <t>2014 PCORC - PCA Time Periods</t>
  </si>
  <si>
    <t>6.71%&amp;6.69%</t>
  </si>
  <si>
    <t xml:space="preserve">Mint Farm Deferral </t>
  </si>
  <si>
    <t xml:space="preserve">BNP Capacity - UE-100503 </t>
  </si>
  <si>
    <t xml:space="preserve">Goldendale -Def Asset </t>
  </si>
  <si>
    <t>PP Exp-Planned Maj. Maint.</t>
  </si>
  <si>
    <t>G/L Accts # 18600841, #18231011 Order #55362083 &amp;553002864</t>
  </si>
  <si>
    <t xml:space="preserve">Mint Farm -Def Asset </t>
  </si>
  <si>
    <t>PP Exp-Planned Maj. Maint. (Note 3)</t>
  </si>
  <si>
    <t>G/L Accts # 18231031, 16500741, Order #5XX (Prod O&amp;M)</t>
  </si>
  <si>
    <t>Chelan PUD Contract Initiation</t>
  </si>
  <si>
    <t>6.9%&amp;6.71%</t>
  </si>
  <si>
    <t xml:space="preserve">Chelan - Rock Island Security Deposit </t>
  </si>
  <si>
    <t>Sumas HGP Inspection Prepaid Maintenance</t>
  </si>
  <si>
    <t>G/L Accts # 18231041, #16500711, #23200301, #553008200</t>
  </si>
  <si>
    <t>Colstrip 1 and 2 (WECo)</t>
  </si>
  <si>
    <t xml:space="preserve">Goldendale HGP Inspection Prepaid Maintenance </t>
  </si>
  <si>
    <t>G/L Accts # 18231071, #16500601, #16500591, #16500681, #553008200</t>
  </si>
  <si>
    <t>(Not amortized effec. 05-14, 12) 2011 GRC.</t>
  </si>
  <si>
    <t>Baker Treasury Grant Deferral until Oct 2018</t>
  </si>
  <si>
    <t>G/L Accts #40740191, #43100086, #25400501</t>
  </si>
  <si>
    <t>Snoqualmie Treasury Grant Deferral until Oct 2018</t>
  </si>
  <si>
    <t>G/L Acct #25400491, #43100085,  #40740171, #19003011</t>
  </si>
  <si>
    <t>Electron (2014 PCORC) NEW in Supplemental Filing</t>
  </si>
  <si>
    <t>Note:  Amounts in bold and italics are different from May 23, 2014 original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</si>
</sst>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"/>
    <numFmt numFmtId="168" formatCode="_(&quot;$&quot;* #,##0.000_);_(&quot;$&quot;* \(#,##0.000\);_(&quot;$&quot;* &quot;-&quot;???_);_(@_)"/>
    <numFmt numFmtId="169" formatCode="_(&quot;$&quot;* #,##0.000_);_(&quot;$&quot;* \(#,##0.000\);_(&quot;$&quot;* &quot;-&quot;??_);_(@_)"/>
    <numFmt numFmtId="170" formatCode="_(* #,##0.0000000_);_(* \(#,##0.0000000\);_(* &quot;-&quot;??_);_(@_)"/>
    <numFmt numFmtId="171" formatCode="_(* #,##0.000_);_(* \(#,##0.000\);_(* &quot;-&quot;??_);_(@_)"/>
    <numFmt numFmtId="172" formatCode="0_);\(0\)"/>
    <numFmt numFmtId="173" formatCode="&quot;$&quot;#,##0.000_);\(&quot;$&quot;#,##0.000\)"/>
    <numFmt numFmtId="174" formatCode="&quot;$&quot;#,##0.000000_);\(&quot;$&quot;#,##0.000000\)"/>
    <numFmt numFmtId="175" formatCode="0.00000%"/>
    <numFmt numFmtId="176" formatCode="m/d/yy;@"/>
    <numFmt numFmtId="177" formatCode="m/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5050"/>
      <name val="Arial"/>
      <family val="2"/>
    </font>
    <font>
      <sz val="10"/>
      <color rgb="FFFF505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b/>
      <u/>
      <sz val="10"/>
      <name val="Arial"/>
      <family val="2"/>
    </font>
    <font>
      <b/>
      <u/>
      <sz val="10"/>
      <color rgb="FFFF505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164" fontId="0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30">
    <xf numFmtId="164" fontId="0" fillId="0" borderId="0" xfId="0">
      <alignment horizontal="left" wrapText="1"/>
    </xf>
    <xf numFmtId="0" fontId="0" fillId="0" borderId="0" xfId="0" applyNumberFormat="1" applyAlignment="1"/>
    <xf numFmtId="0" fontId="2" fillId="0" borderId="0" xfId="0" applyNumberFormat="1" applyFont="1" applyAlignment="1">
      <alignment horizontal="right"/>
    </xf>
    <xf numFmtId="164" fontId="3" fillId="0" borderId="1" xfId="0" applyFont="1" applyBorder="1" applyAlignment="1">
      <alignment horizontal="centerContinuous" vertical="center"/>
    </xf>
    <xf numFmtId="164" fontId="3" fillId="0" borderId="2" xfId="0" applyFont="1" applyBorder="1" applyAlignment="1">
      <alignment horizontal="centerContinuous" vertical="center"/>
    </xf>
    <xf numFmtId="164" fontId="3" fillId="0" borderId="3" xfId="0" applyFont="1" applyBorder="1" applyAlignment="1">
      <alignment horizontal="centerContinuous" vertical="center"/>
    </xf>
    <xf numFmtId="0" fontId="3" fillId="0" borderId="4" xfId="0" applyNumberFormat="1" applyFont="1" applyBorder="1" applyAlignment="1">
      <alignment horizontal="centerContinuous" vertical="center"/>
    </xf>
    <xf numFmtId="0" fontId="3" fillId="0" borderId="5" xfId="0" applyNumberFormat="1" applyFont="1" applyBorder="1" applyAlignment="1">
      <alignment horizontal="centerContinuous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3" fillId="0" borderId="6" xfId="0" applyNumberFormat="1" applyFont="1" applyBorder="1" applyAlignment="1"/>
    <xf numFmtId="0" fontId="0" fillId="0" borderId="0" xfId="0" applyNumberFormat="1" applyAlignment="1">
      <alignment horizontal="left" indent="1"/>
    </xf>
    <xf numFmtId="42" fontId="3" fillId="0" borderId="1" xfId="0" applyNumberFormat="1" applyFont="1" applyBorder="1" applyAlignment="1"/>
    <xf numFmtId="42" fontId="0" fillId="0" borderId="0" xfId="0" applyNumberFormat="1" applyAlignment="1"/>
    <xf numFmtId="42" fontId="3" fillId="0" borderId="7" xfId="0" applyNumberFormat="1" applyFont="1" applyBorder="1" applyAlignment="1"/>
    <xf numFmtId="41" fontId="3" fillId="0" borderId="6" xfId="0" applyNumberFormat="1" applyFont="1" applyBorder="1" applyAlignment="1"/>
    <xf numFmtId="41" fontId="0" fillId="0" borderId="0" xfId="0" applyNumberFormat="1" applyAlignment="1"/>
    <xf numFmtId="41" fontId="3" fillId="0" borderId="7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42" fontId="3" fillId="0" borderId="3" xfId="0" applyNumberFormat="1" applyFont="1" applyBorder="1" applyAlignment="1"/>
    <xf numFmtId="42" fontId="3" fillId="0" borderId="8" xfId="0" applyNumberFormat="1" applyFont="1" applyBorder="1" applyAlignment="1"/>
    <xf numFmtId="0" fontId="3" fillId="0" borderId="0" xfId="0" applyNumberFormat="1" applyFont="1" applyFill="1" applyBorder="1" applyAlignment="1"/>
    <xf numFmtId="0" fontId="0" fillId="0" borderId="0" xfId="0" applyNumberFormat="1" applyAlignment="1">
      <alignment wrapText="1"/>
    </xf>
    <xf numFmtId="0" fontId="0" fillId="0" borderId="0" xfId="0" applyNumberFormat="1" applyFont="1" applyAlignment="1"/>
    <xf numFmtId="0" fontId="4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43" fontId="11" fillId="0" borderId="0" xfId="0" applyNumberFormat="1" applyFont="1" applyAlignment="1"/>
    <xf numFmtId="0" fontId="12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/>
    <xf numFmtId="0" fontId="0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42" fontId="11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41" fontId="11" fillId="0" borderId="0" xfId="0" applyNumberFormat="1" applyFont="1" applyFill="1" applyBorder="1" applyAlignment="1"/>
    <xf numFmtId="166" fontId="11" fillId="0" borderId="0" xfId="0" applyNumberFormat="1" applyFont="1" applyFill="1" applyAlignment="1"/>
    <xf numFmtId="166" fontId="14" fillId="0" borderId="0" xfId="0" applyNumberFormat="1" applyFont="1" applyFill="1" applyBorder="1" applyAlignment="1">
      <alignment horizontal="right"/>
    </xf>
    <xf numFmtId="41" fontId="11" fillId="0" borderId="9" xfId="0" applyNumberFormat="1" applyFont="1" applyFill="1" applyBorder="1" applyAlignment="1"/>
    <xf numFmtId="42" fontId="11" fillId="0" borderId="10" xfId="0" applyNumberFormat="1" applyFont="1" applyFill="1" applyBorder="1" applyAlignment="1">
      <alignment horizontal="right"/>
    </xf>
    <xf numFmtId="166" fontId="11" fillId="0" borderId="0" xfId="0" applyNumberFormat="1" applyFont="1" applyFill="1" applyAlignment="1">
      <alignment horizontal="center"/>
    </xf>
    <xf numFmtId="165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43" fontId="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>
      <alignment horizontal="right"/>
    </xf>
    <xf numFmtId="167" fontId="11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/>
    <xf numFmtId="168" fontId="11" fillId="0" borderId="0" xfId="0" applyNumberFormat="1" applyFont="1" applyFill="1" applyAlignment="1"/>
    <xf numFmtId="0" fontId="11" fillId="0" borderId="0" xfId="0" applyNumberFormat="1" applyFont="1" applyFill="1" applyAlignment="1"/>
    <xf numFmtId="169" fontId="11" fillId="0" borderId="0" xfId="0" applyNumberFormat="1" applyFont="1" applyFill="1" applyAlignment="1"/>
    <xf numFmtId="165" fontId="11" fillId="0" borderId="0" xfId="0" applyNumberFormat="1" applyFont="1" applyFill="1" applyAlignment="1"/>
    <xf numFmtId="41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indent="1"/>
    </xf>
    <xf numFmtId="166" fontId="11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vertical="top"/>
    </xf>
    <xf numFmtId="0" fontId="11" fillId="0" borderId="0" xfId="0" quotePrefix="1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 vertical="center" indent="1"/>
    </xf>
    <xf numFmtId="39" fontId="0" fillId="0" borderId="0" xfId="0" applyNumberFormat="1" applyFont="1" applyFill="1" applyAlignment="1">
      <alignment vertical="center"/>
    </xf>
    <xf numFmtId="168" fontId="2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/>
    <xf numFmtId="170" fontId="11" fillId="0" borderId="0" xfId="0" applyNumberFormat="1" applyFont="1" applyFill="1" applyBorder="1" applyAlignment="1"/>
    <xf numFmtId="166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171" fontId="15" fillId="0" borderId="0" xfId="0" applyNumberFormat="1" applyFont="1" applyFill="1" applyAlignment="1">
      <alignment horizontal="right"/>
    </xf>
    <xf numFmtId="171" fontId="15" fillId="0" borderId="0" xfId="0" applyNumberFormat="1" applyFont="1" applyFill="1" applyBorder="1" applyAlignment="1">
      <alignment horizontal="left"/>
    </xf>
    <xf numFmtId="171" fontId="16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/>
    <xf numFmtId="171" fontId="17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171" fontId="17" fillId="0" borderId="0" xfId="0" applyNumberFormat="1" applyFont="1" applyFill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/>
    <xf numFmtId="169" fontId="14" fillId="0" borderId="0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Border="1" applyAlignment="1"/>
    <xf numFmtId="169" fontId="0" fillId="0" borderId="0" xfId="0" applyNumberFormat="1" applyFont="1" applyFill="1" applyAlignment="1"/>
    <xf numFmtId="171" fontId="11" fillId="0" borderId="0" xfId="0" applyNumberFormat="1" applyFont="1" applyFill="1" applyAlignment="1"/>
    <xf numFmtId="171" fontId="0" fillId="0" borderId="0" xfId="0" applyNumberFormat="1" applyFont="1" applyFill="1" applyAlignment="1"/>
    <xf numFmtId="43" fontId="0" fillId="0" borderId="0" xfId="0" applyNumberFormat="1" applyFont="1" applyFill="1" applyAlignment="1"/>
    <xf numFmtId="41" fontId="0" fillId="0" borderId="0" xfId="0" applyNumberFormat="1" applyFont="1" applyAlignment="1"/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/>
    </xf>
    <xf numFmtId="164" fontId="20" fillId="0" borderId="0" xfId="0" applyFont="1" applyAlignment="1">
      <alignment horizontal="left"/>
    </xf>
    <xf numFmtId="0" fontId="21" fillId="0" borderId="0" xfId="0" applyNumberFormat="1" applyFont="1" applyAlignment="1">
      <alignment horizontal="left"/>
    </xf>
    <xf numFmtId="0" fontId="22" fillId="0" borderId="0" xfId="0" applyNumberFormat="1" applyFont="1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0" fillId="0" borderId="0" xfId="0" applyNumberFormat="1" applyBorder="1" applyAlignment="1"/>
    <xf numFmtId="0" fontId="0" fillId="0" borderId="0" xfId="0" applyNumberForma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66" fontId="11" fillId="0" borderId="0" xfId="0" applyNumberFormat="1" applyFont="1" applyAlignment="1"/>
    <xf numFmtId="165" fontId="11" fillId="0" borderId="0" xfId="0" applyNumberFormat="1" applyFont="1" applyFill="1" applyBorder="1" applyAlignment="1"/>
    <xf numFmtId="0" fontId="11" fillId="0" borderId="0" xfId="0" applyNumberFormat="1" applyFont="1" applyAlignment="1">
      <alignment horizontal="left"/>
    </xf>
    <xf numFmtId="166" fontId="11" fillId="0" borderId="9" xfId="0" applyNumberFormat="1" applyFont="1" applyFill="1" applyBorder="1" applyAlignment="1"/>
    <xf numFmtId="165" fontId="11" fillId="0" borderId="9" xfId="0" applyNumberFormat="1" applyFont="1" applyFill="1" applyBorder="1" applyAlignment="1"/>
    <xf numFmtId="43" fontId="0" fillId="0" borderId="0" xfId="0" applyNumberFormat="1" applyAlignment="1"/>
    <xf numFmtId="43" fontId="23" fillId="0" borderId="0" xfId="0" applyNumberFormat="1" applyFont="1" applyAlignment="1">
      <alignment horizontal="center"/>
    </xf>
    <xf numFmtId="165" fontId="24" fillId="0" borderId="0" xfId="0" applyNumberFormat="1" applyFont="1" applyBorder="1" applyAlignment="1"/>
    <xf numFmtId="172" fontId="11" fillId="0" borderId="0" xfId="0" applyNumberFormat="1" applyFont="1" applyAlignment="1">
      <alignment horizontal="center"/>
    </xf>
    <xf numFmtId="43" fontId="2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left"/>
    </xf>
    <xf numFmtId="0" fontId="0" fillId="0" borderId="0" xfId="0" applyNumberFormat="1" applyFill="1" applyAlignment="1">
      <alignment horizontal="left" indent="1"/>
    </xf>
    <xf numFmtId="172" fontId="11" fillId="0" borderId="0" xfId="0" applyNumberFormat="1" applyFont="1" applyFill="1" applyAlignment="1">
      <alignment horizontal="center"/>
    </xf>
    <xf numFmtId="43" fontId="11" fillId="0" borderId="0" xfId="0" applyNumberFormat="1" applyFont="1" applyFill="1" applyAlignment="1"/>
    <xf numFmtId="43" fontId="2" fillId="0" borderId="0" xfId="0" applyNumberFormat="1" applyFont="1" applyFill="1" applyAlignment="1"/>
    <xf numFmtId="0" fontId="0" fillId="0" borderId="0" xfId="0" applyNumberFormat="1" applyFill="1" applyAlignment="1"/>
    <xf numFmtId="172" fontId="25" fillId="0" borderId="0" xfId="0" applyNumberFormat="1" applyFont="1" applyAlignment="1">
      <alignment horizontal="center"/>
    </xf>
    <xf numFmtId="172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24" fillId="0" borderId="0" xfId="0" applyNumberFormat="1" applyFont="1" applyFill="1" applyBorder="1" applyAlignment="1"/>
    <xf numFmtId="43" fontId="11" fillId="0" borderId="0" xfId="0" applyNumberFormat="1" applyFont="1" applyBorder="1" applyAlignment="1"/>
    <xf numFmtId="0" fontId="2" fillId="0" borderId="0" xfId="0" applyNumberFormat="1" applyFont="1" applyAlignment="1"/>
    <xf numFmtId="165" fontId="11" fillId="0" borderId="0" xfId="0" applyNumberFormat="1" applyFont="1" applyAlignment="1"/>
    <xf numFmtId="0" fontId="17" fillId="0" borderId="0" xfId="0" applyNumberFormat="1" applyFont="1" applyAlignment="1"/>
    <xf numFmtId="166" fontId="26" fillId="0" borderId="9" xfId="0" applyNumberFormat="1" applyFont="1" applyBorder="1" applyAlignment="1"/>
    <xf numFmtId="166" fontId="11" fillId="0" borderId="9" xfId="0" applyNumberFormat="1" applyFont="1" applyBorder="1" applyAlignment="1"/>
    <xf numFmtId="42" fontId="11" fillId="0" borderId="0" xfId="0" applyNumberFormat="1" applyFont="1" applyBorder="1" applyAlignment="1"/>
    <xf numFmtId="173" fontId="11" fillId="0" borderId="0" xfId="0" applyNumberFormat="1" applyFont="1" applyBorder="1" applyAlignment="1"/>
    <xf numFmtId="42" fontId="11" fillId="0" borderId="13" xfId="0" applyNumberFormat="1" applyFont="1" applyBorder="1" applyAlignment="1"/>
    <xf numFmtId="166" fontId="26" fillId="0" borderId="0" xfId="0" applyNumberFormat="1" applyFont="1" applyBorder="1" applyAlignment="1"/>
    <xf numFmtId="0" fontId="0" fillId="0" borderId="0" xfId="0" quotePrefix="1" applyNumberFormat="1" applyAlignment="1" applyProtection="1">
      <alignment horizontal="left"/>
      <protection locked="0"/>
    </xf>
    <xf numFmtId="37" fontId="11" fillId="0" borderId="0" xfId="0" applyNumberFormat="1" applyFont="1" applyBorder="1" applyAlignment="1"/>
    <xf numFmtId="0" fontId="0" fillId="0" borderId="0" xfId="0" applyNumberFormat="1" applyAlignment="1" applyProtection="1">
      <alignment horizontal="left"/>
      <protection locked="0"/>
    </xf>
    <xf numFmtId="174" fontId="26" fillId="0" borderId="0" xfId="0" applyNumberFormat="1" applyFont="1" applyFill="1" applyBorder="1" applyAlignment="1"/>
    <xf numFmtId="174" fontId="25" fillId="0" borderId="0" xfId="0" applyNumberFormat="1" applyFont="1" applyFill="1" applyBorder="1" applyAlignment="1"/>
    <xf numFmtId="0" fontId="25" fillId="0" borderId="0" xfId="0" applyNumberFormat="1" applyFont="1" applyAlignment="1"/>
    <xf numFmtId="0" fontId="25" fillId="0" borderId="0" xfId="0" applyNumberFormat="1" applyFont="1" applyAlignment="1">
      <alignment horizontal="right"/>
    </xf>
    <xf numFmtId="0" fontId="25" fillId="0" borderId="0" xfId="0" quotePrefix="1" applyNumberFormat="1" applyFont="1" applyAlignment="1">
      <alignment horizontal="center"/>
    </xf>
    <xf numFmtId="165" fontId="11" fillId="0" borderId="0" xfId="0" applyNumberFormat="1" applyFont="1" applyBorder="1" applyAlignment="1"/>
    <xf numFmtId="0" fontId="2" fillId="0" borderId="0" xfId="0" applyNumberFormat="1" applyFont="1" applyFill="1" applyAlignment="1"/>
    <xf numFmtId="175" fontId="25" fillId="0" borderId="0" xfId="0" applyNumberFormat="1" applyFont="1" applyFill="1" applyAlignment="1"/>
    <xf numFmtId="164" fontId="2" fillId="0" borderId="0" xfId="0" applyFont="1" applyAlignment="1">
      <alignment wrapText="1"/>
    </xf>
    <xf numFmtId="0" fontId="0" fillId="0" borderId="0" xfId="0" applyNumberFormat="1" applyAlignment="1" applyProtection="1">
      <alignment horizontal="center"/>
      <protection locked="0"/>
    </xf>
    <xf numFmtId="176" fontId="2" fillId="0" borderId="0" xfId="0" applyNumberFormat="1" applyFont="1" applyAlignment="1"/>
    <xf numFmtId="10" fontId="2" fillId="0" borderId="0" xfId="0" applyNumberFormat="1" applyFont="1" applyAlignment="1"/>
    <xf numFmtId="0" fontId="2" fillId="0" borderId="9" xfId="0" applyNumberFormat="1" applyFont="1" applyBorder="1" applyAlignment="1"/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Continuous"/>
    </xf>
    <xf numFmtId="0" fontId="0" fillId="0" borderId="14" xfId="0" applyNumberFormat="1" applyBorder="1" applyAlignment="1"/>
    <xf numFmtId="176" fontId="0" fillId="0" borderId="0" xfId="0" applyNumberFormat="1" applyAlignment="1"/>
    <xf numFmtId="10" fontId="0" fillId="0" borderId="0" xfId="0" applyNumberFormat="1" applyAlignment="1"/>
    <xf numFmtId="0" fontId="5" fillId="0" borderId="0" xfId="0" applyNumberFormat="1" applyFont="1" applyAlignment="1"/>
    <xf numFmtId="0" fontId="0" fillId="0" borderId="1" xfId="0" applyNumberFormat="1" applyBorder="1" applyAlignment="1"/>
    <xf numFmtId="0" fontId="0" fillId="0" borderId="10" xfId="0" applyNumberFormat="1" applyBorder="1" applyAlignment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/>
    <xf numFmtId="0" fontId="0" fillId="0" borderId="9" xfId="0" applyNumberFormat="1" applyBorder="1" applyAlignment="1"/>
    <xf numFmtId="0" fontId="2" fillId="0" borderId="16" xfId="0" applyNumberFormat="1" applyFont="1" applyBorder="1" applyAlignment="1"/>
    <xf numFmtId="0" fontId="0" fillId="0" borderId="6" xfId="0" applyNumberFormat="1" applyBorder="1" applyAlignment="1"/>
    <xf numFmtId="0" fontId="2" fillId="0" borderId="0" xfId="0" applyNumberFormat="1" applyFont="1" applyBorder="1" applyAlignment="1"/>
    <xf numFmtId="0" fontId="2" fillId="0" borderId="7" xfId="0" applyNumberFormat="1" applyFont="1" applyBorder="1" applyAlignment="1"/>
    <xf numFmtId="176" fontId="0" fillId="0" borderId="0" xfId="0" applyNumberFormat="1" applyBorder="1" applyAlignment="1"/>
    <xf numFmtId="41" fontId="0" fillId="0" borderId="0" xfId="0" applyNumberFormat="1" applyBorder="1" applyAlignment="1"/>
    <xf numFmtId="41" fontId="0" fillId="0" borderId="7" xfId="0" applyNumberFormat="1" applyBorder="1" applyAlignment="1"/>
    <xf numFmtId="10" fontId="0" fillId="0" borderId="0" xfId="0" applyNumberFormat="1" applyBorder="1" applyAlignment="1"/>
    <xf numFmtId="0" fontId="2" fillId="0" borderId="6" xfId="0" applyNumberFormat="1" applyFont="1" applyBorder="1" applyAlignment="1"/>
    <xf numFmtId="176" fontId="2" fillId="0" borderId="0" xfId="0" applyNumberFormat="1" applyFont="1" applyBorder="1" applyAlignment="1"/>
    <xf numFmtId="0" fontId="0" fillId="0" borderId="15" xfId="0" applyNumberFormat="1" applyBorder="1" applyAlignment="1"/>
    <xf numFmtId="41" fontId="0" fillId="0" borderId="9" xfId="0" applyNumberFormat="1" applyBorder="1" applyAlignment="1"/>
    <xf numFmtId="0" fontId="0" fillId="0" borderId="16" xfId="0" applyNumberFormat="1" applyBorder="1" applyAlignment="1"/>
    <xf numFmtId="0" fontId="6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7" fillId="0" borderId="17" xfId="0" applyNumberFormat="1" applyFont="1" applyBorder="1" applyAlignment="1">
      <alignment horizontal="left"/>
    </xf>
    <xf numFmtId="0" fontId="27" fillId="0" borderId="18" xfId="0" applyNumberFormat="1" applyFont="1" applyBorder="1" applyAlignment="1">
      <alignment horizontal="left"/>
    </xf>
    <xf numFmtId="0" fontId="27" fillId="0" borderId="19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8" fontId="11" fillId="0" borderId="10" xfId="0" applyNumberFormat="1" applyFont="1" applyFill="1" applyBorder="1" applyAlignment="1"/>
    <xf numFmtId="42" fontId="11" fillId="0" borderId="0" xfId="0" applyNumberFormat="1" applyFont="1" applyFill="1" applyBorder="1" applyAlignment="1">
      <alignment horizontal="right"/>
    </xf>
    <xf numFmtId="10" fontId="0" fillId="0" borderId="9" xfId="0" applyNumberFormat="1" applyBorder="1" applyAlignment="1"/>
    <xf numFmtId="15" fontId="28" fillId="0" borderId="8" xfId="0" quotePrefix="1" applyNumberFormat="1" applyFont="1" applyFill="1" applyBorder="1" applyAlignment="1" applyProtection="1">
      <alignment horizontal="center" vertical="center" wrapText="1"/>
    </xf>
    <xf numFmtId="42" fontId="0" fillId="0" borderId="20" xfId="0" applyNumberFormat="1" applyBorder="1" applyAlignment="1"/>
    <xf numFmtId="0" fontId="2" fillId="0" borderId="21" xfId="0" applyNumberFormat="1" applyFont="1" applyFill="1" applyBorder="1" applyAlignment="1" applyProtection="1">
      <alignment horizontal="center"/>
      <protection locked="0"/>
    </xf>
    <xf numFmtId="14" fontId="2" fillId="0" borderId="22" xfId="0" applyNumberFormat="1" applyFont="1" applyFill="1" applyBorder="1" applyAlignment="1" applyProtection="1">
      <alignment horizontal="center"/>
      <protection locked="0"/>
    </xf>
    <xf numFmtId="10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14" fontId="2" fillId="0" borderId="25" xfId="0" applyNumberFormat="1" applyFont="1" applyFill="1" applyBorder="1" applyAlignment="1" applyProtection="1">
      <alignment horizontal="center"/>
      <protection locked="0"/>
    </xf>
    <xf numFmtId="1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177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right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233839</xdr:colOff>
      <xdr:row>29</xdr:row>
      <xdr:rowOff>22860</xdr:rowOff>
    </xdr:from>
    <xdr:to>
      <xdr:col>9</xdr:col>
      <xdr:colOff>876776</xdr:colOff>
      <xdr:row>35</xdr:row>
      <xdr:rowOff>45720</xdr:rowOff>
    </xdr:to>
    <xdr:sp macro="" textlink="">
      <xdr:nvSpPr>
        <xdr:cNvPr id="2" name="Text Box 1" hidden="1"/>
        <xdr:cNvSpPr txBox="1">
          <a:spLocks noChangeArrowheads="1"/>
        </xdr:cNvSpPr>
      </xdr:nvSpPr>
      <xdr:spPr bwMode="auto">
        <a:xfrm>
          <a:off x="6510814" y="4956810"/>
          <a:ext cx="2709862" cy="9944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81439</xdr:colOff>
      <xdr:row>25</xdr:row>
      <xdr:rowOff>22860</xdr:rowOff>
    </xdr:from>
    <xdr:to>
      <xdr:col>8</xdr:col>
      <xdr:colOff>111919</xdr:colOff>
      <xdr:row>28</xdr:row>
      <xdr:rowOff>38100</xdr:rowOff>
    </xdr:to>
    <xdr:sp macro="" textlink="">
      <xdr:nvSpPr>
        <xdr:cNvPr id="3" name="Text Box 2" hidden="1"/>
        <xdr:cNvSpPr txBox="1">
          <a:spLocks noChangeArrowheads="1"/>
        </xdr:cNvSpPr>
      </xdr:nvSpPr>
      <xdr:spPr bwMode="auto">
        <a:xfrm>
          <a:off x="7434739" y="4309110"/>
          <a:ext cx="30480" cy="501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Normal="100" workbookViewId="0">
      <selection activeCell="H40" sqref="H40"/>
    </sheetView>
  </sheetViews>
  <sheetFormatPr defaultRowHeight="12.75" x14ac:dyDescent="0.2"/>
  <cols>
    <col min="1" max="1" width="19.5703125" style="1" customWidth="1"/>
    <col min="2" max="2" width="8.5703125" style="1" customWidth="1"/>
    <col min="3" max="4" width="16" style="1" bestFit="1" customWidth="1"/>
    <col min="5" max="5" width="13.140625" style="1" customWidth="1"/>
    <col min="6" max="6" width="10" style="1" bestFit="1" customWidth="1"/>
    <col min="7" max="7" width="12.85546875" style="1" customWidth="1"/>
    <col min="8" max="8" width="13.140625" style="1" customWidth="1"/>
    <col min="9" max="9" width="12.5703125" style="1" customWidth="1"/>
    <col min="10" max="10" width="9.7109375" style="1" bestFit="1" customWidth="1"/>
    <col min="11" max="11" width="12.140625" style="1" customWidth="1"/>
    <col min="12" max="16384" width="9.140625" style="1"/>
  </cols>
  <sheetData>
    <row r="1" spans="1:12" x14ac:dyDescent="0.2">
      <c r="K1" s="2"/>
    </row>
    <row r="2" spans="1:12" x14ac:dyDescent="0.2">
      <c r="K2" s="2"/>
    </row>
    <row r="3" spans="1:12" ht="15" customHeight="1" x14ac:dyDescent="0.2">
      <c r="A3" s="3" t="s">
        <v>0</v>
      </c>
      <c r="B3" s="4"/>
      <c r="C3" s="5" t="s">
        <v>1</v>
      </c>
      <c r="D3" s="6"/>
      <c r="E3" s="6"/>
      <c r="F3" s="6"/>
      <c r="G3" s="7"/>
      <c r="H3" s="8" t="s">
        <v>2</v>
      </c>
      <c r="I3" s="9"/>
      <c r="J3" s="9"/>
      <c r="K3" s="10"/>
    </row>
    <row r="4" spans="1:12" ht="51" x14ac:dyDescent="0.25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4" t="s">
        <v>10</v>
      </c>
      <c r="I4" s="14" t="s">
        <v>11</v>
      </c>
      <c r="J4" s="14" t="s">
        <v>12</v>
      </c>
      <c r="K4" s="15" t="s">
        <v>13</v>
      </c>
      <c r="L4" s="16"/>
    </row>
    <row r="5" spans="1:12" x14ac:dyDescent="0.2">
      <c r="A5" s="17" t="s">
        <v>14</v>
      </c>
      <c r="B5" s="18">
        <v>1</v>
      </c>
      <c r="C5" s="19">
        <v>844964750</v>
      </c>
      <c r="D5" s="20">
        <v>843126410</v>
      </c>
      <c r="E5" s="20">
        <f>C5-D5</f>
        <v>1838340</v>
      </c>
      <c r="F5" s="20">
        <v>-10041.857816</v>
      </c>
      <c r="G5" s="20">
        <f>E5+F5</f>
        <v>1828298.142184</v>
      </c>
      <c r="H5" s="19">
        <v>1828298.1421840005</v>
      </c>
      <c r="I5" s="20">
        <v>0</v>
      </c>
      <c r="J5" s="20">
        <v>0</v>
      </c>
      <c r="K5" s="21">
        <f>SUM(I5:J5)</f>
        <v>0</v>
      </c>
    </row>
    <row r="6" spans="1:12" x14ac:dyDescent="0.2">
      <c r="A6" s="17" t="s">
        <v>15</v>
      </c>
      <c r="B6" s="18">
        <v>2</v>
      </c>
      <c r="C6" s="22">
        <v>902349263.97024715</v>
      </c>
      <c r="D6" s="23">
        <v>872785984.59352458</v>
      </c>
      <c r="E6" s="23">
        <f t="shared" ref="E6:E16" si="0">C6-D6</f>
        <v>29563279.376722574</v>
      </c>
      <c r="F6" s="23">
        <v>-11955.56486819593</v>
      </c>
      <c r="G6" s="23">
        <f t="shared" ref="G6:G16" si="1">E6+F6</f>
        <v>29551323.811854377</v>
      </c>
      <c r="H6" s="22">
        <v>24775661.905927196</v>
      </c>
      <c r="I6" s="23">
        <v>4775661.905927198</v>
      </c>
      <c r="J6" s="23">
        <v>59850.54</v>
      </c>
      <c r="K6" s="24">
        <f t="shared" ref="K6:K16" si="2">SUM(I6:J6)</f>
        <v>4835512.445927198</v>
      </c>
    </row>
    <row r="7" spans="1:12" x14ac:dyDescent="0.2">
      <c r="A7" s="17" t="s">
        <v>16</v>
      </c>
      <c r="B7" s="18">
        <v>3</v>
      </c>
      <c r="C7" s="22">
        <v>959374104.03139043</v>
      </c>
      <c r="D7" s="23">
        <v>949412458.91374898</v>
      </c>
      <c r="E7" s="23">
        <f t="shared" si="0"/>
        <v>9961645.117641449</v>
      </c>
      <c r="F7" s="23">
        <v>-4084.5046275270583</v>
      </c>
      <c r="G7" s="23">
        <f t="shared" si="1"/>
        <v>9957560.6130139213</v>
      </c>
      <c r="H7" s="22">
        <v>9957560.6130137034</v>
      </c>
      <c r="I7" s="23">
        <v>0</v>
      </c>
      <c r="J7" s="23">
        <v>318471.18</v>
      </c>
      <c r="K7" s="24">
        <f t="shared" si="2"/>
        <v>318471.18</v>
      </c>
    </row>
    <row r="8" spans="1:12" x14ac:dyDescent="0.2">
      <c r="A8" s="17" t="s">
        <v>17</v>
      </c>
      <c r="B8" s="18">
        <v>4</v>
      </c>
      <c r="C8" s="22">
        <v>1062847819.7545457</v>
      </c>
      <c r="D8" s="23">
        <v>1075227682.880441</v>
      </c>
      <c r="E8" s="23">
        <f t="shared" si="0"/>
        <v>-12379863.125895262</v>
      </c>
      <c r="F8" s="23">
        <v>4375.2658466270659</v>
      </c>
      <c r="G8" s="23">
        <f t="shared" si="1"/>
        <v>-12375487.860048635</v>
      </c>
      <c r="H8" s="22">
        <v>-12375487.8600486</v>
      </c>
      <c r="I8" s="23">
        <v>1.862645149230957E-9</v>
      </c>
      <c r="J8" s="23">
        <v>633012.99</v>
      </c>
      <c r="K8" s="24">
        <f t="shared" si="2"/>
        <v>633012.99000000185</v>
      </c>
    </row>
    <row r="9" spans="1:12" x14ac:dyDescent="0.2">
      <c r="A9" s="17" t="s">
        <v>18</v>
      </c>
      <c r="B9" s="18">
        <v>5</v>
      </c>
      <c r="C9" s="22">
        <v>596418335.19410086</v>
      </c>
      <c r="D9" s="23">
        <v>597089566.84872186</v>
      </c>
      <c r="E9" s="23">
        <f t="shared" si="0"/>
        <v>-671231.65462100506</v>
      </c>
      <c r="F9" s="23">
        <v>198.48320027138107</v>
      </c>
      <c r="G9" s="23">
        <f t="shared" si="1"/>
        <v>-671033.17142073368</v>
      </c>
      <c r="H9" s="22">
        <v>-671033.17142074555</v>
      </c>
      <c r="I9" s="23">
        <v>0</v>
      </c>
      <c r="J9" s="23">
        <v>97548.88</v>
      </c>
      <c r="K9" s="24">
        <f t="shared" si="2"/>
        <v>97548.88</v>
      </c>
    </row>
    <row r="10" spans="1:12" x14ac:dyDescent="0.2">
      <c r="A10" s="17" t="s">
        <v>19</v>
      </c>
      <c r="B10" s="18">
        <v>6</v>
      </c>
      <c r="C10" s="22">
        <v>1222865319.6180968</v>
      </c>
      <c r="D10" s="23">
        <v>1253089187.2173302</v>
      </c>
      <c r="E10" s="23">
        <f t="shared" si="0"/>
        <v>-30223867.599233389</v>
      </c>
      <c r="F10" s="23">
        <v>11197.107687541837</v>
      </c>
      <c r="G10" s="23">
        <f t="shared" si="1"/>
        <v>-30212670.491545849</v>
      </c>
      <c r="H10" s="22">
        <v>-25106335.245772932</v>
      </c>
      <c r="I10" s="23">
        <v>-5106335.2457729317</v>
      </c>
      <c r="J10" s="23">
        <v>-57570.239999999962</v>
      </c>
      <c r="K10" s="24">
        <f t="shared" si="2"/>
        <v>-5163905.4857729319</v>
      </c>
    </row>
    <row r="11" spans="1:12" x14ac:dyDescent="0.2">
      <c r="A11" s="17" t="s">
        <v>20</v>
      </c>
      <c r="B11" s="18">
        <v>7</v>
      </c>
      <c r="C11" s="22">
        <v>1328115191.0171254</v>
      </c>
      <c r="D11" s="23">
        <v>1329880671.323267</v>
      </c>
      <c r="E11" s="23">
        <f t="shared" si="0"/>
        <v>-1765480.3061416149</v>
      </c>
      <c r="F11" s="23">
        <v>555.92425131658092</v>
      </c>
      <c r="G11" s="23">
        <f t="shared" si="1"/>
        <v>-1764924.3818902983</v>
      </c>
      <c r="H11" s="22">
        <v>-1764924.3818904329</v>
      </c>
      <c r="I11" s="23">
        <v>0</v>
      </c>
      <c r="J11" s="23">
        <v>-140876.25</v>
      </c>
      <c r="K11" s="24">
        <f t="shared" si="2"/>
        <v>-140876.25</v>
      </c>
    </row>
    <row r="12" spans="1:12" x14ac:dyDescent="0.2">
      <c r="A12" s="17" t="s">
        <v>21</v>
      </c>
      <c r="B12" s="18">
        <v>8</v>
      </c>
      <c r="C12" s="22">
        <v>1404869952.8157759</v>
      </c>
      <c r="D12" s="23">
        <v>1374588966.0130439</v>
      </c>
      <c r="E12" s="23">
        <f t="shared" si="0"/>
        <v>30280986.802731991</v>
      </c>
      <c r="F12" s="23">
        <v>-10889.345664129194</v>
      </c>
      <c r="G12" s="23">
        <f t="shared" si="1"/>
        <v>30270097.457067862</v>
      </c>
      <c r="H12" s="22">
        <v>25135048.728533998</v>
      </c>
      <c r="I12" s="23">
        <v>5135048.7285339981</v>
      </c>
      <c r="J12" s="23">
        <v>-28888.2</v>
      </c>
      <c r="K12" s="24">
        <f t="shared" si="2"/>
        <v>5106160.5285339979</v>
      </c>
    </row>
    <row r="13" spans="1:12" x14ac:dyDescent="0.2">
      <c r="A13" s="17" t="s">
        <v>22</v>
      </c>
      <c r="B13" s="18">
        <v>9</v>
      </c>
      <c r="C13" s="22">
        <v>1373029095.7777412</v>
      </c>
      <c r="D13" s="23">
        <v>1336852575.7359295</v>
      </c>
      <c r="E13" s="23">
        <f t="shared" si="0"/>
        <v>36176520.041811705</v>
      </c>
      <c r="F13" s="23">
        <v>-12991.809044456051</v>
      </c>
      <c r="G13" s="23">
        <f t="shared" si="1"/>
        <v>36163528.232767247</v>
      </c>
      <c r="H13" s="22">
        <v>28081764.116383635</v>
      </c>
      <c r="I13" s="23">
        <v>8081764.1163836308</v>
      </c>
      <c r="J13" s="23">
        <v>228424.31</v>
      </c>
      <c r="K13" s="24">
        <f t="shared" si="2"/>
        <v>8310188.4263836304</v>
      </c>
    </row>
    <row r="14" spans="1:12" x14ac:dyDescent="0.2">
      <c r="A14" s="17" t="s">
        <v>23</v>
      </c>
      <c r="B14" s="18">
        <v>10</v>
      </c>
      <c r="C14" s="22">
        <v>1351667526.8192265</v>
      </c>
      <c r="D14" s="23">
        <v>1386507506.9778061</v>
      </c>
      <c r="E14" s="23">
        <f t="shared" si="0"/>
        <v>-34839980.158579588</v>
      </c>
      <c r="F14" s="23">
        <v>12162.637073359452</v>
      </c>
      <c r="G14" s="23">
        <f t="shared" si="1"/>
        <v>-34827817.521506228</v>
      </c>
      <c r="H14" s="22">
        <v>-27413908.760753103</v>
      </c>
      <c r="I14" s="23">
        <v>-7413908.7607531026</v>
      </c>
      <c r="J14" s="23">
        <v>235834.50999999998</v>
      </c>
      <c r="K14" s="24">
        <f t="shared" si="2"/>
        <v>-7178074.2507531028</v>
      </c>
    </row>
    <row r="15" spans="1:12" x14ac:dyDescent="0.2">
      <c r="A15" s="17" t="s">
        <v>24</v>
      </c>
      <c r="B15" s="18">
        <v>11</v>
      </c>
      <c r="C15" s="22">
        <v>1291380391.3549569</v>
      </c>
      <c r="D15" s="23">
        <v>1317033977.9436071</v>
      </c>
      <c r="E15" s="23">
        <f>C15-D15</f>
        <v>-25653586.588650227</v>
      </c>
      <c r="F15" s="23">
        <v>9022.6316473116167</v>
      </c>
      <c r="G15" s="23">
        <f t="shared" si="1"/>
        <v>-25644563.957002915</v>
      </c>
      <c r="H15" s="22">
        <v>-22822281.978501365</v>
      </c>
      <c r="I15" s="23">
        <v>-2822281.9785013627</v>
      </c>
      <c r="J15" s="23">
        <v>-222321.80999999994</v>
      </c>
      <c r="K15" s="24">
        <f t="shared" si="2"/>
        <v>-3044603.7885013628</v>
      </c>
    </row>
    <row r="16" spans="1:12" x14ac:dyDescent="0.2">
      <c r="A16" s="17" t="s">
        <v>25</v>
      </c>
      <c r="B16" s="18">
        <v>12</v>
      </c>
      <c r="C16" s="22">
        <v>1274102997.3475122</v>
      </c>
      <c r="D16" s="23">
        <v>1311927834.4576819</v>
      </c>
      <c r="E16" s="23">
        <f t="shared" si="0"/>
        <v>-37824837.110169649</v>
      </c>
      <c r="F16" s="23">
        <v>12898.926999314688</v>
      </c>
      <c r="G16" s="23">
        <f t="shared" si="1"/>
        <v>-37811938.183170334</v>
      </c>
      <c r="H16" s="22">
        <v>-28905969.091585163</v>
      </c>
      <c r="I16" s="23">
        <v>-8905969.0915851612</v>
      </c>
      <c r="J16" s="23">
        <v>-212000.63</v>
      </c>
      <c r="K16" s="24">
        <f t="shared" si="2"/>
        <v>-9117969.721585162</v>
      </c>
    </row>
    <row r="17" spans="1:11" x14ac:dyDescent="0.2">
      <c r="A17" s="17" t="s">
        <v>26</v>
      </c>
      <c r="B17" s="18">
        <v>13</v>
      </c>
      <c r="C17" s="22">
        <v>1287974217.5695443</v>
      </c>
      <c r="D17" s="23">
        <v>1247832650.56845</v>
      </c>
      <c r="E17" s="23">
        <f>C17-D17</f>
        <v>40141567.001094341</v>
      </c>
      <c r="F17" s="23">
        <v>-14457.79717623035</v>
      </c>
      <c r="G17" s="23">
        <f>E17+F17</f>
        <v>40127109.203918114</v>
      </c>
      <c r="H17" s="22">
        <v>30012710.920391813</v>
      </c>
      <c r="I17" s="23">
        <v>10114398.283526303</v>
      </c>
      <c r="J17" s="23">
        <v>-146534.67000000004</v>
      </c>
      <c r="K17" s="24">
        <f>SUM(I17:J17)</f>
        <v>9967863.6135263033</v>
      </c>
    </row>
    <row r="18" spans="1:11" x14ac:dyDescent="0.2">
      <c r="A18" s="17" t="s">
        <v>27</v>
      </c>
      <c r="B18" s="18">
        <v>14</v>
      </c>
      <c r="C18" s="22">
        <v>1236017951.6984074</v>
      </c>
      <c r="D18" s="23">
        <v>1227281051.4889779</v>
      </c>
      <c r="E18" s="23">
        <f>C18-D18</f>
        <v>8736900.2094295025</v>
      </c>
      <c r="F18" s="23">
        <v>-3045.6834130075295</v>
      </c>
      <c r="G18" s="23">
        <f>E18+F18</f>
        <v>8733854.5260164943</v>
      </c>
      <c r="H18" s="22">
        <v>8733854.5260164347</v>
      </c>
      <c r="I18" s="23">
        <v>0</v>
      </c>
      <c r="J18" s="23">
        <v>125397.24999999996</v>
      </c>
      <c r="K18" s="24">
        <f>SUM(I18:J18)</f>
        <v>125397.24999999996</v>
      </c>
    </row>
    <row r="19" spans="1:11" x14ac:dyDescent="0.2">
      <c r="A19" s="25" t="s">
        <v>28</v>
      </c>
      <c r="B19" s="26"/>
      <c r="C19" s="27">
        <f>SUM(C5:C18)</f>
        <v>16135976916.96867</v>
      </c>
      <c r="D19" s="27">
        <f t="shared" ref="D19:K19" si="3">SUM(D5:D18)</f>
        <v>16122636524.96253</v>
      </c>
      <c r="E19" s="27">
        <f t="shared" si="3"/>
        <v>13340392.006140828</v>
      </c>
      <c r="F19" s="27">
        <f t="shared" si="3"/>
        <v>-17055.585903803491</v>
      </c>
      <c r="G19" s="27">
        <f>SUM(G5:G18)</f>
        <v>13323336.420237025</v>
      </c>
      <c r="H19" s="27">
        <f t="shared" si="3"/>
        <v>9464958.4624784384</v>
      </c>
      <c r="I19" s="27">
        <f t="shared" si="3"/>
        <v>3858377.9577585738</v>
      </c>
      <c r="J19" s="27">
        <f t="shared" si="3"/>
        <v>890347.8600000001</v>
      </c>
      <c r="K19" s="28">
        <f t="shared" si="3"/>
        <v>4748725.8177585714</v>
      </c>
    </row>
    <row r="21" spans="1:11" x14ac:dyDescent="0.2">
      <c r="A21" s="29" t="s">
        <v>29</v>
      </c>
    </row>
    <row r="26" spans="1:11" x14ac:dyDescent="0.2">
      <c r="K26" s="30"/>
    </row>
  </sheetData>
  <mergeCells count="1">
    <mergeCell ref="H3:K3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zoomScale="90" zoomScaleNormal="90" workbookViewId="0">
      <selection activeCell="H40" sqref="H40"/>
    </sheetView>
  </sheetViews>
  <sheetFormatPr defaultColWidth="9.140625" defaultRowHeight="12.75" x14ac:dyDescent="0.2"/>
  <cols>
    <col min="1" max="1" width="5.140625" style="31" customWidth="1"/>
    <col min="2" max="2" width="48.140625" style="31" customWidth="1"/>
    <col min="3" max="3" width="7" style="31" customWidth="1"/>
    <col min="4" max="4" width="17.85546875" style="31" bestFit="1" customWidth="1"/>
    <col min="5" max="5" width="11.85546875" style="31" customWidth="1"/>
    <col min="6" max="6" width="3.42578125" style="31" bestFit="1" customWidth="1"/>
    <col min="7" max="7" width="3.28515625" style="31" bestFit="1" customWidth="1"/>
    <col min="8" max="8" width="15.28515625" style="31" bestFit="1" customWidth="1"/>
    <col min="9" max="9" width="17.28515625" style="31" bestFit="1" customWidth="1" collapsed="1"/>
    <col min="10" max="16384" width="9.140625" style="31"/>
  </cols>
  <sheetData>
    <row r="1" spans="1:16" ht="15.6" customHeight="1" x14ac:dyDescent="0.2">
      <c r="G1" s="32"/>
    </row>
    <row r="2" spans="1:16" ht="15.6" customHeight="1" x14ac:dyDescent="0.2">
      <c r="G2" s="32"/>
    </row>
    <row r="3" spans="1:16" ht="15.6" customHeight="1" x14ac:dyDescent="0.2">
      <c r="A3" s="33" t="s">
        <v>30</v>
      </c>
      <c r="B3" s="33"/>
      <c r="C3" s="33"/>
      <c r="D3" s="33"/>
      <c r="E3" s="33"/>
      <c r="F3" s="33"/>
      <c r="G3" s="33"/>
      <c r="H3" s="34"/>
      <c r="I3" s="35"/>
    </row>
    <row r="4" spans="1:16" ht="15.6" customHeight="1" x14ac:dyDescent="0.2">
      <c r="A4" s="33" t="s">
        <v>31</v>
      </c>
      <c r="B4" s="33"/>
      <c r="C4" s="33"/>
      <c r="D4" s="33"/>
      <c r="E4" s="33"/>
      <c r="F4" s="33"/>
      <c r="G4" s="33"/>
      <c r="H4" s="34"/>
      <c r="I4" s="35"/>
    </row>
    <row r="5" spans="1:16" ht="15.6" customHeight="1" x14ac:dyDescent="0.2">
      <c r="A5" s="33" t="s">
        <v>32</v>
      </c>
      <c r="B5" s="33"/>
      <c r="C5" s="33"/>
      <c r="D5" s="33"/>
      <c r="E5" s="33"/>
      <c r="F5" s="33"/>
      <c r="G5" s="33"/>
      <c r="H5" s="34"/>
      <c r="I5" s="35"/>
    </row>
    <row r="6" spans="1:16" ht="15.6" customHeight="1" x14ac:dyDescent="0.25">
      <c r="B6" s="36"/>
      <c r="C6" s="37"/>
      <c r="D6" s="37"/>
      <c r="E6" s="38"/>
      <c r="F6" s="37"/>
      <c r="G6" s="37"/>
      <c r="H6" s="37"/>
      <c r="I6" s="35"/>
    </row>
    <row r="7" spans="1:16" ht="18" customHeight="1" x14ac:dyDescent="0.2">
      <c r="A7" s="39" t="s">
        <v>33</v>
      </c>
      <c r="B7" s="40"/>
      <c r="C7" s="40"/>
      <c r="D7" s="40"/>
      <c r="E7" s="40"/>
      <c r="F7" s="40"/>
      <c r="G7" s="41"/>
      <c r="H7" s="42"/>
      <c r="I7" s="37"/>
      <c r="J7" s="37"/>
      <c r="K7" s="37"/>
      <c r="L7" s="37"/>
      <c r="M7" s="37"/>
      <c r="N7" s="37"/>
      <c r="O7" s="37"/>
      <c r="P7" s="37"/>
    </row>
    <row r="8" spans="1:16" ht="18" customHeight="1" x14ac:dyDescent="0.25">
      <c r="A8" s="43"/>
      <c r="B8" s="44"/>
      <c r="C8" s="43"/>
      <c r="D8" s="45"/>
      <c r="E8" s="37"/>
      <c r="F8" s="46"/>
      <c r="G8" s="37"/>
      <c r="H8" s="47"/>
      <c r="I8" s="48"/>
      <c r="J8" s="48"/>
      <c r="K8" s="48"/>
      <c r="L8" s="48"/>
      <c r="M8" s="48"/>
      <c r="N8" s="48"/>
      <c r="O8" s="48"/>
      <c r="P8" s="48"/>
    </row>
    <row r="9" spans="1:16" x14ac:dyDescent="0.2">
      <c r="A9" s="43" t="s">
        <v>34</v>
      </c>
      <c r="B9" s="49"/>
      <c r="C9" s="43"/>
      <c r="D9" s="50" t="s">
        <v>35</v>
      </c>
      <c r="E9" s="51"/>
      <c r="F9" s="51"/>
      <c r="G9" s="51"/>
      <c r="H9" s="47"/>
      <c r="I9" s="52"/>
      <c r="J9" s="53"/>
      <c r="K9" s="53"/>
      <c r="L9" s="53"/>
      <c r="M9" s="53"/>
      <c r="N9" s="53"/>
      <c r="O9" s="53"/>
      <c r="P9" s="53"/>
    </row>
    <row r="10" spans="1:16" x14ac:dyDescent="0.2">
      <c r="A10" s="43">
        <v>3</v>
      </c>
      <c r="B10" s="54" t="s">
        <v>36</v>
      </c>
      <c r="C10" s="43"/>
      <c r="D10" s="55">
        <f>'KJB-3 p 7-8'!I199</f>
        <v>266284700.80281952</v>
      </c>
      <c r="E10" s="51" t="s">
        <v>37</v>
      </c>
      <c r="F10" s="51"/>
      <c r="G10" s="51"/>
      <c r="I10" s="56"/>
      <c r="J10" s="53"/>
      <c r="K10" s="53"/>
      <c r="L10" s="53"/>
      <c r="M10" s="53"/>
      <c r="N10" s="53"/>
      <c r="O10" s="53"/>
      <c r="P10" s="53"/>
    </row>
    <row r="11" spans="1:16" x14ac:dyDescent="0.2">
      <c r="A11" s="43">
        <v>4</v>
      </c>
      <c r="B11" s="54" t="s">
        <v>38</v>
      </c>
      <c r="C11" s="43"/>
      <c r="D11" s="57">
        <f>'KJB-3 p 10 '!D10</f>
        <v>91215647.577500045</v>
      </c>
      <c r="E11" s="51"/>
      <c r="F11" s="51"/>
      <c r="G11" s="51"/>
      <c r="H11" s="58"/>
      <c r="I11" s="59"/>
      <c r="J11" s="53"/>
      <c r="K11" s="53"/>
      <c r="L11" s="53"/>
      <c r="M11" s="53"/>
      <c r="N11" s="53"/>
      <c r="O11" s="53"/>
      <c r="P11" s="53"/>
    </row>
    <row r="12" spans="1:16" x14ac:dyDescent="0.2">
      <c r="A12" s="43">
        <v>5</v>
      </c>
      <c r="B12" s="54" t="s">
        <v>39</v>
      </c>
      <c r="C12" s="43"/>
      <c r="D12" s="60">
        <f>'KJB-3 p 10 '!D11</f>
        <v>2127242636.0042129</v>
      </c>
      <c r="E12" s="45"/>
      <c r="F12" s="51"/>
      <c r="G12" s="51"/>
      <c r="H12" s="45"/>
      <c r="I12" s="59"/>
      <c r="J12" s="53"/>
      <c r="K12" s="53"/>
      <c r="L12" s="53"/>
      <c r="M12" s="53"/>
      <c r="N12" s="53"/>
      <c r="O12" s="53"/>
      <c r="P12" s="53"/>
    </row>
    <row r="13" spans="1:16" x14ac:dyDescent="0.2">
      <c r="A13" s="43">
        <v>6</v>
      </c>
      <c r="B13" s="37"/>
      <c r="C13" s="37"/>
      <c r="D13" s="61">
        <f>SUM(D10:D12)</f>
        <v>2484742984.3845325</v>
      </c>
      <c r="E13" s="37"/>
      <c r="F13" s="51"/>
      <c r="G13" s="51"/>
      <c r="H13" s="62"/>
      <c r="I13" s="63"/>
      <c r="J13" s="64"/>
      <c r="K13" s="64"/>
      <c r="L13" s="64"/>
      <c r="M13" s="64"/>
      <c r="N13" s="64"/>
      <c r="O13" s="64"/>
      <c r="P13" s="64"/>
    </row>
    <row r="14" spans="1:16" x14ac:dyDescent="0.2">
      <c r="A14" s="43">
        <v>7</v>
      </c>
      <c r="B14" s="54" t="s">
        <v>40</v>
      </c>
      <c r="C14" s="65"/>
      <c r="D14" s="66">
        <v>6.6900000000000001E-2</v>
      </c>
      <c r="E14" s="67"/>
      <c r="F14" s="51"/>
      <c r="G14" s="51"/>
      <c r="H14" s="62"/>
      <c r="I14" s="68"/>
      <c r="J14" s="69"/>
      <c r="K14" s="69"/>
      <c r="L14" s="69"/>
      <c r="M14" s="69"/>
      <c r="N14" s="69"/>
      <c r="O14" s="69"/>
      <c r="P14" s="69"/>
    </row>
    <row r="15" spans="1:16" x14ac:dyDescent="0.2">
      <c r="A15" s="43">
        <v>8</v>
      </c>
      <c r="B15" s="70"/>
      <c r="C15" s="43"/>
      <c r="D15" s="71"/>
      <c r="E15" s="34" t="s">
        <v>41</v>
      </c>
      <c r="F15" s="51"/>
      <c r="G15" s="51"/>
      <c r="H15" s="72"/>
      <c r="I15" s="68"/>
      <c r="J15" s="52"/>
      <c r="K15" s="52"/>
      <c r="L15" s="52"/>
      <c r="M15" s="52"/>
      <c r="N15" s="52"/>
      <c r="O15" s="52"/>
      <c r="P15" s="52"/>
    </row>
    <row r="16" spans="1:16" x14ac:dyDescent="0.2">
      <c r="A16" s="43">
        <v>9</v>
      </c>
      <c r="B16" s="73"/>
      <c r="C16" s="43"/>
      <c r="D16" s="58"/>
      <c r="E16" s="74" t="s">
        <v>42</v>
      </c>
      <c r="F16" s="37"/>
      <c r="G16" s="37"/>
      <c r="H16" s="75"/>
      <c r="I16" s="76"/>
      <c r="J16" s="52"/>
      <c r="K16" s="52"/>
      <c r="L16" s="52"/>
      <c r="M16" s="52"/>
      <c r="N16" s="52"/>
      <c r="O16" s="52"/>
      <c r="P16" s="52"/>
    </row>
    <row r="17" spans="1:16" x14ac:dyDescent="0.2">
      <c r="A17" s="43" t="s">
        <v>43</v>
      </c>
      <c r="B17" s="54"/>
      <c r="C17" s="43"/>
      <c r="D17" s="58"/>
      <c r="E17" s="50" t="s">
        <v>44</v>
      </c>
      <c r="F17" s="37"/>
      <c r="G17" s="37"/>
      <c r="H17" s="75"/>
      <c r="I17" s="76"/>
      <c r="J17" s="52"/>
      <c r="K17" s="52"/>
      <c r="L17" s="52"/>
      <c r="M17" s="52"/>
      <c r="N17" s="52"/>
      <c r="O17" s="52"/>
      <c r="P17" s="52"/>
    </row>
    <row r="18" spans="1:16" x14ac:dyDescent="0.2">
      <c r="A18" s="43">
        <v>10</v>
      </c>
      <c r="B18" s="77" t="s">
        <v>45</v>
      </c>
      <c r="C18" s="78"/>
      <c r="D18" s="55">
        <f>'KJB-3 p 6'!R48</f>
        <v>27406842</v>
      </c>
      <c r="E18" s="79">
        <f t="shared" ref="E18:E40" si="0">D18/$D$44</f>
        <v>1.3358389910843691</v>
      </c>
      <c r="F18" s="80"/>
      <c r="G18" s="80" t="s">
        <v>46</v>
      </c>
      <c r="H18" s="58"/>
      <c r="I18" s="81"/>
      <c r="J18" s="80"/>
      <c r="K18" s="80"/>
      <c r="L18" s="80"/>
      <c r="M18" s="80"/>
      <c r="N18" s="80"/>
      <c r="O18" s="80"/>
      <c r="P18" s="80"/>
    </row>
    <row r="19" spans="1:16" x14ac:dyDescent="0.2">
      <c r="A19" s="43" t="s">
        <v>47</v>
      </c>
      <c r="B19" s="77" t="s">
        <v>48</v>
      </c>
      <c r="C19" s="78"/>
      <c r="D19" s="57">
        <f>'KJB-3 p 6'!R56</f>
        <v>2460253.8280000002</v>
      </c>
      <c r="E19" s="79">
        <f t="shared" si="0"/>
        <v>0.11991542080648976</v>
      </c>
      <c r="F19" s="80"/>
      <c r="G19" s="80" t="s">
        <v>46</v>
      </c>
      <c r="H19" s="58"/>
      <c r="I19" s="81"/>
      <c r="J19" s="80"/>
      <c r="K19" s="80"/>
      <c r="L19" s="80"/>
      <c r="M19" s="80"/>
      <c r="N19" s="80"/>
      <c r="O19" s="80"/>
      <c r="P19" s="80"/>
    </row>
    <row r="20" spans="1:16" x14ac:dyDescent="0.2">
      <c r="A20" s="43">
        <v>11</v>
      </c>
      <c r="B20" s="80" t="s">
        <v>49</v>
      </c>
      <c r="C20" s="78"/>
      <c r="D20" s="57">
        <f>'KJB-3 p 6'!R7</f>
        <v>9388195.112207314</v>
      </c>
      <c r="E20" s="79">
        <f t="shared" si="0"/>
        <v>0.45759073908603637</v>
      </c>
      <c r="F20" s="80" t="s">
        <v>50</v>
      </c>
      <c r="G20" s="80"/>
      <c r="H20" s="82"/>
      <c r="I20" s="81"/>
      <c r="J20" s="80"/>
      <c r="K20" s="80"/>
      <c r="L20" s="80"/>
      <c r="M20" s="80"/>
      <c r="N20" s="80"/>
      <c r="O20" s="80"/>
      <c r="P20" s="80"/>
    </row>
    <row r="21" spans="1:16" x14ac:dyDescent="0.2">
      <c r="A21" s="43">
        <v>12</v>
      </c>
      <c r="B21" s="80" t="s">
        <v>51</v>
      </c>
      <c r="C21" s="78"/>
      <c r="D21" s="57">
        <f>'KJB-3 p 6'!R8</f>
        <v>221111460.89084968</v>
      </c>
      <c r="E21" s="79">
        <f t="shared" si="0"/>
        <v>10.777210699197799</v>
      </c>
      <c r="F21" s="80" t="s">
        <v>50</v>
      </c>
      <c r="G21" s="80"/>
      <c r="H21" s="83"/>
      <c r="I21" s="57"/>
      <c r="J21" s="80"/>
      <c r="K21" s="80"/>
      <c r="L21" s="80"/>
      <c r="M21" s="80"/>
      <c r="N21" s="80"/>
      <c r="O21" s="80"/>
      <c r="P21" s="80"/>
    </row>
    <row r="22" spans="1:16" x14ac:dyDescent="0.2">
      <c r="A22" s="43">
        <v>13</v>
      </c>
      <c r="B22" s="37" t="s">
        <v>52</v>
      </c>
      <c r="C22" s="37"/>
      <c r="D22" s="57">
        <v>79489978</v>
      </c>
      <c r="E22" s="79">
        <f t="shared" si="0"/>
        <v>3.8744271234474477</v>
      </c>
      <c r="F22" s="80"/>
      <c r="G22" s="80" t="s">
        <v>46</v>
      </c>
      <c r="H22" s="83"/>
      <c r="I22" s="81"/>
      <c r="J22" s="80"/>
      <c r="K22" s="80"/>
      <c r="L22" s="80"/>
      <c r="M22" s="80"/>
      <c r="N22" s="80"/>
      <c r="O22" s="80"/>
      <c r="P22" s="80"/>
    </row>
    <row r="23" spans="1:16" x14ac:dyDescent="0.2">
      <c r="A23" s="43">
        <v>14</v>
      </c>
      <c r="B23" s="37" t="s">
        <v>53</v>
      </c>
      <c r="C23" s="37"/>
      <c r="D23" s="57">
        <v>366746890</v>
      </c>
      <c r="E23" s="79">
        <f t="shared" si="0"/>
        <v>17.875638335891821</v>
      </c>
      <c r="F23" s="80"/>
      <c r="G23" s="80" t="s">
        <v>46</v>
      </c>
      <c r="H23" s="83"/>
      <c r="I23" s="81"/>
      <c r="J23" s="80"/>
      <c r="K23" s="80"/>
      <c r="L23" s="80"/>
      <c r="M23" s="80"/>
      <c r="N23" s="80"/>
      <c r="O23" s="80"/>
      <c r="P23" s="80"/>
    </row>
    <row r="24" spans="1:16" x14ac:dyDescent="0.2">
      <c r="A24" s="84">
        <v>15</v>
      </c>
      <c r="B24" s="37" t="s">
        <v>54</v>
      </c>
      <c r="C24" s="37"/>
      <c r="D24" s="57">
        <f>'KJB-3 p 6'!R11</f>
        <v>6588076.0587160019</v>
      </c>
      <c r="E24" s="79">
        <f t="shared" si="0"/>
        <v>0.32110992121829546</v>
      </c>
      <c r="F24" s="80" t="s">
        <v>50</v>
      </c>
      <c r="G24" s="80"/>
      <c r="H24" s="83"/>
      <c r="I24" s="81"/>
      <c r="J24" s="80"/>
      <c r="K24" s="80"/>
      <c r="L24" s="80"/>
      <c r="M24" s="80"/>
      <c r="N24" s="80"/>
      <c r="O24" s="80"/>
      <c r="P24" s="80"/>
    </row>
    <row r="25" spans="1:16" x14ac:dyDescent="0.2">
      <c r="A25" s="84" t="s">
        <v>55</v>
      </c>
      <c r="B25" s="85" t="s">
        <v>56</v>
      </c>
      <c r="C25" s="37"/>
      <c r="D25" s="57">
        <f>'KJB-3 p 6'!R12</f>
        <v>7475380.0199999996</v>
      </c>
      <c r="E25" s="79">
        <f t="shared" si="0"/>
        <v>0.36435807175044282</v>
      </c>
      <c r="F25" s="80" t="s">
        <v>50</v>
      </c>
      <c r="G25" s="80"/>
      <c r="H25" s="83"/>
      <c r="I25" s="81"/>
      <c r="J25" s="80"/>
      <c r="K25" s="80"/>
      <c r="L25" s="80"/>
      <c r="M25" s="80"/>
      <c r="N25" s="80"/>
      <c r="O25" s="80"/>
      <c r="P25" s="80"/>
    </row>
    <row r="26" spans="1:16" x14ac:dyDescent="0.2">
      <c r="A26" s="84" t="s">
        <v>57</v>
      </c>
      <c r="B26" s="85" t="s">
        <v>58</v>
      </c>
      <c r="C26" s="37"/>
      <c r="D26" s="57">
        <f>'KJB-3 p 6'!R13</f>
        <v>2719399.9076759159</v>
      </c>
      <c r="E26" s="79">
        <f t="shared" si="0"/>
        <v>0.13254647978138898</v>
      </c>
      <c r="F26" s="80" t="s">
        <v>50</v>
      </c>
      <c r="G26" s="80"/>
      <c r="H26" s="83"/>
      <c r="I26" s="81"/>
      <c r="J26" s="80"/>
      <c r="K26" s="80"/>
      <c r="L26" s="80"/>
      <c r="M26" s="80"/>
      <c r="N26" s="80"/>
      <c r="O26" s="80"/>
      <c r="P26" s="80"/>
    </row>
    <row r="27" spans="1:16" x14ac:dyDescent="0.2">
      <c r="A27" s="84" t="s">
        <v>59</v>
      </c>
      <c r="B27" s="85" t="s">
        <v>60</v>
      </c>
      <c r="C27" s="37"/>
      <c r="D27" s="57">
        <f>'KJB-3 p 6'!R14</f>
        <v>1750088.1682999998</v>
      </c>
      <c r="E27" s="79">
        <f t="shared" si="0"/>
        <v>8.5301181838117773E-2</v>
      </c>
      <c r="F27" s="80" t="s">
        <v>50</v>
      </c>
      <c r="G27" s="80"/>
      <c r="H27" s="83"/>
      <c r="I27" s="81"/>
      <c r="J27" s="80"/>
      <c r="K27" s="80"/>
      <c r="L27" s="80"/>
      <c r="M27" s="80"/>
      <c r="N27" s="80"/>
      <c r="O27" s="80"/>
      <c r="P27" s="80"/>
    </row>
    <row r="28" spans="1:16" x14ac:dyDescent="0.2">
      <c r="A28" s="84" t="s">
        <v>61</v>
      </c>
      <c r="B28" s="85" t="s">
        <v>62</v>
      </c>
      <c r="C28" s="37"/>
      <c r="D28" s="57">
        <f>'KJB-3 p 6'!R15</f>
        <v>1974600.0099999995</v>
      </c>
      <c r="E28" s="79">
        <f t="shared" si="0"/>
        <v>9.6244130759522914E-2</v>
      </c>
      <c r="F28" s="80" t="s">
        <v>50</v>
      </c>
      <c r="G28" s="80"/>
      <c r="H28" s="83"/>
      <c r="I28" s="81"/>
      <c r="J28" s="80"/>
      <c r="K28" s="80"/>
      <c r="L28" s="80"/>
      <c r="M28" s="80"/>
      <c r="N28" s="80"/>
      <c r="O28" s="80"/>
      <c r="P28" s="80"/>
    </row>
    <row r="29" spans="1:16" x14ac:dyDescent="0.2">
      <c r="A29" s="43">
        <v>16</v>
      </c>
      <c r="B29" s="37" t="s">
        <v>63</v>
      </c>
      <c r="C29" s="37"/>
      <c r="D29" s="57">
        <v>170933075</v>
      </c>
      <c r="E29" s="79">
        <f t="shared" si="0"/>
        <v>8.3314621382116485</v>
      </c>
      <c r="F29" s="80"/>
      <c r="G29" s="80" t="s">
        <v>46</v>
      </c>
      <c r="H29" s="83"/>
      <c r="I29" s="81"/>
      <c r="J29" s="80"/>
      <c r="K29" s="80"/>
      <c r="L29" s="80"/>
      <c r="M29" s="80"/>
      <c r="N29" s="80"/>
      <c r="O29" s="80"/>
      <c r="P29" s="80"/>
    </row>
    <row r="30" spans="1:16" x14ac:dyDescent="0.2">
      <c r="A30" s="43">
        <v>17</v>
      </c>
      <c r="B30" s="37" t="s">
        <v>64</v>
      </c>
      <c r="C30" s="37"/>
      <c r="D30" s="57">
        <f>'KJB-3 p 6'!R31+'KJB-3 p 7-8'!E132</f>
        <v>107440618.03468756</v>
      </c>
      <c r="E30" s="79">
        <f t="shared" si="0"/>
        <v>5.2367714163105008</v>
      </c>
      <c r="F30" s="80"/>
      <c r="G30" s="80" t="s">
        <v>46</v>
      </c>
      <c r="H30" s="83"/>
      <c r="I30" s="86"/>
      <c r="J30" s="80"/>
      <c r="K30" s="80"/>
      <c r="L30" s="80"/>
      <c r="M30" s="80"/>
      <c r="N30" s="80"/>
      <c r="O30" s="80"/>
      <c r="P30" s="80"/>
    </row>
    <row r="31" spans="1:16" x14ac:dyDescent="0.2">
      <c r="A31" s="43">
        <v>18</v>
      </c>
      <c r="B31" s="37" t="s">
        <v>65</v>
      </c>
      <c r="C31" s="37"/>
      <c r="D31" s="57">
        <f>'KJB-3 p 6'!R32</f>
        <v>-8449971</v>
      </c>
      <c r="E31" s="79">
        <f t="shared" si="0"/>
        <v>-0.41186068556647926</v>
      </c>
      <c r="F31" s="80"/>
      <c r="G31" s="80" t="s">
        <v>46</v>
      </c>
      <c r="H31" s="83"/>
      <c r="I31" s="86"/>
      <c r="J31" s="80"/>
      <c r="K31" s="80"/>
      <c r="L31" s="80"/>
      <c r="M31" s="80"/>
      <c r="N31" s="80"/>
      <c r="O31" s="80"/>
      <c r="P31" s="80"/>
    </row>
    <row r="32" spans="1:16" x14ac:dyDescent="0.2">
      <c r="A32" s="43">
        <v>19</v>
      </c>
      <c r="B32" s="37" t="s">
        <v>66</v>
      </c>
      <c r="C32" s="37"/>
      <c r="D32" s="57">
        <f>'KJB-3 p 6'!R16</f>
        <v>117451418.49785465</v>
      </c>
      <c r="E32" s="79">
        <f t="shared" si="0"/>
        <v>5.724708610630957</v>
      </c>
      <c r="F32" s="80" t="s">
        <v>50</v>
      </c>
      <c r="G32" s="80"/>
      <c r="H32" s="83"/>
      <c r="I32" s="81"/>
      <c r="J32" s="37"/>
      <c r="K32" s="37"/>
      <c r="L32" s="37"/>
      <c r="M32" s="37"/>
      <c r="N32" s="37"/>
      <c r="O32" s="37"/>
      <c r="P32" s="37"/>
    </row>
    <row r="33" spans="1:16" x14ac:dyDescent="0.2">
      <c r="A33" s="43" t="s">
        <v>67</v>
      </c>
      <c r="B33" s="1" t="s">
        <v>68</v>
      </c>
      <c r="C33" s="37"/>
      <c r="D33" s="57">
        <f>'KJB-3 p 6'!R44+'KJB-3 p 6'!R45</f>
        <v>1861992</v>
      </c>
      <c r="E33" s="79">
        <f t="shared" si="0"/>
        <v>9.0755495094515692E-2</v>
      </c>
      <c r="F33" s="80"/>
      <c r="G33" s="80" t="s">
        <v>46</v>
      </c>
      <c r="H33" s="83"/>
      <c r="I33" s="81"/>
      <c r="J33" s="37"/>
      <c r="K33" s="37"/>
      <c r="L33" s="37"/>
      <c r="M33" s="37"/>
      <c r="N33" s="37"/>
      <c r="O33" s="37"/>
      <c r="P33" s="37"/>
    </row>
    <row r="34" spans="1:16" x14ac:dyDescent="0.2">
      <c r="A34" s="43">
        <v>20</v>
      </c>
      <c r="B34" s="37" t="s">
        <v>69</v>
      </c>
      <c r="C34" s="37"/>
      <c r="D34" s="57">
        <f>'KJB-3 p 6'!R30</f>
        <v>-46666387</v>
      </c>
      <c r="E34" s="79">
        <f t="shared" si="0"/>
        <v>-2.274569953285122</v>
      </c>
      <c r="F34" s="80"/>
      <c r="G34" s="80" t="s">
        <v>46</v>
      </c>
      <c r="H34" s="83"/>
      <c r="I34" s="81"/>
      <c r="J34" s="37"/>
      <c r="K34" s="37"/>
      <c r="L34" s="37"/>
      <c r="M34" s="37"/>
      <c r="N34" s="37"/>
      <c r="O34" s="37"/>
      <c r="P34" s="37"/>
    </row>
    <row r="35" spans="1:16" x14ac:dyDescent="0.2">
      <c r="A35" s="87">
        <v>21</v>
      </c>
      <c r="B35" s="88" t="s">
        <v>70</v>
      </c>
      <c r="C35" s="37"/>
      <c r="D35" s="57">
        <f>'KJB-3 p 6'!R28</f>
        <v>15489204</v>
      </c>
      <c r="E35" s="79">
        <f t="shared" si="0"/>
        <v>0.75496048191396781</v>
      </c>
      <c r="F35" s="80"/>
      <c r="G35" s="80" t="s">
        <v>46</v>
      </c>
      <c r="H35" s="83"/>
      <c r="I35" s="81"/>
      <c r="J35" s="37"/>
      <c r="K35" s="37"/>
      <c r="L35" s="37"/>
      <c r="M35" s="37"/>
      <c r="N35" s="37"/>
      <c r="O35" s="37"/>
      <c r="P35" s="37"/>
    </row>
    <row r="36" spans="1:16" x14ac:dyDescent="0.2">
      <c r="A36" s="43">
        <v>22</v>
      </c>
      <c r="B36" s="37" t="s">
        <v>71</v>
      </c>
      <c r="C36" s="37"/>
      <c r="D36" s="57">
        <f>'KJB-3 p 6'!R17</f>
        <v>935234.38000000024</v>
      </c>
      <c r="E36" s="79">
        <f t="shared" si="0"/>
        <v>4.5584330752394452E-2</v>
      </c>
      <c r="F36" s="80" t="s">
        <v>50</v>
      </c>
      <c r="G36" s="80"/>
      <c r="H36" s="83"/>
      <c r="I36" s="81"/>
      <c r="J36" s="37"/>
      <c r="K36" s="37"/>
      <c r="L36" s="37"/>
      <c r="M36" s="37"/>
      <c r="N36" s="37"/>
      <c r="O36" s="37"/>
      <c r="P36" s="37"/>
    </row>
    <row r="37" spans="1:16" x14ac:dyDescent="0.2">
      <c r="A37" s="43">
        <v>23</v>
      </c>
      <c r="B37" s="89" t="s">
        <v>72</v>
      </c>
      <c r="C37" s="37" t="s">
        <v>37</v>
      </c>
      <c r="D37" s="57">
        <f>'KJB-3 p 6'!R18</f>
        <v>112666429.66130377</v>
      </c>
      <c r="E37" s="79">
        <f t="shared" si="0"/>
        <v>5.4914831022061596</v>
      </c>
      <c r="F37" s="80" t="s">
        <v>50</v>
      </c>
      <c r="G37" s="80"/>
      <c r="H37" s="83"/>
      <c r="I37" s="81"/>
      <c r="J37" s="37"/>
      <c r="K37" s="37"/>
      <c r="L37" s="37"/>
      <c r="M37" s="37"/>
      <c r="N37" s="37"/>
      <c r="O37" s="37"/>
      <c r="P37" s="37"/>
    </row>
    <row r="38" spans="1:16" x14ac:dyDescent="0.2">
      <c r="A38" s="43">
        <v>24</v>
      </c>
      <c r="B38" s="49" t="s">
        <v>73</v>
      </c>
      <c r="C38" s="78"/>
      <c r="D38" s="57">
        <f>'KJB-3 p 6'!R19</f>
        <v>4204776.2635000004</v>
      </c>
      <c r="E38" s="79">
        <f t="shared" si="0"/>
        <v>0.20494532283469011</v>
      </c>
      <c r="F38" s="80" t="s">
        <v>50</v>
      </c>
      <c r="G38" s="80"/>
      <c r="H38" s="83"/>
      <c r="I38" s="81"/>
      <c r="J38" s="37"/>
      <c r="K38" s="37"/>
      <c r="L38" s="37"/>
      <c r="M38" s="37"/>
      <c r="N38" s="37"/>
      <c r="O38" s="37"/>
      <c r="P38" s="37"/>
    </row>
    <row r="39" spans="1:16" x14ac:dyDescent="0.2">
      <c r="A39" s="43">
        <v>25</v>
      </c>
      <c r="B39" s="49" t="s">
        <v>74</v>
      </c>
      <c r="C39" s="37"/>
      <c r="D39" s="57">
        <v>32301872.96531244</v>
      </c>
      <c r="E39" s="79">
        <f t="shared" si="0"/>
        <v>1.5744280713596417</v>
      </c>
      <c r="F39" s="80"/>
      <c r="G39" s="80" t="s">
        <v>46</v>
      </c>
      <c r="H39" s="83"/>
      <c r="I39" s="81"/>
      <c r="J39" s="37"/>
      <c r="K39" s="37"/>
      <c r="L39" s="37"/>
      <c r="M39" s="37"/>
      <c r="N39" s="37"/>
      <c r="O39" s="37"/>
      <c r="P39" s="37"/>
    </row>
    <row r="40" spans="1:16" ht="13.5" thickBot="1" x14ac:dyDescent="0.25">
      <c r="A40" s="43">
        <f>A39+1</f>
        <v>26</v>
      </c>
      <c r="B40" s="37" t="s">
        <v>75</v>
      </c>
      <c r="C40" s="43"/>
      <c r="D40" s="57">
        <f>'KJB-3 p 6'!R49</f>
        <v>738524.9</v>
      </c>
      <c r="E40" s="79">
        <f t="shared" si="0"/>
        <v>3.5996498878151838E-2</v>
      </c>
      <c r="F40" s="80"/>
      <c r="G40" s="80" t="s">
        <v>46</v>
      </c>
      <c r="H40" s="57"/>
      <c r="I40" s="76"/>
      <c r="J40" s="76"/>
      <c r="K40" s="76"/>
      <c r="L40" s="76"/>
      <c r="M40" s="76"/>
      <c r="N40" s="76"/>
      <c r="O40" s="76"/>
      <c r="P40" s="76"/>
    </row>
    <row r="41" spans="1:16" ht="21.95" customHeight="1" thickBot="1" x14ac:dyDescent="0.25">
      <c r="A41" s="43">
        <f t="shared" ref="A41:A54" si="1">A40+1</f>
        <v>27</v>
      </c>
      <c r="B41" s="90" t="s">
        <v>76</v>
      </c>
      <c r="C41" s="91"/>
      <c r="D41" s="61">
        <f>SUM(D18:D40)</f>
        <v>1236017951.6984076</v>
      </c>
      <c r="E41" s="92">
        <f>SUM(E18:E40)</f>
        <v>60.24484592420275</v>
      </c>
      <c r="F41" s="93" t="s">
        <v>77</v>
      </c>
      <c r="G41" s="94"/>
      <c r="H41" s="83">
        <f>D41-'KJB-3 p 6'!R57</f>
        <v>0</v>
      </c>
      <c r="I41" s="76"/>
      <c r="J41" s="76"/>
      <c r="K41" s="76"/>
      <c r="L41" s="76"/>
      <c r="M41" s="76"/>
      <c r="N41" s="76"/>
      <c r="O41" s="76"/>
      <c r="P41" s="76"/>
    </row>
    <row r="42" spans="1:16" x14ac:dyDescent="0.2">
      <c r="A42" s="43">
        <f t="shared" si="1"/>
        <v>28</v>
      </c>
      <c r="B42" s="37" t="s">
        <v>78</v>
      </c>
      <c r="C42" s="37"/>
      <c r="D42" s="95">
        <f>'KJB-3 p 10 '!D41</f>
        <v>0.95437899999999998</v>
      </c>
      <c r="E42" s="96"/>
      <c r="F42" s="37"/>
      <c r="G42" s="37"/>
      <c r="H42" s="58"/>
      <c r="I42" s="76"/>
      <c r="J42" s="76"/>
      <c r="K42" s="76"/>
      <c r="L42" s="76"/>
      <c r="M42" s="76"/>
      <c r="N42" s="76"/>
      <c r="O42" s="76"/>
      <c r="P42" s="76"/>
    </row>
    <row r="43" spans="1:16" x14ac:dyDescent="0.2">
      <c r="A43" s="43">
        <f t="shared" si="1"/>
        <v>29</v>
      </c>
      <c r="B43" s="37"/>
      <c r="C43" s="37"/>
      <c r="D43" s="61">
        <f>D41/D42</f>
        <v>1295101790.4819863</v>
      </c>
      <c r="E43" s="58"/>
      <c r="F43" s="37"/>
      <c r="G43" s="37"/>
      <c r="H43" s="86"/>
      <c r="I43" s="56"/>
      <c r="J43" s="76"/>
      <c r="K43" s="76"/>
      <c r="L43" s="76"/>
      <c r="M43" s="76"/>
      <c r="N43" s="76"/>
      <c r="O43" s="76"/>
      <c r="P43" s="76"/>
    </row>
    <row r="44" spans="1:16" x14ac:dyDescent="0.2">
      <c r="A44" s="43">
        <f t="shared" si="1"/>
        <v>30</v>
      </c>
      <c r="B44" s="37" t="s">
        <v>79</v>
      </c>
      <c r="C44" s="37"/>
      <c r="D44" s="57">
        <f>'KJB-3 p 6'!R60/1000</f>
        <v>20516575.862</v>
      </c>
      <c r="E44" s="97"/>
      <c r="F44" s="37"/>
      <c r="G44" s="37"/>
      <c r="H44" s="58"/>
      <c r="I44" s="76"/>
      <c r="J44" s="76"/>
      <c r="K44" s="76"/>
      <c r="L44" s="76"/>
      <c r="M44" s="76"/>
      <c r="N44" s="76"/>
      <c r="O44" s="76"/>
      <c r="P44" s="76"/>
    </row>
    <row r="45" spans="1:16" x14ac:dyDescent="0.2">
      <c r="A45" s="43">
        <f t="shared" si="1"/>
        <v>31</v>
      </c>
      <c r="B45" s="98"/>
      <c r="C45" s="37"/>
      <c r="D45" s="86"/>
      <c r="E45" s="86"/>
      <c r="F45" s="37"/>
      <c r="G45" s="37"/>
      <c r="H45" s="58"/>
      <c r="I45" s="76"/>
      <c r="J45" s="76"/>
      <c r="K45" s="76"/>
      <c r="L45" s="76"/>
      <c r="M45" s="76"/>
      <c r="N45" s="76"/>
      <c r="O45" s="76"/>
      <c r="P45" s="76"/>
    </row>
    <row r="46" spans="1:16" x14ac:dyDescent="0.2">
      <c r="A46" s="43">
        <f t="shared" si="1"/>
        <v>32</v>
      </c>
      <c r="B46" s="37"/>
      <c r="C46" s="37"/>
      <c r="D46" s="99" t="s">
        <v>80</v>
      </c>
      <c r="E46" s="100" t="s">
        <v>81</v>
      </c>
      <c r="G46" s="37"/>
      <c r="H46" s="99"/>
      <c r="I46" s="101"/>
      <c r="J46" s="102"/>
      <c r="K46" s="102"/>
      <c r="L46" s="102"/>
      <c r="M46" s="102"/>
      <c r="N46" s="102"/>
      <c r="O46" s="102"/>
      <c r="P46" s="102"/>
    </row>
    <row r="47" spans="1:16" x14ac:dyDescent="0.2">
      <c r="A47" s="43">
        <f t="shared" si="1"/>
        <v>33</v>
      </c>
      <c r="B47" s="37"/>
      <c r="C47" s="37"/>
      <c r="D47" s="103" t="s">
        <v>82</v>
      </c>
      <c r="E47" s="104" t="s">
        <v>82</v>
      </c>
      <c r="G47" s="37"/>
      <c r="H47" s="103"/>
      <c r="I47" s="105"/>
      <c r="J47" s="106"/>
      <c r="K47" s="106"/>
      <c r="L47" s="106"/>
      <c r="M47" s="106"/>
      <c r="N47" s="106"/>
      <c r="O47" s="106"/>
      <c r="P47" s="106"/>
    </row>
    <row r="48" spans="1:16" x14ac:dyDescent="0.2">
      <c r="A48" s="43">
        <f t="shared" si="1"/>
        <v>34</v>
      </c>
      <c r="B48" s="49" t="s">
        <v>83</v>
      </c>
      <c r="C48" s="37"/>
      <c r="D48" s="107" t="s">
        <v>84</v>
      </c>
      <c r="E48" s="108"/>
      <c r="G48" s="37"/>
      <c r="H48" s="109"/>
      <c r="I48" s="110"/>
      <c r="J48" s="110"/>
      <c r="K48" s="111"/>
      <c r="L48" s="112"/>
      <c r="M48" s="113"/>
      <c r="N48" s="80"/>
      <c r="O48" s="111"/>
    </row>
    <row r="49" spans="1:16" x14ac:dyDescent="0.2">
      <c r="A49" s="43">
        <f t="shared" si="1"/>
        <v>35</v>
      </c>
      <c r="B49" s="37" t="s">
        <v>85</v>
      </c>
      <c r="C49" s="37"/>
      <c r="D49" s="79">
        <f>E41</f>
        <v>60.24484592420275</v>
      </c>
      <c r="E49" s="79">
        <f>+E41/$D$42</f>
        <v>63.124655848675161</v>
      </c>
      <c r="G49" s="37"/>
      <c r="H49" s="81"/>
      <c r="I49" s="114"/>
      <c r="J49" s="114"/>
      <c r="K49" s="114"/>
      <c r="L49" s="114"/>
      <c r="M49" s="114"/>
      <c r="N49" s="114"/>
      <c r="O49" s="114"/>
      <c r="P49" s="114"/>
    </row>
    <row r="50" spans="1:16" x14ac:dyDescent="0.2">
      <c r="A50" s="43">
        <f t="shared" si="1"/>
        <v>36</v>
      </c>
      <c r="B50" s="37" t="s">
        <v>86</v>
      </c>
      <c r="C50" s="37" t="str">
        <f>IF(ROUND((D50+D52),3)=ROUND(D51,3),"",(D50+D52)-D51)</f>
        <v/>
      </c>
      <c r="D50" s="79">
        <f>SUMIF($F$13:$F$40,"(a)",E13:E40)</f>
        <v>23.701082590055805</v>
      </c>
      <c r="E50" s="79">
        <f>D50/$D$42</f>
        <v>24.834036153410548</v>
      </c>
      <c r="G50" s="37"/>
      <c r="H50" s="81"/>
      <c r="I50" s="114"/>
      <c r="J50" s="114"/>
      <c r="K50" s="114"/>
      <c r="L50" s="114"/>
      <c r="M50" s="114"/>
      <c r="N50" s="114"/>
      <c r="O50" s="114"/>
      <c r="P50" s="114"/>
    </row>
    <row r="51" spans="1:16" x14ac:dyDescent="0.2">
      <c r="A51" s="43">
        <f t="shared" si="1"/>
        <v>37</v>
      </c>
      <c r="B51" s="37" t="s">
        <v>87</v>
      </c>
      <c r="C51" s="37"/>
      <c r="D51" s="79">
        <f>E41</f>
        <v>60.24484592420275</v>
      </c>
      <c r="E51" s="79">
        <f>D51/$D$42</f>
        <v>63.124655848675161</v>
      </c>
      <c r="G51" s="37"/>
      <c r="H51" s="81"/>
      <c r="I51" s="114"/>
      <c r="J51" s="114"/>
      <c r="K51" s="114"/>
      <c r="L51" s="114"/>
      <c r="M51" s="114"/>
      <c r="N51" s="114"/>
      <c r="O51" s="114"/>
      <c r="P51" s="114"/>
    </row>
    <row r="52" spans="1:16" x14ac:dyDescent="0.2">
      <c r="A52" s="43">
        <f t="shared" si="1"/>
        <v>38</v>
      </c>
      <c r="B52" s="115" t="s">
        <v>88</v>
      </c>
      <c r="C52" s="115"/>
      <c r="D52" s="79">
        <f>SUMIF($G$13:$G$40,"(c)",E13:E40)</f>
        <v>36.543763334146945</v>
      </c>
      <c r="E52" s="79">
        <f>D52/$D$42</f>
        <v>38.29061969526461</v>
      </c>
      <c r="G52" s="37"/>
      <c r="H52" s="81"/>
      <c r="I52" s="57"/>
      <c r="J52" s="114"/>
      <c r="K52" s="114"/>
      <c r="L52" s="114"/>
      <c r="M52" s="114"/>
      <c r="N52" s="114"/>
      <c r="O52" s="114"/>
      <c r="P52" s="114"/>
    </row>
    <row r="53" spans="1:16" ht="12.75" customHeight="1" x14ac:dyDescent="0.2">
      <c r="A53" s="43">
        <f t="shared" si="1"/>
        <v>39</v>
      </c>
      <c r="B53" s="37"/>
      <c r="C53" s="37"/>
      <c r="D53" s="37"/>
      <c r="E53" s="37"/>
      <c r="F53" s="37"/>
      <c r="G53" s="37"/>
      <c r="H53" s="58"/>
      <c r="I53" s="57"/>
      <c r="J53" s="48"/>
      <c r="K53" s="48"/>
      <c r="L53" s="48"/>
      <c r="M53" s="48"/>
      <c r="N53" s="116"/>
      <c r="O53" s="116"/>
      <c r="P53" s="116"/>
    </row>
    <row r="54" spans="1:16" x14ac:dyDescent="0.2">
      <c r="A54" s="43">
        <f t="shared" si="1"/>
        <v>40</v>
      </c>
      <c r="B54" s="37" t="s">
        <v>89</v>
      </c>
      <c r="C54" s="37"/>
      <c r="D54" s="117"/>
      <c r="E54" s="37"/>
      <c r="F54" s="37"/>
      <c r="G54" s="37"/>
      <c r="H54" s="118" t="s">
        <v>37</v>
      </c>
      <c r="I54" s="57"/>
      <c r="J54" s="48"/>
      <c r="K54" s="48"/>
      <c r="L54" s="48"/>
      <c r="M54" s="48"/>
      <c r="N54" s="116"/>
      <c r="O54" s="116"/>
      <c r="P54" s="116"/>
    </row>
    <row r="55" spans="1:16" x14ac:dyDescent="0.2">
      <c r="A55" s="43"/>
      <c r="B55" s="43"/>
      <c r="C55" s="115"/>
      <c r="D55" s="119"/>
      <c r="E55" s="120"/>
      <c r="F55" s="37"/>
      <c r="G55" s="37"/>
      <c r="H55" s="118"/>
      <c r="I55" s="57"/>
      <c r="J55" s="116"/>
      <c r="K55" s="116"/>
      <c r="L55" s="116"/>
      <c r="M55" s="116"/>
      <c r="N55" s="116"/>
      <c r="O55" s="116"/>
      <c r="P55" s="116"/>
    </row>
    <row r="56" spans="1:16" x14ac:dyDescent="0.2">
      <c r="B56" s="98" t="s">
        <v>37</v>
      </c>
      <c r="C56" s="37"/>
      <c r="D56" s="37"/>
      <c r="E56" s="120"/>
      <c r="F56" s="37"/>
      <c r="G56" s="37"/>
      <c r="H56" s="58"/>
      <c r="I56" s="57"/>
      <c r="J56" s="116"/>
      <c r="K56" s="116"/>
      <c r="L56" s="116"/>
      <c r="M56" s="116"/>
      <c r="N56" s="116"/>
      <c r="O56" s="116"/>
      <c r="P56" s="116"/>
    </row>
    <row r="57" spans="1:16" x14ac:dyDescent="0.2">
      <c r="I57" s="57"/>
    </row>
    <row r="58" spans="1:16" x14ac:dyDescent="0.2">
      <c r="I58" s="57"/>
    </row>
    <row r="59" spans="1:16" x14ac:dyDescent="0.2">
      <c r="D59" s="121"/>
      <c r="I59" s="57"/>
    </row>
    <row r="60" spans="1:16" x14ac:dyDescent="0.2">
      <c r="D60" s="121"/>
      <c r="I60" s="57"/>
    </row>
    <row r="93" spans="1:7" x14ac:dyDescent="0.2">
      <c r="A93" s="116"/>
      <c r="B93" s="116"/>
      <c r="C93" s="116"/>
      <c r="D93" s="116"/>
      <c r="E93" s="116"/>
      <c r="F93" s="116"/>
      <c r="G93" s="116"/>
    </row>
    <row r="94" spans="1:7" x14ac:dyDescent="0.2">
      <c r="A94" s="116"/>
      <c r="B94" s="116"/>
      <c r="C94" s="116"/>
      <c r="D94" s="116"/>
      <c r="E94" s="116"/>
      <c r="F94" s="116"/>
      <c r="G94" s="116"/>
    </row>
    <row r="95" spans="1:7" x14ac:dyDescent="0.2">
      <c r="A95" s="116"/>
      <c r="B95" s="116"/>
      <c r="C95" s="116"/>
      <c r="D95" s="116"/>
      <c r="E95" s="116"/>
      <c r="F95" s="116"/>
      <c r="G95" s="116"/>
    </row>
    <row r="96" spans="1:7" x14ac:dyDescent="0.2">
      <c r="A96" s="116"/>
      <c r="B96" s="116"/>
      <c r="C96" s="116"/>
      <c r="D96" s="116"/>
      <c r="E96" s="116"/>
      <c r="F96" s="116"/>
      <c r="G96" s="116"/>
    </row>
    <row r="97" spans="1:7" x14ac:dyDescent="0.2">
      <c r="A97" s="116"/>
      <c r="B97" s="116"/>
      <c r="C97" s="116"/>
      <c r="D97" s="116"/>
      <c r="E97" s="116"/>
      <c r="F97" s="116"/>
      <c r="G97" s="116"/>
    </row>
    <row r="98" spans="1:7" x14ac:dyDescent="0.2">
      <c r="A98" s="116"/>
      <c r="B98" s="116"/>
      <c r="C98" s="116"/>
      <c r="D98" s="116"/>
      <c r="E98" s="116"/>
      <c r="F98" s="116"/>
      <c r="G98" s="116"/>
    </row>
    <row r="99" spans="1:7" x14ac:dyDescent="0.2">
      <c r="A99" s="116"/>
      <c r="B99" s="116"/>
      <c r="C99" s="116"/>
      <c r="D99" s="116"/>
      <c r="E99" s="116"/>
      <c r="F99" s="116"/>
      <c r="G99" s="116"/>
    </row>
    <row r="100" spans="1:7" x14ac:dyDescent="0.2">
      <c r="A100" s="116"/>
      <c r="B100" s="116"/>
      <c r="C100" s="116"/>
      <c r="D100" s="116"/>
      <c r="E100" s="116"/>
      <c r="F100" s="116"/>
      <c r="G100" s="116"/>
    </row>
    <row r="101" spans="1:7" x14ac:dyDescent="0.2">
      <c r="A101" s="116"/>
      <c r="B101" s="116"/>
      <c r="C101" s="116"/>
      <c r="D101" s="116"/>
      <c r="E101" s="116"/>
      <c r="F101" s="116"/>
      <c r="G101" s="116"/>
    </row>
    <row r="102" spans="1:7" x14ac:dyDescent="0.2">
      <c r="A102" s="116"/>
      <c r="B102" s="116"/>
      <c r="C102" s="116"/>
      <c r="D102" s="116"/>
      <c r="E102" s="116"/>
      <c r="F102" s="116"/>
      <c r="G102" s="116"/>
    </row>
    <row r="103" spans="1:7" x14ac:dyDescent="0.2">
      <c r="A103" s="116"/>
      <c r="B103" s="116"/>
      <c r="C103" s="116"/>
      <c r="D103" s="116"/>
      <c r="E103" s="116"/>
      <c r="F103" s="116"/>
      <c r="G103" s="116"/>
    </row>
    <row r="104" spans="1:7" x14ac:dyDescent="0.2">
      <c r="A104" s="116"/>
      <c r="B104" s="116"/>
      <c r="C104" s="116"/>
      <c r="D104" s="116"/>
      <c r="E104" s="116"/>
      <c r="F104" s="116"/>
      <c r="G104" s="116"/>
    </row>
    <row r="105" spans="1:7" x14ac:dyDescent="0.2">
      <c r="A105" s="116"/>
      <c r="B105" s="116"/>
      <c r="C105" s="116"/>
      <c r="D105" s="116"/>
      <c r="E105" s="116"/>
      <c r="F105" s="116"/>
      <c r="G105" s="116"/>
    </row>
    <row r="106" spans="1:7" x14ac:dyDescent="0.2">
      <c r="A106" s="116"/>
      <c r="B106" s="116"/>
      <c r="C106" s="116"/>
      <c r="D106" s="116"/>
      <c r="E106" s="116"/>
      <c r="F106" s="116"/>
      <c r="G106" s="116"/>
    </row>
    <row r="107" spans="1:7" x14ac:dyDescent="0.2">
      <c r="A107" s="116"/>
      <c r="B107" s="116"/>
      <c r="C107" s="116"/>
      <c r="D107" s="116"/>
      <c r="E107" s="116"/>
      <c r="F107" s="116"/>
      <c r="G107" s="116"/>
    </row>
    <row r="108" spans="1:7" x14ac:dyDescent="0.2">
      <c r="A108" s="116"/>
      <c r="B108" s="116"/>
      <c r="C108" s="116"/>
      <c r="D108" s="116"/>
      <c r="E108" s="116"/>
      <c r="F108" s="116"/>
      <c r="G108" s="116"/>
    </row>
    <row r="109" spans="1:7" x14ac:dyDescent="0.2">
      <c r="A109" s="116"/>
      <c r="B109" s="116"/>
      <c r="C109" s="116"/>
      <c r="D109" s="116"/>
      <c r="E109" s="116"/>
      <c r="F109" s="116"/>
      <c r="G109" s="116"/>
    </row>
    <row r="110" spans="1:7" x14ac:dyDescent="0.2">
      <c r="A110" s="116"/>
      <c r="B110" s="116"/>
      <c r="C110" s="116"/>
      <c r="D110" s="116"/>
      <c r="E110" s="116"/>
      <c r="F110" s="116"/>
      <c r="G110" s="116"/>
    </row>
    <row r="111" spans="1:7" x14ac:dyDescent="0.2">
      <c r="A111" s="116"/>
      <c r="B111" s="116"/>
      <c r="C111" s="116"/>
      <c r="D111" s="116"/>
      <c r="E111" s="116"/>
      <c r="F111" s="116"/>
      <c r="G111" s="116"/>
    </row>
    <row r="112" spans="1:7" x14ac:dyDescent="0.2">
      <c r="A112" s="116"/>
      <c r="B112" s="116"/>
      <c r="C112" s="116"/>
      <c r="D112" s="116"/>
      <c r="E112" s="116"/>
      <c r="F112" s="116"/>
      <c r="G112" s="116"/>
    </row>
    <row r="113" spans="1:7" x14ac:dyDescent="0.2">
      <c r="A113" s="116"/>
      <c r="B113" s="116"/>
      <c r="C113" s="116"/>
      <c r="D113" s="116"/>
      <c r="E113" s="116"/>
      <c r="F113" s="116"/>
      <c r="G113" s="116"/>
    </row>
    <row r="114" spans="1:7" x14ac:dyDescent="0.2">
      <c r="A114" s="116"/>
      <c r="B114" s="116"/>
      <c r="C114" s="116"/>
      <c r="D114" s="116"/>
      <c r="E114" s="116"/>
      <c r="F114" s="116"/>
      <c r="G114" s="116"/>
    </row>
    <row r="115" spans="1:7" x14ac:dyDescent="0.2">
      <c r="A115" s="116"/>
      <c r="B115" s="116"/>
      <c r="C115" s="116"/>
      <c r="D115" s="116"/>
      <c r="E115" s="116"/>
      <c r="F115" s="116"/>
      <c r="G115" s="116"/>
    </row>
    <row r="116" spans="1:7" x14ac:dyDescent="0.2">
      <c r="A116" s="116"/>
      <c r="B116" s="116"/>
      <c r="C116" s="116"/>
      <c r="D116" s="116"/>
      <c r="E116" s="116"/>
      <c r="F116" s="116"/>
      <c r="G116" s="116"/>
    </row>
    <row r="117" spans="1:7" x14ac:dyDescent="0.2">
      <c r="A117" s="116"/>
      <c r="B117" s="116"/>
      <c r="C117" s="116"/>
      <c r="D117" s="116"/>
      <c r="E117" s="116"/>
      <c r="F117" s="116"/>
      <c r="G117" s="116"/>
    </row>
    <row r="118" spans="1:7" x14ac:dyDescent="0.2">
      <c r="A118" s="116"/>
      <c r="B118" s="116"/>
      <c r="C118" s="116"/>
      <c r="D118" s="116"/>
      <c r="E118" s="116"/>
      <c r="F118" s="116"/>
      <c r="G118" s="116"/>
    </row>
    <row r="119" spans="1:7" x14ac:dyDescent="0.2">
      <c r="A119" s="116"/>
      <c r="B119" s="116"/>
      <c r="C119" s="116"/>
      <c r="D119" s="116"/>
      <c r="E119" s="116"/>
      <c r="F119" s="116"/>
      <c r="G119" s="116"/>
    </row>
    <row r="120" spans="1:7" x14ac:dyDescent="0.2">
      <c r="A120" s="116"/>
      <c r="B120" s="116"/>
      <c r="C120" s="116"/>
      <c r="D120" s="116"/>
      <c r="E120" s="116"/>
      <c r="F120" s="116"/>
      <c r="G120" s="116"/>
    </row>
    <row r="121" spans="1:7" x14ac:dyDescent="0.2">
      <c r="A121" s="116"/>
      <c r="B121" s="116"/>
      <c r="C121" s="116"/>
      <c r="D121" s="116"/>
      <c r="E121" s="116"/>
      <c r="F121" s="116"/>
      <c r="G121" s="116"/>
    </row>
    <row r="122" spans="1:7" x14ac:dyDescent="0.2">
      <c r="A122" s="116"/>
      <c r="B122" s="116"/>
      <c r="C122" s="116"/>
      <c r="D122" s="116"/>
      <c r="E122" s="116"/>
      <c r="F122" s="116"/>
      <c r="G122" s="116"/>
    </row>
    <row r="123" spans="1:7" x14ac:dyDescent="0.2">
      <c r="A123" s="116"/>
      <c r="B123" s="116"/>
      <c r="C123" s="116"/>
      <c r="D123" s="116"/>
      <c r="E123" s="116"/>
      <c r="F123" s="116"/>
      <c r="G123" s="116"/>
    </row>
    <row r="124" spans="1:7" x14ac:dyDescent="0.2">
      <c r="A124" s="116"/>
      <c r="B124" s="116"/>
      <c r="C124" s="116"/>
      <c r="D124" s="116"/>
      <c r="E124" s="116"/>
      <c r="F124" s="116"/>
      <c r="G124" s="116"/>
    </row>
    <row r="125" spans="1:7" x14ac:dyDescent="0.2">
      <c r="A125" s="116"/>
      <c r="B125" s="116"/>
      <c r="C125" s="116"/>
      <c r="D125" s="116"/>
      <c r="E125" s="116"/>
      <c r="F125" s="116"/>
      <c r="G125" s="116"/>
    </row>
    <row r="126" spans="1:7" x14ac:dyDescent="0.2">
      <c r="A126" s="116"/>
      <c r="B126" s="116"/>
      <c r="C126" s="116"/>
      <c r="D126" s="116"/>
      <c r="E126" s="116"/>
      <c r="F126" s="116"/>
      <c r="G126" s="116"/>
    </row>
    <row r="127" spans="1:7" x14ac:dyDescent="0.2">
      <c r="A127" s="116"/>
      <c r="B127" s="116"/>
      <c r="C127" s="116"/>
      <c r="D127" s="116"/>
      <c r="E127" s="116"/>
      <c r="F127" s="116"/>
      <c r="G127" s="116"/>
    </row>
    <row r="128" spans="1:7" x14ac:dyDescent="0.2">
      <c r="A128" s="116"/>
      <c r="B128" s="116"/>
      <c r="C128" s="116"/>
      <c r="D128" s="116"/>
      <c r="E128" s="116"/>
      <c r="F128" s="116"/>
      <c r="G128" s="116"/>
    </row>
    <row r="129" spans="1:7" x14ac:dyDescent="0.2">
      <c r="A129" s="116"/>
      <c r="B129" s="116"/>
      <c r="C129" s="116"/>
      <c r="D129" s="116"/>
      <c r="E129" s="116"/>
      <c r="F129" s="116"/>
      <c r="G129" s="116"/>
    </row>
    <row r="130" spans="1:7" x14ac:dyDescent="0.2">
      <c r="A130" s="116"/>
      <c r="B130" s="116"/>
      <c r="C130" s="116"/>
      <c r="D130" s="116"/>
      <c r="E130" s="116"/>
      <c r="F130" s="116"/>
      <c r="G130" s="116"/>
    </row>
    <row r="131" spans="1:7" x14ac:dyDescent="0.2">
      <c r="A131" s="116"/>
      <c r="B131" s="116"/>
      <c r="C131" s="116"/>
      <c r="D131" s="116"/>
      <c r="E131" s="116"/>
      <c r="F131" s="116"/>
      <c r="G131" s="116"/>
    </row>
    <row r="132" spans="1:7" x14ac:dyDescent="0.2">
      <c r="A132" s="116"/>
      <c r="B132" s="116"/>
      <c r="C132" s="116"/>
      <c r="D132" s="116"/>
      <c r="E132" s="116"/>
      <c r="F132" s="116"/>
      <c r="G132" s="116"/>
    </row>
    <row r="133" spans="1:7" x14ac:dyDescent="0.2">
      <c r="A133" s="116"/>
      <c r="B133" s="116"/>
      <c r="C133" s="116"/>
      <c r="D133" s="116"/>
      <c r="E133" s="116"/>
      <c r="F133" s="116"/>
      <c r="G133" s="116"/>
    </row>
    <row r="134" spans="1:7" x14ac:dyDescent="0.2">
      <c r="A134" s="116"/>
      <c r="B134" s="116"/>
      <c r="C134" s="116"/>
      <c r="D134" s="116"/>
      <c r="E134" s="116"/>
      <c r="F134" s="116"/>
      <c r="G134" s="116"/>
    </row>
    <row r="135" spans="1:7" x14ac:dyDescent="0.2">
      <c r="A135" s="116"/>
      <c r="B135" s="116"/>
      <c r="C135" s="116"/>
      <c r="D135" s="116"/>
      <c r="E135" s="116"/>
      <c r="F135" s="116"/>
      <c r="G135" s="116"/>
    </row>
    <row r="136" spans="1:7" x14ac:dyDescent="0.2">
      <c r="A136" s="116"/>
      <c r="B136" s="116"/>
      <c r="C136" s="116"/>
      <c r="D136" s="116"/>
      <c r="E136" s="116"/>
      <c r="F136" s="116"/>
      <c r="G136" s="116"/>
    </row>
    <row r="137" spans="1:7" x14ac:dyDescent="0.2">
      <c r="A137" s="116"/>
      <c r="B137" s="116"/>
      <c r="C137" s="116"/>
      <c r="D137" s="116"/>
      <c r="E137" s="116"/>
      <c r="F137" s="116"/>
      <c r="G137" s="116"/>
    </row>
    <row r="138" spans="1:7" x14ac:dyDescent="0.2">
      <c r="A138" s="116"/>
      <c r="B138" s="116"/>
      <c r="C138" s="116"/>
      <c r="D138" s="116"/>
      <c r="E138" s="116"/>
      <c r="F138" s="116"/>
      <c r="G138" s="116"/>
    </row>
    <row r="139" spans="1:7" x14ac:dyDescent="0.2">
      <c r="A139" s="116"/>
      <c r="B139" s="116"/>
      <c r="C139" s="116"/>
      <c r="D139" s="116"/>
      <c r="E139" s="116"/>
      <c r="F139" s="116"/>
      <c r="G139" s="116"/>
    </row>
    <row r="140" spans="1:7" x14ac:dyDescent="0.2">
      <c r="A140" s="116"/>
      <c r="B140" s="116"/>
      <c r="C140" s="116"/>
      <c r="D140" s="116"/>
      <c r="E140" s="116"/>
      <c r="F140" s="116"/>
      <c r="G140" s="116"/>
    </row>
    <row r="141" spans="1:7" x14ac:dyDescent="0.2">
      <c r="A141" s="116"/>
      <c r="B141" s="116"/>
      <c r="C141" s="116"/>
      <c r="D141" s="116"/>
      <c r="E141" s="116"/>
      <c r="F141" s="116"/>
      <c r="G141" s="116"/>
    </row>
    <row r="142" spans="1:7" x14ac:dyDescent="0.2">
      <c r="A142" s="116"/>
      <c r="B142" s="116"/>
      <c r="C142" s="116"/>
      <c r="D142" s="116"/>
      <c r="E142" s="116"/>
      <c r="F142" s="116"/>
      <c r="G142" s="116"/>
    </row>
    <row r="143" spans="1:7" x14ac:dyDescent="0.2">
      <c r="A143" s="116"/>
      <c r="B143" s="116"/>
      <c r="C143" s="116"/>
      <c r="D143" s="116"/>
      <c r="E143" s="116"/>
      <c r="F143" s="116"/>
      <c r="G143" s="116"/>
    </row>
    <row r="144" spans="1:7" x14ac:dyDescent="0.2">
      <c r="A144" s="116"/>
      <c r="B144" s="116"/>
      <c r="C144" s="116"/>
      <c r="D144" s="116"/>
      <c r="E144" s="116"/>
      <c r="F144" s="116"/>
      <c r="G144" s="116"/>
    </row>
    <row r="145" spans="1:7" x14ac:dyDescent="0.2">
      <c r="A145" s="116"/>
      <c r="B145" s="116"/>
      <c r="C145" s="116"/>
      <c r="D145" s="116"/>
      <c r="E145" s="116"/>
      <c r="F145" s="116"/>
      <c r="G145" s="116"/>
    </row>
    <row r="146" spans="1:7" x14ac:dyDescent="0.2">
      <c r="A146" s="116"/>
      <c r="B146" s="116"/>
      <c r="C146" s="116"/>
      <c r="D146" s="116"/>
      <c r="E146" s="116"/>
      <c r="F146" s="116"/>
      <c r="G146" s="116"/>
    </row>
  </sheetData>
  <mergeCells count="6">
    <mergeCell ref="A3:G3"/>
    <mergeCell ref="A4:G4"/>
    <mergeCell ref="A5:G5"/>
    <mergeCell ref="A7:G7"/>
    <mergeCell ref="D48:E48"/>
    <mergeCell ref="I48:J48"/>
  </mergeCells>
  <printOptions horizontalCentered="1"/>
  <pageMargins left="0.7" right="0.7" top="0.75" bottom="0.75" header="0.3" footer="0.3"/>
  <pageSetup scale="90" fitToWidth="0" fitToHeight="0" orientation="portrait" r:id="rId1"/>
  <headerFooter alignWithMargins="0">
    <oddHeader xml:space="preserve">&amp;C&amp;"Arial,Bold"&amp;12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9"/>
  <sheetViews>
    <sheetView zoomScale="80" zoomScaleNormal="80" workbookViewId="0">
      <pane xSplit="5" ySplit="5" topLeftCell="F27" activePane="bottomRight" state="frozen"/>
      <selection activeCell="H40" sqref="H40"/>
      <selection pane="topRight" activeCell="H40" sqref="H40"/>
      <selection pane="bottomLeft" activeCell="H40" sqref="H40"/>
      <selection pane="bottomRight" activeCell="H40" sqref="H40"/>
    </sheetView>
  </sheetViews>
  <sheetFormatPr defaultRowHeight="12.75" x14ac:dyDescent="0.2"/>
  <cols>
    <col min="1" max="1" width="5.140625" style="122" customWidth="1"/>
    <col min="2" max="2" width="34.5703125" style="1" customWidth="1"/>
    <col min="3" max="3" width="10.7109375" style="1" customWidth="1"/>
    <col min="4" max="4" width="10.42578125" style="1" customWidth="1"/>
    <col min="5" max="5" width="2.28515625" style="1" customWidth="1"/>
    <col min="6" max="6" width="15.5703125" style="1" customWidth="1"/>
    <col min="7" max="7" width="15.42578125" style="1" customWidth="1"/>
    <col min="8" max="8" width="16.140625" style="1" customWidth="1"/>
    <col min="9" max="9" width="14.85546875" style="1" customWidth="1"/>
    <col min="10" max="10" width="15.42578125" style="1" customWidth="1"/>
    <col min="11" max="11" width="14.85546875" style="1" customWidth="1"/>
    <col min="12" max="12" width="16" style="1" customWidth="1"/>
    <col min="13" max="13" width="15.7109375" style="1" customWidth="1"/>
    <col min="14" max="14" width="15.42578125" style="1" customWidth="1"/>
    <col min="15" max="15" width="16" style="1" customWidth="1"/>
    <col min="16" max="17" width="17" style="1" bestFit="1" customWidth="1"/>
    <col min="18" max="18" width="17.42578125" style="1" bestFit="1" customWidth="1"/>
    <col min="19" max="19" width="15.85546875" style="1" customWidth="1"/>
    <col min="20" max="20" width="10.7109375" style="1" bestFit="1" customWidth="1"/>
    <col min="21" max="21" width="44" style="1" bestFit="1" customWidth="1"/>
    <col min="22" max="22" width="14" style="1" bestFit="1" customWidth="1"/>
    <col min="23" max="23" width="4.85546875" style="1" bestFit="1" customWidth="1"/>
    <col min="24" max="16384" width="9.140625" style="1"/>
  </cols>
  <sheetData>
    <row r="1" spans="1:18" ht="18" x14ac:dyDescent="0.25">
      <c r="B1" s="123" t="s">
        <v>90</v>
      </c>
      <c r="G1" s="124"/>
      <c r="R1" s="32"/>
    </row>
    <row r="2" spans="1:18" ht="18" x14ac:dyDescent="0.25">
      <c r="B2" s="125" t="s">
        <v>91</v>
      </c>
      <c r="G2" s="113"/>
      <c r="H2" s="126"/>
      <c r="R2" s="32"/>
    </row>
    <row r="3" spans="1:18" ht="15.75" x14ac:dyDescent="0.25">
      <c r="A3" s="127"/>
      <c r="B3" s="125" t="s">
        <v>92</v>
      </c>
      <c r="D3" s="122"/>
      <c r="E3" s="122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15.75" x14ac:dyDescent="0.25">
      <c r="A4" s="127"/>
      <c r="B4" s="125" t="s">
        <v>93</v>
      </c>
      <c r="D4" s="122"/>
      <c r="E4" s="122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 t="s">
        <v>94</v>
      </c>
    </row>
    <row r="5" spans="1:18" x14ac:dyDescent="0.2">
      <c r="A5" s="122" t="s">
        <v>34</v>
      </c>
      <c r="B5" s="130"/>
      <c r="D5" s="131"/>
      <c r="E5" s="131"/>
      <c r="F5" s="132">
        <v>42005</v>
      </c>
      <c r="G5" s="132">
        <v>42036</v>
      </c>
      <c r="H5" s="132">
        <v>42064</v>
      </c>
      <c r="I5" s="132">
        <v>42095</v>
      </c>
      <c r="J5" s="132">
        <v>42125</v>
      </c>
      <c r="K5" s="132">
        <v>42156</v>
      </c>
      <c r="L5" s="132">
        <v>42186</v>
      </c>
      <c r="M5" s="132">
        <v>42217</v>
      </c>
      <c r="N5" s="132">
        <v>42248</v>
      </c>
      <c r="O5" s="132">
        <v>42278</v>
      </c>
      <c r="P5" s="132">
        <v>42309</v>
      </c>
      <c r="Q5" s="132">
        <v>42339</v>
      </c>
      <c r="R5" s="132" t="s">
        <v>95</v>
      </c>
    </row>
    <row r="6" spans="1:18" x14ac:dyDescent="0.2">
      <c r="A6" s="122">
        <f>ROW()</f>
        <v>6</v>
      </c>
    </row>
    <row r="7" spans="1:18" x14ac:dyDescent="0.2">
      <c r="A7" s="122">
        <f>ROW()</f>
        <v>7</v>
      </c>
      <c r="B7" s="1" t="s">
        <v>96</v>
      </c>
      <c r="D7" s="133"/>
      <c r="E7" s="133"/>
      <c r="F7" s="55">
        <f>'KJB-3 p 10 '!$I$19</f>
        <v>782349.59268394264</v>
      </c>
      <c r="G7" s="55">
        <f>'KJB-3 p 10 '!$I$19</f>
        <v>782349.59268394264</v>
      </c>
      <c r="H7" s="55">
        <f>'KJB-3 p 10 '!$I$19</f>
        <v>782349.59268394264</v>
      </c>
      <c r="I7" s="55">
        <f>'KJB-3 p 10 '!$I$19</f>
        <v>782349.59268394264</v>
      </c>
      <c r="J7" s="55">
        <f>'KJB-3 p 10 '!$I$19</f>
        <v>782349.59268394264</v>
      </c>
      <c r="K7" s="55">
        <f>'KJB-3 p 10 '!$I$19</f>
        <v>782349.59268394264</v>
      </c>
      <c r="L7" s="55">
        <f>'KJB-3 p 10 '!$I$19</f>
        <v>782349.59268394264</v>
      </c>
      <c r="M7" s="55">
        <f>'KJB-3 p 10 '!$I$19</f>
        <v>782349.59268394264</v>
      </c>
      <c r="N7" s="55">
        <f>'KJB-3 p 10 '!$I$19</f>
        <v>782349.59268394264</v>
      </c>
      <c r="O7" s="55">
        <f>'KJB-3 p 10 '!$I$19</f>
        <v>782349.59268394264</v>
      </c>
      <c r="P7" s="55">
        <f>'KJB-3 p 10 '!$I$19</f>
        <v>782349.59268394264</v>
      </c>
      <c r="Q7" s="55">
        <f>'KJB-3 p 10 '!$I$19</f>
        <v>782349.59268394264</v>
      </c>
      <c r="R7" s="55">
        <f>SUM(F7:Q7)</f>
        <v>9388195.112207314</v>
      </c>
    </row>
    <row r="8" spans="1:18" x14ac:dyDescent="0.2">
      <c r="A8" s="122">
        <f>ROW()</f>
        <v>8</v>
      </c>
      <c r="B8" s="127" t="s">
        <v>97</v>
      </c>
      <c r="D8" s="133"/>
      <c r="E8" s="133"/>
      <c r="F8" s="60">
        <f>'KJB-3 p 10 '!$I$20</f>
        <v>18425955.074237477</v>
      </c>
      <c r="G8" s="60">
        <f>'KJB-3 p 10 '!$I$20</f>
        <v>18425955.074237477</v>
      </c>
      <c r="H8" s="60">
        <f>'KJB-3 p 10 '!$I$20</f>
        <v>18425955.074237477</v>
      </c>
      <c r="I8" s="60">
        <f>'KJB-3 p 10 '!$I$20</f>
        <v>18425955.074237477</v>
      </c>
      <c r="J8" s="60">
        <f>'KJB-3 p 10 '!$I$20</f>
        <v>18425955.074237477</v>
      </c>
      <c r="K8" s="60">
        <f>'KJB-3 p 10 '!$I$20</f>
        <v>18425955.074237477</v>
      </c>
      <c r="L8" s="60">
        <f>'KJB-3 p 10 '!$I$20</f>
        <v>18425955.074237477</v>
      </c>
      <c r="M8" s="60">
        <f>'KJB-3 p 10 '!$I$20</f>
        <v>18425955.074237477</v>
      </c>
      <c r="N8" s="60">
        <f>'KJB-3 p 10 '!$I$20</f>
        <v>18425955.074237477</v>
      </c>
      <c r="O8" s="60">
        <f>'KJB-3 p 10 '!$I$20</f>
        <v>18425955.074237477</v>
      </c>
      <c r="P8" s="60">
        <f>'KJB-3 p 10 '!$I$20</f>
        <v>18425955.074237477</v>
      </c>
      <c r="Q8" s="60">
        <f>'KJB-3 p 10 '!I20</f>
        <v>18425955.074237477</v>
      </c>
      <c r="R8" s="60">
        <f>SUM(F8:Q8)</f>
        <v>221111460.89084968</v>
      </c>
    </row>
    <row r="9" spans="1:18" x14ac:dyDescent="0.2">
      <c r="A9" s="122">
        <f>ROW()</f>
        <v>9</v>
      </c>
      <c r="B9" s="1" t="s">
        <v>98</v>
      </c>
      <c r="D9" s="133"/>
      <c r="E9" s="133"/>
      <c r="F9" s="55">
        <f>SUM(F7:F8)</f>
        <v>19208304.666921418</v>
      </c>
      <c r="G9" s="55">
        <f t="shared" ref="G9:Q9" si="0">SUM(G7:G8)</f>
        <v>19208304.666921418</v>
      </c>
      <c r="H9" s="55">
        <f t="shared" si="0"/>
        <v>19208304.666921418</v>
      </c>
      <c r="I9" s="55">
        <f t="shared" si="0"/>
        <v>19208304.666921418</v>
      </c>
      <c r="J9" s="55">
        <f t="shared" si="0"/>
        <v>19208304.666921418</v>
      </c>
      <c r="K9" s="55">
        <f t="shared" si="0"/>
        <v>19208304.666921418</v>
      </c>
      <c r="L9" s="55">
        <f t="shared" si="0"/>
        <v>19208304.666921418</v>
      </c>
      <c r="M9" s="55">
        <f t="shared" si="0"/>
        <v>19208304.666921418</v>
      </c>
      <c r="N9" s="55">
        <f t="shared" si="0"/>
        <v>19208304.666921418</v>
      </c>
      <c r="O9" s="55">
        <f t="shared" si="0"/>
        <v>19208304.666921418</v>
      </c>
      <c r="P9" s="55">
        <f t="shared" si="0"/>
        <v>19208304.666921418</v>
      </c>
      <c r="Q9" s="55">
        <f t="shared" si="0"/>
        <v>19208304.666921418</v>
      </c>
      <c r="R9" s="55">
        <f>SUM(F9:Q9)</f>
        <v>230499656.00305697</v>
      </c>
    </row>
    <row r="10" spans="1:18" x14ac:dyDescent="0.2">
      <c r="A10" s="122">
        <f>ROW()</f>
        <v>10</v>
      </c>
      <c r="D10" s="133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 x14ac:dyDescent="0.2">
      <c r="A11" s="122">
        <f>ROW()</f>
        <v>11</v>
      </c>
      <c r="B11" s="1" t="s">
        <v>99</v>
      </c>
      <c r="D11" s="133"/>
      <c r="E11" s="133"/>
      <c r="F11" s="57">
        <f>'KJB-3 p 10 '!$I$23</f>
        <v>549006.33822633361</v>
      </c>
      <c r="G11" s="57">
        <f>'KJB-3 p 10 '!$I$23</f>
        <v>549006.33822633361</v>
      </c>
      <c r="H11" s="57">
        <f>'KJB-3 p 10 '!$I$23</f>
        <v>549006.33822633361</v>
      </c>
      <c r="I11" s="57">
        <f>'KJB-3 p 10 '!$I$23</f>
        <v>549006.33822633361</v>
      </c>
      <c r="J11" s="57">
        <f>'KJB-3 p 10 '!$I$23</f>
        <v>549006.33822633361</v>
      </c>
      <c r="K11" s="57">
        <f>'KJB-3 p 10 '!$I$23</f>
        <v>549006.33822633361</v>
      </c>
      <c r="L11" s="57">
        <f>'KJB-3 p 10 '!$I$23</f>
        <v>549006.33822633361</v>
      </c>
      <c r="M11" s="57">
        <f>'KJB-3 p 10 '!$I$23</f>
        <v>549006.33822633361</v>
      </c>
      <c r="N11" s="57">
        <f>'KJB-3 p 10 '!$I$23</f>
        <v>549006.33822633361</v>
      </c>
      <c r="O11" s="57">
        <f>'KJB-3 p 10 '!$I$23</f>
        <v>549006.33822633361</v>
      </c>
      <c r="P11" s="57">
        <f>'KJB-3 p 10 '!$I$23</f>
        <v>549006.33822633361</v>
      </c>
      <c r="Q11" s="57">
        <f>'KJB-3 p 10 '!I23</f>
        <v>549006.33822633361</v>
      </c>
      <c r="R11" s="57">
        <f>SUM(F11:Q11)</f>
        <v>6588076.0587160019</v>
      </c>
    </row>
    <row r="12" spans="1:18" x14ac:dyDescent="0.2">
      <c r="A12" s="122">
        <f>ROW()</f>
        <v>12</v>
      </c>
      <c r="B12" s="1" t="s">
        <v>100</v>
      </c>
      <c r="D12" s="133"/>
      <c r="E12" s="133"/>
      <c r="F12" s="57">
        <f>'KJB-3 p 10 '!$I$24</f>
        <v>622948.33499999996</v>
      </c>
      <c r="G12" s="57">
        <f>'KJB-3 p 10 '!$I$24</f>
        <v>622948.33499999996</v>
      </c>
      <c r="H12" s="57">
        <f>'KJB-3 p 10 '!$I$24</f>
        <v>622948.33499999996</v>
      </c>
      <c r="I12" s="57">
        <f>'KJB-3 p 10 '!$I$24</f>
        <v>622948.33499999996</v>
      </c>
      <c r="J12" s="57">
        <f>'KJB-3 p 10 '!$I$24</f>
        <v>622948.33499999996</v>
      </c>
      <c r="K12" s="57">
        <f>'KJB-3 p 10 '!$I$24</f>
        <v>622948.33499999996</v>
      </c>
      <c r="L12" s="57">
        <f>'KJB-3 p 10 '!$I$24</f>
        <v>622948.33499999996</v>
      </c>
      <c r="M12" s="57">
        <f>'KJB-3 p 10 '!$I$24</f>
        <v>622948.33499999996</v>
      </c>
      <c r="N12" s="57">
        <f>'KJB-3 p 10 '!$I$24</f>
        <v>622948.33499999996</v>
      </c>
      <c r="O12" s="57">
        <f>'KJB-3 p 10 '!$I$24</f>
        <v>622948.33499999996</v>
      </c>
      <c r="P12" s="57">
        <f>'KJB-3 p 10 '!$I$24</f>
        <v>622948.33499999996</v>
      </c>
      <c r="Q12" s="57">
        <f>'KJB-3 p 10 '!I24</f>
        <v>622948.33499999996</v>
      </c>
      <c r="R12" s="57">
        <f t="shared" ref="R12:R19" si="1">SUM(F12:Q12)</f>
        <v>7475380.0199999996</v>
      </c>
    </row>
    <row r="13" spans="1:18" x14ac:dyDescent="0.2">
      <c r="A13" s="122">
        <f>ROW()</f>
        <v>13</v>
      </c>
      <c r="B13" s="1" t="s">
        <v>101</v>
      </c>
      <c r="D13" s="133"/>
      <c r="E13" s="133"/>
      <c r="F13" s="57">
        <f>'KJB-3 p 10 '!$I$25</f>
        <v>226616.658972993</v>
      </c>
      <c r="G13" s="57">
        <f>'KJB-3 p 10 '!$I$25</f>
        <v>226616.658972993</v>
      </c>
      <c r="H13" s="57">
        <f>'KJB-3 p 10 '!$I$25</f>
        <v>226616.658972993</v>
      </c>
      <c r="I13" s="57">
        <f>'KJB-3 p 10 '!$I$25</f>
        <v>226616.658972993</v>
      </c>
      <c r="J13" s="57">
        <f>'KJB-3 p 10 '!$I$25</f>
        <v>226616.658972993</v>
      </c>
      <c r="K13" s="57">
        <f>'KJB-3 p 10 '!$I$25</f>
        <v>226616.658972993</v>
      </c>
      <c r="L13" s="57">
        <f>'KJB-3 p 10 '!$I$25</f>
        <v>226616.658972993</v>
      </c>
      <c r="M13" s="57">
        <f>'KJB-3 p 10 '!$I$25</f>
        <v>226616.658972993</v>
      </c>
      <c r="N13" s="57">
        <f>'KJB-3 p 10 '!$I$25</f>
        <v>226616.658972993</v>
      </c>
      <c r="O13" s="57">
        <f>'KJB-3 p 10 '!$I$25</f>
        <v>226616.658972993</v>
      </c>
      <c r="P13" s="57">
        <f>'KJB-3 p 10 '!$I$25</f>
        <v>226616.658972993</v>
      </c>
      <c r="Q13" s="57">
        <f>'KJB-3 p 10 '!I25</f>
        <v>226616.658972993</v>
      </c>
      <c r="R13" s="57">
        <f t="shared" si="1"/>
        <v>2719399.9076759159</v>
      </c>
    </row>
    <row r="14" spans="1:18" x14ac:dyDescent="0.2">
      <c r="A14" s="122">
        <f>ROW()</f>
        <v>14</v>
      </c>
      <c r="B14" s="1" t="s">
        <v>102</v>
      </c>
      <c r="D14" s="133"/>
      <c r="E14" s="133"/>
      <c r="F14" s="57">
        <f>'KJB-3 p 10 '!$I$26</f>
        <v>145840.68069166661</v>
      </c>
      <c r="G14" s="57">
        <f>'KJB-3 p 10 '!$I$26</f>
        <v>145840.68069166661</v>
      </c>
      <c r="H14" s="57">
        <f>'KJB-3 p 10 '!$I$26</f>
        <v>145840.68069166661</v>
      </c>
      <c r="I14" s="57">
        <f>'KJB-3 p 10 '!$I$26</f>
        <v>145840.68069166661</v>
      </c>
      <c r="J14" s="57">
        <f>'KJB-3 p 10 '!$I$26</f>
        <v>145840.68069166661</v>
      </c>
      <c r="K14" s="57">
        <f>'KJB-3 p 10 '!$I$26</f>
        <v>145840.68069166661</v>
      </c>
      <c r="L14" s="57">
        <f>'KJB-3 p 10 '!$I$26</f>
        <v>145840.68069166661</v>
      </c>
      <c r="M14" s="57">
        <f>'KJB-3 p 10 '!$I$26</f>
        <v>145840.68069166661</v>
      </c>
      <c r="N14" s="57">
        <f>'KJB-3 p 10 '!$I$26</f>
        <v>145840.68069166661</v>
      </c>
      <c r="O14" s="57">
        <f>'KJB-3 p 10 '!$I$26</f>
        <v>145840.68069166661</v>
      </c>
      <c r="P14" s="57">
        <f>'KJB-3 p 10 '!$I$26</f>
        <v>145840.68069166661</v>
      </c>
      <c r="Q14" s="57">
        <f>'KJB-3 p 10 '!$I$26</f>
        <v>145840.68069166661</v>
      </c>
      <c r="R14" s="57">
        <f t="shared" si="1"/>
        <v>1750088.1682999998</v>
      </c>
    </row>
    <row r="15" spans="1:18" x14ac:dyDescent="0.2">
      <c r="A15" s="122">
        <f>ROW()</f>
        <v>15</v>
      </c>
      <c r="B15" s="1" t="s">
        <v>103</v>
      </c>
      <c r="D15" s="133"/>
      <c r="E15" s="133"/>
      <c r="F15" s="57">
        <f>'KJB-3 p 10 '!$I$27</f>
        <v>164550.00083333332</v>
      </c>
      <c r="G15" s="57">
        <f>'KJB-3 p 10 '!$I$27</f>
        <v>164550.00083333332</v>
      </c>
      <c r="H15" s="57">
        <f>'KJB-3 p 10 '!$I$27</f>
        <v>164550.00083333332</v>
      </c>
      <c r="I15" s="57">
        <f>'KJB-3 p 10 '!$I$27</f>
        <v>164550.00083333332</v>
      </c>
      <c r="J15" s="57">
        <f>'KJB-3 p 10 '!$I$27</f>
        <v>164550.00083333332</v>
      </c>
      <c r="K15" s="57">
        <f>'KJB-3 p 10 '!$I$27</f>
        <v>164550.00083333332</v>
      </c>
      <c r="L15" s="57">
        <f>'KJB-3 p 10 '!$I$27</f>
        <v>164550.00083333332</v>
      </c>
      <c r="M15" s="57">
        <f>'KJB-3 p 10 '!$I$27</f>
        <v>164550.00083333332</v>
      </c>
      <c r="N15" s="57">
        <f>'KJB-3 p 10 '!$I$27</f>
        <v>164550.00083333332</v>
      </c>
      <c r="O15" s="57">
        <f>'KJB-3 p 10 '!$I$27</f>
        <v>164550.00083333332</v>
      </c>
      <c r="P15" s="57">
        <f>'KJB-3 p 10 '!$I$27</f>
        <v>164550.00083333332</v>
      </c>
      <c r="Q15" s="57">
        <f>'KJB-3 p 10 '!$I$27</f>
        <v>164550.00083333332</v>
      </c>
      <c r="R15" s="57">
        <f t="shared" si="1"/>
        <v>1974600.0099999995</v>
      </c>
    </row>
    <row r="16" spans="1:18" x14ac:dyDescent="0.2">
      <c r="A16" s="122">
        <f>ROW()</f>
        <v>16</v>
      </c>
      <c r="B16" s="1" t="s">
        <v>104</v>
      </c>
      <c r="D16" s="133"/>
      <c r="E16" s="133"/>
      <c r="F16" s="57">
        <f>'KJB-3 p 10 '!$I$31</f>
        <v>9787618.2081545517</v>
      </c>
      <c r="G16" s="57">
        <f>'KJB-3 p 10 '!$I$31</f>
        <v>9787618.2081545517</v>
      </c>
      <c r="H16" s="57">
        <f>'KJB-3 p 10 '!$I$31</f>
        <v>9787618.2081545517</v>
      </c>
      <c r="I16" s="57">
        <f>'KJB-3 p 10 '!$I$31</f>
        <v>9787618.2081545517</v>
      </c>
      <c r="J16" s="57">
        <f>'KJB-3 p 10 '!$I$31</f>
        <v>9787618.2081545517</v>
      </c>
      <c r="K16" s="57">
        <f>'KJB-3 p 10 '!$I$31</f>
        <v>9787618.2081545517</v>
      </c>
      <c r="L16" s="57">
        <f>'KJB-3 p 10 '!$I$31</f>
        <v>9787618.2081545517</v>
      </c>
      <c r="M16" s="57">
        <f>'KJB-3 p 10 '!$I$31</f>
        <v>9787618.2081545517</v>
      </c>
      <c r="N16" s="57">
        <f>'KJB-3 p 10 '!$I$31</f>
        <v>9787618.2081545517</v>
      </c>
      <c r="O16" s="57">
        <f>'KJB-3 p 10 '!$I$31</f>
        <v>9787618.2081545517</v>
      </c>
      <c r="P16" s="57">
        <f>'KJB-3 p 10 '!$I$31</f>
        <v>9787618.2081545517</v>
      </c>
      <c r="Q16" s="57">
        <f>'KJB-3 p 10 '!$I$31</f>
        <v>9787618.2081545517</v>
      </c>
      <c r="R16" s="57">
        <f t="shared" si="1"/>
        <v>117451418.49785465</v>
      </c>
    </row>
    <row r="17" spans="1:22" x14ac:dyDescent="0.2">
      <c r="A17" s="122">
        <f>ROW()</f>
        <v>17</v>
      </c>
      <c r="B17" s="1" t="s">
        <v>105</v>
      </c>
      <c r="D17" s="133"/>
      <c r="E17" s="133"/>
      <c r="F17" s="57">
        <f>'KJB-3 p 10 '!$I$35</f>
        <v>77936.198333333334</v>
      </c>
      <c r="G17" s="57">
        <f>'KJB-3 p 10 '!$I$35</f>
        <v>77936.198333333334</v>
      </c>
      <c r="H17" s="57">
        <f>'KJB-3 p 10 '!$I$35</f>
        <v>77936.198333333334</v>
      </c>
      <c r="I17" s="57">
        <f>'KJB-3 p 10 '!$I$35</f>
        <v>77936.198333333334</v>
      </c>
      <c r="J17" s="57">
        <f>'KJB-3 p 10 '!$I$35</f>
        <v>77936.198333333334</v>
      </c>
      <c r="K17" s="57">
        <f>'KJB-3 p 10 '!$I$35</f>
        <v>77936.198333333334</v>
      </c>
      <c r="L17" s="57">
        <f>'KJB-3 p 10 '!$I$35</f>
        <v>77936.198333333334</v>
      </c>
      <c r="M17" s="57">
        <f>'KJB-3 p 10 '!$I$35</f>
        <v>77936.198333333334</v>
      </c>
      <c r="N17" s="57">
        <f>'KJB-3 p 10 '!$I$35</f>
        <v>77936.198333333334</v>
      </c>
      <c r="O17" s="57">
        <f>'KJB-3 p 10 '!$I$35</f>
        <v>77936.198333333334</v>
      </c>
      <c r="P17" s="57">
        <f>'KJB-3 p 10 '!$I$35</f>
        <v>77936.198333333334</v>
      </c>
      <c r="Q17" s="57">
        <f>'KJB-3 p 10 '!$I$35</f>
        <v>77936.198333333334</v>
      </c>
      <c r="R17" s="57">
        <f t="shared" si="1"/>
        <v>935234.38000000024</v>
      </c>
    </row>
    <row r="18" spans="1:22" x14ac:dyDescent="0.2">
      <c r="A18" s="122">
        <f>ROW()</f>
        <v>18</v>
      </c>
      <c r="B18" s="1" t="s">
        <v>106</v>
      </c>
      <c r="D18" s="133"/>
      <c r="E18" s="133"/>
      <c r="F18" s="57">
        <f>'KJB-3 p 10 '!$I$36</f>
        <v>9388869.1384419817</v>
      </c>
      <c r="G18" s="57">
        <f>'KJB-3 p 10 '!$I$36</f>
        <v>9388869.1384419817</v>
      </c>
      <c r="H18" s="57">
        <f>'KJB-3 p 10 '!$I$36</f>
        <v>9388869.1384419817</v>
      </c>
      <c r="I18" s="57">
        <f>'KJB-3 p 10 '!$I$36</f>
        <v>9388869.1384419817</v>
      </c>
      <c r="J18" s="57">
        <f>'KJB-3 p 10 '!$I$36</f>
        <v>9388869.1384419817</v>
      </c>
      <c r="K18" s="57">
        <f>'KJB-3 p 10 '!$I$36</f>
        <v>9388869.1384419817</v>
      </c>
      <c r="L18" s="57">
        <f>'KJB-3 p 10 '!$I$36</f>
        <v>9388869.1384419817</v>
      </c>
      <c r="M18" s="57">
        <f>'KJB-3 p 10 '!$I$36</f>
        <v>9388869.1384419817</v>
      </c>
      <c r="N18" s="57">
        <f>'KJB-3 p 10 '!$I$36</f>
        <v>9388869.1384419817</v>
      </c>
      <c r="O18" s="57">
        <f>'KJB-3 p 10 '!$I$36</f>
        <v>9388869.1384419817</v>
      </c>
      <c r="P18" s="57">
        <f>'KJB-3 p 10 '!$I$36</f>
        <v>9388869.1384419817</v>
      </c>
      <c r="Q18" s="57">
        <f>'KJB-3 p 10 '!$I$36</f>
        <v>9388869.1384419817</v>
      </c>
      <c r="R18" s="57">
        <f t="shared" si="1"/>
        <v>112666429.66130377</v>
      </c>
    </row>
    <row r="19" spans="1:22" x14ac:dyDescent="0.2">
      <c r="A19" s="122">
        <f>ROW()</f>
        <v>19</v>
      </c>
      <c r="B19" s="135" t="s">
        <v>107</v>
      </c>
      <c r="D19" s="133"/>
      <c r="E19" s="133"/>
      <c r="F19" s="57">
        <f>'KJB-3 p 10 '!$I$37</f>
        <v>350398.02195833327</v>
      </c>
      <c r="G19" s="57">
        <f>'KJB-3 p 10 '!$I$37</f>
        <v>350398.02195833327</v>
      </c>
      <c r="H19" s="57">
        <f>'KJB-3 p 10 '!$I$37</f>
        <v>350398.02195833327</v>
      </c>
      <c r="I19" s="57">
        <f>'KJB-3 p 10 '!$I$37</f>
        <v>350398.02195833327</v>
      </c>
      <c r="J19" s="57">
        <f>'KJB-3 p 10 '!$I$37</f>
        <v>350398.02195833327</v>
      </c>
      <c r="K19" s="57">
        <f>'KJB-3 p 10 '!$I$37</f>
        <v>350398.02195833327</v>
      </c>
      <c r="L19" s="57">
        <f>'KJB-3 p 10 '!$I$37</f>
        <v>350398.02195833327</v>
      </c>
      <c r="M19" s="57">
        <f>'KJB-3 p 10 '!$I$37</f>
        <v>350398.02195833327</v>
      </c>
      <c r="N19" s="57">
        <f>'KJB-3 p 10 '!$I$37</f>
        <v>350398.02195833327</v>
      </c>
      <c r="O19" s="57">
        <f>'KJB-3 p 10 '!$I$37</f>
        <v>350398.02195833327</v>
      </c>
      <c r="P19" s="57">
        <f>'KJB-3 p 10 '!$I$37</f>
        <v>350398.02195833327</v>
      </c>
      <c r="Q19" s="57">
        <f>'KJB-3 p 10 '!$I$37</f>
        <v>350398.02195833327</v>
      </c>
      <c r="R19" s="57">
        <f t="shared" si="1"/>
        <v>4204776.2635000004</v>
      </c>
    </row>
    <row r="20" spans="1:22" x14ac:dyDescent="0.2">
      <c r="A20" s="122">
        <f>ROW()</f>
        <v>20</v>
      </c>
      <c r="D20" s="133"/>
      <c r="E20" s="13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</row>
    <row r="21" spans="1:22" x14ac:dyDescent="0.2">
      <c r="A21" s="122">
        <f>ROW()</f>
        <v>21</v>
      </c>
      <c r="B21" s="1" t="s">
        <v>108</v>
      </c>
      <c r="D21" s="46"/>
      <c r="E21" s="46"/>
      <c r="F21" s="55">
        <f t="shared" ref="F21:P21" si="2">SUM(F11:F20)</f>
        <v>21313783.580612529</v>
      </c>
      <c r="G21" s="55">
        <f t="shared" si="2"/>
        <v>21313783.580612529</v>
      </c>
      <c r="H21" s="55">
        <f t="shared" si="2"/>
        <v>21313783.580612529</v>
      </c>
      <c r="I21" s="55">
        <f t="shared" si="2"/>
        <v>21313783.580612529</v>
      </c>
      <c r="J21" s="55">
        <f t="shared" si="2"/>
        <v>21313783.580612529</v>
      </c>
      <c r="K21" s="55">
        <f t="shared" si="2"/>
        <v>21313783.580612529</v>
      </c>
      <c r="L21" s="55">
        <f t="shared" si="2"/>
        <v>21313783.580612529</v>
      </c>
      <c r="M21" s="55">
        <f t="shared" si="2"/>
        <v>21313783.580612529</v>
      </c>
      <c r="N21" s="55">
        <f t="shared" si="2"/>
        <v>21313783.580612529</v>
      </c>
      <c r="O21" s="55">
        <f t="shared" si="2"/>
        <v>21313783.580612529</v>
      </c>
      <c r="P21" s="55">
        <f t="shared" si="2"/>
        <v>21313783.580612529</v>
      </c>
      <c r="Q21" s="55">
        <f>SUM(Q11:Q20)</f>
        <v>21313783.580612529</v>
      </c>
      <c r="R21" s="55">
        <f>SUM(F21:Q21)</f>
        <v>255765402.96735039</v>
      </c>
      <c r="S21" s="138"/>
      <c r="V21" s="46"/>
    </row>
    <row r="22" spans="1:22" x14ac:dyDescent="0.2">
      <c r="A22" s="122">
        <f>ROW()</f>
        <v>22</v>
      </c>
      <c r="D22" s="46"/>
      <c r="E22" s="46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8"/>
      <c r="V22" s="46"/>
    </row>
    <row r="23" spans="1:22" x14ac:dyDescent="0.2">
      <c r="A23" s="122">
        <f>ROW()</f>
        <v>23</v>
      </c>
      <c r="B23" s="127" t="s">
        <v>98</v>
      </c>
      <c r="D23" s="46"/>
      <c r="E23" s="46"/>
      <c r="F23" s="55">
        <f t="shared" ref="F23:P23" si="3">F9+F21</f>
        <v>40522088.247533947</v>
      </c>
      <c r="G23" s="55">
        <f t="shared" si="3"/>
        <v>40522088.247533947</v>
      </c>
      <c r="H23" s="55">
        <f t="shared" si="3"/>
        <v>40522088.247533947</v>
      </c>
      <c r="I23" s="55">
        <f t="shared" si="3"/>
        <v>40522088.247533947</v>
      </c>
      <c r="J23" s="55">
        <f t="shared" si="3"/>
        <v>40522088.247533947</v>
      </c>
      <c r="K23" s="55">
        <f t="shared" si="3"/>
        <v>40522088.247533947</v>
      </c>
      <c r="L23" s="55">
        <f t="shared" si="3"/>
        <v>40522088.247533947</v>
      </c>
      <c r="M23" s="55">
        <f t="shared" si="3"/>
        <v>40522088.247533947</v>
      </c>
      <c r="N23" s="55">
        <f t="shared" si="3"/>
        <v>40522088.247533947</v>
      </c>
      <c r="O23" s="55">
        <f t="shared" si="3"/>
        <v>40522088.247533947</v>
      </c>
      <c r="P23" s="55">
        <f t="shared" si="3"/>
        <v>40522088.247533947</v>
      </c>
      <c r="Q23" s="55">
        <f>Q9+Q21</f>
        <v>40522088.247533947</v>
      </c>
      <c r="R23" s="55">
        <f>R9+R21</f>
        <v>486265058.97040737</v>
      </c>
      <c r="S23" s="138"/>
      <c r="V23" s="46"/>
    </row>
    <row r="24" spans="1:22" x14ac:dyDescent="0.2">
      <c r="A24" s="122">
        <f>ROW()</f>
        <v>24</v>
      </c>
      <c r="B24" s="127"/>
      <c r="D24" s="46"/>
      <c r="E24" s="46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8"/>
      <c r="V24" s="46"/>
    </row>
    <row r="25" spans="1:22" ht="15" x14ac:dyDescent="0.35">
      <c r="A25" s="122">
        <f>ROW()</f>
        <v>25</v>
      </c>
      <c r="B25" s="1" t="s">
        <v>109</v>
      </c>
      <c r="C25" s="139" t="s">
        <v>110</v>
      </c>
      <c r="D25" s="46"/>
      <c r="E25" s="46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V25" s="46"/>
    </row>
    <row r="26" spans="1:22" x14ac:dyDescent="0.2">
      <c r="A26" s="122">
        <f>ROW()</f>
        <v>26</v>
      </c>
      <c r="B26" s="18" t="s">
        <v>111</v>
      </c>
      <c r="C26" s="141">
        <v>501</v>
      </c>
      <c r="D26" s="46"/>
      <c r="E26" s="46"/>
      <c r="F26" s="55">
        <v>7661930</v>
      </c>
      <c r="G26" s="55">
        <v>4667125</v>
      </c>
      <c r="H26" s="55">
        <v>6287250</v>
      </c>
      <c r="I26" s="55">
        <v>5791012</v>
      </c>
      <c r="J26" s="55">
        <v>5720882</v>
      </c>
      <c r="K26" s="55">
        <v>7274356</v>
      </c>
      <c r="L26" s="55">
        <v>8079508</v>
      </c>
      <c r="M26" s="55">
        <v>7609258</v>
      </c>
      <c r="N26" s="55">
        <v>7182649</v>
      </c>
      <c r="O26" s="55">
        <v>6705566</v>
      </c>
      <c r="P26" s="55">
        <v>6670038</v>
      </c>
      <c r="Q26" s="55">
        <v>6340408</v>
      </c>
      <c r="R26" s="55">
        <f>SUM(F26:Q26)</f>
        <v>79989982</v>
      </c>
      <c r="V26" s="46"/>
    </row>
    <row r="27" spans="1:22" x14ac:dyDescent="0.2">
      <c r="A27" s="122">
        <f>ROW()</f>
        <v>27</v>
      </c>
      <c r="B27" s="18" t="s">
        <v>112</v>
      </c>
      <c r="C27" s="141">
        <v>547</v>
      </c>
      <c r="D27" s="46"/>
      <c r="E27" s="142"/>
      <c r="F27" s="57">
        <v>11477482</v>
      </c>
      <c r="G27" s="57">
        <v>6938337</v>
      </c>
      <c r="H27" s="57">
        <v>11070427</v>
      </c>
      <c r="I27" s="57">
        <v>10222674</v>
      </c>
      <c r="J27" s="57">
        <v>11455412</v>
      </c>
      <c r="K27" s="57">
        <v>15187302</v>
      </c>
      <c r="L27" s="57">
        <v>18728798</v>
      </c>
      <c r="M27" s="57">
        <v>20411270</v>
      </c>
      <c r="N27" s="57">
        <v>14851465</v>
      </c>
      <c r="O27" s="57">
        <v>15618434</v>
      </c>
      <c r="P27" s="57">
        <v>17672626</v>
      </c>
      <c r="Q27" s="57">
        <v>16369052</v>
      </c>
      <c r="R27" s="57">
        <f t="shared" ref="R27:R45" si="4">SUM(F27:Q27)</f>
        <v>170003279</v>
      </c>
      <c r="V27" s="46"/>
    </row>
    <row r="28" spans="1:22" x14ac:dyDescent="0.2">
      <c r="A28" s="122">
        <f>ROW()</f>
        <v>28</v>
      </c>
      <c r="B28" s="18" t="s">
        <v>113</v>
      </c>
      <c r="C28" s="143" t="s">
        <v>114</v>
      </c>
      <c r="D28" s="46"/>
      <c r="E28" s="46"/>
      <c r="F28" s="57">
        <v>1187364</v>
      </c>
      <c r="G28" s="57">
        <v>2496568</v>
      </c>
      <c r="H28" s="57">
        <v>1810516</v>
      </c>
      <c r="I28" s="57">
        <v>831764</v>
      </c>
      <c r="J28" s="57">
        <v>97841</v>
      </c>
      <c r="K28" s="57">
        <v>-34888</v>
      </c>
      <c r="L28" s="57">
        <v>362151</v>
      </c>
      <c r="M28" s="57">
        <v>1440118</v>
      </c>
      <c r="N28" s="57">
        <v>1761946</v>
      </c>
      <c r="O28" s="57">
        <v>1539443</v>
      </c>
      <c r="P28" s="57">
        <v>1553895</v>
      </c>
      <c r="Q28" s="57">
        <v>2442486</v>
      </c>
      <c r="R28" s="57">
        <f t="shared" si="4"/>
        <v>15489204</v>
      </c>
      <c r="V28" s="46"/>
    </row>
    <row r="29" spans="1:22" s="148" customFormat="1" x14ac:dyDescent="0.2">
      <c r="A29" s="122">
        <f>ROW()</f>
        <v>29</v>
      </c>
      <c r="B29" s="144" t="s">
        <v>115</v>
      </c>
      <c r="C29" s="145">
        <v>555</v>
      </c>
      <c r="D29" s="146"/>
      <c r="E29" s="147"/>
      <c r="F29" s="57">
        <v>47856432</v>
      </c>
      <c r="G29" s="57">
        <v>40821227</v>
      </c>
      <c r="H29" s="57">
        <v>35347997</v>
      </c>
      <c r="I29" s="57">
        <v>26929369</v>
      </c>
      <c r="J29" s="57">
        <v>25587725</v>
      </c>
      <c r="K29" s="57">
        <v>21970609</v>
      </c>
      <c r="L29" s="57">
        <v>26180700</v>
      </c>
      <c r="M29" s="57">
        <v>21405234</v>
      </c>
      <c r="N29" s="57">
        <v>19881044</v>
      </c>
      <c r="O29" s="57">
        <v>23399786</v>
      </c>
      <c r="P29" s="57">
        <v>39290211</v>
      </c>
      <c r="Q29" s="57">
        <v>48691240</v>
      </c>
      <c r="R29" s="57">
        <f t="shared" si="4"/>
        <v>377361574</v>
      </c>
      <c r="V29" s="146"/>
    </row>
    <row r="30" spans="1:22" x14ac:dyDescent="0.2">
      <c r="A30" s="122">
        <f>ROW()</f>
        <v>30</v>
      </c>
      <c r="B30" s="18" t="s">
        <v>116</v>
      </c>
      <c r="C30" s="141">
        <v>447</v>
      </c>
      <c r="D30" s="46"/>
      <c r="E30" s="46"/>
      <c r="F30" s="57">
        <v>-2197219</v>
      </c>
      <c r="G30" s="57">
        <v>-2222322</v>
      </c>
      <c r="H30" s="57">
        <v>-2158198</v>
      </c>
      <c r="I30" s="57">
        <v>-1166382</v>
      </c>
      <c r="J30" s="57">
        <v>-1175729</v>
      </c>
      <c r="K30" s="57">
        <v>-3348491</v>
      </c>
      <c r="L30" s="57">
        <v>-5509489</v>
      </c>
      <c r="M30" s="57">
        <v>-6635470</v>
      </c>
      <c r="N30" s="57">
        <v>-6497215</v>
      </c>
      <c r="O30" s="57">
        <v>-4372394</v>
      </c>
      <c r="P30" s="57">
        <v>-5896527</v>
      </c>
      <c r="Q30" s="57">
        <v>-5486951</v>
      </c>
      <c r="R30" s="57">
        <f t="shared" si="4"/>
        <v>-46666387</v>
      </c>
      <c r="V30" s="46"/>
    </row>
    <row r="31" spans="1:22" x14ac:dyDescent="0.2">
      <c r="A31" s="122">
        <f>ROW()</f>
        <v>31</v>
      </c>
      <c r="B31" s="18" t="s">
        <v>117</v>
      </c>
      <c r="C31" s="141">
        <v>565</v>
      </c>
      <c r="D31" s="46"/>
      <c r="E31" s="46"/>
      <c r="F31" s="57">
        <v>9163460</v>
      </c>
      <c r="G31" s="57">
        <v>8605170</v>
      </c>
      <c r="H31" s="57">
        <v>9182944</v>
      </c>
      <c r="I31" s="57">
        <v>8874288</v>
      </c>
      <c r="J31" s="57">
        <v>8896125</v>
      </c>
      <c r="K31" s="57">
        <v>9259120</v>
      </c>
      <c r="L31" s="57">
        <v>9254309</v>
      </c>
      <c r="M31" s="57">
        <v>9019140</v>
      </c>
      <c r="N31" s="57">
        <v>9146999</v>
      </c>
      <c r="O31" s="57">
        <v>10291718</v>
      </c>
      <c r="P31" s="57">
        <v>9791463</v>
      </c>
      <c r="Q31" s="57">
        <v>9173619</v>
      </c>
      <c r="R31" s="57">
        <f t="shared" si="4"/>
        <v>110658355</v>
      </c>
      <c r="V31" s="46"/>
    </row>
    <row r="32" spans="1:22" x14ac:dyDescent="0.2">
      <c r="A32" s="122">
        <f>ROW()</f>
        <v>32</v>
      </c>
      <c r="B32" s="18" t="s">
        <v>118</v>
      </c>
      <c r="C32" s="149">
        <v>45610005</v>
      </c>
      <c r="D32" s="46"/>
      <c r="E32" s="46"/>
      <c r="F32" s="57">
        <v>-649964</v>
      </c>
      <c r="G32" s="57">
        <v>-642315</v>
      </c>
      <c r="H32" s="57">
        <v>-635818</v>
      </c>
      <c r="I32" s="57">
        <v>-653941</v>
      </c>
      <c r="J32" s="57">
        <v>-661129</v>
      </c>
      <c r="K32" s="57">
        <v>-700586</v>
      </c>
      <c r="L32" s="57">
        <v>-733894</v>
      </c>
      <c r="M32" s="57">
        <v>-697264</v>
      </c>
      <c r="N32" s="57">
        <v>-686600</v>
      </c>
      <c r="O32" s="57">
        <v>-692422</v>
      </c>
      <c r="P32" s="57">
        <v>-791924</v>
      </c>
      <c r="Q32" s="57">
        <v>-904114</v>
      </c>
      <c r="R32" s="57">
        <f t="shared" si="4"/>
        <v>-8449971</v>
      </c>
      <c r="V32" s="46"/>
    </row>
    <row r="33" spans="1:22" s="148" customFormat="1" x14ac:dyDescent="0.2">
      <c r="A33" s="122">
        <f>ROW()</f>
        <v>33</v>
      </c>
      <c r="B33" s="144" t="s">
        <v>119</v>
      </c>
      <c r="C33" s="150">
        <v>40700015</v>
      </c>
      <c r="D33" s="146"/>
      <c r="E33" s="146"/>
      <c r="F33" s="57">
        <v>124558</v>
      </c>
      <c r="G33" s="57">
        <v>124558</v>
      </c>
      <c r="H33" s="57">
        <v>124558</v>
      </c>
      <c r="I33" s="57">
        <v>124558</v>
      </c>
      <c r="J33" s="57">
        <v>124558</v>
      </c>
      <c r="K33" s="57">
        <v>124558</v>
      </c>
      <c r="L33" s="57">
        <v>124558</v>
      </c>
      <c r="M33" s="57">
        <v>124558</v>
      </c>
      <c r="N33" s="57">
        <v>124558</v>
      </c>
      <c r="O33" s="57">
        <v>124558</v>
      </c>
      <c r="P33" s="57">
        <v>124558</v>
      </c>
      <c r="Q33" s="57">
        <v>124558</v>
      </c>
      <c r="R33" s="57">
        <f t="shared" si="4"/>
        <v>1494696</v>
      </c>
      <c r="V33" s="146"/>
    </row>
    <row r="34" spans="1:22" s="148" customFormat="1" x14ac:dyDescent="0.2">
      <c r="A34" s="122">
        <f>ROW()</f>
        <v>34</v>
      </c>
      <c r="B34" s="148" t="s">
        <v>120</v>
      </c>
      <c r="C34" s="150">
        <v>40700018</v>
      </c>
      <c r="D34" s="146"/>
      <c r="E34" s="146"/>
      <c r="F34" s="57">
        <v>20106</v>
      </c>
      <c r="G34" s="57">
        <v>20106</v>
      </c>
      <c r="H34" s="57">
        <v>20106</v>
      </c>
      <c r="I34" s="57">
        <v>20106</v>
      </c>
      <c r="J34" s="57">
        <v>20106</v>
      </c>
      <c r="K34" s="57">
        <v>20106</v>
      </c>
      <c r="L34" s="57">
        <v>20106</v>
      </c>
      <c r="M34" s="57">
        <v>20106</v>
      </c>
      <c r="N34" s="57">
        <v>20106</v>
      </c>
      <c r="O34" s="57">
        <v>20106</v>
      </c>
      <c r="P34" s="57">
        <v>20106</v>
      </c>
      <c r="Q34" s="57">
        <v>20106</v>
      </c>
      <c r="R34" s="57">
        <f t="shared" si="4"/>
        <v>241272</v>
      </c>
      <c r="V34" s="146"/>
    </row>
    <row r="35" spans="1:22" s="148" customFormat="1" x14ac:dyDescent="0.2">
      <c r="A35" s="122">
        <f>ROW()</f>
        <v>35</v>
      </c>
      <c r="B35" s="148" t="s">
        <v>121</v>
      </c>
      <c r="C35" s="150">
        <v>40730051</v>
      </c>
      <c r="D35" s="146"/>
      <c r="E35" s="146"/>
      <c r="F35" s="57">
        <v>240421</v>
      </c>
      <c r="G35" s="57">
        <v>240421</v>
      </c>
      <c r="H35" s="57">
        <v>240421</v>
      </c>
      <c r="I35" s="57">
        <v>240421</v>
      </c>
      <c r="J35" s="57">
        <v>240421</v>
      </c>
      <c r="K35" s="57">
        <v>240421</v>
      </c>
      <c r="L35" s="57">
        <v>240421</v>
      </c>
      <c r="M35" s="57">
        <v>240421</v>
      </c>
      <c r="N35" s="57">
        <v>240421</v>
      </c>
      <c r="O35" s="57">
        <v>240421</v>
      </c>
      <c r="P35" s="57">
        <v>240421</v>
      </c>
      <c r="Q35" s="57">
        <v>240421</v>
      </c>
      <c r="R35" s="57">
        <f t="shared" si="4"/>
        <v>2885052</v>
      </c>
      <c r="V35" s="146"/>
    </row>
    <row r="36" spans="1:22" s="148" customFormat="1" x14ac:dyDescent="0.2">
      <c r="A36" s="122">
        <f>ROW()</f>
        <v>36</v>
      </c>
      <c r="B36" s="80" t="s">
        <v>122</v>
      </c>
      <c r="C36" s="151">
        <v>40730101</v>
      </c>
      <c r="D36" s="146"/>
      <c r="E36" s="146"/>
      <c r="F36" s="57">
        <v>57285</v>
      </c>
      <c r="G36" s="57">
        <v>57285</v>
      </c>
      <c r="H36" s="57">
        <v>57285</v>
      </c>
      <c r="I36" s="57">
        <v>57285</v>
      </c>
      <c r="J36" s="57">
        <v>57285</v>
      </c>
      <c r="K36" s="57">
        <v>57285</v>
      </c>
      <c r="L36" s="57">
        <v>57285</v>
      </c>
      <c r="M36" s="57">
        <v>57285</v>
      </c>
      <c r="N36" s="57">
        <v>57285</v>
      </c>
      <c r="O36" s="57">
        <v>57285</v>
      </c>
      <c r="P36" s="57">
        <v>57285</v>
      </c>
      <c r="Q36" s="57">
        <v>57285</v>
      </c>
      <c r="R36" s="57">
        <f t="shared" si="4"/>
        <v>687420</v>
      </c>
      <c r="V36" s="146"/>
    </row>
    <row r="37" spans="1:22" s="148" customFormat="1" x14ac:dyDescent="0.2">
      <c r="A37" s="122">
        <f>ROW()</f>
        <v>37</v>
      </c>
      <c r="B37" s="80" t="s">
        <v>123</v>
      </c>
      <c r="C37" s="151">
        <v>40730111</v>
      </c>
      <c r="D37" s="146"/>
      <c r="E37" s="146"/>
      <c r="F37" s="57">
        <v>374970</v>
      </c>
      <c r="G37" s="57">
        <v>374970</v>
      </c>
      <c r="H37" s="57">
        <v>374970</v>
      </c>
      <c r="I37" s="57">
        <v>374970</v>
      </c>
      <c r="J37" s="57">
        <v>374970</v>
      </c>
      <c r="K37" s="57">
        <v>374970</v>
      </c>
      <c r="L37" s="57">
        <v>374970</v>
      </c>
      <c r="M37" s="57">
        <v>374970</v>
      </c>
      <c r="N37" s="57">
        <v>374970</v>
      </c>
      <c r="O37" s="57">
        <v>374970</v>
      </c>
      <c r="P37" s="57">
        <v>374970</v>
      </c>
      <c r="Q37" s="57">
        <v>374970</v>
      </c>
      <c r="R37" s="57">
        <f t="shared" si="4"/>
        <v>4499640</v>
      </c>
      <c r="V37" s="146"/>
    </row>
    <row r="38" spans="1:22" s="148" customFormat="1" x14ac:dyDescent="0.2">
      <c r="A38" s="122">
        <f>ROW()</f>
        <v>38</v>
      </c>
      <c r="B38" s="80" t="s">
        <v>124</v>
      </c>
      <c r="C38" s="151">
        <v>40730121</v>
      </c>
      <c r="D38" s="146"/>
      <c r="E38" s="146"/>
      <c r="F38" s="57">
        <v>376702</v>
      </c>
      <c r="G38" s="57">
        <v>376702</v>
      </c>
      <c r="H38" s="57">
        <v>376702</v>
      </c>
      <c r="I38" s="57">
        <v>376702</v>
      </c>
      <c r="J38" s="57">
        <v>376702</v>
      </c>
      <c r="K38" s="57">
        <v>376702</v>
      </c>
      <c r="L38" s="57">
        <v>376702</v>
      </c>
      <c r="M38" s="57">
        <v>376702</v>
      </c>
      <c r="N38" s="57">
        <v>376702</v>
      </c>
      <c r="O38" s="57">
        <v>376702</v>
      </c>
      <c r="P38" s="57">
        <v>376702</v>
      </c>
      <c r="Q38" s="57">
        <v>376702</v>
      </c>
      <c r="R38" s="57">
        <f t="shared" si="4"/>
        <v>4520424</v>
      </c>
      <c r="V38" s="146"/>
    </row>
    <row r="39" spans="1:22" s="148" customFormat="1" x14ac:dyDescent="0.2">
      <c r="A39" s="122">
        <f>ROW()</f>
        <v>39</v>
      </c>
      <c r="B39" s="80" t="s">
        <v>125</v>
      </c>
      <c r="C39" s="151">
        <v>40730131</v>
      </c>
      <c r="D39" s="146"/>
      <c r="E39" s="146"/>
      <c r="F39" s="57">
        <v>56113</v>
      </c>
      <c r="G39" s="57">
        <v>56113</v>
      </c>
      <c r="H39" s="57">
        <v>56113</v>
      </c>
      <c r="I39" s="57">
        <v>56113</v>
      </c>
      <c r="J39" s="57">
        <v>56113</v>
      </c>
      <c r="K39" s="57">
        <v>56113</v>
      </c>
      <c r="L39" s="57">
        <v>56113</v>
      </c>
      <c r="M39" s="57">
        <v>56113</v>
      </c>
      <c r="N39" s="57">
        <v>56113</v>
      </c>
      <c r="O39" s="57">
        <v>56113</v>
      </c>
      <c r="P39" s="57">
        <v>56113</v>
      </c>
      <c r="Q39" s="57">
        <v>56113</v>
      </c>
      <c r="R39" s="57">
        <f t="shared" si="4"/>
        <v>673356</v>
      </c>
      <c r="V39" s="146"/>
    </row>
    <row r="40" spans="1:22" s="148" customFormat="1" x14ac:dyDescent="0.2">
      <c r="A40" s="122">
        <f>ROW()</f>
        <v>40</v>
      </c>
      <c r="B40" s="80" t="s">
        <v>126</v>
      </c>
      <c r="C40" s="151">
        <v>40730141</v>
      </c>
      <c r="D40" s="146"/>
      <c r="E40" s="146"/>
      <c r="F40" s="57">
        <v>220344</v>
      </c>
      <c r="G40" s="57">
        <v>220344</v>
      </c>
      <c r="H40" s="57">
        <v>220344</v>
      </c>
      <c r="I40" s="57">
        <v>220344</v>
      </c>
      <c r="J40" s="57">
        <v>220344</v>
      </c>
      <c r="K40" s="57">
        <v>220344</v>
      </c>
      <c r="L40" s="57">
        <v>220344</v>
      </c>
      <c r="M40" s="57">
        <v>220344</v>
      </c>
      <c r="N40" s="57">
        <v>220344</v>
      </c>
      <c r="O40" s="57">
        <v>220344</v>
      </c>
      <c r="P40" s="57">
        <v>220344</v>
      </c>
      <c r="Q40" s="57">
        <v>220344</v>
      </c>
      <c r="R40" s="57">
        <f t="shared" si="4"/>
        <v>2644128</v>
      </c>
      <c r="V40" s="146"/>
    </row>
    <row r="41" spans="1:22" s="148" customFormat="1" x14ac:dyDescent="0.2">
      <c r="A41" s="122">
        <f>ROW()</f>
        <v>41</v>
      </c>
      <c r="B41" s="80" t="s">
        <v>127</v>
      </c>
      <c r="C41" s="151">
        <v>40700014</v>
      </c>
      <c r="D41" s="146"/>
      <c r="E41" s="146"/>
      <c r="F41" s="57">
        <v>282625</v>
      </c>
      <c r="G41" s="57">
        <v>282625</v>
      </c>
      <c r="H41" s="57">
        <v>282625</v>
      </c>
      <c r="I41" s="57">
        <v>282625</v>
      </c>
      <c r="J41" s="57">
        <v>282625</v>
      </c>
      <c r="K41" s="57">
        <v>282625</v>
      </c>
      <c r="L41" s="57">
        <v>282625</v>
      </c>
      <c r="M41" s="57">
        <v>282625</v>
      </c>
      <c r="N41" s="57">
        <v>282625</v>
      </c>
      <c r="O41" s="57">
        <v>282625</v>
      </c>
      <c r="P41" s="57">
        <v>282625</v>
      </c>
      <c r="Q41" s="57">
        <v>282625</v>
      </c>
      <c r="R41" s="57">
        <f t="shared" si="4"/>
        <v>3391500</v>
      </c>
      <c r="V41" s="146"/>
    </row>
    <row r="42" spans="1:22" s="148" customFormat="1" x14ac:dyDescent="0.2">
      <c r="A42" s="122">
        <f>ROW()</f>
        <v>42</v>
      </c>
      <c r="B42" s="80" t="s">
        <v>128</v>
      </c>
      <c r="C42" s="151">
        <v>40740160</v>
      </c>
      <c r="D42" s="146"/>
      <c r="E42" s="146"/>
      <c r="F42" s="57">
        <v>-138185</v>
      </c>
      <c r="G42" s="57">
        <v>-138185</v>
      </c>
      <c r="H42" s="57">
        <v>-138185</v>
      </c>
      <c r="I42" s="57">
        <v>-138185</v>
      </c>
      <c r="J42" s="57">
        <v>-138185</v>
      </c>
      <c r="K42" s="57">
        <v>-138185</v>
      </c>
      <c r="L42" s="57">
        <v>-138185</v>
      </c>
      <c r="M42" s="57">
        <v>-138185</v>
      </c>
      <c r="N42" s="57">
        <v>-138185</v>
      </c>
      <c r="O42" s="57">
        <v>-138185</v>
      </c>
      <c r="P42" s="57">
        <v>-138185</v>
      </c>
      <c r="Q42" s="57">
        <v>-138185</v>
      </c>
      <c r="R42" s="57">
        <f t="shared" si="4"/>
        <v>-1658220</v>
      </c>
      <c r="V42" s="146"/>
    </row>
    <row r="43" spans="1:22" s="148" customFormat="1" x14ac:dyDescent="0.2">
      <c r="A43" s="122">
        <f>ROW()</f>
        <v>43</v>
      </c>
      <c r="B43" s="80" t="s">
        <v>129</v>
      </c>
      <c r="C43" s="151">
        <v>40740180</v>
      </c>
      <c r="D43" s="146"/>
      <c r="E43" s="146"/>
      <c r="F43" s="57">
        <v>-40002</v>
      </c>
      <c r="G43" s="57">
        <v>-40002</v>
      </c>
      <c r="H43" s="57">
        <v>-40002</v>
      </c>
      <c r="I43" s="57">
        <v>-40002</v>
      </c>
      <c r="J43" s="57">
        <v>-40002</v>
      </c>
      <c r="K43" s="57">
        <v>-40002</v>
      </c>
      <c r="L43" s="57">
        <v>-40002</v>
      </c>
      <c r="M43" s="57">
        <v>-40002</v>
      </c>
      <c r="N43" s="57">
        <v>-40002</v>
      </c>
      <c r="O43" s="57">
        <v>-40002</v>
      </c>
      <c r="P43" s="57">
        <v>-40002</v>
      </c>
      <c r="Q43" s="57">
        <v>-40002</v>
      </c>
      <c r="R43" s="57">
        <f t="shared" si="4"/>
        <v>-480024</v>
      </c>
      <c r="V43" s="146"/>
    </row>
    <row r="44" spans="1:22" s="148" customFormat="1" x14ac:dyDescent="0.2">
      <c r="A44" s="122">
        <f>ROW()</f>
        <v>44</v>
      </c>
      <c r="B44" s="80" t="s">
        <v>130</v>
      </c>
      <c r="C44" s="152">
        <v>51304002</v>
      </c>
      <c r="D44" s="146"/>
      <c r="E44" s="146"/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235970</v>
      </c>
      <c r="N44" s="57">
        <v>121369</v>
      </c>
      <c r="O44" s="57">
        <v>135273</v>
      </c>
      <c r="P44" s="57">
        <v>142344</v>
      </c>
      <c r="Q44" s="57">
        <v>142344</v>
      </c>
      <c r="R44" s="57">
        <f t="shared" si="4"/>
        <v>777300</v>
      </c>
      <c r="V44" s="146"/>
    </row>
    <row r="45" spans="1:22" s="148" customFormat="1" x14ac:dyDescent="0.2">
      <c r="A45" s="122">
        <f>ROW()</f>
        <v>45</v>
      </c>
      <c r="B45" s="80" t="s">
        <v>131</v>
      </c>
      <c r="C45" s="152">
        <v>51305002</v>
      </c>
      <c r="D45" s="146"/>
      <c r="E45" s="146"/>
      <c r="F45" s="60">
        <v>90391</v>
      </c>
      <c r="G45" s="60">
        <v>90391</v>
      </c>
      <c r="H45" s="60">
        <v>90391</v>
      </c>
      <c r="I45" s="60">
        <v>90391</v>
      </c>
      <c r="J45" s="60">
        <v>90391</v>
      </c>
      <c r="K45" s="60">
        <v>90391</v>
      </c>
      <c r="L45" s="60">
        <v>90391</v>
      </c>
      <c r="M45" s="60">
        <v>90391</v>
      </c>
      <c r="N45" s="60">
        <v>90391</v>
      </c>
      <c r="O45" s="60">
        <v>90391</v>
      </c>
      <c r="P45" s="60">
        <v>90391</v>
      </c>
      <c r="Q45" s="60">
        <v>90391</v>
      </c>
      <c r="R45" s="60">
        <f t="shared" si="4"/>
        <v>1084692</v>
      </c>
      <c r="V45" s="146"/>
    </row>
    <row r="46" spans="1:22" x14ac:dyDescent="0.2">
      <c r="A46" s="122">
        <f>ROW()</f>
        <v>46</v>
      </c>
      <c r="B46" s="18" t="s">
        <v>132</v>
      </c>
      <c r="C46" s="141"/>
      <c r="D46" s="46"/>
      <c r="E46" s="46"/>
      <c r="F46" s="55">
        <f>SUM(F26:F45)</f>
        <v>76164813</v>
      </c>
      <c r="G46" s="55">
        <f t="shared" ref="G46:Q46" si="5">SUM(G26:G45)</f>
        <v>62329118</v>
      </c>
      <c r="H46" s="55">
        <f t="shared" si="5"/>
        <v>62570446</v>
      </c>
      <c r="I46" s="55">
        <f t="shared" si="5"/>
        <v>52494112</v>
      </c>
      <c r="J46" s="55">
        <f t="shared" si="5"/>
        <v>51586455</v>
      </c>
      <c r="K46" s="55">
        <f t="shared" si="5"/>
        <v>51272750</v>
      </c>
      <c r="L46" s="55">
        <f t="shared" si="5"/>
        <v>58027411</v>
      </c>
      <c r="M46" s="55">
        <f t="shared" si="5"/>
        <v>54453584</v>
      </c>
      <c r="N46" s="55">
        <f t="shared" si="5"/>
        <v>47426985</v>
      </c>
      <c r="O46" s="55">
        <f t="shared" si="5"/>
        <v>54290732</v>
      </c>
      <c r="P46" s="55">
        <f t="shared" si="5"/>
        <v>70097454</v>
      </c>
      <c r="Q46" s="55">
        <f t="shared" si="5"/>
        <v>78433412</v>
      </c>
      <c r="R46" s="55">
        <f>SUM(R26:R45)</f>
        <v>719147272</v>
      </c>
    </row>
    <row r="47" spans="1:22" x14ac:dyDescent="0.2">
      <c r="A47" s="122">
        <f>ROW()</f>
        <v>47</v>
      </c>
      <c r="B47" s="18"/>
      <c r="C47" s="141"/>
      <c r="D47" s="46"/>
      <c r="E47" s="46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</row>
    <row r="48" spans="1:22" x14ac:dyDescent="0.2">
      <c r="A48" s="122">
        <f>ROW()</f>
        <v>48</v>
      </c>
      <c r="B48" s="144" t="s">
        <v>133</v>
      </c>
      <c r="C48" s="145"/>
      <c r="D48" s="146"/>
      <c r="E48" s="146"/>
      <c r="F48" s="57">
        <v>2287619</v>
      </c>
      <c r="G48" s="57">
        <v>2287661</v>
      </c>
      <c r="H48" s="57">
        <v>2287640</v>
      </c>
      <c r="I48" s="57">
        <v>2287640</v>
      </c>
      <c r="J48" s="57">
        <v>2287640</v>
      </c>
      <c r="K48" s="57">
        <v>2283128</v>
      </c>
      <c r="L48" s="57">
        <v>2286888</v>
      </c>
      <c r="M48" s="57">
        <v>2286888</v>
      </c>
      <c r="N48" s="57">
        <v>2286888</v>
      </c>
      <c r="O48" s="57">
        <v>2276439</v>
      </c>
      <c r="P48" s="57">
        <v>2285843</v>
      </c>
      <c r="Q48" s="57">
        <v>2262568</v>
      </c>
      <c r="R48" s="55">
        <f>SUM(F48:Q48)</f>
        <v>27406842</v>
      </c>
    </row>
    <row r="49" spans="1:19" x14ac:dyDescent="0.2">
      <c r="A49" s="122">
        <f>ROW()</f>
        <v>49</v>
      </c>
      <c r="B49" s="1" t="s">
        <v>134</v>
      </c>
      <c r="C49" s="154"/>
      <c r="D49" s="154"/>
      <c r="E49" s="46"/>
      <c r="F49" s="57">
        <v>61458</v>
      </c>
      <c r="G49" s="57">
        <v>58241</v>
      </c>
      <c r="H49" s="57">
        <v>61458</v>
      </c>
      <c r="I49" s="57">
        <v>60385</v>
      </c>
      <c r="J49" s="57">
        <v>61458</v>
      </c>
      <c r="K49" s="57">
        <v>60385</v>
      </c>
      <c r="L49" s="57">
        <v>61458</v>
      </c>
      <c r="M49" s="57">
        <v>63172</v>
      </c>
      <c r="N49" s="57">
        <v>62083</v>
      </c>
      <c r="O49" s="57">
        <v>58031.9</v>
      </c>
      <c r="P49" s="57">
        <v>67223</v>
      </c>
      <c r="Q49" s="57">
        <v>63172</v>
      </c>
      <c r="R49" s="55">
        <f>SUM(F49:Q49)</f>
        <v>738524.9</v>
      </c>
    </row>
    <row r="50" spans="1:19" x14ac:dyDescent="0.2">
      <c r="A50" s="122">
        <f>ROW()</f>
        <v>50</v>
      </c>
      <c r="B50" s="1" t="s">
        <v>135</v>
      </c>
      <c r="C50" s="154"/>
      <c r="D50" s="154"/>
      <c r="E50" s="46"/>
      <c r="F50" s="55">
        <f>+F23+F46+F48+F49</f>
        <v>119035978.24753395</v>
      </c>
      <c r="G50" s="55">
        <f t="shared" ref="G50:Q50" si="6">+G23+G46+G48+G49</f>
        <v>105197108.24753395</v>
      </c>
      <c r="H50" s="55">
        <f t="shared" si="6"/>
        <v>105441632.24753395</v>
      </c>
      <c r="I50" s="55">
        <f t="shared" si="6"/>
        <v>95364225.247533947</v>
      </c>
      <c r="J50" s="55">
        <f t="shared" si="6"/>
        <v>94457641.247533947</v>
      </c>
      <c r="K50" s="55">
        <f t="shared" si="6"/>
        <v>94138351.247533947</v>
      </c>
      <c r="L50" s="55">
        <f t="shared" si="6"/>
        <v>100897845.24753395</v>
      </c>
      <c r="M50" s="55">
        <f t="shared" si="6"/>
        <v>97325732.247533947</v>
      </c>
      <c r="N50" s="55">
        <f t="shared" si="6"/>
        <v>90298044.247533947</v>
      </c>
      <c r="O50" s="55">
        <f t="shared" si="6"/>
        <v>97147291.147533953</v>
      </c>
      <c r="P50" s="55">
        <f t="shared" si="6"/>
        <v>112972608.24753395</v>
      </c>
      <c r="Q50" s="55">
        <f t="shared" si="6"/>
        <v>121281240.24753395</v>
      </c>
      <c r="R50" s="55">
        <f>+R23+R46+R48+R49</f>
        <v>1233557697.8704076</v>
      </c>
    </row>
    <row r="51" spans="1:19" x14ac:dyDescent="0.2">
      <c r="A51" s="122">
        <f>ROW()</f>
        <v>51</v>
      </c>
      <c r="B51" s="155"/>
      <c r="C51" s="46"/>
      <c r="D51" s="46"/>
      <c r="E51" s="46"/>
      <c r="F51" s="156"/>
      <c r="G51" s="156"/>
      <c r="H51" s="156"/>
      <c r="I51" s="156"/>
      <c r="J51" s="156"/>
      <c r="K51" s="156"/>
      <c r="L51" s="156"/>
      <c r="M51" s="156"/>
      <c r="N51" s="156"/>
      <c r="O51" s="82"/>
      <c r="P51" s="82"/>
      <c r="Q51" s="82"/>
      <c r="R51" s="82"/>
    </row>
    <row r="52" spans="1:19" x14ac:dyDescent="0.2">
      <c r="A52" s="122">
        <f>ROW()</f>
        <v>52</v>
      </c>
      <c r="B52" s="157" t="s">
        <v>136</v>
      </c>
      <c r="C52" s="46"/>
      <c r="D52" s="46"/>
      <c r="E52" s="4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9" x14ac:dyDescent="0.2">
      <c r="A53" s="122">
        <f>ROW()</f>
        <v>53</v>
      </c>
      <c r="B53" s="1" t="s">
        <v>137</v>
      </c>
      <c r="C53" s="154"/>
      <c r="D53" s="154"/>
      <c r="E53" s="46"/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f>SUM(F53:Q53)</f>
        <v>0</v>
      </c>
      <c r="S53" s="140"/>
    </row>
    <row r="54" spans="1:19" x14ac:dyDescent="0.2">
      <c r="A54" s="122">
        <f>ROW()</f>
        <v>54</v>
      </c>
      <c r="B54" s="1" t="s">
        <v>138</v>
      </c>
      <c r="C54" s="154"/>
      <c r="D54" s="154"/>
      <c r="E54" s="46"/>
      <c r="F54" s="57">
        <v>199540.8</v>
      </c>
      <c r="G54" s="57">
        <v>180230.39999999999</v>
      </c>
      <c r="H54" s="57">
        <v>199271.11</v>
      </c>
      <c r="I54" s="57">
        <v>193104</v>
      </c>
      <c r="J54" s="57">
        <v>199541.02</v>
      </c>
      <c r="K54" s="57">
        <v>193071</v>
      </c>
      <c r="L54" s="57">
        <v>199540.8</v>
      </c>
      <c r="M54" s="57">
        <v>199540.8</v>
      </c>
      <c r="N54" s="57">
        <v>193104</v>
      </c>
      <c r="O54" s="57">
        <v>199540.8</v>
      </c>
      <c r="P54" s="57">
        <v>193372.24900000001</v>
      </c>
      <c r="Q54" s="57">
        <v>310396.84899999999</v>
      </c>
      <c r="R54" s="57">
        <f>SUM(F54:Q54)</f>
        <v>2460253.8280000002</v>
      </c>
      <c r="S54" s="140"/>
    </row>
    <row r="55" spans="1:19" x14ac:dyDescent="0.2">
      <c r="A55" s="122">
        <f>ROW()</f>
        <v>55</v>
      </c>
      <c r="B55" s="113"/>
      <c r="C55" s="154"/>
      <c r="D55" s="154"/>
      <c r="E55" s="154"/>
      <c r="F55" s="158"/>
      <c r="G55" s="158"/>
      <c r="H55" s="158"/>
      <c r="I55" s="158"/>
      <c r="J55" s="158"/>
      <c r="K55" s="158"/>
      <c r="L55" s="158"/>
      <c r="M55" s="159"/>
      <c r="N55" s="158"/>
      <c r="O55" s="158"/>
      <c r="P55" s="158"/>
      <c r="Q55" s="158"/>
      <c r="R55" s="159">
        <f>SUM(F55:Q55)</f>
        <v>0</v>
      </c>
    </row>
    <row r="56" spans="1:19" x14ac:dyDescent="0.2">
      <c r="A56" s="122">
        <f>ROW()</f>
        <v>56</v>
      </c>
      <c r="B56" s="1" t="s">
        <v>139</v>
      </c>
      <c r="C56" s="154"/>
      <c r="D56" s="154"/>
      <c r="E56" s="154"/>
      <c r="F56" s="160">
        <f t="shared" ref="F56:R56" si="7">SUM(F53:F55)</f>
        <v>199540.8</v>
      </c>
      <c r="G56" s="160">
        <f t="shared" si="7"/>
        <v>180230.39999999999</v>
      </c>
      <c r="H56" s="160">
        <f t="shared" si="7"/>
        <v>199271.11</v>
      </c>
      <c r="I56" s="160">
        <f t="shared" si="7"/>
        <v>193104</v>
      </c>
      <c r="J56" s="160">
        <f t="shared" si="7"/>
        <v>199541.02</v>
      </c>
      <c r="K56" s="160">
        <f t="shared" si="7"/>
        <v>193071</v>
      </c>
      <c r="L56" s="160">
        <f t="shared" si="7"/>
        <v>199540.8</v>
      </c>
      <c r="M56" s="160">
        <f t="shared" si="7"/>
        <v>199540.8</v>
      </c>
      <c r="N56" s="160">
        <f t="shared" si="7"/>
        <v>193104</v>
      </c>
      <c r="O56" s="160">
        <f t="shared" si="7"/>
        <v>199540.8</v>
      </c>
      <c r="P56" s="160">
        <f t="shared" si="7"/>
        <v>193372.24900000001</v>
      </c>
      <c r="Q56" s="160">
        <f t="shared" si="7"/>
        <v>310396.84899999999</v>
      </c>
      <c r="R56" s="160">
        <f t="shared" si="7"/>
        <v>2460253.8280000002</v>
      </c>
    </row>
    <row r="57" spans="1:19" ht="13.5" thickBot="1" x14ac:dyDescent="0.25">
      <c r="A57" s="122">
        <f>ROW()</f>
        <v>57</v>
      </c>
      <c r="B57" s="157" t="s">
        <v>140</v>
      </c>
      <c r="C57" s="161"/>
      <c r="D57" s="154"/>
      <c r="E57" s="154"/>
      <c r="F57" s="162">
        <f>F50+F56</f>
        <v>119235519.04753394</v>
      </c>
      <c r="G57" s="162">
        <f t="shared" ref="G57:R57" si="8">G50+G56</f>
        <v>105377338.64753395</v>
      </c>
      <c r="H57" s="162">
        <f t="shared" si="8"/>
        <v>105640903.35753395</v>
      </c>
      <c r="I57" s="162">
        <f t="shared" si="8"/>
        <v>95557329.247533947</v>
      </c>
      <c r="J57" s="162">
        <f t="shared" si="8"/>
        <v>94657182.267533943</v>
      </c>
      <c r="K57" s="162">
        <f t="shared" si="8"/>
        <v>94331422.247533947</v>
      </c>
      <c r="L57" s="162">
        <f t="shared" si="8"/>
        <v>101097386.04753394</v>
      </c>
      <c r="M57" s="162">
        <f t="shared" si="8"/>
        <v>97525273.047533944</v>
      </c>
      <c r="N57" s="162">
        <f t="shared" si="8"/>
        <v>90491148.247533947</v>
      </c>
      <c r="O57" s="162">
        <f t="shared" si="8"/>
        <v>97346831.94753395</v>
      </c>
      <c r="P57" s="162">
        <f t="shared" si="8"/>
        <v>113165980.49653395</v>
      </c>
      <c r="Q57" s="162">
        <f t="shared" si="8"/>
        <v>121591637.09653395</v>
      </c>
      <c r="R57" s="162">
        <f t="shared" si="8"/>
        <v>1236017951.6984076</v>
      </c>
    </row>
    <row r="58" spans="1:19" x14ac:dyDescent="0.2">
      <c r="A58" s="122">
        <f>ROW()</f>
        <v>58</v>
      </c>
      <c r="B58" s="113"/>
      <c r="P58" s="163"/>
    </row>
    <row r="59" spans="1:19" x14ac:dyDescent="0.2">
      <c r="A59" s="122">
        <f>ROW()</f>
        <v>59</v>
      </c>
      <c r="B59" s="164"/>
      <c r="C59" s="154"/>
      <c r="D59" s="154"/>
      <c r="E59" s="15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1:19" x14ac:dyDescent="0.2">
      <c r="A60" s="122">
        <f>ROW()</f>
        <v>60</v>
      </c>
      <c r="B60" s="166" t="s">
        <v>141</v>
      </c>
      <c r="C60" s="154"/>
      <c r="D60" s="154"/>
      <c r="E60" s="46"/>
      <c r="F60" s="57">
        <v>2030099422</v>
      </c>
      <c r="G60" s="57">
        <v>1685196803</v>
      </c>
      <c r="H60" s="57">
        <v>1772491276</v>
      </c>
      <c r="I60" s="57">
        <v>1670767088</v>
      </c>
      <c r="J60" s="57">
        <v>1484839184</v>
      </c>
      <c r="K60" s="57">
        <v>1551065553</v>
      </c>
      <c r="L60" s="57">
        <v>1638193595</v>
      </c>
      <c r="M60" s="57">
        <v>1582448868</v>
      </c>
      <c r="N60" s="57">
        <v>1448030090</v>
      </c>
      <c r="O60" s="57">
        <v>1580999370</v>
      </c>
      <c r="P60" s="57">
        <v>1949849779</v>
      </c>
      <c r="Q60" s="57">
        <v>2122594834</v>
      </c>
      <c r="R60" s="57">
        <f>SUM(F60:Q60)</f>
        <v>20516575862</v>
      </c>
    </row>
    <row r="61" spans="1:19" x14ac:dyDescent="0.2">
      <c r="A61" s="122">
        <f>ROW()</f>
        <v>61</v>
      </c>
      <c r="B61" s="157" t="s">
        <v>142</v>
      </c>
      <c r="C61" s="167"/>
      <c r="D61" s="154"/>
      <c r="E61" s="154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9" x14ac:dyDescent="0.2">
      <c r="A62" s="122">
        <f>ROW()</f>
        <v>62</v>
      </c>
      <c r="B62" s="122" t="s">
        <v>143</v>
      </c>
      <c r="C62" s="168">
        <v>6.0735999999999998E-2</v>
      </c>
      <c r="D62" s="46"/>
      <c r="E62" s="46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>
        <f>SUM(F62:Q62)</f>
        <v>0</v>
      </c>
    </row>
    <row r="63" spans="1:19" x14ac:dyDescent="0.2">
      <c r="A63" s="122">
        <f>ROW()</f>
        <v>63</v>
      </c>
      <c r="B63" s="122" t="s">
        <v>144</v>
      </c>
      <c r="C63" s="168">
        <v>5.9818999999999997E-2</v>
      </c>
      <c r="D63" s="46"/>
      <c r="E63" s="46"/>
      <c r="F63" s="160">
        <f>F60*$C$63</f>
        <v>121438517.324618</v>
      </c>
      <c r="G63" s="160">
        <f t="shared" ref="G63:Q63" si="9">G60*$C$63</f>
        <v>100806787.55865699</v>
      </c>
      <c r="H63" s="160">
        <f t="shared" si="9"/>
        <v>106028655.639044</v>
      </c>
      <c r="I63" s="160">
        <f t="shared" si="9"/>
        <v>99943616.437071994</v>
      </c>
      <c r="J63" s="160">
        <f t="shared" si="9"/>
        <v>88821595.147695988</v>
      </c>
      <c r="K63" s="160">
        <f t="shared" si="9"/>
        <v>92783190.314906999</v>
      </c>
      <c r="L63" s="160">
        <f t="shared" si="9"/>
        <v>97995102.659304991</v>
      </c>
      <c r="M63" s="160">
        <f t="shared" si="9"/>
        <v>94660508.83489199</v>
      </c>
      <c r="N63" s="160">
        <f t="shared" si="9"/>
        <v>86619711.95370999</v>
      </c>
      <c r="O63" s="160">
        <f t="shared" si="9"/>
        <v>94573801.314029992</v>
      </c>
      <c r="P63" s="160">
        <f t="shared" si="9"/>
        <v>116638063.93000099</v>
      </c>
      <c r="Q63" s="160">
        <f t="shared" si="9"/>
        <v>126971500.375046</v>
      </c>
      <c r="R63" s="160">
        <f>SUM(F63:Q63)</f>
        <v>1227281051.4889779</v>
      </c>
    </row>
    <row r="64" spans="1:19" ht="13.5" thickBot="1" x14ac:dyDescent="0.25">
      <c r="A64" s="122">
        <f>ROW()</f>
        <v>64</v>
      </c>
      <c r="B64" s="164" t="s">
        <v>145</v>
      </c>
      <c r="D64" s="46"/>
      <c r="E64" s="46"/>
      <c r="F64" s="162">
        <f>F57-SUM(F62:F63)</f>
        <v>-2202998.2770840526</v>
      </c>
      <c r="G64" s="162">
        <f t="shared" ref="G64:R64" si="10">G57-SUM(G62:G63)</f>
        <v>4570551.0888769627</v>
      </c>
      <c r="H64" s="162">
        <f t="shared" si="10"/>
        <v>-387752.28151005507</v>
      </c>
      <c r="I64" s="162">
        <f t="shared" si="10"/>
        <v>-4386287.1895380467</v>
      </c>
      <c r="J64" s="162">
        <f t="shared" si="10"/>
        <v>5835587.1198379546</v>
      </c>
      <c r="K64" s="162">
        <f t="shared" si="10"/>
        <v>1548231.9326269478</v>
      </c>
      <c r="L64" s="162">
        <f t="shared" si="10"/>
        <v>3102283.3882289529</v>
      </c>
      <c r="M64" s="162">
        <f t="shared" si="10"/>
        <v>2864764.2126419544</v>
      </c>
      <c r="N64" s="162">
        <f t="shared" si="10"/>
        <v>3871436.2938239574</v>
      </c>
      <c r="O64" s="162">
        <f t="shared" si="10"/>
        <v>2773030.6335039586</v>
      </c>
      <c r="P64" s="162">
        <f t="shared" si="10"/>
        <v>-3472083.4334670454</v>
      </c>
      <c r="Q64" s="162">
        <f>Q57-SUM(Q62:Q63)</f>
        <v>-5379863.2785120457</v>
      </c>
      <c r="R64" s="162">
        <f t="shared" si="10"/>
        <v>8736900.2094297409</v>
      </c>
    </row>
    <row r="65" spans="1:18" x14ac:dyDescent="0.2">
      <c r="A65" s="122">
        <f>ROW()</f>
        <v>65</v>
      </c>
      <c r="B65" s="169" t="s">
        <v>146</v>
      </c>
      <c r="F65" s="20">
        <f t="shared" ref="F65:R65" si="11">+F64</f>
        <v>-2202998.2770840526</v>
      </c>
      <c r="G65" s="20">
        <f t="shared" si="11"/>
        <v>4570551.0888769627</v>
      </c>
      <c r="H65" s="20">
        <f t="shared" si="11"/>
        <v>-387752.28151005507</v>
      </c>
      <c r="I65" s="20">
        <f t="shared" si="11"/>
        <v>-4386287.1895380467</v>
      </c>
      <c r="J65" s="20">
        <f t="shared" si="11"/>
        <v>5835587.1198379546</v>
      </c>
      <c r="K65" s="20">
        <f t="shared" si="11"/>
        <v>1548231.9326269478</v>
      </c>
      <c r="L65" s="20">
        <f t="shared" si="11"/>
        <v>3102283.3882289529</v>
      </c>
      <c r="M65" s="20">
        <f t="shared" si="11"/>
        <v>2864764.2126419544</v>
      </c>
      <c r="N65" s="20">
        <f t="shared" si="11"/>
        <v>3871436.2938239574</v>
      </c>
      <c r="O65" s="20">
        <f t="shared" si="11"/>
        <v>2773030.6335039586</v>
      </c>
      <c r="P65" s="20">
        <f t="shared" si="11"/>
        <v>-3472083.4334670454</v>
      </c>
      <c r="Q65" s="20">
        <f t="shared" si="11"/>
        <v>-5379863.2785120457</v>
      </c>
      <c r="R65" s="20">
        <f t="shared" si="11"/>
        <v>8736900.2094297409</v>
      </c>
    </row>
    <row r="66" spans="1:18" x14ac:dyDescent="0.2">
      <c r="A66" s="122">
        <f>ROW()</f>
        <v>66</v>
      </c>
      <c r="N66" s="46"/>
      <c r="O66" s="46"/>
      <c r="P66" s="46"/>
    </row>
    <row r="67" spans="1:18" x14ac:dyDescent="0.2">
      <c r="A67" s="122">
        <f>ROW()</f>
        <v>67</v>
      </c>
      <c r="B67" s="113"/>
      <c r="C67" s="170"/>
      <c r="D67" s="171" t="s">
        <v>147</v>
      </c>
      <c r="E67" s="154"/>
      <c r="F67" s="134"/>
      <c r="G67" s="172"/>
      <c r="H67" s="134"/>
      <c r="I67" s="172"/>
      <c r="J67" s="172"/>
      <c r="K67" s="172"/>
      <c r="L67" s="172"/>
      <c r="M67" s="172"/>
      <c r="N67" s="172"/>
      <c r="O67" s="172"/>
      <c r="P67" s="172"/>
      <c r="Q67" s="172"/>
      <c r="R67" s="156"/>
    </row>
    <row r="68" spans="1:18" s="148" customFormat="1" x14ac:dyDescent="0.2">
      <c r="A68" s="122">
        <f>ROW()</f>
        <v>68</v>
      </c>
      <c r="B68" s="173" t="s">
        <v>148</v>
      </c>
      <c r="C68" s="174"/>
      <c r="D68" s="174">
        <v>3.4860000000000002E-4</v>
      </c>
      <c r="E68" s="146"/>
      <c r="F68" s="55">
        <f>F65*(1-$D$68)</f>
        <v>-2202230.3118846612</v>
      </c>
      <c r="G68" s="55">
        <f t="shared" ref="G68:Q68" si="12">G65*(1-$D$68)</f>
        <v>4568957.7947673798</v>
      </c>
      <c r="H68" s="55">
        <f t="shared" si="12"/>
        <v>-387617.11106472067</v>
      </c>
      <c r="I68" s="55">
        <f t="shared" si="12"/>
        <v>-4384758.1298237732</v>
      </c>
      <c r="J68" s="55">
        <f t="shared" si="12"/>
        <v>5833552.8341679787</v>
      </c>
      <c r="K68" s="55">
        <f t="shared" si="12"/>
        <v>1547692.2189752338</v>
      </c>
      <c r="L68" s="55">
        <f t="shared" si="12"/>
        <v>3101201.9322398161</v>
      </c>
      <c r="M68" s="55">
        <f t="shared" si="12"/>
        <v>2863765.5558374273</v>
      </c>
      <c r="N68" s="55">
        <f t="shared" si="12"/>
        <v>3870086.7111319304</v>
      </c>
      <c r="O68" s="55">
        <f t="shared" si="12"/>
        <v>2772063.9550251192</v>
      </c>
      <c r="P68" s="55">
        <f t="shared" si="12"/>
        <v>-3470873.0651821387</v>
      </c>
      <c r="Q68" s="55">
        <f t="shared" si="12"/>
        <v>-5377987.8581731562</v>
      </c>
      <c r="R68" s="55">
        <f>SUM(F68:Q68)</f>
        <v>8733854.5260164347</v>
      </c>
    </row>
    <row r="69" spans="1:18" x14ac:dyDescent="0.2">
      <c r="A69" s="122">
        <f>ROW()</f>
        <v>69</v>
      </c>
      <c r="B69" s="155" t="s">
        <v>149</v>
      </c>
      <c r="C69" s="148"/>
      <c r="D69" s="46"/>
      <c r="E69" s="46"/>
      <c r="F69" s="55">
        <f t="shared" ref="F69:R69" si="13">+F68</f>
        <v>-2202230.3118846612</v>
      </c>
      <c r="G69" s="55">
        <f t="shared" si="13"/>
        <v>4568957.7947673798</v>
      </c>
      <c r="H69" s="55">
        <f t="shared" si="13"/>
        <v>-387617.11106472067</v>
      </c>
      <c r="I69" s="55">
        <f t="shared" si="13"/>
        <v>-4384758.1298237732</v>
      </c>
      <c r="J69" s="55">
        <f t="shared" si="13"/>
        <v>5833552.8341679787</v>
      </c>
      <c r="K69" s="55">
        <f t="shared" si="13"/>
        <v>1547692.2189752338</v>
      </c>
      <c r="L69" s="55">
        <f t="shared" si="13"/>
        <v>3101201.9322398161</v>
      </c>
      <c r="M69" s="55">
        <f t="shared" si="13"/>
        <v>2863765.5558374273</v>
      </c>
      <c r="N69" s="55">
        <f t="shared" si="13"/>
        <v>3870086.7111319304</v>
      </c>
      <c r="O69" s="55">
        <f t="shared" si="13"/>
        <v>2772063.9550251192</v>
      </c>
      <c r="P69" s="55">
        <f t="shared" si="13"/>
        <v>-3470873.0651821387</v>
      </c>
      <c r="Q69" s="55">
        <f t="shared" si="13"/>
        <v>-5377987.8581731562</v>
      </c>
      <c r="R69" s="55">
        <f t="shared" si="13"/>
        <v>8733854.5260164347</v>
      </c>
    </row>
    <row r="70" spans="1:18" x14ac:dyDescent="0.2">
      <c r="A70" s="122">
        <f>ROW()</f>
        <v>70</v>
      </c>
      <c r="B70" s="155" t="s">
        <v>150</v>
      </c>
      <c r="D70" s="46"/>
      <c r="E70" s="46"/>
      <c r="F70" s="55">
        <f t="shared" ref="F70:R70" si="14">-F69</f>
        <v>2202230.3118846612</v>
      </c>
      <c r="G70" s="55">
        <f t="shared" si="14"/>
        <v>-4568957.7947673798</v>
      </c>
      <c r="H70" s="55">
        <f t="shared" si="14"/>
        <v>387617.11106472067</v>
      </c>
      <c r="I70" s="55">
        <f t="shared" si="14"/>
        <v>4384758.1298237732</v>
      </c>
      <c r="J70" s="55">
        <f t="shared" si="14"/>
        <v>-5833552.8341679787</v>
      </c>
      <c r="K70" s="55">
        <f t="shared" si="14"/>
        <v>-1547692.2189752338</v>
      </c>
      <c r="L70" s="55">
        <f t="shared" si="14"/>
        <v>-3101201.9322398161</v>
      </c>
      <c r="M70" s="55">
        <f t="shared" si="14"/>
        <v>-2863765.5558374273</v>
      </c>
      <c r="N70" s="55">
        <f t="shared" si="14"/>
        <v>-3870086.7111319304</v>
      </c>
      <c r="O70" s="55">
        <f t="shared" si="14"/>
        <v>-2772063.9550251192</v>
      </c>
      <c r="P70" s="55">
        <f t="shared" si="14"/>
        <v>3470873.0651821387</v>
      </c>
      <c r="Q70" s="55">
        <f t="shared" si="14"/>
        <v>5377987.8581731562</v>
      </c>
      <c r="R70" s="55">
        <f t="shared" si="14"/>
        <v>-8733854.5260164347</v>
      </c>
    </row>
    <row r="71" spans="1:18" x14ac:dyDescent="0.2">
      <c r="A71" s="122">
        <f>ROW()</f>
        <v>71</v>
      </c>
      <c r="B71" s="155"/>
      <c r="D71" s="46"/>
      <c r="E71" s="46"/>
      <c r="F71" s="134"/>
      <c r="G71" s="134"/>
      <c r="H71" s="134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x14ac:dyDescent="0.2">
      <c r="A72" s="122">
        <f>ROW()</f>
        <v>72</v>
      </c>
      <c r="B72" s="155" t="s">
        <v>151</v>
      </c>
      <c r="D72" s="46"/>
      <c r="E72" s="46"/>
      <c r="F72" s="55">
        <f>+F69</f>
        <v>-2202230.3118846612</v>
      </c>
      <c r="G72" s="55">
        <f t="shared" ref="G72:Q73" si="15">+F72+G69</f>
        <v>2366727.4828827186</v>
      </c>
      <c r="H72" s="55">
        <f t="shared" si="15"/>
        <v>1979110.3718179979</v>
      </c>
      <c r="I72" s="55">
        <f>+H72+I69</f>
        <v>-2405647.7580057755</v>
      </c>
      <c r="J72" s="55">
        <f t="shared" si="15"/>
        <v>3427905.0761622032</v>
      </c>
      <c r="K72" s="55">
        <f t="shared" si="15"/>
        <v>4975597.2951374371</v>
      </c>
      <c r="L72" s="55">
        <f t="shared" si="15"/>
        <v>8076799.2273772527</v>
      </c>
      <c r="M72" s="55">
        <f t="shared" si="15"/>
        <v>10940564.783214681</v>
      </c>
      <c r="N72" s="55">
        <f t="shared" si="15"/>
        <v>14810651.494346611</v>
      </c>
      <c r="O72" s="55">
        <f t="shared" si="15"/>
        <v>17582715.449371729</v>
      </c>
      <c r="P72" s="55">
        <f t="shared" si="15"/>
        <v>14111842.384189591</v>
      </c>
      <c r="Q72" s="55">
        <f t="shared" si="15"/>
        <v>8733854.5260164347</v>
      </c>
      <c r="R72" s="55">
        <f>+R69</f>
        <v>8733854.5260164347</v>
      </c>
    </row>
    <row r="73" spans="1:18" x14ac:dyDescent="0.2">
      <c r="A73" s="122">
        <f>ROW()</f>
        <v>73</v>
      </c>
      <c r="B73" s="155" t="s">
        <v>152</v>
      </c>
      <c r="D73" s="46"/>
      <c r="E73" s="46"/>
      <c r="F73" s="55">
        <f>+F70</f>
        <v>2202230.3118846612</v>
      </c>
      <c r="G73" s="55">
        <f t="shared" si="15"/>
        <v>-2366727.4828827186</v>
      </c>
      <c r="H73" s="55">
        <f t="shared" si="15"/>
        <v>-1979110.3718179979</v>
      </c>
      <c r="I73" s="55">
        <f t="shared" si="15"/>
        <v>2405647.7580057755</v>
      </c>
      <c r="J73" s="55">
        <f t="shared" si="15"/>
        <v>-3427905.0761622032</v>
      </c>
      <c r="K73" s="55">
        <f t="shared" si="15"/>
        <v>-4975597.2951374371</v>
      </c>
      <c r="L73" s="55">
        <f t="shared" si="15"/>
        <v>-8076799.2273772527</v>
      </c>
      <c r="M73" s="55">
        <f t="shared" si="15"/>
        <v>-10940564.783214681</v>
      </c>
      <c r="N73" s="55">
        <f t="shared" si="15"/>
        <v>-14810651.494346611</v>
      </c>
      <c r="O73" s="55">
        <f t="shared" si="15"/>
        <v>-17582715.449371729</v>
      </c>
      <c r="P73" s="55">
        <f t="shared" si="15"/>
        <v>-14111842.384189591</v>
      </c>
      <c r="Q73" s="55">
        <f t="shared" si="15"/>
        <v>-8733854.5260164347</v>
      </c>
      <c r="R73" s="55">
        <f>+R70</f>
        <v>-8733854.5260164347</v>
      </c>
    </row>
    <row r="74" spans="1:18" x14ac:dyDescent="0.2">
      <c r="A74" s="122">
        <f>ROW()</f>
        <v>74</v>
      </c>
      <c r="B74" s="155"/>
      <c r="D74" s="46"/>
      <c r="E74" s="46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18" ht="12" customHeight="1" x14ac:dyDescent="0.2">
      <c r="A75" s="122">
        <f>ROW()</f>
        <v>75</v>
      </c>
      <c r="B75" s="175"/>
      <c r="C75" s="175"/>
      <c r="D75" s="175"/>
      <c r="E75" s="175"/>
      <c r="F75" s="175"/>
      <c r="G75" s="175"/>
      <c r="H75" s="175"/>
      <c r="I75" s="175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18" s="113" customFormat="1" x14ac:dyDescent="0.2">
      <c r="A76" s="122">
        <f>ROW()</f>
        <v>76</v>
      </c>
      <c r="B76" s="113" t="s">
        <v>153</v>
      </c>
      <c r="D76" s="154"/>
      <c r="E76" s="154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7" spans="1:18" x14ac:dyDescent="0.2">
      <c r="A77" s="122">
        <f>ROW()</f>
        <v>77</v>
      </c>
    </row>
    <row r="79" spans="1:18" ht="18" x14ac:dyDescent="0.25">
      <c r="F79" s="126"/>
    </row>
    <row r="80" spans="1:18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76"/>
    </row>
    <row r="102" spans="1:1" x14ac:dyDescent="0.2">
      <c r="A102" s="176"/>
    </row>
    <row r="103" spans="1:1" x14ac:dyDescent="0.2">
      <c r="A103" s="176"/>
    </row>
    <row r="104" spans="1:1" x14ac:dyDescent="0.2">
      <c r="A104" s="176"/>
    </row>
    <row r="105" spans="1:1" x14ac:dyDescent="0.2">
      <c r="A105" s="176"/>
    </row>
    <row r="106" spans="1:1" x14ac:dyDescent="0.2">
      <c r="A106" s="176"/>
    </row>
    <row r="107" spans="1:1" x14ac:dyDescent="0.2">
      <c r="A107" s="176"/>
    </row>
    <row r="108" spans="1:1" x14ac:dyDescent="0.2">
      <c r="A108" s="176"/>
    </row>
    <row r="109" spans="1:1" x14ac:dyDescent="0.2">
      <c r="A109" s="176"/>
    </row>
    <row r="110" spans="1:1" x14ac:dyDescent="0.2">
      <c r="A110" s="176"/>
    </row>
    <row r="111" spans="1:1" x14ac:dyDescent="0.2">
      <c r="A111" s="176"/>
    </row>
    <row r="112" spans="1:1" x14ac:dyDescent="0.2">
      <c r="A112" s="176"/>
    </row>
    <row r="113" spans="1:1" x14ac:dyDescent="0.2">
      <c r="A113" s="176"/>
    </row>
    <row r="114" spans="1:1" x14ac:dyDescent="0.2">
      <c r="A114" s="176"/>
    </row>
    <row r="115" spans="1:1" x14ac:dyDescent="0.2">
      <c r="A115" s="176"/>
    </row>
    <row r="116" spans="1:1" x14ac:dyDescent="0.2">
      <c r="A116" s="176"/>
    </row>
    <row r="117" spans="1:1" x14ac:dyDescent="0.2">
      <c r="A117" s="176"/>
    </row>
    <row r="118" spans="1:1" x14ac:dyDescent="0.2">
      <c r="A118" s="176"/>
    </row>
    <row r="119" spans="1:1" x14ac:dyDescent="0.2">
      <c r="A119" s="176"/>
    </row>
    <row r="120" spans="1:1" x14ac:dyDescent="0.2">
      <c r="A120" s="176"/>
    </row>
    <row r="121" spans="1:1" x14ac:dyDescent="0.2">
      <c r="A121" s="176"/>
    </row>
    <row r="122" spans="1:1" x14ac:dyDescent="0.2">
      <c r="A122" s="176"/>
    </row>
    <row r="123" spans="1:1" x14ac:dyDescent="0.2">
      <c r="A123" s="176"/>
    </row>
    <row r="124" spans="1:1" x14ac:dyDescent="0.2">
      <c r="A124" s="176"/>
    </row>
    <row r="125" spans="1:1" x14ac:dyDescent="0.2">
      <c r="A125" s="176"/>
    </row>
    <row r="126" spans="1:1" x14ac:dyDescent="0.2">
      <c r="A126" s="176"/>
    </row>
    <row r="127" spans="1:1" x14ac:dyDescent="0.2">
      <c r="A127" s="176"/>
    </row>
    <row r="128" spans="1:1" x14ac:dyDescent="0.2">
      <c r="A128" s="176"/>
    </row>
    <row r="129" spans="1:1" x14ac:dyDescent="0.2">
      <c r="A129" s="176"/>
    </row>
    <row r="130" spans="1:1" x14ac:dyDescent="0.2">
      <c r="A130" s="176"/>
    </row>
    <row r="131" spans="1:1" x14ac:dyDescent="0.2">
      <c r="A131" s="176"/>
    </row>
    <row r="132" spans="1:1" x14ac:dyDescent="0.2">
      <c r="A132" s="176"/>
    </row>
    <row r="133" spans="1:1" x14ac:dyDescent="0.2">
      <c r="A133" s="176"/>
    </row>
    <row r="134" spans="1:1" x14ac:dyDescent="0.2">
      <c r="A134" s="176"/>
    </row>
    <row r="135" spans="1:1" x14ac:dyDescent="0.2">
      <c r="A135" s="176"/>
    </row>
    <row r="136" spans="1:1" x14ac:dyDescent="0.2">
      <c r="A136" s="176"/>
    </row>
    <row r="137" spans="1:1" x14ac:dyDescent="0.2">
      <c r="A137" s="176"/>
    </row>
    <row r="138" spans="1:1" x14ac:dyDescent="0.2">
      <c r="A138" s="176"/>
    </row>
    <row r="139" spans="1:1" x14ac:dyDescent="0.2">
      <c r="A139" s="176"/>
    </row>
    <row r="140" spans="1:1" x14ac:dyDescent="0.2">
      <c r="A140" s="176"/>
    </row>
    <row r="141" spans="1:1" x14ac:dyDescent="0.2">
      <c r="A141" s="176"/>
    </row>
    <row r="142" spans="1:1" x14ac:dyDescent="0.2">
      <c r="A142" s="176"/>
    </row>
    <row r="143" spans="1:1" x14ac:dyDescent="0.2">
      <c r="A143" s="176"/>
    </row>
    <row r="144" spans="1:1" x14ac:dyDescent="0.2">
      <c r="A144" s="176"/>
    </row>
    <row r="145" spans="1:1" x14ac:dyDescent="0.2">
      <c r="A145" s="176"/>
    </row>
    <row r="146" spans="1:1" x14ac:dyDescent="0.2">
      <c r="A146" s="176"/>
    </row>
    <row r="147" spans="1:1" x14ac:dyDescent="0.2">
      <c r="A147" s="176"/>
    </row>
    <row r="148" spans="1:1" x14ac:dyDescent="0.2">
      <c r="A148" s="176"/>
    </row>
    <row r="149" spans="1:1" x14ac:dyDescent="0.2">
      <c r="A149" s="176"/>
    </row>
    <row r="150" spans="1:1" x14ac:dyDescent="0.2">
      <c r="A150" s="176"/>
    </row>
    <row r="151" spans="1:1" x14ac:dyDescent="0.2">
      <c r="A151" s="176"/>
    </row>
    <row r="152" spans="1:1" x14ac:dyDescent="0.2">
      <c r="A152" s="176"/>
    </row>
    <row r="153" spans="1:1" x14ac:dyDescent="0.2">
      <c r="A153" s="176"/>
    </row>
    <row r="154" spans="1:1" x14ac:dyDescent="0.2">
      <c r="A154" s="176"/>
    </row>
    <row r="155" spans="1:1" x14ac:dyDescent="0.2">
      <c r="A155" s="176"/>
    </row>
    <row r="156" spans="1:1" x14ac:dyDescent="0.2">
      <c r="A156" s="176"/>
    </row>
    <row r="157" spans="1:1" x14ac:dyDescent="0.2">
      <c r="A157" s="176"/>
    </row>
    <row r="158" spans="1:1" x14ac:dyDescent="0.2">
      <c r="A158" s="176"/>
    </row>
    <row r="159" spans="1:1" x14ac:dyDescent="0.2">
      <c r="A159" s="176"/>
    </row>
    <row r="160" spans="1:1" x14ac:dyDescent="0.2">
      <c r="A160" s="176"/>
    </row>
    <row r="161" spans="1:1" x14ac:dyDescent="0.2">
      <c r="A161" s="176"/>
    </row>
    <row r="162" spans="1:1" x14ac:dyDescent="0.2">
      <c r="A162" s="176"/>
    </row>
    <row r="163" spans="1:1" x14ac:dyDescent="0.2">
      <c r="A163" s="176"/>
    </row>
    <row r="164" spans="1:1" x14ac:dyDescent="0.2">
      <c r="A164" s="176"/>
    </row>
    <row r="165" spans="1:1" x14ac:dyDescent="0.2">
      <c r="A165" s="176"/>
    </row>
    <row r="166" spans="1:1" x14ac:dyDescent="0.2">
      <c r="A166" s="176"/>
    </row>
    <row r="167" spans="1:1" x14ac:dyDescent="0.2">
      <c r="A167" s="176"/>
    </row>
    <row r="168" spans="1:1" x14ac:dyDescent="0.2">
      <c r="A168" s="176"/>
    </row>
    <row r="169" spans="1:1" x14ac:dyDescent="0.2">
      <c r="A169" s="176"/>
    </row>
    <row r="170" spans="1:1" x14ac:dyDescent="0.2">
      <c r="A170" s="176"/>
    </row>
    <row r="171" spans="1:1" x14ac:dyDescent="0.2">
      <c r="A171" s="176"/>
    </row>
    <row r="172" spans="1:1" x14ac:dyDescent="0.2">
      <c r="A172" s="176"/>
    </row>
    <row r="173" spans="1:1" x14ac:dyDescent="0.2">
      <c r="A173" s="176"/>
    </row>
    <row r="174" spans="1:1" x14ac:dyDescent="0.2">
      <c r="A174" s="176"/>
    </row>
    <row r="175" spans="1:1" x14ac:dyDescent="0.2">
      <c r="A175" s="176"/>
    </row>
    <row r="176" spans="1:1" x14ac:dyDescent="0.2">
      <c r="A176" s="176"/>
    </row>
    <row r="177" spans="1:1" x14ac:dyDescent="0.2">
      <c r="A177" s="176"/>
    </row>
    <row r="178" spans="1:1" x14ac:dyDescent="0.2">
      <c r="A178" s="176"/>
    </row>
    <row r="179" spans="1:1" x14ac:dyDescent="0.2">
      <c r="A179" s="176"/>
    </row>
    <row r="180" spans="1:1" x14ac:dyDescent="0.2">
      <c r="A180" s="176"/>
    </row>
    <row r="181" spans="1:1" x14ac:dyDescent="0.2">
      <c r="A181" s="176"/>
    </row>
    <row r="182" spans="1:1" x14ac:dyDescent="0.2">
      <c r="A182" s="176"/>
    </row>
    <row r="183" spans="1:1" x14ac:dyDescent="0.2">
      <c r="A183" s="176"/>
    </row>
    <row r="184" spans="1:1" x14ac:dyDescent="0.2">
      <c r="A184" s="176"/>
    </row>
    <row r="185" spans="1:1" x14ac:dyDescent="0.2">
      <c r="A185" s="176"/>
    </row>
    <row r="186" spans="1:1" x14ac:dyDescent="0.2">
      <c r="A186" s="176"/>
    </row>
    <row r="187" spans="1:1" x14ac:dyDescent="0.2">
      <c r="A187" s="176"/>
    </row>
    <row r="188" spans="1:1" x14ac:dyDescent="0.2">
      <c r="A188" s="176"/>
    </row>
    <row r="189" spans="1:1" x14ac:dyDescent="0.2">
      <c r="A189" s="176"/>
    </row>
    <row r="190" spans="1:1" x14ac:dyDescent="0.2">
      <c r="A190" s="176"/>
    </row>
    <row r="191" spans="1:1" x14ac:dyDescent="0.2">
      <c r="A191" s="176"/>
    </row>
    <row r="192" spans="1:1" x14ac:dyDescent="0.2">
      <c r="A192" s="176"/>
    </row>
    <row r="193" spans="1:1" x14ac:dyDescent="0.2">
      <c r="A193" s="176"/>
    </row>
    <row r="194" spans="1:1" x14ac:dyDescent="0.2">
      <c r="A194" s="176"/>
    </row>
    <row r="195" spans="1:1" x14ac:dyDescent="0.2">
      <c r="A195" s="176"/>
    </row>
    <row r="196" spans="1:1" x14ac:dyDescent="0.2">
      <c r="A196" s="176"/>
    </row>
    <row r="197" spans="1:1" x14ac:dyDescent="0.2">
      <c r="A197" s="176"/>
    </row>
    <row r="198" spans="1:1" x14ac:dyDescent="0.2">
      <c r="A198" s="176"/>
    </row>
    <row r="199" spans="1:1" x14ac:dyDescent="0.2">
      <c r="A199" s="176"/>
    </row>
    <row r="200" spans="1:1" x14ac:dyDescent="0.2">
      <c r="A200" s="176"/>
    </row>
    <row r="201" spans="1:1" x14ac:dyDescent="0.2">
      <c r="A201" s="176"/>
    </row>
    <row r="202" spans="1:1" x14ac:dyDescent="0.2">
      <c r="A202" s="176"/>
    </row>
    <row r="203" spans="1:1" x14ac:dyDescent="0.2">
      <c r="A203" s="176"/>
    </row>
    <row r="204" spans="1:1" x14ac:dyDescent="0.2">
      <c r="A204" s="176"/>
    </row>
    <row r="205" spans="1:1" x14ac:dyDescent="0.2">
      <c r="A205" s="176"/>
    </row>
    <row r="206" spans="1:1" x14ac:dyDescent="0.2">
      <c r="A206" s="176"/>
    </row>
    <row r="207" spans="1:1" x14ac:dyDescent="0.2">
      <c r="A207" s="176"/>
    </row>
    <row r="208" spans="1:1" x14ac:dyDescent="0.2">
      <c r="A208" s="176"/>
    </row>
    <row r="209" spans="1:1" x14ac:dyDescent="0.2">
      <c r="A209" s="176"/>
    </row>
    <row r="210" spans="1:1" x14ac:dyDescent="0.2">
      <c r="A210" s="176"/>
    </row>
    <row r="211" spans="1:1" x14ac:dyDescent="0.2">
      <c r="A211" s="176"/>
    </row>
    <row r="212" spans="1:1" x14ac:dyDescent="0.2">
      <c r="A212" s="176"/>
    </row>
    <row r="213" spans="1:1" x14ac:dyDescent="0.2">
      <c r="A213" s="176"/>
    </row>
    <row r="214" spans="1:1" x14ac:dyDescent="0.2">
      <c r="A214" s="176"/>
    </row>
    <row r="215" spans="1:1" x14ac:dyDescent="0.2">
      <c r="A215" s="176"/>
    </row>
    <row r="216" spans="1:1" x14ac:dyDescent="0.2">
      <c r="A216" s="176"/>
    </row>
    <row r="217" spans="1:1" x14ac:dyDescent="0.2">
      <c r="A217" s="176"/>
    </row>
    <row r="218" spans="1:1" x14ac:dyDescent="0.2">
      <c r="A218" s="176"/>
    </row>
    <row r="219" spans="1:1" x14ac:dyDescent="0.2">
      <c r="A219" s="176"/>
    </row>
    <row r="220" spans="1:1" x14ac:dyDescent="0.2">
      <c r="A220" s="176"/>
    </row>
    <row r="221" spans="1:1" x14ac:dyDescent="0.2">
      <c r="A221" s="176"/>
    </row>
    <row r="222" spans="1:1" x14ac:dyDescent="0.2">
      <c r="A222" s="176"/>
    </row>
    <row r="223" spans="1:1" x14ac:dyDescent="0.2">
      <c r="A223" s="176"/>
    </row>
    <row r="224" spans="1:1" x14ac:dyDescent="0.2">
      <c r="A224" s="176"/>
    </row>
    <row r="225" spans="1:1" x14ac:dyDescent="0.2">
      <c r="A225" s="176"/>
    </row>
    <row r="226" spans="1:1" x14ac:dyDescent="0.2">
      <c r="A226" s="176"/>
    </row>
    <row r="227" spans="1:1" x14ac:dyDescent="0.2">
      <c r="A227" s="176"/>
    </row>
    <row r="228" spans="1:1" x14ac:dyDescent="0.2">
      <c r="A228" s="176"/>
    </row>
    <row r="229" spans="1:1" x14ac:dyDescent="0.2">
      <c r="A229" s="176"/>
    </row>
    <row r="230" spans="1:1" x14ac:dyDescent="0.2">
      <c r="A230" s="176"/>
    </row>
    <row r="231" spans="1:1" x14ac:dyDescent="0.2">
      <c r="A231" s="176"/>
    </row>
    <row r="232" spans="1:1" x14ac:dyDescent="0.2">
      <c r="A232" s="176"/>
    </row>
    <row r="233" spans="1:1" x14ac:dyDescent="0.2">
      <c r="A233" s="176"/>
    </row>
    <row r="234" spans="1:1" x14ac:dyDescent="0.2">
      <c r="A234" s="176"/>
    </row>
    <row r="235" spans="1:1" x14ac:dyDescent="0.2">
      <c r="A235" s="176"/>
    </row>
    <row r="236" spans="1:1" x14ac:dyDescent="0.2">
      <c r="A236" s="176"/>
    </row>
    <row r="237" spans="1:1" x14ac:dyDescent="0.2">
      <c r="A237" s="176"/>
    </row>
    <row r="238" spans="1:1" x14ac:dyDescent="0.2">
      <c r="A238" s="176"/>
    </row>
    <row r="239" spans="1:1" x14ac:dyDescent="0.2">
      <c r="A239" s="176"/>
    </row>
    <row r="240" spans="1:1" x14ac:dyDescent="0.2">
      <c r="A240" s="176"/>
    </row>
    <row r="241" spans="1:1" x14ac:dyDescent="0.2">
      <c r="A241" s="176"/>
    </row>
    <row r="242" spans="1:1" x14ac:dyDescent="0.2">
      <c r="A242" s="176"/>
    </row>
    <row r="243" spans="1:1" x14ac:dyDescent="0.2">
      <c r="A243" s="176"/>
    </row>
    <row r="244" spans="1:1" x14ac:dyDescent="0.2">
      <c r="A244" s="176"/>
    </row>
    <row r="245" spans="1:1" x14ac:dyDescent="0.2">
      <c r="A245" s="176"/>
    </row>
    <row r="246" spans="1:1" x14ac:dyDescent="0.2">
      <c r="A246" s="176"/>
    </row>
    <row r="247" spans="1:1" x14ac:dyDescent="0.2">
      <c r="A247" s="176"/>
    </row>
    <row r="248" spans="1:1" x14ac:dyDescent="0.2">
      <c r="A248" s="176"/>
    </row>
    <row r="249" spans="1:1" x14ac:dyDescent="0.2">
      <c r="A249" s="176"/>
    </row>
    <row r="250" spans="1:1" x14ac:dyDescent="0.2">
      <c r="A250" s="176"/>
    </row>
    <row r="251" spans="1:1" x14ac:dyDescent="0.2">
      <c r="A251" s="176"/>
    </row>
    <row r="252" spans="1:1" x14ac:dyDescent="0.2">
      <c r="A252" s="176"/>
    </row>
    <row r="253" spans="1:1" x14ac:dyDescent="0.2">
      <c r="A253" s="176"/>
    </row>
    <row r="254" spans="1:1" x14ac:dyDescent="0.2">
      <c r="A254" s="176"/>
    </row>
    <row r="255" spans="1:1" x14ac:dyDescent="0.2">
      <c r="A255" s="176"/>
    </row>
    <row r="256" spans="1:1" x14ac:dyDescent="0.2">
      <c r="A256" s="176"/>
    </row>
    <row r="257" spans="1:1" x14ac:dyDescent="0.2">
      <c r="A257" s="176"/>
    </row>
    <row r="258" spans="1:1" x14ac:dyDescent="0.2">
      <c r="A258" s="176"/>
    </row>
    <row r="259" spans="1:1" x14ac:dyDescent="0.2">
      <c r="A259" s="176"/>
    </row>
    <row r="260" spans="1:1" x14ac:dyDescent="0.2">
      <c r="A260" s="176"/>
    </row>
    <row r="261" spans="1:1" x14ac:dyDescent="0.2">
      <c r="A261" s="176"/>
    </row>
    <row r="262" spans="1:1" x14ac:dyDescent="0.2">
      <c r="A262" s="176"/>
    </row>
    <row r="263" spans="1:1" x14ac:dyDescent="0.2">
      <c r="A263" s="176"/>
    </row>
    <row r="264" spans="1:1" x14ac:dyDescent="0.2">
      <c r="A264" s="176"/>
    </row>
    <row r="265" spans="1:1" x14ac:dyDescent="0.2">
      <c r="A265" s="176"/>
    </row>
    <row r="266" spans="1:1" x14ac:dyDescent="0.2">
      <c r="A266" s="176"/>
    </row>
    <row r="267" spans="1:1" x14ac:dyDescent="0.2">
      <c r="A267" s="176"/>
    </row>
    <row r="268" spans="1:1" x14ac:dyDescent="0.2">
      <c r="A268" s="176"/>
    </row>
    <row r="269" spans="1:1" x14ac:dyDescent="0.2">
      <c r="A269" s="176"/>
    </row>
    <row r="270" spans="1:1" x14ac:dyDescent="0.2">
      <c r="A270" s="176"/>
    </row>
    <row r="271" spans="1:1" x14ac:dyDescent="0.2">
      <c r="A271" s="176"/>
    </row>
    <row r="272" spans="1:1" x14ac:dyDescent="0.2">
      <c r="A272" s="176"/>
    </row>
    <row r="273" spans="1:1" x14ac:dyDescent="0.2">
      <c r="A273" s="176"/>
    </row>
    <row r="274" spans="1:1" x14ac:dyDescent="0.2">
      <c r="A274" s="176"/>
    </row>
    <row r="275" spans="1:1" x14ac:dyDescent="0.2">
      <c r="A275" s="176"/>
    </row>
    <row r="276" spans="1:1" x14ac:dyDescent="0.2">
      <c r="A276" s="176"/>
    </row>
    <row r="277" spans="1:1" x14ac:dyDescent="0.2">
      <c r="A277" s="176"/>
    </row>
    <row r="278" spans="1:1" x14ac:dyDescent="0.2">
      <c r="A278" s="176"/>
    </row>
    <row r="279" spans="1:1" x14ac:dyDescent="0.2">
      <c r="A279" s="176"/>
    </row>
    <row r="280" spans="1:1" x14ac:dyDescent="0.2">
      <c r="A280" s="176"/>
    </row>
    <row r="281" spans="1:1" x14ac:dyDescent="0.2">
      <c r="A281" s="176"/>
    </row>
    <row r="282" spans="1:1" x14ac:dyDescent="0.2">
      <c r="A282" s="176"/>
    </row>
    <row r="283" spans="1:1" x14ac:dyDescent="0.2">
      <c r="A283" s="176"/>
    </row>
    <row r="284" spans="1:1" x14ac:dyDescent="0.2">
      <c r="A284" s="176"/>
    </row>
    <row r="285" spans="1:1" x14ac:dyDescent="0.2">
      <c r="A285" s="176"/>
    </row>
    <row r="286" spans="1:1" x14ac:dyDescent="0.2">
      <c r="A286" s="176"/>
    </row>
    <row r="287" spans="1:1" x14ac:dyDescent="0.2">
      <c r="A287" s="176"/>
    </row>
    <row r="288" spans="1:1" x14ac:dyDescent="0.2">
      <c r="A288" s="176"/>
    </row>
    <row r="289" spans="1:1" x14ac:dyDescent="0.2">
      <c r="A289" s="176"/>
    </row>
    <row r="290" spans="1:1" x14ac:dyDescent="0.2">
      <c r="A290" s="176"/>
    </row>
    <row r="291" spans="1:1" x14ac:dyDescent="0.2">
      <c r="A291" s="176"/>
    </row>
    <row r="292" spans="1:1" x14ac:dyDescent="0.2">
      <c r="A292" s="176"/>
    </row>
    <row r="293" spans="1:1" x14ac:dyDescent="0.2">
      <c r="A293" s="176"/>
    </row>
    <row r="294" spans="1:1" x14ac:dyDescent="0.2">
      <c r="A294" s="176"/>
    </row>
    <row r="295" spans="1:1" x14ac:dyDescent="0.2">
      <c r="A295" s="176"/>
    </row>
    <row r="296" spans="1:1" x14ac:dyDescent="0.2">
      <c r="A296" s="176"/>
    </row>
    <row r="297" spans="1:1" x14ac:dyDescent="0.2">
      <c r="A297" s="176"/>
    </row>
    <row r="298" spans="1:1" x14ac:dyDescent="0.2">
      <c r="A298" s="176"/>
    </row>
    <row r="299" spans="1:1" x14ac:dyDescent="0.2">
      <c r="A299" s="176"/>
    </row>
    <row r="300" spans="1:1" x14ac:dyDescent="0.2">
      <c r="A300" s="176"/>
    </row>
    <row r="301" spans="1:1" x14ac:dyDescent="0.2">
      <c r="A301" s="176"/>
    </row>
    <row r="302" spans="1:1" x14ac:dyDescent="0.2">
      <c r="A302" s="176"/>
    </row>
    <row r="303" spans="1:1" x14ac:dyDescent="0.2">
      <c r="A303" s="176"/>
    </row>
    <row r="304" spans="1:1" x14ac:dyDescent="0.2">
      <c r="A304" s="176"/>
    </row>
    <row r="305" spans="1:1" x14ac:dyDescent="0.2">
      <c r="A305" s="176"/>
    </row>
    <row r="306" spans="1:1" x14ac:dyDescent="0.2">
      <c r="A306" s="176"/>
    </row>
    <row r="307" spans="1:1" x14ac:dyDescent="0.2">
      <c r="A307" s="176"/>
    </row>
    <row r="308" spans="1:1" x14ac:dyDescent="0.2">
      <c r="A308" s="176"/>
    </row>
    <row r="309" spans="1:1" x14ac:dyDescent="0.2">
      <c r="A309" s="176"/>
    </row>
    <row r="310" spans="1:1" x14ac:dyDescent="0.2">
      <c r="A310" s="176"/>
    </row>
    <row r="311" spans="1:1" x14ac:dyDescent="0.2">
      <c r="A311" s="176"/>
    </row>
    <row r="312" spans="1:1" x14ac:dyDescent="0.2">
      <c r="A312" s="176"/>
    </row>
    <row r="313" spans="1:1" x14ac:dyDescent="0.2">
      <c r="A313" s="176"/>
    </row>
    <row r="314" spans="1:1" x14ac:dyDescent="0.2">
      <c r="A314" s="176"/>
    </row>
    <row r="315" spans="1:1" x14ac:dyDescent="0.2">
      <c r="A315" s="176"/>
    </row>
    <row r="316" spans="1:1" x14ac:dyDescent="0.2">
      <c r="A316" s="176"/>
    </row>
    <row r="317" spans="1:1" x14ac:dyDescent="0.2">
      <c r="A317" s="176"/>
    </row>
    <row r="318" spans="1:1" x14ac:dyDescent="0.2">
      <c r="A318" s="176"/>
    </row>
    <row r="319" spans="1:1" x14ac:dyDescent="0.2">
      <c r="A319" s="176"/>
    </row>
    <row r="320" spans="1:1" x14ac:dyDescent="0.2">
      <c r="A320" s="176"/>
    </row>
    <row r="321" spans="1:1" x14ac:dyDescent="0.2">
      <c r="A321" s="176"/>
    </row>
    <row r="322" spans="1:1" x14ac:dyDescent="0.2">
      <c r="A322" s="176"/>
    </row>
    <row r="323" spans="1:1" x14ac:dyDescent="0.2">
      <c r="A323" s="176"/>
    </row>
    <row r="324" spans="1:1" x14ac:dyDescent="0.2">
      <c r="A324" s="176"/>
    </row>
    <row r="325" spans="1:1" x14ac:dyDescent="0.2">
      <c r="A325" s="176"/>
    </row>
    <row r="326" spans="1:1" x14ac:dyDescent="0.2">
      <c r="A326" s="176"/>
    </row>
    <row r="327" spans="1:1" x14ac:dyDescent="0.2">
      <c r="A327" s="176"/>
    </row>
    <row r="328" spans="1:1" x14ac:dyDescent="0.2">
      <c r="A328" s="176"/>
    </row>
    <row r="329" spans="1:1" x14ac:dyDescent="0.2">
      <c r="A329" s="176"/>
    </row>
    <row r="330" spans="1:1" x14ac:dyDescent="0.2">
      <c r="A330" s="176"/>
    </row>
    <row r="331" spans="1:1" x14ac:dyDescent="0.2">
      <c r="A331" s="176"/>
    </row>
    <row r="332" spans="1:1" x14ac:dyDescent="0.2">
      <c r="A332" s="176"/>
    </row>
    <row r="333" spans="1:1" x14ac:dyDescent="0.2">
      <c r="A333" s="176"/>
    </row>
    <row r="334" spans="1:1" x14ac:dyDescent="0.2">
      <c r="A334" s="176"/>
    </row>
    <row r="335" spans="1:1" x14ac:dyDescent="0.2">
      <c r="A335" s="176"/>
    </row>
    <row r="336" spans="1:1" x14ac:dyDescent="0.2">
      <c r="A336" s="176"/>
    </row>
    <row r="337" spans="1:1" x14ac:dyDescent="0.2">
      <c r="A337" s="176"/>
    </row>
    <row r="338" spans="1:1" x14ac:dyDescent="0.2">
      <c r="A338" s="176"/>
    </row>
    <row r="339" spans="1:1" x14ac:dyDescent="0.2">
      <c r="A339" s="176"/>
    </row>
    <row r="340" spans="1:1" x14ac:dyDescent="0.2">
      <c r="A340" s="176"/>
    </row>
    <row r="341" spans="1:1" x14ac:dyDescent="0.2">
      <c r="A341" s="176"/>
    </row>
    <row r="342" spans="1:1" x14ac:dyDescent="0.2">
      <c r="A342" s="176"/>
    </row>
    <row r="343" spans="1:1" x14ac:dyDescent="0.2">
      <c r="A343" s="176"/>
    </row>
    <row r="344" spans="1:1" x14ac:dyDescent="0.2">
      <c r="A344" s="176"/>
    </row>
    <row r="345" spans="1:1" x14ac:dyDescent="0.2">
      <c r="A345" s="176"/>
    </row>
    <row r="346" spans="1:1" x14ac:dyDescent="0.2">
      <c r="A346" s="176"/>
    </row>
    <row r="347" spans="1:1" x14ac:dyDescent="0.2">
      <c r="A347" s="176"/>
    </row>
    <row r="348" spans="1:1" x14ac:dyDescent="0.2">
      <c r="A348" s="176"/>
    </row>
    <row r="349" spans="1:1" x14ac:dyDescent="0.2">
      <c r="A349" s="176"/>
    </row>
    <row r="350" spans="1:1" x14ac:dyDescent="0.2">
      <c r="A350" s="176"/>
    </row>
    <row r="351" spans="1:1" x14ac:dyDescent="0.2">
      <c r="A351" s="176"/>
    </row>
    <row r="352" spans="1:1" x14ac:dyDescent="0.2">
      <c r="A352" s="176"/>
    </row>
    <row r="353" spans="1:1" x14ac:dyDescent="0.2">
      <c r="A353" s="176"/>
    </row>
    <row r="354" spans="1:1" x14ac:dyDescent="0.2">
      <c r="A354" s="176"/>
    </row>
    <row r="355" spans="1:1" x14ac:dyDescent="0.2">
      <c r="A355" s="176"/>
    </row>
    <row r="356" spans="1:1" x14ac:dyDescent="0.2">
      <c r="A356" s="176"/>
    </row>
    <row r="357" spans="1:1" x14ac:dyDescent="0.2">
      <c r="A357" s="176"/>
    </row>
    <row r="358" spans="1:1" x14ac:dyDescent="0.2">
      <c r="A358" s="176"/>
    </row>
    <row r="359" spans="1:1" x14ac:dyDescent="0.2">
      <c r="A359" s="176"/>
    </row>
    <row r="360" spans="1:1" x14ac:dyDescent="0.2">
      <c r="A360" s="176"/>
    </row>
    <row r="361" spans="1:1" x14ac:dyDescent="0.2">
      <c r="A361" s="176"/>
    </row>
    <row r="362" spans="1:1" x14ac:dyDescent="0.2">
      <c r="A362" s="176"/>
    </row>
    <row r="363" spans="1:1" x14ac:dyDescent="0.2">
      <c r="A363" s="176"/>
    </row>
    <row r="364" spans="1:1" x14ac:dyDescent="0.2">
      <c r="A364" s="176"/>
    </row>
    <row r="365" spans="1:1" x14ac:dyDescent="0.2">
      <c r="A365" s="176"/>
    </row>
    <row r="366" spans="1:1" x14ac:dyDescent="0.2">
      <c r="A366" s="176"/>
    </row>
    <row r="367" spans="1:1" x14ac:dyDescent="0.2">
      <c r="A367" s="176"/>
    </row>
    <row r="368" spans="1:1" x14ac:dyDescent="0.2">
      <c r="A368" s="176"/>
    </row>
    <row r="369" spans="1:1" x14ac:dyDescent="0.2">
      <c r="A369" s="176"/>
    </row>
    <row r="370" spans="1:1" x14ac:dyDescent="0.2">
      <c r="A370" s="176"/>
    </row>
    <row r="371" spans="1:1" x14ac:dyDescent="0.2">
      <c r="A371" s="176"/>
    </row>
    <row r="372" spans="1:1" x14ac:dyDescent="0.2">
      <c r="A372" s="176"/>
    </row>
    <row r="373" spans="1:1" x14ac:dyDescent="0.2">
      <c r="A373" s="176"/>
    </row>
    <row r="374" spans="1:1" x14ac:dyDescent="0.2">
      <c r="A374" s="176"/>
    </row>
    <row r="375" spans="1:1" x14ac:dyDescent="0.2">
      <c r="A375" s="176"/>
    </row>
    <row r="376" spans="1:1" x14ac:dyDescent="0.2">
      <c r="A376" s="176"/>
    </row>
    <row r="377" spans="1:1" x14ac:dyDescent="0.2">
      <c r="A377" s="176"/>
    </row>
    <row r="378" spans="1:1" x14ac:dyDescent="0.2">
      <c r="A378" s="176"/>
    </row>
    <row r="379" spans="1:1" x14ac:dyDescent="0.2">
      <c r="A379" s="176"/>
    </row>
    <row r="380" spans="1:1" x14ac:dyDescent="0.2">
      <c r="A380" s="176"/>
    </row>
    <row r="381" spans="1:1" x14ac:dyDescent="0.2">
      <c r="A381" s="176"/>
    </row>
    <row r="382" spans="1:1" x14ac:dyDescent="0.2">
      <c r="A382" s="176"/>
    </row>
    <row r="383" spans="1:1" x14ac:dyDescent="0.2">
      <c r="A383" s="176"/>
    </row>
    <row r="384" spans="1:1" x14ac:dyDescent="0.2">
      <c r="A384" s="176"/>
    </row>
    <row r="385" spans="1:1" x14ac:dyDescent="0.2">
      <c r="A385" s="176"/>
    </row>
    <row r="386" spans="1:1" x14ac:dyDescent="0.2">
      <c r="A386" s="176"/>
    </row>
    <row r="387" spans="1:1" x14ac:dyDescent="0.2">
      <c r="A387" s="176"/>
    </row>
    <row r="388" spans="1:1" x14ac:dyDescent="0.2">
      <c r="A388" s="176"/>
    </row>
    <row r="389" spans="1:1" x14ac:dyDescent="0.2">
      <c r="A389" s="176"/>
    </row>
    <row r="390" spans="1:1" x14ac:dyDescent="0.2">
      <c r="A390" s="176"/>
    </row>
    <row r="391" spans="1:1" x14ac:dyDescent="0.2">
      <c r="A391" s="176"/>
    </row>
    <row r="392" spans="1:1" x14ac:dyDescent="0.2">
      <c r="A392" s="176"/>
    </row>
    <row r="393" spans="1:1" x14ac:dyDescent="0.2">
      <c r="A393" s="176"/>
    </row>
    <row r="394" spans="1:1" x14ac:dyDescent="0.2">
      <c r="A394" s="176"/>
    </row>
    <row r="395" spans="1:1" x14ac:dyDescent="0.2">
      <c r="A395" s="176"/>
    </row>
    <row r="396" spans="1:1" x14ac:dyDescent="0.2">
      <c r="A396" s="176"/>
    </row>
    <row r="397" spans="1:1" x14ac:dyDescent="0.2">
      <c r="A397" s="176"/>
    </row>
    <row r="398" spans="1:1" x14ac:dyDescent="0.2">
      <c r="A398" s="176"/>
    </row>
    <row r="399" spans="1:1" x14ac:dyDescent="0.2">
      <c r="A399" s="176"/>
    </row>
    <row r="400" spans="1:1" x14ac:dyDescent="0.2">
      <c r="A400" s="176"/>
    </row>
    <row r="401" spans="1:1" x14ac:dyDescent="0.2">
      <c r="A401" s="176"/>
    </row>
    <row r="402" spans="1:1" x14ac:dyDescent="0.2">
      <c r="A402" s="176"/>
    </row>
    <row r="403" spans="1:1" x14ac:dyDescent="0.2">
      <c r="A403" s="176"/>
    </row>
    <row r="404" spans="1:1" x14ac:dyDescent="0.2">
      <c r="A404" s="176"/>
    </row>
    <row r="405" spans="1:1" x14ac:dyDescent="0.2">
      <c r="A405" s="176"/>
    </row>
    <row r="406" spans="1:1" x14ac:dyDescent="0.2">
      <c r="A406" s="176"/>
    </row>
    <row r="407" spans="1:1" x14ac:dyDescent="0.2">
      <c r="A407" s="176"/>
    </row>
    <row r="408" spans="1:1" x14ac:dyDescent="0.2">
      <c r="A408" s="176"/>
    </row>
    <row r="409" spans="1:1" x14ac:dyDescent="0.2">
      <c r="A409" s="176"/>
    </row>
    <row r="410" spans="1:1" x14ac:dyDescent="0.2">
      <c r="A410" s="176"/>
    </row>
    <row r="411" spans="1:1" x14ac:dyDescent="0.2">
      <c r="A411" s="176"/>
    </row>
    <row r="412" spans="1:1" x14ac:dyDescent="0.2">
      <c r="A412" s="176"/>
    </row>
    <row r="413" spans="1:1" x14ac:dyDescent="0.2">
      <c r="A413" s="176"/>
    </row>
    <row r="414" spans="1:1" x14ac:dyDescent="0.2">
      <c r="A414" s="176"/>
    </row>
    <row r="415" spans="1:1" x14ac:dyDescent="0.2">
      <c r="A415" s="176"/>
    </row>
    <row r="416" spans="1:1" x14ac:dyDescent="0.2">
      <c r="A416" s="176"/>
    </row>
    <row r="417" spans="1:1" x14ac:dyDescent="0.2">
      <c r="A417" s="176"/>
    </row>
    <row r="418" spans="1:1" x14ac:dyDescent="0.2">
      <c r="A418" s="176"/>
    </row>
    <row r="419" spans="1:1" x14ac:dyDescent="0.2">
      <c r="A419" s="176"/>
    </row>
    <row r="420" spans="1:1" x14ac:dyDescent="0.2">
      <c r="A420" s="176"/>
    </row>
    <row r="421" spans="1:1" x14ac:dyDescent="0.2">
      <c r="A421" s="176"/>
    </row>
    <row r="422" spans="1:1" x14ac:dyDescent="0.2">
      <c r="A422" s="176"/>
    </row>
    <row r="423" spans="1:1" x14ac:dyDescent="0.2">
      <c r="A423" s="176"/>
    </row>
    <row r="424" spans="1:1" x14ac:dyDescent="0.2">
      <c r="A424" s="176"/>
    </row>
    <row r="425" spans="1:1" x14ac:dyDescent="0.2">
      <c r="A425" s="176"/>
    </row>
    <row r="426" spans="1:1" x14ac:dyDescent="0.2">
      <c r="A426" s="176"/>
    </row>
    <row r="427" spans="1:1" x14ac:dyDescent="0.2">
      <c r="A427" s="176"/>
    </row>
    <row r="428" spans="1:1" x14ac:dyDescent="0.2">
      <c r="A428" s="176"/>
    </row>
    <row r="429" spans="1:1" x14ac:dyDescent="0.2">
      <c r="A429" s="176"/>
    </row>
    <row r="430" spans="1:1" x14ac:dyDescent="0.2">
      <c r="A430" s="176"/>
    </row>
    <row r="431" spans="1:1" x14ac:dyDescent="0.2">
      <c r="A431" s="176"/>
    </row>
    <row r="432" spans="1:1" x14ac:dyDescent="0.2">
      <c r="A432" s="176"/>
    </row>
    <row r="433" spans="1:1" x14ac:dyDescent="0.2">
      <c r="A433" s="176"/>
    </row>
    <row r="434" spans="1:1" x14ac:dyDescent="0.2">
      <c r="A434" s="176"/>
    </row>
    <row r="435" spans="1:1" x14ac:dyDescent="0.2">
      <c r="A435" s="176"/>
    </row>
    <row r="436" spans="1:1" x14ac:dyDescent="0.2">
      <c r="A436" s="176"/>
    </row>
    <row r="437" spans="1:1" x14ac:dyDescent="0.2">
      <c r="A437" s="176"/>
    </row>
    <row r="438" spans="1:1" x14ac:dyDescent="0.2">
      <c r="A438" s="176"/>
    </row>
    <row r="439" spans="1:1" x14ac:dyDescent="0.2">
      <c r="A439" s="176"/>
    </row>
    <row r="440" spans="1:1" x14ac:dyDescent="0.2">
      <c r="A440" s="176"/>
    </row>
    <row r="441" spans="1:1" x14ac:dyDescent="0.2">
      <c r="A441" s="176"/>
    </row>
    <row r="442" spans="1:1" x14ac:dyDescent="0.2">
      <c r="A442" s="176"/>
    </row>
    <row r="443" spans="1:1" x14ac:dyDescent="0.2">
      <c r="A443" s="176"/>
    </row>
    <row r="444" spans="1:1" x14ac:dyDescent="0.2">
      <c r="A444" s="176"/>
    </row>
    <row r="445" spans="1:1" x14ac:dyDescent="0.2">
      <c r="A445" s="176"/>
    </row>
    <row r="446" spans="1:1" x14ac:dyDescent="0.2">
      <c r="A446" s="176"/>
    </row>
    <row r="447" spans="1:1" x14ac:dyDescent="0.2">
      <c r="A447" s="176"/>
    </row>
    <row r="448" spans="1:1" x14ac:dyDescent="0.2">
      <c r="A448" s="176"/>
    </row>
    <row r="449" spans="1:1" x14ac:dyDescent="0.2">
      <c r="A449" s="176"/>
    </row>
    <row r="450" spans="1:1" x14ac:dyDescent="0.2">
      <c r="A450" s="176"/>
    </row>
    <row r="451" spans="1:1" x14ac:dyDescent="0.2">
      <c r="A451" s="176"/>
    </row>
    <row r="452" spans="1:1" x14ac:dyDescent="0.2">
      <c r="A452" s="176"/>
    </row>
    <row r="453" spans="1:1" x14ac:dyDescent="0.2">
      <c r="A453" s="176"/>
    </row>
    <row r="454" spans="1:1" x14ac:dyDescent="0.2">
      <c r="A454" s="176"/>
    </row>
    <row r="455" spans="1:1" x14ac:dyDescent="0.2">
      <c r="A455" s="176"/>
    </row>
    <row r="456" spans="1:1" x14ac:dyDescent="0.2">
      <c r="A456" s="176"/>
    </row>
    <row r="457" spans="1:1" x14ac:dyDescent="0.2">
      <c r="A457" s="176"/>
    </row>
    <row r="458" spans="1:1" x14ac:dyDescent="0.2">
      <c r="A458" s="176"/>
    </row>
    <row r="459" spans="1:1" x14ac:dyDescent="0.2">
      <c r="A459" s="176"/>
    </row>
    <row r="460" spans="1:1" x14ac:dyDescent="0.2">
      <c r="A460" s="176"/>
    </row>
    <row r="461" spans="1:1" x14ac:dyDescent="0.2">
      <c r="A461" s="176"/>
    </row>
    <row r="462" spans="1:1" x14ac:dyDescent="0.2">
      <c r="A462" s="176"/>
    </row>
    <row r="463" spans="1:1" x14ac:dyDescent="0.2">
      <c r="A463" s="176"/>
    </row>
    <row r="464" spans="1:1" x14ac:dyDescent="0.2">
      <c r="A464" s="176"/>
    </row>
    <row r="465" spans="1:1" x14ac:dyDescent="0.2">
      <c r="A465" s="176"/>
    </row>
    <row r="466" spans="1:1" x14ac:dyDescent="0.2">
      <c r="A466" s="176"/>
    </row>
    <row r="467" spans="1:1" x14ac:dyDescent="0.2">
      <c r="A467" s="176"/>
    </row>
    <row r="468" spans="1:1" x14ac:dyDescent="0.2">
      <c r="A468" s="176"/>
    </row>
    <row r="469" spans="1:1" x14ac:dyDescent="0.2">
      <c r="A469" s="176"/>
    </row>
    <row r="470" spans="1:1" x14ac:dyDescent="0.2">
      <c r="A470" s="176"/>
    </row>
    <row r="471" spans="1:1" x14ac:dyDescent="0.2">
      <c r="A471" s="176"/>
    </row>
    <row r="472" spans="1:1" x14ac:dyDescent="0.2">
      <c r="A472" s="176"/>
    </row>
    <row r="473" spans="1:1" x14ac:dyDescent="0.2">
      <c r="A473" s="176"/>
    </row>
    <row r="474" spans="1:1" x14ac:dyDescent="0.2">
      <c r="A474" s="176"/>
    </row>
    <row r="475" spans="1:1" x14ac:dyDescent="0.2">
      <c r="A475" s="176"/>
    </row>
    <row r="476" spans="1:1" x14ac:dyDescent="0.2">
      <c r="A476" s="176"/>
    </row>
    <row r="477" spans="1:1" x14ac:dyDescent="0.2">
      <c r="A477" s="176"/>
    </row>
    <row r="478" spans="1:1" x14ac:dyDescent="0.2">
      <c r="A478" s="176"/>
    </row>
    <row r="479" spans="1:1" x14ac:dyDescent="0.2">
      <c r="A479" s="176"/>
    </row>
    <row r="480" spans="1:1" x14ac:dyDescent="0.2">
      <c r="A480" s="176"/>
    </row>
    <row r="481" spans="1:1" x14ac:dyDescent="0.2">
      <c r="A481" s="176"/>
    </row>
    <row r="482" spans="1:1" x14ac:dyDescent="0.2">
      <c r="A482" s="176"/>
    </row>
    <row r="483" spans="1:1" x14ac:dyDescent="0.2">
      <c r="A483" s="176"/>
    </row>
    <row r="484" spans="1:1" x14ac:dyDescent="0.2">
      <c r="A484" s="176"/>
    </row>
    <row r="485" spans="1:1" x14ac:dyDescent="0.2">
      <c r="A485" s="176"/>
    </row>
    <row r="486" spans="1:1" x14ac:dyDescent="0.2">
      <c r="A486" s="176"/>
    </row>
    <row r="487" spans="1:1" x14ac:dyDescent="0.2">
      <c r="A487" s="176"/>
    </row>
    <row r="488" spans="1:1" x14ac:dyDescent="0.2">
      <c r="A488" s="176"/>
    </row>
    <row r="489" spans="1:1" x14ac:dyDescent="0.2">
      <c r="A489" s="176"/>
    </row>
    <row r="490" spans="1:1" x14ac:dyDescent="0.2">
      <c r="A490" s="176"/>
    </row>
    <row r="491" spans="1:1" x14ac:dyDescent="0.2">
      <c r="A491" s="176"/>
    </row>
    <row r="492" spans="1:1" x14ac:dyDescent="0.2">
      <c r="A492" s="176"/>
    </row>
    <row r="493" spans="1:1" x14ac:dyDescent="0.2">
      <c r="A493" s="176"/>
    </row>
    <row r="494" spans="1:1" x14ac:dyDescent="0.2">
      <c r="A494" s="176"/>
    </row>
    <row r="495" spans="1:1" x14ac:dyDescent="0.2">
      <c r="A495" s="176"/>
    </row>
    <row r="496" spans="1:1" x14ac:dyDescent="0.2">
      <c r="A496" s="176"/>
    </row>
    <row r="497" spans="1:1" x14ac:dyDescent="0.2">
      <c r="A497" s="176"/>
    </row>
    <row r="498" spans="1:1" x14ac:dyDescent="0.2">
      <c r="A498" s="176"/>
    </row>
    <row r="499" spans="1:1" x14ac:dyDescent="0.2">
      <c r="A499" s="176"/>
    </row>
    <row r="500" spans="1:1" x14ac:dyDescent="0.2">
      <c r="A500" s="176"/>
    </row>
    <row r="501" spans="1:1" x14ac:dyDescent="0.2">
      <c r="A501" s="176"/>
    </row>
    <row r="502" spans="1:1" x14ac:dyDescent="0.2">
      <c r="A502" s="176"/>
    </row>
    <row r="503" spans="1:1" x14ac:dyDescent="0.2">
      <c r="A503" s="176"/>
    </row>
    <row r="504" spans="1:1" x14ac:dyDescent="0.2">
      <c r="A504" s="176"/>
    </row>
    <row r="505" spans="1:1" x14ac:dyDescent="0.2">
      <c r="A505" s="176"/>
    </row>
    <row r="506" spans="1:1" x14ac:dyDescent="0.2">
      <c r="A506" s="176"/>
    </row>
    <row r="507" spans="1:1" x14ac:dyDescent="0.2">
      <c r="A507" s="176"/>
    </row>
    <row r="508" spans="1:1" x14ac:dyDescent="0.2">
      <c r="A508" s="176"/>
    </row>
    <row r="509" spans="1:1" x14ac:dyDescent="0.2">
      <c r="A509" s="176"/>
    </row>
    <row r="510" spans="1:1" x14ac:dyDescent="0.2">
      <c r="A510" s="176"/>
    </row>
    <row r="511" spans="1:1" x14ac:dyDescent="0.2">
      <c r="A511" s="176"/>
    </row>
    <row r="512" spans="1:1" x14ac:dyDescent="0.2">
      <c r="A512" s="176"/>
    </row>
    <row r="513" spans="1:1" x14ac:dyDescent="0.2">
      <c r="A513" s="176"/>
    </row>
    <row r="514" spans="1:1" x14ac:dyDescent="0.2">
      <c r="A514" s="176"/>
    </row>
    <row r="515" spans="1:1" x14ac:dyDescent="0.2">
      <c r="A515" s="176"/>
    </row>
    <row r="516" spans="1:1" x14ac:dyDescent="0.2">
      <c r="A516" s="176"/>
    </row>
    <row r="517" spans="1:1" x14ac:dyDescent="0.2">
      <c r="A517" s="176"/>
    </row>
    <row r="518" spans="1:1" x14ac:dyDescent="0.2">
      <c r="A518" s="176"/>
    </row>
    <row r="519" spans="1:1" x14ac:dyDescent="0.2">
      <c r="A519" s="176"/>
    </row>
    <row r="520" spans="1:1" x14ac:dyDescent="0.2">
      <c r="A520" s="176"/>
    </row>
    <row r="521" spans="1:1" x14ac:dyDescent="0.2">
      <c r="A521" s="176"/>
    </row>
    <row r="522" spans="1:1" x14ac:dyDescent="0.2">
      <c r="A522" s="176"/>
    </row>
    <row r="523" spans="1:1" x14ac:dyDescent="0.2">
      <c r="A523" s="176"/>
    </row>
    <row r="524" spans="1:1" x14ac:dyDescent="0.2">
      <c r="A524" s="176"/>
    </row>
    <row r="525" spans="1:1" x14ac:dyDescent="0.2">
      <c r="A525" s="176"/>
    </row>
    <row r="526" spans="1:1" x14ac:dyDescent="0.2">
      <c r="A526" s="176"/>
    </row>
    <row r="527" spans="1:1" x14ac:dyDescent="0.2">
      <c r="A527" s="176"/>
    </row>
    <row r="528" spans="1:1" x14ac:dyDescent="0.2">
      <c r="A528" s="176"/>
    </row>
    <row r="529" spans="1:1" x14ac:dyDescent="0.2">
      <c r="A529" s="176"/>
    </row>
    <row r="530" spans="1:1" x14ac:dyDescent="0.2">
      <c r="A530" s="176"/>
    </row>
    <row r="531" spans="1:1" x14ac:dyDescent="0.2">
      <c r="A531" s="176"/>
    </row>
    <row r="532" spans="1:1" x14ac:dyDescent="0.2">
      <c r="A532" s="176"/>
    </row>
    <row r="533" spans="1:1" x14ac:dyDescent="0.2">
      <c r="A533" s="176"/>
    </row>
    <row r="534" spans="1:1" x14ac:dyDescent="0.2">
      <c r="A534" s="176"/>
    </row>
    <row r="535" spans="1:1" x14ac:dyDescent="0.2">
      <c r="A535" s="176"/>
    </row>
    <row r="536" spans="1:1" x14ac:dyDescent="0.2">
      <c r="A536" s="176"/>
    </row>
    <row r="537" spans="1:1" x14ac:dyDescent="0.2">
      <c r="A537" s="176"/>
    </row>
    <row r="538" spans="1:1" x14ac:dyDescent="0.2">
      <c r="A538" s="176"/>
    </row>
    <row r="539" spans="1:1" x14ac:dyDescent="0.2">
      <c r="A539" s="176"/>
    </row>
    <row r="540" spans="1:1" x14ac:dyDescent="0.2">
      <c r="A540" s="176"/>
    </row>
    <row r="541" spans="1:1" x14ac:dyDescent="0.2">
      <c r="A541" s="176"/>
    </row>
    <row r="542" spans="1:1" x14ac:dyDescent="0.2">
      <c r="A542" s="176"/>
    </row>
    <row r="543" spans="1:1" x14ac:dyDescent="0.2">
      <c r="A543" s="176"/>
    </row>
    <row r="544" spans="1:1" x14ac:dyDescent="0.2">
      <c r="A544" s="176"/>
    </row>
    <row r="545" spans="1:1" x14ac:dyDescent="0.2">
      <c r="A545" s="176"/>
    </row>
    <row r="546" spans="1:1" x14ac:dyDescent="0.2">
      <c r="A546" s="176"/>
    </row>
    <row r="547" spans="1:1" x14ac:dyDescent="0.2">
      <c r="A547" s="176"/>
    </row>
    <row r="548" spans="1:1" x14ac:dyDescent="0.2">
      <c r="A548" s="176"/>
    </row>
    <row r="549" spans="1:1" x14ac:dyDescent="0.2">
      <c r="A549" s="176"/>
    </row>
    <row r="550" spans="1:1" x14ac:dyDescent="0.2">
      <c r="A550" s="176"/>
    </row>
    <row r="551" spans="1:1" x14ac:dyDescent="0.2">
      <c r="A551" s="176"/>
    </row>
    <row r="552" spans="1:1" x14ac:dyDescent="0.2">
      <c r="A552" s="176"/>
    </row>
    <row r="553" spans="1:1" x14ac:dyDescent="0.2">
      <c r="A553" s="176"/>
    </row>
    <row r="554" spans="1:1" x14ac:dyDescent="0.2">
      <c r="A554" s="176"/>
    </row>
    <row r="555" spans="1:1" x14ac:dyDescent="0.2">
      <c r="A555" s="176"/>
    </row>
    <row r="556" spans="1:1" x14ac:dyDescent="0.2">
      <c r="A556" s="176"/>
    </row>
    <row r="557" spans="1:1" x14ac:dyDescent="0.2">
      <c r="A557" s="176"/>
    </row>
    <row r="558" spans="1:1" x14ac:dyDescent="0.2">
      <c r="A558" s="176"/>
    </row>
    <row r="559" spans="1:1" x14ac:dyDescent="0.2">
      <c r="A559" s="176"/>
    </row>
    <row r="560" spans="1:1" x14ac:dyDescent="0.2">
      <c r="A560" s="176"/>
    </row>
    <row r="561" spans="1:1" x14ac:dyDescent="0.2">
      <c r="A561" s="176"/>
    </row>
    <row r="562" spans="1:1" x14ac:dyDescent="0.2">
      <c r="A562" s="176"/>
    </row>
    <row r="563" spans="1:1" x14ac:dyDescent="0.2">
      <c r="A563" s="176"/>
    </row>
    <row r="564" spans="1:1" x14ac:dyDescent="0.2">
      <c r="A564" s="176"/>
    </row>
    <row r="565" spans="1:1" x14ac:dyDescent="0.2">
      <c r="A565" s="176"/>
    </row>
    <row r="566" spans="1:1" x14ac:dyDescent="0.2">
      <c r="A566" s="176"/>
    </row>
    <row r="567" spans="1:1" x14ac:dyDescent="0.2">
      <c r="A567" s="176"/>
    </row>
    <row r="568" spans="1:1" x14ac:dyDescent="0.2">
      <c r="A568" s="176"/>
    </row>
    <row r="569" spans="1:1" x14ac:dyDescent="0.2">
      <c r="A569" s="176"/>
    </row>
    <row r="570" spans="1:1" x14ac:dyDescent="0.2">
      <c r="A570" s="176"/>
    </row>
    <row r="571" spans="1:1" x14ac:dyDescent="0.2">
      <c r="A571" s="176"/>
    </row>
    <row r="572" spans="1:1" x14ac:dyDescent="0.2">
      <c r="A572" s="176"/>
    </row>
    <row r="573" spans="1:1" x14ac:dyDescent="0.2">
      <c r="A573" s="176"/>
    </row>
    <row r="574" spans="1:1" x14ac:dyDescent="0.2">
      <c r="A574" s="176"/>
    </row>
    <row r="575" spans="1:1" x14ac:dyDescent="0.2">
      <c r="A575" s="176"/>
    </row>
    <row r="576" spans="1:1" x14ac:dyDescent="0.2">
      <c r="A576" s="176"/>
    </row>
    <row r="577" spans="1:1" x14ac:dyDescent="0.2">
      <c r="A577" s="176"/>
    </row>
    <row r="578" spans="1:1" x14ac:dyDescent="0.2">
      <c r="A578" s="176"/>
    </row>
    <row r="579" spans="1:1" x14ac:dyDescent="0.2">
      <c r="A579" s="176"/>
    </row>
    <row r="580" spans="1:1" x14ac:dyDescent="0.2">
      <c r="A580" s="176"/>
    </row>
    <row r="581" spans="1:1" x14ac:dyDescent="0.2">
      <c r="A581" s="176"/>
    </row>
    <row r="582" spans="1:1" x14ac:dyDescent="0.2">
      <c r="A582" s="176"/>
    </row>
    <row r="583" spans="1:1" x14ac:dyDescent="0.2">
      <c r="A583" s="176"/>
    </row>
    <row r="584" spans="1:1" x14ac:dyDescent="0.2">
      <c r="A584" s="176"/>
    </row>
    <row r="585" spans="1:1" x14ac:dyDescent="0.2">
      <c r="A585" s="176"/>
    </row>
    <row r="586" spans="1:1" x14ac:dyDescent="0.2">
      <c r="A586" s="176"/>
    </row>
    <row r="587" spans="1:1" x14ac:dyDescent="0.2">
      <c r="A587" s="176"/>
    </row>
    <row r="588" spans="1:1" x14ac:dyDescent="0.2">
      <c r="A588" s="176"/>
    </row>
    <row r="589" spans="1:1" x14ac:dyDescent="0.2">
      <c r="A589" s="176"/>
    </row>
    <row r="590" spans="1:1" x14ac:dyDescent="0.2">
      <c r="A590" s="176"/>
    </row>
    <row r="591" spans="1:1" x14ac:dyDescent="0.2">
      <c r="A591" s="176"/>
    </row>
    <row r="592" spans="1:1" x14ac:dyDescent="0.2">
      <c r="A592" s="176"/>
    </row>
    <row r="593" spans="1:1" x14ac:dyDescent="0.2">
      <c r="A593" s="176"/>
    </row>
    <row r="594" spans="1:1" x14ac:dyDescent="0.2">
      <c r="A594" s="176"/>
    </row>
    <row r="595" spans="1:1" x14ac:dyDescent="0.2">
      <c r="A595" s="176"/>
    </row>
    <row r="596" spans="1:1" x14ac:dyDescent="0.2">
      <c r="A596" s="176"/>
    </row>
    <row r="597" spans="1:1" x14ac:dyDescent="0.2">
      <c r="A597" s="176"/>
    </row>
    <row r="598" spans="1:1" x14ac:dyDescent="0.2">
      <c r="A598" s="176"/>
    </row>
    <row r="599" spans="1:1" x14ac:dyDescent="0.2">
      <c r="A599" s="176"/>
    </row>
    <row r="600" spans="1:1" x14ac:dyDescent="0.2">
      <c r="A600" s="176"/>
    </row>
    <row r="601" spans="1:1" x14ac:dyDescent="0.2">
      <c r="A601" s="176"/>
    </row>
    <row r="602" spans="1:1" x14ac:dyDescent="0.2">
      <c r="A602" s="176"/>
    </row>
    <row r="603" spans="1:1" x14ac:dyDescent="0.2">
      <c r="A603" s="176"/>
    </row>
    <row r="604" spans="1:1" x14ac:dyDescent="0.2">
      <c r="A604" s="176"/>
    </row>
    <row r="605" spans="1:1" x14ac:dyDescent="0.2">
      <c r="A605" s="176"/>
    </row>
    <row r="606" spans="1:1" x14ac:dyDescent="0.2">
      <c r="A606" s="176"/>
    </row>
    <row r="607" spans="1:1" x14ac:dyDescent="0.2">
      <c r="A607" s="176"/>
    </row>
    <row r="608" spans="1:1" x14ac:dyDescent="0.2">
      <c r="A608" s="176"/>
    </row>
    <row r="609" spans="1:1" x14ac:dyDescent="0.2">
      <c r="A609" s="176"/>
    </row>
    <row r="610" spans="1:1" x14ac:dyDescent="0.2">
      <c r="A610" s="176"/>
    </row>
    <row r="611" spans="1:1" x14ac:dyDescent="0.2">
      <c r="A611" s="176"/>
    </row>
    <row r="612" spans="1:1" x14ac:dyDescent="0.2">
      <c r="A612" s="176"/>
    </row>
    <row r="613" spans="1:1" x14ac:dyDescent="0.2">
      <c r="A613" s="176"/>
    </row>
    <row r="614" spans="1:1" x14ac:dyDescent="0.2">
      <c r="A614" s="176"/>
    </row>
    <row r="615" spans="1:1" x14ac:dyDescent="0.2">
      <c r="A615" s="176"/>
    </row>
    <row r="616" spans="1:1" x14ac:dyDescent="0.2">
      <c r="A616" s="176"/>
    </row>
    <row r="617" spans="1:1" x14ac:dyDescent="0.2">
      <c r="A617" s="176"/>
    </row>
    <row r="618" spans="1:1" x14ac:dyDescent="0.2">
      <c r="A618" s="176"/>
    </row>
    <row r="619" spans="1:1" x14ac:dyDescent="0.2">
      <c r="A619" s="176"/>
    </row>
    <row r="620" spans="1:1" x14ac:dyDescent="0.2">
      <c r="A620" s="176"/>
    </row>
    <row r="621" spans="1:1" x14ac:dyDescent="0.2">
      <c r="A621" s="176"/>
    </row>
    <row r="622" spans="1:1" x14ac:dyDescent="0.2">
      <c r="A622" s="176"/>
    </row>
    <row r="623" spans="1:1" x14ac:dyDescent="0.2">
      <c r="A623" s="176"/>
    </row>
    <row r="624" spans="1:1" x14ac:dyDescent="0.2">
      <c r="A624" s="176"/>
    </row>
    <row r="625" spans="1:1" x14ac:dyDescent="0.2">
      <c r="A625" s="176"/>
    </row>
    <row r="626" spans="1:1" x14ac:dyDescent="0.2">
      <c r="A626" s="176"/>
    </row>
    <row r="627" spans="1:1" x14ac:dyDescent="0.2">
      <c r="A627" s="176"/>
    </row>
    <row r="628" spans="1:1" x14ac:dyDescent="0.2">
      <c r="A628" s="176"/>
    </row>
    <row r="629" spans="1:1" x14ac:dyDescent="0.2">
      <c r="A629" s="176"/>
    </row>
    <row r="630" spans="1:1" x14ac:dyDescent="0.2">
      <c r="A630" s="176"/>
    </row>
    <row r="631" spans="1:1" x14ac:dyDescent="0.2">
      <c r="A631" s="176"/>
    </row>
    <row r="632" spans="1:1" x14ac:dyDescent="0.2">
      <c r="A632" s="176"/>
    </row>
    <row r="633" spans="1:1" x14ac:dyDescent="0.2">
      <c r="A633" s="176"/>
    </row>
    <row r="634" spans="1:1" x14ac:dyDescent="0.2">
      <c r="A634" s="176"/>
    </row>
    <row r="635" spans="1:1" x14ac:dyDescent="0.2">
      <c r="A635" s="176"/>
    </row>
    <row r="636" spans="1:1" x14ac:dyDescent="0.2">
      <c r="A636" s="176"/>
    </row>
    <row r="637" spans="1:1" x14ac:dyDescent="0.2">
      <c r="A637" s="176"/>
    </row>
    <row r="638" spans="1:1" x14ac:dyDescent="0.2">
      <c r="A638" s="176"/>
    </row>
    <row r="639" spans="1:1" x14ac:dyDescent="0.2">
      <c r="A639" s="176"/>
    </row>
    <row r="640" spans="1:1" x14ac:dyDescent="0.2">
      <c r="A640" s="176"/>
    </row>
    <row r="641" spans="1:1" x14ac:dyDescent="0.2">
      <c r="A641" s="176"/>
    </row>
    <row r="642" spans="1:1" x14ac:dyDescent="0.2">
      <c r="A642" s="176"/>
    </row>
    <row r="643" spans="1:1" x14ac:dyDescent="0.2">
      <c r="A643" s="176"/>
    </row>
    <row r="644" spans="1:1" x14ac:dyDescent="0.2">
      <c r="A644" s="176"/>
    </row>
    <row r="645" spans="1:1" x14ac:dyDescent="0.2">
      <c r="A645" s="176"/>
    </row>
    <row r="646" spans="1:1" x14ac:dyDescent="0.2">
      <c r="A646" s="176"/>
    </row>
    <row r="647" spans="1:1" x14ac:dyDescent="0.2">
      <c r="A647" s="176"/>
    </row>
    <row r="648" spans="1:1" x14ac:dyDescent="0.2">
      <c r="A648" s="176"/>
    </row>
    <row r="649" spans="1:1" x14ac:dyDescent="0.2">
      <c r="A649" s="176"/>
    </row>
    <row r="650" spans="1:1" x14ac:dyDescent="0.2">
      <c r="A650" s="176"/>
    </row>
    <row r="651" spans="1:1" x14ac:dyDescent="0.2">
      <c r="A651" s="176"/>
    </row>
    <row r="652" spans="1:1" x14ac:dyDescent="0.2">
      <c r="A652" s="176"/>
    </row>
    <row r="653" spans="1:1" x14ac:dyDescent="0.2">
      <c r="A653" s="176"/>
    </row>
    <row r="654" spans="1:1" x14ac:dyDescent="0.2">
      <c r="A654" s="176"/>
    </row>
    <row r="655" spans="1:1" x14ac:dyDescent="0.2">
      <c r="A655" s="176"/>
    </row>
    <row r="656" spans="1:1" x14ac:dyDescent="0.2">
      <c r="A656" s="176"/>
    </row>
    <row r="657" spans="1:1" x14ac:dyDescent="0.2">
      <c r="A657" s="176"/>
    </row>
    <row r="658" spans="1:1" x14ac:dyDescent="0.2">
      <c r="A658" s="176"/>
    </row>
    <row r="659" spans="1:1" x14ac:dyDescent="0.2">
      <c r="A659" s="176"/>
    </row>
    <row r="660" spans="1:1" x14ac:dyDescent="0.2">
      <c r="A660" s="176"/>
    </row>
    <row r="661" spans="1:1" x14ac:dyDescent="0.2">
      <c r="A661" s="176"/>
    </row>
    <row r="662" spans="1:1" x14ac:dyDescent="0.2">
      <c r="A662" s="176"/>
    </row>
    <row r="663" spans="1:1" x14ac:dyDescent="0.2">
      <c r="A663" s="176"/>
    </row>
    <row r="664" spans="1:1" x14ac:dyDescent="0.2">
      <c r="A664" s="176"/>
    </row>
    <row r="665" spans="1:1" x14ac:dyDescent="0.2">
      <c r="A665" s="176"/>
    </row>
    <row r="666" spans="1:1" x14ac:dyDescent="0.2">
      <c r="A666" s="176"/>
    </row>
    <row r="667" spans="1:1" x14ac:dyDescent="0.2">
      <c r="A667" s="176"/>
    </row>
    <row r="668" spans="1:1" x14ac:dyDescent="0.2">
      <c r="A668" s="176"/>
    </row>
    <row r="669" spans="1:1" x14ac:dyDescent="0.2">
      <c r="A669" s="176"/>
    </row>
    <row r="670" spans="1:1" x14ac:dyDescent="0.2">
      <c r="A670" s="176"/>
    </row>
    <row r="671" spans="1:1" x14ac:dyDescent="0.2">
      <c r="A671" s="176"/>
    </row>
    <row r="672" spans="1:1" x14ac:dyDescent="0.2">
      <c r="A672" s="176"/>
    </row>
    <row r="673" spans="1:1" x14ac:dyDescent="0.2">
      <c r="A673" s="176"/>
    </row>
    <row r="674" spans="1:1" x14ac:dyDescent="0.2">
      <c r="A674" s="176"/>
    </row>
    <row r="675" spans="1:1" x14ac:dyDescent="0.2">
      <c r="A675" s="176"/>
    </row>
    <row r="676" spans="1:1" x14ac:dyDescent="0.2">
      <c r="A676" s="176"/>
    </row>
    <row r="677" spans="1:1" x14ac:dyDescent="0.2">
      <c r="A677" s="176"/>
    </row>
    <row r="678" spans="1:1" x14ac:dyDescent="0.2">
      <c r="A678" s="176"/>
    </row>
    <row r="679" spans="1:1" x14ac:dyDescent="0.2">
      <c r="A679" s="176"/>
    </row>
    <row r="680" spans="1:1" x14ac:dyDescent="0.2">
      <c r="A680" s="176"/>
    </row>
    <row r="681" spans="1:1" x14ac:dyDescent="0.2">
      <c r="A681" s="176"/>
    </row>
    <row r="682" spans="1:1" x14ac:dyDescent="0.2">
      <c r="A682" s="176"/>
    </row>
    <row r="683" spans="1:1" x14ac:dyDescent="0.2">
      <c r="A683" s="176"/>
    </row>
    <row r="684" spans="1:1" x14ac:dyDescent="0.2">
      <c r="A684" s="176"/>
    </row>
    <row r="685" spans="1:1" x14ac:dyDescent="0.2">
      <c r="A685" s="176"/>
    </row>
    <row r="686" spans="1:1" x14ac:dyDescent="0.2">
      <c r="A686" s="176"/>
    </row>
    <row r="687" spans="1:1" x14ac:dyDescent="0.2">
      <c r="A687" s="176"/>
    </row>
    <row r="688" spans="1:1" x14ac:dyDescent="0.2">
      <c r="A688" s="176"/>
    </row>
    <row r="689" spans="1:1" x14ac:dyDescent="0.2">
      <c r="A689" s="176"/>
    </row>
    <row r="690" spans="1:1" x14ac:dyDescent="0.2">
      <c r="A690" s="176"/>
    </row>
    <row r="691" spans="1:1" x14ac:dyDescent="0.2">
      <c r="A691" s="176"/>
    </row>
    <row r="692" spans="1:1" x14ac:dyDescent="0.2">
      <c r="A692" s="176"/>
    </row>
    <row r="693" spans="1:1" x14ac:dyDescent="0.2">
      <c r="A693" s="176"/>
    </row>
    <row r="694" spans="1:1" x14ac:dyDescent="0.2">
      <c r="A694" s="176"/>
    </row>
    <row r="695" spans="1:1" x14ac:dyDescent="0.2">
      <c r="A695" s="176"/>
    </row>
    <row r="696" spans="1:1" x14ac:dyDescent="0.2">
      <c r="A696" s="176"/>
    </row>
    <row r="697" spans="1:1" x14ac:dyDescent="0.2">
      <c r="A697" s="176"/>
    </row>
    <row r="698" spans="1:1" x14ac:dyDescent="0.2">
      <c r="A698" s="176"/>
    </row>
    <row r="699" spans="1:1" x14ac:dyDescent="0.2">
      <c r="A699" s="176"/>
    </row>
    <row r="700" spans="1:1" x14ac:dyDescent="0.2">
      <c r="A700" s="176"/>
    </row>
    <row r="701" spans="1:1" x14ac:dyDescent="0.2">
      <c r="A701" s="176"/>
    </row>
    <row r="702" spans="1:1" x14ac:dyDescent="0.2">
      <c r="A702" s="176"/>
    </row>
    <row r="703" spans="1:1" x14ac:dyDescent="0.2">
      <c r="A703" s="176"/>
    </row>
    <row r="704" spans="1:1" x14ac:dyDescent="0.2">
      <c r="A704" s="176"/>
    </row>
    <row r="705" spans="1:1" x14ac:dyDescent="0.2">
      <c r="A705" s="176"/>
    </row>
    <row r="706" spans="1:1" x14ac:dyDescent="0.2">
      <c r="A706" s="176"/>
    </row>
    <row r="707" spans="1:1" x14ac:dyDescent="0.2">
      <c r="A707" s="176"/>
    </row>
    <row r="708" spans="1:1" x14ac:dyDescent="0.2">
      <c r="A708" s="176"/>
    </row>
    <row r="709" spans="1:1" x14ac:dyDescent="0.2">
      <c r="A709" s="176"/>
    </row>
    <row r="710" spans="1:1" x14ac:dyDescent="0.2">
      <c r="A710" s="176"/>
    </row>
    <row r="711" spans="1:1" x14ac:dyDescent="0.2">
      <c r="A711" s="176"/>
    </row>
    <row r="712" spans="1:1" x14ac:dyDescent="0.2">
      <c r="A712" s="176"/>
    </row>
    <row r="713" spans="1:1" x14ac:dyDescent="0.2">
      <c r="A713" s="176"/>
    </row>
    <row r="714" spans="1:1" x14ac:dyDescent="0.2">
      <c r="A714" s="176"/>
    </row>
    <row r="715" spans="1:1" x14ac:dyDescent="0.2">
      <c r="A715" s="176"/>
    </row>
    <row r="716" spans="1:1" x14ac:dyDescent="0.2">
      <c r="A716" s="176"/>
    </row>
    <row r="717" spans="1:1" x14ac:dyDescent="0.2">
      <c r="A717" s="176"/>
    </row>
    <row r="718" spans="1:1" x14ac:dyDescent="0.2">
      <c r="A718" s="176"/>
    </row>
    <row r="719" spans="1:1" x14ac:dyDescent="0.2">
      <c r="A719" s="176"/>
    </row>
    <row r="720" spans="1:1" x14ac:dyDescent="0.2">
      <c r="A720" s="176"/>
    </row>
    <row r="721" spans="1:1" x14ac:dyDescent="0.2">
      <c r="A721" s="176"/>
    </row>
    <row r="722" spans="1:1" x14ac:dyDescent="0.2">
      <c r="A722" s="176"/>
    </row>
    <row r="723" spans="1:1" x14ac:dyDescent="0.2">
      <c r="A723" s="176"/>
    </row>
    <row r="724" spans="1:1" x14ac:dyDescent="0.2">
      <c r="A724" s="176"/>
    </row>
    <row r="725" spans="1:1" x14ac:dyDescent="0.2">
      <c r="A725" s="176"/>
    </row>
    <row r="726" spans="1:1" x14ac:dyDescent="0.2">
      <c r="A726" s="176"/>
    </row>
    <row r="727" spans="1:1" x14ac:dyDescent="0.2">
      <c r="A727" s="176"/>
    </row>
    <row r="728" spans="1:1" x14ac:dyDescent="0.2">
      <c r="A728" s="176"/>
    </row>
    <row r="729" spans="1:1" x14ac:dyDescent="0.2">
      <c r="A729" s="176"/>
    </row>
    <row r="730" spans="1:1" x14ac:dyDescent="0.2">
      <c r="A730" s="176"/>
    </row>
    <row r="731" spans="1:1" x14ac:dyDescent="0.2">
      <c r="A731" s="176"/>
    </row>
    <row r="732" spans="1:1" x14ac:dyDescent="0.2">
      <c r="A732" s="176"/>
    </row>
    <row r="733" spans="1:1" x14ac:dyDescent="0.2">
      <c r="A733" s="176"/>
    </row>
    <row r="734" spans="1:1" x14ac:dyDescent="0.2">
      <c r="A734" s="176"/>
    </row>
    <row r="735" spans="1:1" x14ac:dyDescent="0.2">
      <c r="A735" s="176"/>
    </row>
    <row r="736" spans="1:1" x14ac:dyDescent="0.2">
      <c r="A736" s="176"/>
    </row>
    <row r="737" spans="1:1" x14ac:dyDescent="0.2">
      <c r="A737" s="176"/>
    </row>
    <row r="738" spans="1:1" x14ac:dyDescent="0.2">
      <c r="A738" s="176"/>
    </row>
    <row r="739" spans="1:1" x14ac:dyDescent="0.2">
      <c r="A739" s="176"/>
    </row>
    <row r="740" spans="1:1" x14ac:dyDescent="0.2">
      <c r="A740" s="176"/>
    </row>
    <row r="741" spans="1:1" x14ac:dyDescent="0.2">
      <c r="A741" s="176"/>
    </row>
    <row r="742" spans="1:1" x14ac:dyDescent="0.2">
      <c r="A742" s="176"/>
    </row>
    <row r="743" spans="1:1" x14ac:dyDescent="0.2">
      <c r="A743" s="176"/>
    </row>
    <row r="744" spans="1:1" x14ac:dyDescent="0.2">
      <c r="A744" s="176"/>
    </row>
    <row r="745" spans="1:1" x14ac:dyDescent="0.2">
      <c r="A745" s="176"/>
    </row>
    <row r="746" spans="1:1" x14ac:dyDescent="0.2">
      <c r="A746" s="176"/>
    </row>
    <row r="747" spans="1:1" x14ac:dyDescent="0.2">
      <c r="A747" s="176"/>
    </row>
    <row r="748" spans="1:1" x14ac:dyDescent="0.2">
      <c r="A748" s="176"/>
    </row>
    <row r="749" spans="1:1" x14ac:dyDescent="0.2">
      <c r="A749" s="176"/>
    </row>
    <row r="750" spans="1:1" x14ac:dyDescent="0.2">
      <c r="A750" s="176"/>
    </row>
    <row r="751" spans="1:1" x14ac:dyDescent="0.2">
      <c r="A751" s="176"/>
    </row>
    <row r="752" spans="1:1" x14ac:dyDescent="0.2">
      <c r="A752" s="176"/>
    </row>
    <row r="753" spans="1:1" x14ac:dyDescent="0.2">
      <c r="A753" s="176"/>
    </row>
    <row r="754" spans="1:1" x14ac:dyDescent="0.2">
      <c r="A754" s="176"/>
    </row>
    <row r="755" spans="1:1" x14ac:dyDescent="0.2">
      <c r="A755" s="176"/>
    </row>
    <row r="756" spans="1:1" x14ac:dyDescent="0.2">
      <c r="A756" s="176"/>
    </row>
    <row r="757" spans="1:1" x14ac:dyDescent="0.2">
      <c r="A757" s="176"/>
    </row>
    <row r="758" spans="1:1" x14ac:dyDescent="0.2">
      <c r="A758" s="176"/>
    </row>
    <row r="759" spans="1:1" x14ac:dyDescent="0.2">
      <c r="A759" s="176"/>
    </row>
    <row r="760" spans="1:1" x14ac:dyDescent="0.2">
      <c r="A760" s="176"/>
    </row>
    <row r="761" spans="1:1" x14ac:dyDescent="0.2">
      <c r="A761" s="176"/>
    </row>
    <row r="762" spans="1:1" x14ac:dyDescent="0.2">
      <c r="A762" s="176"/>
    </row>
    <row r="763" spans="1:1" x14ac:dyDescent="0.2">
      <c r="A763" s="176"/>
    </row>
    <row r="764" spans="1:1" x14ac:dyDescent="0.2">
      <c r="A764" s="176"/>
    </row>
    <row r="765" spans="1:1" x14ac:dyDescent="0.2">
      <c r="A765" s="176"/>
    </row>
    <row r="766" spans="1:1" x14ac:dyDescent="0.2">
      <c r="A766" s="176"/>
    </row>
    <row r="767" spans="1:1" x14ac:dyDescent="0.2">
      <c r="A767" s="176"/>
    </row>
    <row r="768" spans="1:1" x14ac:dyDescent="0.2">
      <c r="A768" s="176"/>
    </row>
    <row r="769" spans="1:1" x14ac:dyDescent="0.2">
      <c r="A769" s="176"/>
    </row>
    <row r="770" spans="1:1" x14ac:dyDescent="0.2">
      <c r="A770" s="176"/>
    </row>
    <row r="771" spans="1:1" x14ac:dyDescent="0.2">
      <c r="A771" s="176"/>
    </row>
    <row r="772" spans="1:1" x14ac:dyDescent="0.2">
      <c r="A772" s="176"/>
    </row>
    <row r="773" spans="1:1" x14ac:dyDescent="0.2">
      <c r="A773" s="176"/>
    </row>
    <row r="774" spans="1:1" x14ac:dyDescent="0.2">
      <c r="A774" s="176"/>
    </row>
    <row r="775" spans="1:1" x14ac:dyDescent="0.2">
      <c r="A775" s="176"/>
    </row>
    <row r="776" spans="1:1" x14ac:dyDescent="0.2">
      <c r="A776" s="176"/>
    </row>
    <row r="777" spans="1:1" x14ac:dyDescent="0.2">
      <c r="A777" s="176"/>
    </row>
    <row r="778" spans="1:1" x14ac:dyDescent="0.2">
      <c r="A778" s="176"/>
    </row>
    <row r="779" spans="1:1" x14ac:dyDescent="0.2">
      <c r="A779" s="176"/>
    </row>
    <row r="780" spans="1:1" x14ac:dyDescent="0.2">
      <c r="A780" s="176"/>
    </row>
    <row r="781" spans="1:1" x14ac:dyDescent="0.2">
      <c r="A781" s="176"/>
    </row>
    <row r="782" spans="1:1" x14ac:dyDescent="0.2">
      <c r="A782" s="176"/>
    </row>
    <row r="783" spans="1:1" x14ac:dyDescent="0.2">
      <c r="A783" s="176"/>
    </row>
    <row r="784" spans="1:1" x14ac:dyDescent="0.2">
      <c r="A784" s="176"/>
    </row>
    <row r="785" spans="1:1" x14ac:dyDescent="0.2">
      <c r="A785" s="176"/>
    </row>
    <row r="786" spans="1:1" x14ac:dyDescent="0.2">
      <c r="A786" s="176"/>
    </row>
    <row r="787" spans="1:1" x14ac:dyDescent="0.2">
      <c r="A787" s="176"/>
    </row>
    <row r="788" spans="1:1" x14ac:dyDescent="0.2">
      <c r="A788" s="176"/>
    </row>
    <row r="789" spans="1:1" x14ac:dyDescent="0.2">
      <c r="A789" s="176"/>
    </row>
    <row r="790" spans="1:1" x14ac:dyDescent="0.2">
      <c r="A790" s="176"/>
    </row>
    <row r="791" spans="1:1" x14ac:dyDescent="0.2">
      <c r="A791" s="176"/>
    </row>
    <row r="792" spans="1:1" x14ac:dyDescent="0.2">
      <c r="A792" s="176"/>
    </row>
    <row r="793" spans="1:1" x14ac:dyDescent="0.2">
      <c r="A793" s="176"/>
    </row>
    <row r="794" spans="1:1" x14ac:dyDescent="0.2">
      <c r="A794" s="176"/>
    </row>
    <row r="795" spans="1:1" x14ac:dyDescent="0.2">
      <c r="A795" s="176"/>
    </row>
    <row r="796" spans="1:1" x14ac:dyDescent="0.2">
      <c r="A796" s="176"/>
    </row>
    <row r="797" spans="1:1" x14ac:dyDescent="0.2">
      <c r="A797" s="176"/>
    </row>
    <row r="798" spans="1:1" x14ac:dyDescent="0.2">
      <c r="A798" s="176"/>
    </row>
    <row r="799" spans="1:1" x14ac:dyDescent="0.2">
      <c r="A799" s="176"/>
    </row>
    <row r="800" spans="1:1" x14ac:dyDescent="0.2">
      <c r="A800" s="176"/>
    </row>
    <row r="801" spans="1:1" x14ac:dyDescent="0.2">
      <c r="A801" s="176"/>
    </row>
    <row r="802" spans="1:1" x14ac:dyDescent="0.2">
      <c r="A802" s="176"/>
    </row>
    <row r="803" spans="1:1" x14ac:dyDescent="0.2">
      <c r="A803" s="176"/>
    </row>
    <row r="804" spans="1:1" x14ac:dyDescent="0.2">
      <c r="A804" s="176"/>
    </row>
    <row r="805" spans="1:1" x14ac:dyDescent="0.2">
      <c r="A805" s="176"/>
    </row>
    <row r="806" spans="1:1" x14ac:dyDescent="0.2">
      <c r="A806" s="176"/>
    </row>
    <row r="807" spans="1:1" x14ac:dyDescent="0.2">
      <c r="A807" s="176"/>
    </row>
    <row r="808" spans="1:1" x14ac:dyDescent="0.2">
      <c r="A808" s="176"/>
    </row>
    <row r="809" spans="1:1" x14ac:dyDescent="0.2">
      <c r="A809" s="176"/>
    </row>
    <row r="810" spans="1:1" x14ac:dyDescent="0.2">
      <c r="A810" s="176"/>
    </row>
    <row r="811" spans="1:1" x14ac:dyDescent="0.2">
      <c r="A811" s="176"/>
    </row>
    <row r="812" spans="1:1" x14ac:dyDescent="0.2">
      <c r="A812" s="176"/>
    </row>
    <row r="813" spans="1:1" x14ac:dyDescent="0.2">
      <c r="A813" s="176"/>
    </row>
    <row r="814" spans="1:1" x14ac:dyDescent="0.2">
      <c r="A814" s="176"/>
    </row>
    <row r="815" spans="1:1" x14ac:dyDescent="0.2">
      <c r="A815" s="176"/>
    </row>
    <row r="816" spans="1:1" x14ac:dyDescent="0.2">
      <c r="A816" s="176"/>
    </row>
    <row r="817" spans="1:1" x14ac:dyDescent="0.2">
      <c r="A817" s="176"/>
    </row>
    <row r="818" spans="1:1" x14ac:dyDescent="0.2">
      <c r="A818" s="176"/>
    </row>
    <row r="819" spans="1:1" x14ac:dyDescent="0.2">
      <c r="A819" s="176"/>
    </row>
    <row r="820" spans="1:1" x14ac:dyDescent="0.2">
      <c r="A820" s="176"/>
    </row>
    <row r="821" spans="1:1" x14ac:dyDescent="0.2">
      <c r="A821" s="176"/>
    </row>
    <row r="822" spans="1:1" x14ac:dyDescent="0.2">
      <c r="A822" s="176"/>
    </row>
    <row r="823" spans="1:1" x14ac:dyDescent="0.2">
      <c r="A823" s="176"/>
    </row>
    <row r="824" spans="1:1" x14ac:dyDescent="0.2">
      <c r="A824" s="176"/>
    </row>
    <row r="825" spans="1:1" x14ac:dyDescent="0.2">
      <c r="A825" s="176"/>
    </row>
    <row r="826" spans="1:1" x14ac:dyDescent="0.2">
      <c r="A826" s="176"/>
    </row>
    <row r="827" spans="1:1" x14ac:dyDescent="0.2">
      <c r="A827" s="176"/>
    </row>
    <row r="828" spans="1:1" x14ac:dyDescent="0.2">
      <c r="A828" s="176"/>
    </row>
    <row r="829" spans="1:1" x14ac:dyDescent="0.2">
      <c r="A829" s="176"/>
    </row>
    <row r="830" spans="1:1" x14ac:dyDescent="0.2">
      <c r="A830" s="176"/>
    </row>
    <row r="831" spans="1:1" x14ac:dyDescent="0.2">
      <c r="A831" s="176"/>
    </row>
    <row r="832" spans="1:1" x14ac:dyDescent="0.2">
      <c r="A832" s="176"/>
    </row>
    <row r="833" spans="1:1" x14ac:dyDescent="0.2">
      <c r="A833" s="176"/>
    </row>
    <row r="834" spans="1:1" x14ac:dyDescent="0.2">
      <c r="A834" s="176"/>
    </row>
    <row r="835" spans="1:1" x14ac:dyDescent="0.2">
      <c r="A835" s="176"/>
    </row>
    <row r="836" spans="1:1" x14ac:dyDescent="0.2">
      <c r="A836" s="176"/>
    </row>
    <row r="837" spans="1:1" x14ac:dyDescent="0.2">
      <c r="A837" s="176"/>
    </row>
    <row r="838" spans="1:1" x14ac:dyDescent="0.2">
      <c r="A838" s="176"/>
    </row>
    <row r="839" spans="1:1" x14ac:dyDescent="0.2">
      <c r="A839" s="176"/>
    </row>
    <row r="840" spans="1:1" x14ac:dyDescent="0.2">
      <c r="A840" s="176"/>
    </row>
    <row r="841" spans="1:1" x14ac:dyDescent="0.2">
      <c r="A841" s="176"/>
    </row>
    <row r="842" spans="1:1" x14ac:dyDescent="0.2">
      <c r="A842" s="176"/>
    </row>
    <row r="843" spans="1:1" x14ac:dyDescent="0.2">
      <c r="A843" s="176"/>
    </row>
    <row r="844" spans="1:1" x14ac:dyDescent="0.2">
      <c r="A844" s="176"/>
    </row>
    <row r="845" spans="1:1" x14ac:dyDescent="0.2">
      <c r="A845" s="176"/>
    </row>
    <row r="846" spans="1:1" x14ac:dyDescent="0.2">
      <c r="A846" s="176"/>
    </row>
    <row r="847" spans="1:1" x14ac:dyDescent="0.2">
      <c r="A847" s="176"/>
    </row>
    <row r="848" spans="1:1" x14ac:dyDescent="0.2">
      <c r="A848" s="176"/>
    </row>
    <row r="849" spans="1:1" x14ac:dyDescent="0.2">
      <c r="A849" s="176"/>
    </row>
    <row r="850" spans="1:1" x14ac:dyDescent="0.2">
      <c r="A850" s="176"/>
    </row>
    <row r="851" spans="1:1" x14ac:dyDescent="0.2">
      <c r="A851" s="176"/>
    </row>
    <row r="852" spans="1:1" x14ac:dyDescent="0.2">
      <c r="A852" s="176"/>
    </row>
    <row r="853" spans="1:1" x14ac:dyDescent="0.2">
      <c r="A853" s="176"/>
    </row>
    <row r="854" spans="1:1" x14ac:dyDescent="0.2">
      <c r="A854" s="176"/>
    </row>
    <row r="855" spans="1:1" x14ac:dyDescent="0.2">
      <c r="A855" s="176"/>
    </row>
    <row r="856" spans="1:1" x14ac:dyDescent="0.2">
      <c r="A856" s="176"/>
    </row>
    <row r="857" spans="1:1" x14ac:dyDescent="0.2">
      <c r="A857" s="176"/>
    </row>
    <row r="858" spans="1:1" x14ac:dyDescent="0.2">
      <c r="A858" s="176"/>
    </row>
    <row r="859" spans="1:1" x14ac:dyDescent="0.2">
      <c r="A859" s="176"/>
    </row>
    <row r="860" spans="1:1" x14ac:dyDescent="0.2">
      <c r="A860" s="176"/>
    </row>
    <row r="861" spans="1:1" x14ac:dyDescent="0.2">
      <c r="A861" s="176"/>
    </row>
    <row r="862" spans="1:1" x14ac:dyDescent="0.2">
      <c r="A862" s="176"/>
    </row>
    <row r="863" spans="1:1" x14ac:dyDescent="0.2">
      <c r="A863" s="176"/>
    </row>
    <row r="864" spans="1:1" x14ac:dyDescent="0.2">
      <c r="A864" s="176"/>
    </row>
    <row r="865" spans="1:1" x14ac:dyDescent="0.2">
      <c r="A865" s="176"/>
    </row>
    <row r="866" spans="1:1" x14ac:dyDescent="0.2">
      <c r="A866" s="176"/>
    </row>
    <row r="867" spans="1:1" x14ac:dyDescent="0.2">
      <c r="A867" s="176"/>
    </row>
    <row r="868" spans="1:1" x14ac:dyDescent="0.2">
      <c r="A868" s="176"/>
    </row>
    <row r="869" spans="1:1" x14ac:dyDescent="0.2">
      <c r="A869" s="176"/>
    </row>
    <row r="870" spans="1:1" x14ac:dyDescent="0.2">
      <c r="A870" s="176"/>
    </row>
    <row r="871" spans="1:1" x14ac:dyDescent="0.2">
      <c r="A871" s="176"/>
    </row>
    <row r="872" spans="1:1" x14ac:dyDescent="0.2">
      <c r="A872" s="176"/>
    </row>
    <row r="873" spans="1:1" x14ac:dyDescent="0.2">
      <c r="A873" s="176"/>
    </row>
    <row r="874" spans="1:1" x14ac:dyDescent="0.2">
      <c r="A874" s="176"/>
    </row>
    <row r="875" spans="1:1" x14ac:dyDescent="0.2">
      <c r="A875" s="176"/>
    </row>
    <row r="876" spans="1:1" x14ac:dyDescent="0.2">
      <c r="A876" s="176"/>
    </row>
    <row r="877" spans="1:1" x14ac:dyDescent="0.2">
      <c r="A877" s="176"/>
    </row>
    <row r="878" spans="1:1" x14ac:dyDescent="0.2">
      <c r="A878" s="176"/>
    </row>
    <row r="879" spans="1:1" x14ac:dyDescent="0.2">
      <c r="A879" s="176"/>
    </row>
    <row r="880" spans="1:1" x14ac:dyDescent="0.2">
      <c r="A880" s="176"/>
    </row>
    <row r="881" spans="1:1" x14ac:dyDescent="0.2">
      <c r="A881" s="176"/>
    </row>
    <row r="882" spans="1:1" x14ac:dyDescent="0.2">
      <c r="A882" s="176"/>
    </row>
    <row r="883" spans="1:1" x14ac:dyDescent="0.2">
      <c r="A883" s="176"/>
    </row>
    <row r="884" spans="1:1" x14ac:dyDescent="0.2">
      <c r="A884" s="176"/>
    </row>
    <row r="885" spans="1:1" x14ac:dyDescent="0.2">
      <c r="A885" s="176"/>
    </row>
    <row r="886" spans="1:1" x14ac:dyDescent="0.2">
      <c r="A886" s="176"/>
    </row>
    <row r="887" spans="1:1" x14ac:dyDescent="0.2">
      <c r="A887" s="176"/>
    </row>
    <row r="888" spans="1:1" x14ac:dyDescent="0.2">
      <c r="A888" s="176"/>
    </row>
    <row r="889" spans="1:1" x14ac:dyDescent="0.2">
      <c r="A889" s="176"/>
    </row>
    <row r="890" spans="1:1" x14ac:dyDescent="0.2">
      <c r="A890" s="176"/>
    </row>
    <row r="891" spans="1:1" x14ac:dyDescent="0.2">
      <c r="A891" s="176"/>
    </row>
    <row r="892" spans="1:1" x14ac:dyDescent="0.2">
      <c r="A892" s="176"/>
    </row>
    <row r="893" spans="1:1" x14ac:dyDescent="0.2">
      <c r="A893" s="176"/>
    </row>
    <row r="894" spans="1:1" x14ac:dyDescent="0.2">
      <c r="A894" s="176"/>
    </row>
    <row r="895" spans="1:1" x14ac:dyDescent="0.2">
      <c r="A895" s="176"/>
    </row>
    <row r="896" spans="1:1" x14ac:dyDescent="0.2">
      <c r="A896" s="176"/>
    </row>
    <row r="897" spans="1:1" x14ac:dyDescent="0.2">
      <c r="A897" s="176"/>
    </row>
    <row r="898" spans="1:1" x14ac:dyDescent="0.2">
      <c r="A898" s="176"/>
    </row>
    <row r="899" spans="1:1" x14ac:dyDescent="0.2">
      <c r="A899" s="176"/>
    </row>
    <row r="900" spans="1:1" x14ac:dyDescent="0.2">
      <c r="A900" s="176"/>
    </row>
    <row r="901" spans="1:1" x14ac:dyDescent="0.2">
      <c r="A901" s="176"/>
    </row>
    <row r="902" spans="1:1" x14ac:dyDescent="0.2">
      <c r="A902" s="176"/>
    </row>
    <row r="903" spans="1:1" x14ac:dyDescent="0.2">
      <c r="A903" s="176"/>
    </row>
    <row r="904" spans="1:1" x14ac:dyDescent="0.2">
      <c r="A904" s="176"/>
    </row>
    <row r="905" spans="1:1" x14ac:dyDescent="0.2">
      <c r="A905" s="176"/>
    </row>
    <row r="906" spans="1:1" x14ac:dyDescent="0.2">
      <c r="A906" s="176"/>
    </row>
    <row r="907" spans="1:1" x14ac:dyDescent="0.2">
      <c r="A907" s="176"/>
    </row>
    <row r="908" spans="1:1" x14ac:dyDescent="0.2">
      <c r="A908" s="176"/>
    </row>
    <row r="909" spans="1:1" x14ac:dyDescent="0.2">
      <c r="A909" s="176"/>
    </row>
    <row r="910" spans="1:1" x14ac:dyDescent="0.2">
      <c r="A910" s="176"/>
    </row>
    <row r="911" spans="1:1" x14ac:dyDescent="0.2">
      <c r="A911" s="176"/>
    </row>
    <row r="912" spans="1:1" x14ac:dyDescent="0.2">
      <c r="A912" s="176"/>
    </row>
    <row r="913" spans="1:1" x14ac:dyDescent="0.2">
      <c r="A913" s="176"/>
    </row>
    <row r="914" spans="1:1" x14ac:dyDescent="0.2">
      <c r="A914" s="176"/>
    </row>
    <row r="915" spans="1:1" x14ac:dyDescent="0.2">
      <c r="A915" s="176"/>
    </row>
    <row r="916" spans="1:1" x14ac:dyDescent="0.2">
      <c r="A916" s="176"/>
    </row>
    <row r="917" spans="1:1" x14ac:dyDescent="0.2">
      <c r="A917" s="176"/>
    </row>
    <row r="918" spans="1:1" x14ac:dyDescent="0.2">
      <c r="A918" s="176"/>
    </row>
    <row r="919" spans="1:1" x14ac:dyDescent="0.2">
      <c r="A919" s="176"/>
    </row>
    <row r="920" spans="1:1" x14ac:dyDescent="0.2">
      <c r="A920" s="176"/>
    </row>
    <row r="921" spans="1:1" x14ac:dyDescent="0.2">
      <c r="A921" s="176"/>
    </row>
    <row r="922" spans="1:1" x14ac:dyDescent="0.2">
      <c r="A922" s="176"/>
    </row>
    <row r="923" spans="1:1" x14ac:dyDescent="0.2">
      <c r="A923" s="176"/>
    </row>
    <row r="924" spans="1:1" x14ac:dyDescent="0.2">
      <c r="A924" s="176"/>
    </row>
    <row r="925" spans="1:1" x14ac:dyDescent="0.2">
      <c r="A925" s="176"/>
    </row>
    <row r="926" spans="1:1" x14ac:dyDescent="0.2">
      <c r="A926" s="176"/>
    </row>
    <row r="927" spans="1:1" x14ac:dyDescent="0.2">
      <c r="A927" s="176"/>
    </row>
    <row r="928" spans="1:1" x14ac:dyDescent="0.2">
      <c r="A928" s="176"/>
    </row>
    <row r="929" spans="1:1" x14ac:dyDescent="0.2">
      <c r="A929" s="176"/>
    </row>
    <row r="930" spans="1:1" x14ac:dyDescent="0.2">
      <c r="A930" s="176"/>
    </row>
    <row r="931" spans="1:1" x14ac:dyDescent="0.2">
      <c r="A931" s="176"/>
    </row>
    <row r="932" spans="1:1" x14ac:dyDescent="0.2">
      <c r="A932" s="176"/>
    </row>
    <row r="933" spans="1:1" x14ac:dyDescent="0.2">
      <c r="A933" s="176"/>
    </row>
    <row r="934" spans="1:1" x14ac:dyDescent="0.2">
      <c r="A934" s="176"/>
    </row>
    <row r="935" spans="1:1" x14ac:dyDescent="0.2">
      <c r="A935" s="176"/>
    </row>
    <row r="936" spans="1:1" x14ac:dyDescent="0.2">
      <c r="A936" s="176"/>
    </row>
    <row r="937" spans="1:1" x14ac:dyDescent="0.2">
      <c r="A937" s="176"/>
    </row>
    <row r="938" spans="1:1" x14ac:dyDescent="0.2">
      <c r="A938" s="176"/>
    </row>
    <row r="939" spans="1:1" x14ac:dyDescent="0.2">
      <c r="A939" s="176"/>
    </row>
    <row r="940" spans="1:1" x14ac:dyDescent="0.2">
      <c r="A940" s="176"/>
    </row>
    <row r="941" spans="1:1" x14ac:dyDescent="0.2">
      <c r="A941" s="176"/>
    </row>
    <row r="942" spans="1:1" x14ac:dyDescent="0.2">
      <c r="A942" s="176"/>
    </row>
    <row r="943" spans="1:1" x14ac:dyDescent="0.2">
      <c r="A943" s="176"/>
    </row>
    <row r="944" spans="1:1" x14ac:dyDescent="0.2">
      <c r="A944" s="176"/>
    </row>
    <row r="945" spans="1:1" x14ac:dyDescent="0.2">
      <c r="A945" s="176"/>
    </row>
    <row r="946" spans="1:1" x14ac:dyDescent="0.2">
      <c r="A946" s="176"/>
    </row>
    <row r="947" spans="1:1" x14ac:dyDescent="0.2">
      <c r="A947" s="176"/>
    </row>
    <row r="948" spans="1:1" x14ac:dyDescent="0.2">
      <c r="A948" s="176"/>
    </row>
    <row r="949" spans="1:1" x14ac:dyDescent="0.2">
      <c r="A949" s="176"/>
    </row>
    <row r="950" spans="1:1" x14ac:dyDescent="0.2">
      <c r="A950" s="176"/>
    </row>
    <row r="951" spans="1:1" x14ac:dyDescent="0.2">
      <c r="A951" s="176"/>
    </row>
    <row r="952" spans="1:1" x14ac:dyDescent="0.2">
      <c r="A952" s="176"/>
    </row>
    <row r="953" spans="1:1" x14ac:dyDescent="0.2">
      <c r="A953" s="176"/>
    </row>
    <row r="954" spans="1:1" x14ac:dyDescent="0.2">
      <c r="A954" s="176"/>
    </row>
    <row r="955" spans="1:1" x14ac:dyDescent="0.2">
      <c r="A955" s="176"/>
    </row>
    <row r="956" spans="1:1" x14ac:dyDescent="0.2">
      <c r="A956" s="176"/>
    </row>
    <row r="957" spans="1:1" x14ac:dyDescent="0.2">
      <c r="A957" s="176"/>
    </row>
    <row r="958" spans="1:1" x14ac:dyDescent="0.2">
      <c r="A958" s="176"/>
    </row>
    <row r="959" spans="1:1" x14ac:dyDescent="0.2">
      <c r="A959" s="176"/>
    </row>
    <row r="960" spans="1:1" x14ac:dyDescent="0.2">
      <c r="A960" s="176"/>
    </row>
    <row r="961" spans="1:1" x14ac:dyDescent="0.2">
      <c r="A961" s="176"/>
    </row>
    <row r="962" spans="1:1" x14ac:dyDescent="0.2">
      <c r="A962" s="176"/>
    </row>
    <row r="963" spans="1:1" x14ac:dyDescent="0.2">
      <c r="A963" s="176"/>
    </row>
    <row r="964" spans="1:1" x14ac:dyDescent="0.2">
      <c r="A964" s="176"/>
    </row>
    <row r="965" spans="1:1" x14ac:dyDescent="0.2">
      <c r="A965" s="176"/>
    </row>
    <row r="966" spans="1:1" x14ac:dyDescent="0.2">
      <c r="A966" s="176"/>
    </row>
    <row r="967" spans="1:1" x14ac:dyDescent="0.2">
      <c r="A967" s="176"/>
    </row>
    <row r="968" spans="1:1" x14ac:dyDescent="0.2">
      <c r="A968" s="176"/>
    </row>
    <row r="969" spans="1:1" x14ac:dyDescent="0.2">
      <c r="A969" s="176"/>
    </row>
    <row r="970" spans="1:1" x14ac:dyDescent="0.2">
      <c r="A970" s="176"/>
    </row>
    <row r="971" spans="1:1" x14ac:dyDescent="0.2">
      <c r="A971" s="176"/>
    </row>
    <row r="972" spans="1:1" x14ac:dyDescent="0.2">
      <c r="A972" s="176"/>
    </row>
    <row r="973" spans="1:1" x14ac:dyDescent="0.2">
      <c r="A973" s="176"/>
    </row>
    <row r="974" spans="1:1" x14ac:dyDescent="0.2">
      <c r="A974" s="176"/>
    </row>
    <row r="975" spans="1:1" x14ac:dyDescent="0.2">
      <c r="A975" s="176"/>
    </row>
    <row r="976" spans="1:1" x14ac:dyDescent="0.2">
      <c r="A976" s="176"/>
    </row>
    <row r="977" spans="1:1" x14ac:dyDescent="0.2">
      <c r="A977" s="176"/>
    </row>
    <row r="978" spans="1:1" x14ac:dyDescent="0.2">
      <c r="A978" s="176"/>
    </row>
    <row r="979" spans="1:1" x14ac:dyDescent="0.2">
      <c r="A979" s="176"/>
    </row>
    <row r="980" spans="1:1" x14ac:dyDescent="0.2">
      <c r="A980" s="176"/>
    </row>
    <row r="981" spans="1:1" x14ac:dyDescent="0.2">
      <c r="A981" s="176"/>
    </row>
    <row r="982" spans="1:1" x14ac:dyDescent="0.2">
      <c r="A982" s="176"/>
    </row>
    <row r="983" spans="1:1" x14ac:dyDescent="0.2">
      <c r="A983" s="176"/>
    </row>
    <row r="984" spans="1:1" x14ac:dyDescent="0.2">
      <c r="A984" s="176"/>
    </row>
    <row r="985" spans="1:1" x14ac:dyDescent="0.2">
      <c r="A985" s="176"/>
    </row>
    <row r="986" spans="1:1" x14ac:dyDescent="0.2">
      <c r="A986" s="176"/>
    </row>
    <row r="987" spans="1:1" x14ac:dyDescent="0.2">
      <c r="A987" s="176"/>
    </row>
    <row r="988" spans="1:1" x14ac:dyDescent="0.2">
      <c r="A988" s="176"/>
    </row>
    <row r="989" spans="1:1" x14ac:dyDescent="0.2">
      <c r="A989" s="176"/>
    </row>
    <row r="990" spans="1:1" x14ac:dyDescent="0.2">
      <c r="A990" s="176"/>
    </row>
    <row r="991" spans="1:1" x14ac:dyDescent="0.2">
      <c r="A991" s="176"/>
    </row>
    <row r="992" spans="1:1" x14ac:dyDescent="0.2">
      <c r="A992" s="176"/>
    </row>
    <row r="993" spans="1:1" x14ac:dyDescent="0.2">
      <c r="A993" s="176"/>
    </row>
    <row r="994" spans="1:1" x14ac:dyDescent="0.2">
      <c r="A994" s="176"/>
    </row>
    <row r="995" spans="1:1" x14ac:dyDescent="0.2">
      <c r="A995" s="176"/>
    </row>
    <row r="996" spans="1:1" x14ac:dyDescent="0.2">
      <c r="A996" s="176"/>
    </row>
    <row r="997" spans="1:1" x14ac:dyDescent="0.2">
      <c r="A997" s="176"/>
    </row>
    <row r="998" spans="1:1" x14ac:dyDescent="0.2">
      <c r="A998" s="176"/>
    </row>
    <row r="999" spans="1:1" x14ac:dyDescent="0.2">
      <c r="A999" s="176"/>
    </row>
    <row r="1000" spans="1:1" x14ac:dyDescent="0.2">
      <c r="A1000" s="176"/>
    </row>
    <row r="1001" spans="1:1" x14ac:dyDescent="0.2">
      <c r="A1001" s="176"/>
    </row>
    <row r="1002" spans="1:1" x14ac:dyDescent="0.2">
      <c r="A1002" s="176"/>
    </row>
    <row r="1003" spans="1:1" x14ac:dyDescent="0.2">
      <c r="A1003" s="176"/>
    </row>
    <row r="1004" spans="1:1" x14ac:dyDescent="0.2">
      <c r="A1004" s="176"/>
    </row>
    <row r="1005" spans="1:1" x14ac:dyDescent="0.2">
      <c r="A1005" s="176"/>
    </row>
    <row r="1006" spans="1:1" x14ac:dyDescent="0.2">
      <c r="A1006" s="176"/>
    </row>
    <row r="1007" spans="1:1" x14ac:dyDescent="0.2">
      <c r="A1007" s="176"/>
    </row>
    <row r="1008" spans="1:1" x14ac:dyDescent="0.2">
      <c r="A1008" s="176"/>
    </row>
    <row r="1009" spans="1:1" x14ac:dyDescent="0.2">
      <c r="A1009" s="176"/>
    </row>
    <row r="1010" spans="1:1" x14ac:dyDescent="0.2">
      <c r="A1010" s="176"/>
    </row>
    <row r="1011" spans="1:1" x14ac:dyDescent="0.2">
      <c r="A1011" s="176"/>
    </row>
    <row r="1012" spans="1:1" x14ac:dyDescent="0.2">
      <c r="A1012" s="176"/>
    </row>
    <row r="1013" spans="1:1" x14ac:dyDescent="0.2">
      <c r="A1013" s="176"/>
    </row>
    <row r="1014" spans="1:1" x14ac:dyDescent="0.2">
      <c r="A1014" s="176"/>
    </row>
    <row r="1015" spans="1:1" x14ac:dyDescent="0.2">
      <c r="A1015" s="176"/>
    </row>
    <row r="1016" spans="1:1" x14ac:dyDescent="0.2">
      <c r="A1016" s="176"/>
    </row>
    <row r="1017" spans="1:1" x14ac:dyDescent="0.2">
      <c r="A1017" s="176"/>
    </row>
    <row r="1018" spans="1:1" x14ac:dyDescent="0.2">
      <c r="A1018" s="176"/>
    </row>
    <row r="1019" spans="1:1" x14ac:dyDescent="0.2">
      <c r="A1019" s="176"/>
    </row>
    <row r="1020" spans="1:1" x14ac:dyDescent="0.2">
      <c r="A1020" s="176"/>
    </row>
    <row r="1021" spans="1:1" x14ac:dyDescent="0.2">
      <c r="A1021" s="176"/>
    </row>
    <row r="1022" spans="1:1" x14ac:dyDescent="0.2">
      <c r="A1022" s="176"/>
    </row>
    <row r="1023" spans="1:1" x14ac:dyDescent="0.2">
      <c r="A1023" s="176"/>
    </row>
    <row r="1024" spans="1:1" x14ac:dyDescent="0.2">
      <c r="A1024" s="176"/>
    </row>
    <row r="1025" spans="1:1" x14ac:dyDescent="0.2">
      <c r="A1025" s="176"/>
    </row>
    <row r="1026" spans="1:1" x14ac:dyDescent="0.2">
      <c r="A1026" s="176"/>
    </row>
    <row r="1027" spans="1:1" x14ac:dyDescent="0.2">
      <c r="A1027" s="176"/>
    </row>
    <row r="1028" spans="1:1" x14ac:dyDescent="0.2">
      <c r="A1028" s="176"/>
    </row>
    <row r="1029" spans="1:1" x14ac:dyDescent="0.2">
      <c r="A1029" s="176"/>
    </row>
    <row r="1030" spans="1:1" x14ac:dyDescent="0.2">
      <c r="A1030" s="176"/>
    </row>
    <row r="1031" spans="1:1" x14ac:dyDescent="0.2">
      <c r="A1031" s="176"/>
    </row>
    <row r="1032" spans="1:1" x14ac:dyDescent="0.2">
      <c r="A1032" s="176"/>
    </row>
    <row r="1033" spans="1:1" x14ac:dyDescent="0.2">
      <c r="A1033" s="176"/>
    </row>
    <row r="1034" spans="1:1" x14ac:dyDescent="0.2">
      <c r="A1034" s="176"/>
    </row>
    <row r="1035" spans="1:1" x14ac:dyDescent="0.2">
      <c r="A1035" s="176"/>
    </row>
    <row r="1036" spans="1:1" x14ac:dyDescent="0.2">
      <c r="A1036" s="176"/>
    </row>
    <row r="1037" spans="1:1" x14ac:dyDescent="0.2">
      <c r="A1037" s="176"/>
    </row>
    <row r="1038" spans="1:1" x14ac:dyDescent="0.2">
      <c r="A1038" s="176"/>
    </row>
    <row r="1039" spans="1:1" x14ac:dyDescent="0.2">
      <c r="A1039" s="176"/>
    </row>
    <row r="1040" spans="1:1" x14ac:dyDescent="0.2">
      <c r="A1040" s="176"/>
    </row>
    <row r="1041" spans="1:1" x14ac:dyDescent="0.2">
      <c r="A1041" s="176"/>
    </row>
    <row r="1042" spans="1:1" x14ac:dyDescent="0.2">
      <c r="A1042" s="176"/>
    </row>
    <row r="1043" spans="1:1" x14ac:dyDescent="0.2">
      <c r="A1043" s="176"/>
    </row>
    <row r="1044" spans="1:1" x14ac:dyDescent="0.2">
      <c r="A1044" s="176"/>
    </row>
    <row r="1045" spans="1:1" x14ac:dyDescent="0.2">
      <c r="A1045" s="176"/>
    </row>
    <row r="1046" spans="1:1" x14ac:dyDescent="0.2">
      <c r="A1046" s="176"/>
    </row>
    <row r="1047" spans="1:1" x14ac:dyDescent="0.2">
      <c r="A1047" s="176"/>
    </row>
    <row r="1048" spans="1:1" x14ac:dyDescent="0.2">
      <c r="A1048" s="176"/>
    </row>
    <row r="1049" spans="1:1" x14ac:dyDescent="0.2">
      <c r="A1049" s="176"/>
    </row>
    <row r="1050" spans="1:1" x14ac:dyDescent="0.2">
      <c r="A1050" s="176"/>
    </row>
    <row r="1051" spans="1:1" x14ac:dyDescent="0.2">
      <c r="A1051" s="176"/>
    </row>
    <row r="1052" spans="1:1" x14ac:dyDescent="0.2">
      <c r="A1052" s="176"/>
    </row>
    <row r="1053" spans="1:1" x14ac:dyDescent="0.2">
      <c r="A1053" s="176"/>
    </row>
    <row r="1054" spans="1:1" x14ac:dyDescent="0.2">
      <c r="A1054" s="176"/>
    </row>
    <row r="1055" spans="1:1" x14ac:dyDescent="0.2">
      <c r="A1055" s="176"/>
    </row>
    <row r="1056" spans="1:1" x14ac:dyDescent="0.2">
      <c r="A1056" s="176"/>
    </row>
    <row r="1057" spans="1:1" x14ac:dyDescent="0.2">
      <c r="A1057" s="176"/>
    </row>
    <row r="1058" spans="1:1" x14ac:dyDescent="0.2">
      <c r="A1058" s="176"/>
    </row>
    <row r="1059" spans="1:1" x14ac:dyDescent="0.2">
      <c r="A1059" s="176"/>
    </row>
    <row r="1060" spans="1:1" x14ac:dyDescent="0.2">
      <c r="A1060" s="176"/>
    </row>
    <row r="1061" spans="1:1" x14ac:dyDescent="0.2">
      <c r="A1061" s="176"/>
    </row>
    <row r="1062" spans="1:1" x14ac:dyDescent="0.2">
      <c r="A1062" s="176"/>
    </row>
    <row r="1063" spans="1:1" x14ac:dyDescent="0.2">
      <c r="A1063" s="176"/>
    </row>
    <row r="1064" spans="1:1" x14ac:dyDescent="0.2">
      <c r="A1064" s="176"/>
    </row>
    <row r="1065" spans="1:1" x14ac:dyDescent="0.2">
      <c r="A1065" s="176"/>
    </row>
    <row r="1066" spans="1:1" x14ac:dyDescent="0.2">
      <c r="A1066" s="176"/>
    </row>
    <row r="1067" spans="1:1" x14ac:dyDescent="0.2">
      <c r="A1067" s="176"/>
    </row>
    <row r="1068" spans="1:1" x14ac:dyDescent="0.2">
      <c r="A1068" s="176"/>
    </row>
    <row r="1069" spans="1:1" x14ac:dyDescent="0.2">
      <c r="A1069" s="176"/>
    </row>
    <row r="1070" spans="1:1" x14ac:dyDescent="0.2">
      <c r="A1070" s="176"/>
    </row>
    <row r="1071" spans="1:1" x14ac:dyDescent="0.2">
      <c r="A1071" s="176"/>
    </row>
    <row r="1072" spans="1:1" x14ac:dyDescent="0.2">
      <c r="A1072" s="176"/>
    </row>
    <row r="1073" spans="1:1" x14ac:dyDescent="0.2">
      <c r="A1073" s="176"/>
    </row>
    <row r="1074" spans="1:1" x14ac:dyDescent="0.2">
      <c r="A1074" s="176"/>
    </row>
    <row r="1075" spans="1:1" x14ac:dyDescent="0.2">
      <c r="A1075" s="176"/>
    </row>
    <row r="1076" spans="1:1" x14ac:dyDescent="0.2">
      <c r="A1076" s="176"/>
    </row>
    <row r="1077" spans="1:1" x14ac:dyDescent="0.2">
      <c r="A1077" s="176"/>
    </row>
    <row r="1078" spans="1:1" x14ac:dyDescent="0.2">
      <c r="A1078" s="176"/>
    </row>
    <row r="1079" spans="1:1" x14ac:dyDescent="0.2">
      <c r="A1079" s="176"/>
    </row>
    <row r="1080" spans="1:1" x14ac:dyDescent="0.2">
      <c r="A1080" s="176"/>
    </row>
    <row r="1081" spans="1:1" x14ac:dyDescent="0.2">
      <c r="A1081" s="176"/>
    </row>
    <row r="1082" spans="1:1" x14ac:dyDescent="0.2">
      <c r="A1082" s="176"/>
    </row>
    <row r="1083" spans="1:1" x14ac:dyDescent="0.2">
      <c r="A1083" s="176"/>
    </row>
    <row r="1084" spans="1:1" x14ac:dyDescent="0.2">
      <c r="A1084" s="176"/>
    </row>
    <row r="1085" spans="1:1" x14ac:dyDescent="0.2">
      <c r="A1085" s="176"/>
    </row>
    <row r="1086" spans="1:1" x14ac:dyDescent="0.2">
      <c r="A1086" s="176"/>
    </row>
    <row r="1087" spans="1:1" x14ac:dyDescent="0.2">
      <c r="A1087" s="176"/>
    </row>
    <row r="1088" spans="1:1" x14ac:dyDescent="0.2">
      <c r="A1088" s="176"/>
    </row>
    <row r="1089" spans="1:1" x14ac:dyDescent="0.2">
      <c r="A1089" s="176"/>
    </row>
    <row r="1090" spans="1:1" x14ac:dyDescent="0.2">
      <c r="A1090" s="176"/>
    </row>
    <row r="1091" spans="1:1" x14ac:dyDescent="0.2">
      <c r="A1091" s="176"/>
    </row>
    <row r="1092" spans="1:1" x14ac:dyDescent="0.2">
      <c r="A1092" s="176"/>
    </row>
    <row r="1093" spans="1:1" x14ac:dyDescent="0.2">
      <c r="A1093" s="176"/>
    </row>
    <row r="1094" spans="1:1" x14ac:dyDescent="0.2">
      <c r="A1094" s="176"/>
    </row>
    <row r="1095" spans="1:1" x14ac:dyDescent="0.2">
      <c r="A1095" s="176"/>
    </row>
    <row r="1096" spans="1:1" x14ac:dyDescent="0.2">
      <c r="A1096" s="176"/>
    </row>
    <row r="1097" spans="1:1" x14ac:dyDescent="0.2">
      <c r="A1097" s="176"/>
    </row>
    <row r="1098" spans="1:1" x14ac:dyDescent="0.2">
      <c r="A1098" s="176"/>
    </row>
    <row r="1099" spans="1:1" x14ac:dyDescent="0.2">
      <c r="A1099" s="176"/>
    </row>
    <row r="1100" spans="1:1" x14ac:dyDescent="0.2">
      <c r="A1100" s="176"/>
    </row>
    <row r="1101" spans="1:1" x14ac:dyDescent="0.2">
      <c r="A1101" s="176"/>
    </row>
    <row r="1102" spans="1:1" x14ac:dyDescent="0.2">
      <c r="A1102" s="176"/>
    </row>
    <row r="1103" spans="1:1" x14ac:dyDescent="0.2">
      <c r="A1103" s="176"/>
    </row>
    <row r="1104" spans="1:1" x14ac:dyDescent="0.2">
      <c r="A1104" s="176"/>
    </row>
    <row r="1105" spans="1:1" x14ac:dyDescent="0.2">
      <c r="A1105" s="176"/>
    </row>
    <row r="1106" spans="1:1" x14ac:dyDescent="0.2">
      <c r="A1106" s="176"/>
    </row>
    <row r="1107" spans="1:1" x14ac:dyDescent="0.2">
      <c r="A1107" s="176"/>
    </row>
    <row r="1108" spans="1:1" x14ac:dyDescent="0.2">
      <c r="A1108" s="176"/>
    </row>
    <row r="1109" spans="1:1" x14ac:dyDescent="0.2">
      <c r="A1109" s="176"/>
    </row>
    <row r="1110" spans="1:1" x14ac:dyDescent="0.2">
      <c r="A1110" s="176"/>
    </row>
    <row r="1111" spans="1:1" x14ac:dyDescent="0.2">
      <c r="A1111" s="176"/>
    </row>
    <row r="1112" spans="1:1" x14ac:dyDescent="0.2">
      <c r="A1112" s="176"/>
    </row>
    <row r="1113" spans="1:1" x14ac:dyDescent="0.2">
      <c r="A1113" s="176"/>
    </row>
    <row r="1114" spans="1:1" x14ac:dyDescent="0.2">
      <c r="A1114" s="176"/>
    </row>
    <row r="1115" spans="1:1" x14ac:dyDescent="0.2">
      <c r="A1115" s="176"/>
    </row>
    <row r="1116" spans="1:1" x14ac:dyDescent="0.2">
      <c r="A1116" s="176"/>
    </row>
    <row r="1117" spans="1:1" x14ac:dyDescent="0.2">
      <c r="A1117" s="176"/>
    </row>
    <row r="1118" spans="1:1" x14ac:dyDescent="0.2">
      <c r="A1118" s="176"/>
    </row>
    <row r="1119" spans="1:1" x14ac:dyDescent="0.2">
      <c r="A1119" s="176"/>
    </row>
    <row r="1120" spans="1:1" x14ac:dyDescent="0.2">
      <c r="A1120" s="176"/>
    </row>
    <row r="1121" spans="1:1" x14ac:dyDescent="0.2">
      <c r="A1121" s="176"/>
    </row>
    <row r="1122" spans="1:1" x14ac:dyDescent="0.2">
      <c r="A1122" s="176"/>
    </row>
    <row r="1123" spans="1:1" x14ac:dyDescent="0.2">
      <c r="A1123" s="176"/>
    </row>
    <row r="1124" spans="1:1" x14ac:dyDescent="0.2">
      <c r="A1124" s="176"/>
    </row>
    <row r="1125" spans="1:1" x14ac:dyDescent="0.2">
      <c r="A1125" s="176"/>
    </row>
    <row r="1126" spans="1:1" x14ac:dyDescent="0.2">
      <c r="A1126" s="176"/>
    </row>
    <row r="1127" spans="1:1" x14ac:dyDescent="0.2">
      <c r="A1127" s="176"/>
    </row>
    <row r="1128" spans="1:1" x14ac:dyDescent="0.2">
      <c r="A1128" s="176"/>
    </row>
    <row r="1129" spans="1:1" x14ac:dyDescent="0.2">
      <c r="A1129" s="176"/>
    </row>
    <row r="1130" spans="1:1" x14ac:dyDescent="0.2">
      <c r="A1130" s="176"/>
    </row>
    <row r="1131" spans="1:1" x14ac:dyDescent="0.2">
      <c r="A1131" s="176"/>
    </row>
    <row r="1132" spans="1:1" x14ac:dyDescent="0.2">
      <c r="A1132" s="176"/>
    </row>
    <row r="1133" spans="1:1" x14ac:dyDescent="0.2">
      <c r="A1133" s="176"/>
    </row>
    <row r="1134" spans="1:1" x14ac:dyDescent="0.2">
      <c r="A1134" s="176"/>
    </row>
    <row r="1135" spans="1:1" x14ac:dyDescent="0.2">
      <c r="A1135" s="176"/>
    </row>
    <row r="1136" spans="1:1" x14ac:dyDescent="0.2">
      <c r="A1136" s="176"/>
    </row>
    <row r="1137" spans="1:1" x14ac:dyDescent="0.2">
      <c r="A1137" s="176"/>
    </row>
    <row r="1138" spans="1:1" x14ac:dyDescent="0.2">
      <c r="A1138" s="176"/>
    </row>
    <row r="1139" spans="1:1" x14ac:dyDescent="0.2">
      <c r="A1139" s="176"/>
    </row>
    <row r="1140" spans="1:1" x14ac:dyDescent="0.2">
      <c r="A1140" s="176"/>
    </row>
    <row r="1141" spans="1:1" x14ac:dyDescent="0.2">
      <c r="A1141" s="176"/>
    </row>
    <row r="1142" spans="1:1" x14ac:dyDescent="0.2">
      <c r="A1142" s="176"/>
    </row>
    <row r="1143" spans="1:1" x14ac:dyDescent="0.2">
      <c r="A1143" s="176"/>
    </row>
    <row r="1144" spans="1:1" x14ac:dyDescent="0.2">
      <c r="A1144" s="176"/>
    </row>
    <row r="1145" spans="1:1" x14ac:dyDescent="0.2">
      <c r="A1145" s="176"/>
    </row>
    <row r="1146" spans="1:1" x14ac:dyDescent="0.2">
      <c r="A1146" s="176"/>
    </row>
    <row r="1147" spans="1:1" x14ac:dyDescent="0.2">
      <c r="A1147" s="176"/>
    </row>
    <row r="1148" spans="1:1" x14ac:dyDescent="0.2">
      <c r="A1148" s="176"/>
    </row>
    <row r="1149" spans="1:1" x14ac:dyDescent="0.2">
      <c r="A1149" s="176"/>
    </row>
    <row r="1150" spans="1:1" x14ac:dyDescent="0.2">
      <c r="A1150" s="176"/>
    </row>
    <row r="1151" spans="1:1" x14ac:dyDescent="0.2">
      <c r="A1151" s="176"/>
    </row>
    <row r="1152" spans="1:1" x14ac:dyDescent="0.2">
      <c r="A1152" s="176"/>
    </row>
    <row r="1153" spans="1:1" x14ac:dyDescent="0.2">
      <c r="A1153" s="176"/>
    </row>
    <row r="1154" spans="1:1" x14ac:dyDescent="0.2">
      <c r="A1154" s="176"/>
    </row>
    <row r="1155" spans="1:1" x14ac:dyDescent="0.2">
      <c r="A1155" s="176"/>
    </row>
    <row r="1156" spans="1:1" x14ac:dyDescent="0.2">
      <c r="A1156" s="176"/>
    </row>
    <row r="1157" spans="1:1" x14ac:dyDescent="0.2">
      <c r="A1157" s="176"/>
    </row>
    <row r="1158" spans="1:1" x14ac:dyDescent="0.2">
      <c r="A1158" s="176"/>
    </row>
    <row r="1159" spans="1:1" x14ac:dyDescent="0.2">
      <c r="A1159" s="176"/>
    </row>
    <row r="1160" spans="1:1" x14ac:dyDescent="0.2">
      <c r="A1160" s="176"/>
    </row>
    <row r="1161" spans="1:1" x14ac:dyDescent="0.2">
      <c r="A1161" s="176"/>
    </row>
    <row r="1162" spans="1:1" x14ac:dyDescent="0.2">
      <c r="A1162" s="176"/>
    </row>
    <row r="1163" spans="1:1" x14ac:dyDescent="0.2">
      <c r="A1163" s="176"/>
    </row>
    <row r="1164" spans="1:1" x14ac:dyDescent="0.2">
      <c r="A1164" s="176"/>
    </row>
    <row r="1165" spans="1:1" x14ac:dyDescent="0.2">
      <c r="A1165" s="176"/>
    </row>
    <row r="1166" spans="1:1" x14ac:dyDescent="0.2">
      <c r="A1166" s="176"/>
    </row>
    <row r="1167" spans="1:1" x14ac:dyDescent="0.2">
      <c r="A1167" s="176"/>
    </row>
    <row r="1168" spans="1:1" x14ac:dyDescent="0.2">
      <c r="A1168" s="176"/>
    </row>
    <row r="1169" spans="1:1" x14ac:dyDescent="0.2">
      <c r="A1169" s="176"/>
    </row>
    <row r="1170" spans="1:1" x14ac:dyDescent="0.2">
      <c r="A1170" s="176"/>
    </row>
    <row r="1171" spans="1:1" x14ac:dyDescent="0.2">
      <c r="A1171" s="176"/>
    </row>
    <row r="1172" spans="1:1" x14ac:dyDescent="0.2">
      <c r="A1172" s="176"/>
    </row>
    <row r="1173" spans="1:1" x14ac:dyDescent="0.2">
      <c r="A1173" s="176"/>
    </row>
    <row r="1174" spans="1:1" x14ac:dyDescent="0.2">
      <c r="A1174" s="176"/>
    </row>
    <row r="1175" spans="1:1" x14ac:dyDescent="0.2">
      <c r="A1175" s="176"/>
    </row>
    <row r="1176" spans="1:1" x14ac:dyDescent="0.2">
      <c r="A1176" s="176"/>
    </row>
    <row r="1177" spans="1:1" x14ac:dyDescent="0.2">
      <c r="A1177" s="176"/>
    </row>
    <row r="1178" spans="1:1" x14ac:dyDescent="0.2">
      <c r="A1178" s="176"/>
    </row>
    <row r="1179" spans="1:1" x14ac:dyDescent="0.2">
      <c r="A1179" s="176"/>
    </row>
    <row r="1180" spans="1:1" x14ac:dyDescent="0.2">
      <c r="A1180" s="176"/>
    </row>
    <row r="1181" spans="1:1" x14ac:dyDescent="0.2">
      <c r="A1181" s="176"/>
    </row>
    <row r="1182" spans="1:1" x14ac:dyDescent="0.2">
      <c r="A1182" s="176"/>
    </row>
    <row r="1183" spans="1:1" x14ac:dyDescent="0.2">
      <c r="A1183" s="176"/>
    </row>
    <row r="1184" spans="1:1" x14ac:dyDescent="0.2">
      <c r="A1184" s="176"/>
    </row>
    <row r="1185" spans="1:1" x14ac:dyDescent="0.2">
      <c r="A1185" s="176"/>
    </row>
    <row r="1186" spans="1:1" x14ac:dyDescent="0.2">
      <c r="A1186" s="176"/>
    </row>
    <row r="1187" spans="1:1" x14ac:dyDescent="0.2">
      <c r="A1187" s="176"/>
    </row>
    <row r="1188" spans="1:1" x14ac:dyDescent="0.2">
      <c r="A1188" s="176"/>
    </row>
    <row r="1189" spans="1:1" x14ac:dyDescent="0.2">
      <c r="A1189" s="176"/>
    </row>
    <row r="1190" spans="1:1" x14ac:dyDescent="0.2">
      <c r="A1190" s="176"/>
    </row>
    <row r="1191" spans="1:1" x14ac:dyDescent="0.2">
      <c r="A1191" s="176"/>
    </row>
    <row r="1192" spans="1:1" x14ac:dyDescent="0.2">
      <c r="A1192" s="176"/>
    </row>
    <row r="1193" spans="1:1" x14ac:dyDescent="0.2">
      <c r="A1193" s="176"/>
    </row>
    <row r="1194" spans="1:1" x14ac:dyDescent="0.2">
      <c r="A1194" s="176"/>
    </row>
    <row r="1195" spans="1:1" x14ac:dyDescent="0.2">
      <c r="A1195" s="176"/>
    </row>
    <row r="1196" spans="1:1" x14ac:dyDescent="0.2">
      <c r="A1196" s="176"/>
    </row>
    <row r="1197" spans="1:1" x14ac:dyDescent="0.2">
      <c r="A1197" s="176"/>
    </row>
    <row r="1198" spans="1:1" x14ac:dyDescent="0.2">
      <c r="A1198" s="176"/>
    </row>
    <row r="1199" spans="1:1" x14ac:dyDescent="0.2">
      <c r="A1199" s="176"/>
    </row>
    <row r="1200" spans="1:1" x14ac:dyDescent="0.2">
      <c r="A1200" s="176"/>
    </row>
    <row r="1201" spans="1:1" x14ac:dyDescent="0.2">
      <c r="A1201" s="176"/>
    </row>
    <row r="1202" spans="1:1" x14ac:dyDescent="0.2">
      <c r="A1202" s="176"/>
    </row>
    <row r="1203" spans="1:1" x14ac:dyDescent="0.2">
      <c r="A1203" s="176"/>
    </row>
    <row r="1204" spans="1:1" x14ac:dyDescent="0.2">
      <c r="A1204" s="176"/>
    </row>
    <row r="1205" spans="1:1" x14ac:dyDescent="0.2">
      <c r="A1205" s="176"/>
    </row>
    <row r="1206" spans="1:1" x14ac:dyDescent="0.2">
      <c r="A1206" s="176"/>
    </row>
    <row r="1207" spans="1:1" x14ac:dyDescent="0.2">
      <c r="A1207" s="176"/>
    </row>
    <row r="1208" spans="1:1" x14ac:dyDescent="0.2">
      <c r="A1208" s="176"/>
    </row>
    <row r="1209" spans="1:1" x14ac:dyDescent="0.2">
      <c r="A1209" s="176"/>
    </row>
    <row r="1210" spans="1:1" x14ac:dyDescent="0.2">
      <c r="A1210" s="176"/>
    </row>
    <row r="1211" spans="1:1" x14ac:dyDescent="0.2">
      <c r="A1211" s="176"/>
    </row>
    <row r="1212" spans="1:1" x14ac:dyDescent="0.2">
      <c r="A1212" s="176"/>
    </row>
    <row r="1213" spans="1:1" x14ac:dyDescent="0.2">
      <c r="A1213" s="176"/>
    </row>
    <row r="1214" spans="1:1" x14ac:dyDescent="0.2">
      <c r="A1214" s="176"/>
    </row>
    <row r="1215" spans="1:1" x14ac:dyDescent="0.2">
      <c r="A1215" s="176"/>
    </row>
    <row r="1216" spans="1:1" x14ac:dyDescent="0.2">
      <c r="A1216" s="176"/>
    </row>
    <row r="1217" spans="1:1" x14ac:dyDescent="0.2">
      <c r="A1217" s="176"/>
    </row>
    <row r="1218" spans="1:1" x14ac:dyDescent="0.2">
      <c r="A1218" s="176"/>
    </row>
    <row r="1219" spans="1:1" x14ac:dyDescent="0.2">
      <c r="A1219" s="176"/>
    </row>
    <row r="1220" spans="1:1" x14ac:dyDescent="0.2">
      <c r="A1220" s="176"/>
    </row>
    <row r="1221" spans="1:1" x14ac:dyDescent="0.2">
      <c r="A1221" s="176"/>
    </row>
    <row r="1222" spans="1:1" x14ac:dyDescent="0.2">
      <c r="A1222" s="176"/>
    </row>
    <row r="1223" spans="1:1" x14ac:dyDescent="0.2">
      <c r="A1223" s="176"/>
    </row>
    <row r="1224" spans="1:1" x14ac:dyDescent="0.2">
      <c r="A1224" s="176"/>
    </row>
    <row r="1225" spans="1:1" x14ac:dyDescent="0.2">
      <c r="A1225" s="176"/>
    </row>
    <row r="1226" spans="1:1" x14ac:dyDescent="0.2">
      <c r="A1226" s="176"/>
    </row>
    <row r="1227" spans="1:1" x14ac:dyDescent="0.2">
      <c r="A1227" s="176"/>
    </row>
    <row r="1228" spans="1:1" x14ac:dyDescent="0.2">
      <c r="A1228" s="176"/>
    </row>
    <row r="1229" spans="1:1" x14ac:dyDescent="0.2">
      <c r="A1229" s="176"/>
    </row>
    <row r="1230" spans="1:1" x14ac:dyDescent="0.2">
      <c r="A1230" s="176"/>
    </row>
    <row r="1231" spans="1:1" x14ac:dyDescent="0.2">
      <c r="A1231" s="176"/>
    </row>
    <row r="1232" spans="1:1" x14ac:dyDescent="0.2">
      <c r="A1232" s="176"/>
    </row>
    <row r="1233" spans="1:1" x14ac:dyDescent="0.2">
      <c r="A1233" s="176"/>
    </row>
    <row r="1234" spans="1:1" x14ac:dyDescent="0.2">
      <c r="A1234" s="176"/>
    </row>
    <row r="1235" spans="1:1" x14ac:dyDescent="0.2">
      <c r="A1235" s="176"/>
    </row>
    <row r="1236" spans="1:1" x14ac:dyDescent="0.2">
      <c r="A1236" s="176"/>
    </row>
    <row r="1237" spans="1:1" x14ac:dyDescent="0.2">
      <c r="A1237" s="176"/>
    </row>
    <row r="1238" spans="1:1" x14ac:dyDescent="0.2">
      <c r="A1238" s="176"/>
    </row>
    <row r="1239" spans="1:1" x14ac:dyDescent="0.2">
      <c r="A1239" s="176"/>
    </row>
    <row r="1240" spans="1:1" x14ac:dyDescent="0.2">
      <c r="A1240" s="176"/>
    </row>
    <row r="1241" spans="1:1" x14ac:dyDescent="0.2">
      <c r="A1241" s="176"/>
    </row>
    <row r="1242" spans="1:1" x14ac:dyDescent="0.2">
      <c r="A1242" s="176"/>
    </row>
    <row r="1243" spans="1:1" x14ac:dyDescent="0.2">
      <c r="A1243" s="176"/>
    </row>
    <row r="1244" spans="1:1" x14ac:dyDescent="0.2">
      <c r="A1244" s="176"/>
    </row>
    <row r="1245" spans="1:1" x14ac:dyDescent="0.2">
      <c r="A1245" s="176"/>
    </row>
    <row r="1246" spans="1:1" x14ac:dyDescent="0.2">
      <c r="A1246" s="176"/>
    </row>
    <row r="1247" spans="1:1" x14ac:dyDescent="0.2">
      <c r="A1247" s="176"/>
    </row>
    <row r="1248" spans="1:1" x14ac:dyDescent="0.2">
      <c r="A1248" s="176"/>
    </row>
    <row r="1249" spans="1:1" x14ac:dyDescent="0.2">
      <c r="A1249" s="176"/>
    </row>
    <row r="1250" spans="1:1" x14ac:dyDescent="0.2">
      <c r="A1250" s="176"/>
    </row>
    <row r="1251" spans="1:1" x14ac:dyDescent="0.2">
      <c r="A1251" s="176"/>
    </row>
    <row r="1252" spans="1:1" x14ac:dyDescent="0.2">
      <c r="A1252" s="176"/>
    </row>
    <row r="1253" spans="1:1" x14ac:dyDescent="0.2">
      <c r="A1253" s="176"/>
    </row>
    <row r="1254" spans="1:1" x14ac:dyDescent="0.2">
      <c r="A1254" s="176"/>
    </row>
    <row r="1255" spans="1:1" x14ac:dyDescent="0.2">
      <c r="A1255" s="176"/>
    </row>
    <row r="1256" spans="1:1" x14ac:dyDescent="0.2">
      <c r="A1256" s="176"/>
    </row>
    <row r="1257" spans="1:1" x14ac:dyDescent="0.2">
      <c r="A1257" s="176"/>
    </row>
    <row r="1258" spans="1:1" x14ac:dyDescent="0.2">
      <c r="A1258" s="176"/>
    </row>
    <row r="1259" spans="1:1" x14ac:dyDescent="0.2">
      <c r="A1259" s="176"/>
    </row>
    <row r="1260" spans="1:1" x14ac:dyDescent="0.2">
      <c r="A1260" s="176"/>
    </row>
    <row r="1261" spans="1:1" x14ac:dyDescent="0.2">
      <c r="A1261" s="176"/>
    </row>
    <row r="1262" spans="1:1" x14ac:dyDescent="0.2">
      <c r="A1262" s="176"/>
    </row>
    <row r="1263" spans="1:1" x14ac:dyDescent="0.2">
      <c r="A1263" s="176"/>
    </row>
    <row r="1264" spans="1:1" x14ac:dyDescent="0.2">
      <c r="A1264" s="176"/>
    </row>
    <row r="1265" spans="1:1" x14ac:dyDescent="0.2">
      <c r="A1265" s="176"/>
    </row>
    <row r="1266" spans="1:1" x14ac:dyDescent="0.2">
      <c r="A1266" s="176"/>
    </row>
    <row r="1267" spans="1:1" x14ac:dyDescent="0.2">
      <c r="A1267" s="176"/>
    </row>
    <row r="1268" spans="1:1" x14ac:dyDescent="0.2">
      <c r="A1268" s="176"/>
    </row>
    <row r="1269" spans="1:1" x14ac:dyDescent="0.2">
      <c r="A1269" s="176"/>
    </row>
    <row r="1270" spans="1:1" x14ac:dyDescent="0.2">
      <c r="A1270" s="176"/>
    </row>
    <row r="1271" spans="1:1" x14ac:dyDescent="0.2">
      <c r="A1271" s="176"/>
    </row>
    <row r="1272" spans="1:1" x14ac:dyDescent="0.2">
      <c r="A1272" s="176"/>
    </row>
    <row r="1273" spans="1:1" x14ac:dyDescent="0.2">
      <c r="A1273" s="176"/>
    </row>
    <row r="1274" spans="1:1" x14ac:dyDescent="0.2">
      <c r="A1274" s="176"/>
    </row>
    <row r="1275" spans="1:1" x14ac:dyDescent="0.2">
      <c r="A1275" s="176"/>
    </row>
    <row r="1276" spans="1:1" x14ac:dyDescent="0.2">
      <c r="A1276" s="176"/>
    </row>
    <row r="1277" spans="1:1" x14ac:dyDescent="0.2">
      <c r="A1277" s="176"/>
    </row>
    <row r="1278" spans="1:1" x14ac:dyDescent="0.2">
      <c r="A1278" s="176"/>
    </row>
    <row r="1279" spans="1:1" x14ac:dyDescent="0.2">
      <c r="A1279" s="176"/>
    </row>
    <row r="1280" spans="1:1" x14ac:dyDescent="0.2">
      <c r="A1280" s="176"/>
    </row>
    <row r="1281" spans="1:1" x14ac:dyDescent="0.2">
      <c r="A1281" s="176"/>
    </row>
    <row r="1282" spans="1:1" x14ac:dyDescent="0.2">
      <c r="A1282" s="176"/>
    </row>
    <row r="1283" spans="1:1" x14ac:dyDescent="0.2">
      <c r="A1283" s="176"/>
    </row>
    <row r="1284" spans="1:1" x14ac:dyDescent="0.2">
      <c r="A1284" s="176"/>
    </row>
    <row r="1285" spans="1:1" x14ac:dyDescent="0.2">
      <c r="A1285" s="176"/>
    </row>
    <row r="1286" spans="1:1" x14ac:dyDescent="0.2">
      <c r="A1286" s="176"/>
    </row>
    <row r="1287" spans="1:1" x14ac:dyDescent="0.2">
      <c r="A1287" s="176"/>
    </row>
    <row r="1288" spans="1:1" x14ac:dyDescent="0.2">
      <c r="A1288" s="176"/>
    </row>
    <row r="1289" spans="1:1" x14ac:dyDescent="0.2">
      <c r="A1289" s="176"/>
    </row>
    <row r="1290" spans="1:1" x14ac:dyDescent="0.2">
      <c r="A1290" s="176"/>
    </row>
    <row r="1291" spans="1:1" x14ac:dyDescent="0.2">
      <c r="A1291" s="176"/>
    </row>
    <row r="1292" spans="1:1" x14ac:dyDescent="0.2">
      <c r="A1292" s="176"/>
    </row>
    <row r="1293" spans="1:1" x14ac:dyDescent="0.2">
      <c r="A1293" s="176"/>
    </row>
    <row r="1294" spans="1:1" x14ac:dyDescent="0.2">
      <c r="A1294" s="176"/>
    </row>
    <row r="1295" spans="1:1" x14ac:dyDescent="0.2">
      <c r="A1295" s="176"/>
    </row>
    <row r="1296" spans="1:1" x14ac:dyDescent="0.2">
      <c r="A1296" s="176"/>
    </row>
    <row r="1297" spans="1:1" x14ac:dyDescent="0.2">
      <c r="A1297" s="176"/>
    </row>
    <row r="1298" spans="1:1" x14ac:dyDescent="0.2">
      <c r="A1298" s="176"/>
    </row>
    <row r="1299" spans="1:1" x14ac:dyDescent="0.2">
      <c r="A1299" s="176"/>
    </row>
    <row r="1300" spans="1:1" x14ac:dyDescent="0.2">
      <c r="A1300" s="176"/>
    </row>
    <row r="1301" spans="1:1" x14ac:dyDescent="0.2">
      <c r="A1301" s="176"/>
    </row>
    <row r="1302" spans="1:1" x14ac:dyDescent="0.2">
      <c r="A1302" s="176"/>
    </row>
    <row r="1303" spans="1:1" x14ac:dyDescent="0.2">
      <c r="A1303" s="176"/>
    </row>
    <row r="1304" spans="1:1" x14ac:dyDescent="0.2">
      <c r="A1304" s="176"/>
    </row>
    <row r="1305" spans="1:1" x14ac:dyDescent="0.2">
      <c r="A1305" s="176"/>
    </row>
    <row r="1306" spans="1:1" x14ac:dyDescent="0.2">
      <c r="A1306" s="176"/>
    </row>
    <row r="1307" spans="1:1" x14ac:dyDescent="0.2">
      <c r="A1307" s="176"/>
    </row>
    <row r="1308" spans="1:1" x14ac:dyDescent="0.2">
      <c r="A1308" s="176"/>
    </row>
    <row r="1309" spans="1:1" x14ac:dyDescent="0.2">
      <c r="A1309" s="176"/>
    </row>
    <row r="1310" spans="1:1" x14ac:dyDescent="0.2">
      <c r="A1310" s="176"/>
    </row>
    <row r="1311" spans="1:1" x14ac:dyDescent="0.2">
      <c r="A1311" s="176"/>
    </row>
    <row r="1312" spans="1:1" x14ac:dyDescent="0.2">
      <c r="A1312" s="176"/>
    </row>
    <row r="1313" spans="1:1" x14ac:dyDescent="0.2">
      <c r="A1313" s="176"/>
    </row>
    <row r="1314" spans="1:1" x14ac:dyDescent="0.2">
      <c r="A1314" s="176"/>
    </row>
    <row r="1315" spans="1:1" x14ac:dyDescent="0.2">
      <c r="A1315" s="176"/>
    </row>
    <row r="1316" spans="1:1" x14ac:dyDescent="0.2">
      <c r="A1316" s="176"/>
    </row>
    <row r="1317" spans="1:1" x14ac:dyDescent="0.2">
      <c r="A1317" s="176"/>
    </row>
    <row r="1318" spans="1:1" x14ac:dyDescent="0.2">
      <c r="A1318" s="176"/>
    </row>
    <row r="1319" spans="1:1" x14ac:dyDescent="0.2">
      <c r="A1319" s="176"/>
    </row>
    <row r="1320" spans="1:1" x14ac:dyDescent="0.2">
      <c r="A1320" s="176"/>
    </row>
    <row r="1321" spans="1:1" x14ac:dyDescent="0.2">
      <c r="A1321" s="176"/>
    </row>
    <row r="1322" spans="1:1" x14ac:dyDescent="0.2">
      <c r="A1322" s="176"/>
    </row>
    <row r="1323" spans="1:1" x14ac:dyDescent="0.2">
      <c r="A1323" s="176"/>
    </row>
    <row r="1324" spans="1:1" x14ac:dyDescent="0.2">
      <c r="A1324" s="176"/>
    </row>
    <row r="1325" spans="1:1" x14ac:dyDescent="0.2">
      <c r="A1325" s="176"/>
    </row>
    <row r="1326" spans="1:1" x14ac:dyDescent="0.2">
      <c r="A1326" s="176"/>
    </row>
    <row r="1327" spans="1:1" x14ac:dyDescent="0.2">
      <c r="A1327" s="176"/>
    </row>
    <row r="1328" spans="1:1" x14ac:dyDescent="0.2">
      <c r="A1328" s="176"/>
    </row>
    <row r="1329" spans="1:1" x14ac:dyDescent="0.2">
      <c r="A1329" s="176"/>
    </row>
    <row r="1330" spans="1:1" x14ac:dyDescent="0.2">
      <c r="A1330" s="176"/>
    </row>
    <row r="1331" spans="1:1" x14ac:dyDescent="0.2">
      <c r="A1331" s="176"/>
    </row>
    <row r="1332" spans="1:1" x14ac:dyDescent="0.2">
      <c r="A1332" s="176"/>
    </row>
    <row r="1333" spans="1:1" x14ac:dyDescent="0.2">
      <c r="A1333" s="176"/>
    </row>
    <row r="1334" spans="1:1" x14ac:dyDescent="0.2">
      <c r="A1334" s="176"/>
    </row>
    <row r="1335" spans="1:1" x14ac:dyDescent="0.2">
      <c r="A1335" s="176"/>
    </row>
    <row r="1336" spans="1:1" x14ac:dyDescent="0.2">
      <c r="A1336" s="176"/>
    </row>
    <row r="1337" spans="1:1" x14ac:dyDescent="0.2">
      <c r="A1337" s="176"/>
    </row>
    <row r="1338" spans="1:1" x14ac:dyDescent="0.2">
      <c r="A1338" s="176"/>
    </row>
    <row r="1339" spans="1:1" x14ac:dyDescent="0.2">
      <c r="A1339" s="176"/>
    </row>
    <row r="1340" spans="1:1" x14ac:dyDescent="0.2">
      <c r="A1340" s="176"/>
    </row>
    <row r="1341" spans="1:1" x14ac:dyDescent="0.2">
      <c r="A1341" s="176"/>
    </row>
    <row r="1342" spans="1:1" x14ac:dyDescent="0.2">
      <c r="A1342" s="176"/>
    </row>
    <row r="1343" spans="1:1" x14ac:dyDescent="0.2">
      <c r="A1343" s="176"/>
    </row>
    <row r="1344" spans="1:1" x14ac:dyDescent="0.2">
      <c r="A1344" s="176"/>
    </row>
    <row r="1345" spans="1:1" x14ac:dyDescent="0.2">
      <c r="A1345" s="176"/>
    </row>
    <row r="1346" spans="1:1" x14ac:dyDescent="0.2">
      <c r="A1346" s="176"/>
    </row>
    <row r="1347" spans="1:1" x14ac:dyDescent="0.2">
      <c r="A1347" s="176"/>
    </row>
    <row r="1348" spans="1:1" x14ac:dyDescent="0.2">
      <c r="A1348" s="176"/>
    </row>
    <row r="1349" spans="1:1" x14ac:dyDescent="0.2">
      <c r="A1349" s="176"/>
    </row>
    <row r="1350" spans="1:1" x14ac:dyDescent="0.2">
      <c r="A1350" s="176"/>
    </row>
    <row r="1351" spans="1:1" x14ac:dyDescent="0.2">
      <c r="A1351" s="176"/>
    </row>
    <row r="1352" spans="1:1" x14ac:dyDescent="0.2">
      <c r="A1352" s="176"/>
    </row>
    <row r="1353" spans="1:1" x14ac:dyDescent="0.2">
      <c r="A1353" s="176"/>
    </row>
    <row r="1354" spans="1:1" x14ac:dyDescent="0.2">
      <c r="A1354" s="176"/>
    </row>
    <row r="1355" spans="1:1" x14ac:dyDescent="0.2">
      <c r="A1355" s="176"/>
    </row>
    <row r="1356" spans="1:1" x14ac:dyDescent="0.2">
      <c r="A1356" s="176"/>
    </row>
    <row r="1357" spans="1:1" x14ac:dyDescent="0.2">
      <c r="A1357" s="176"/>
    </row>
    <row r="1358" spans="1:1" x14ac:dyDescent="0.2">
      <c r="A1358" s="176"/>
    </row>
    <row r="1359" spans="1:1" x14ac:dyDescent="0.2">
      <c r="A1359" s="176"/>
    </row>
    <row r="1360" spans="1:1" x14ac:dyDescent="0.2">
      <c r="A1360" s="176"/>
    </row>
    <row r="1361" spans="1:1" x14ac:dyDescent="0.2">
      <c r="A1361" s="176"/>
    </row>
    <row r="1362" spans="1:1" x14ac:dyDescent="0.2">
      <c r="A1362" s="176"/>
    </row>
    <row r="1363" spans="1:1" x14ac:dyDescent="0.2">
      <c r="A1363" s="176"/>
    </row>
    <row r="1364" spans="1:1" x14ac:dyDescent="0.2">
      <c r="A1364" s="176"/>
    </row>
    <row r="1365" spans="1:1" x14ac:dyDescent="0.2">
      <c r="A1365" s="176"/>
    </row>
    <row r="1366" spans="1:1" x14ac:dyDescent="0.2">
      <c r="A1366" s="176"/>
    </row>
    <row r="1367" spans="1:1" x14ac:dyDescent="0.2">
      <c r="A1367" s="176"/>
    </row>
    <row r="1368" spans="1:1" x14ac:dyDescent="0.2">
      <c r="A1368" s="176"/>
    </row>
    <row r="1369" spans="1:1" x14ac:dyDescent="0.2">
      <c r="A1369" s="176"/>
    </row>
    <row r="1370" spans="1:1" x14ac:dyDescent="0.2">
      <c r="A1370" s="176"/>
    </row>
    <row r="1371" spans="1:1" x14ac:dyDescent="0.2">
      <c r="A1371" s="176"/>
    </row>
    <row r="1372" spans="1:1" x14ac:dyDescent="0.2">
      <c r="A1372" s="176"/>
    </row>
    <row r="1373" spans="1:1" x14ac:dyDescent="0.2">
      <c r="A1373" s="176"/>
    </row>
    <row r="1374" spans="1:1" x14ac:dyDescent="0.2">
      <c r="A1374" s="176"/>
    </row>
    <row r="1375" spans="1:1" x14ac:dyDescent="0.2">
      <c r="A1375" s="176"/>
    </row>
    <row r="1376" spans="1:1" x14ac:dyDescent="0.2">
      <c r="A1376" s="176"/>
    </row>
    <row r="1377" spans="1:1" x14ac:dyDescent="0.2">
      <c r="A1377" s="176"/>
    </row>
    <row r="1378" spans="1:1" x14ac:dyDescent="0.2">
      <c r="A1378" s="176"/>
    </row>
    <row r="1379" spans="1:1" x14ac:dyDescent="0.2">
      <c r="A1379" s="176"/>
    </row>
    <row r="1380" spans="1:1" x14ac:dyDescent="0.2">
      <c r="A1380" s="176"/>
    </row>
    <row r="1381" spans="1:1" x14ac:dyDescent="0.2">
      <c r="A1381" s="176"/>
    </row>
    <row r="1382" spans="1:1" x14ac:dyDescent="0.2">
      <c r="A1382" s="176"/>
    </row>
    <row r="1383" spans="1:1" x14ac:dyDescent="0.2">
      <c r="A1383" s="176"/>
    </row>
    <row r="1384" spans="1:1" x14ac:dyDescent="0.2">
      <c r="A1384" s="176"/>
    </row>
    <row r="1385" spans="1:1" x14ac:dyDescent="0.2">
      <c r="A1385" s="176"/>
    </row>
    <row r="1386" spans="1:1" x14ac:dyDescent="0.2">
      <c r="A1386" s="176"/>
    </row>
    <row r="1387" spans="1:1" x14ac:dyDescent="0.2">
      <c r="A1387" s="176"/>
    </row>
    <row r="1388" spans="1:1" x14ac:dyDescent="0.2">
      <c r="A1388" s="176"/>
    </row>
    <row r="1389" spans="1:1" x14ac:dyDescent="0.2">
      <c r="A1389" s="176"/>
    </row>
    <row r="1390" spans="1:1" x14ac:dyDescent="0.2">
      <c r="A1390" s="176"/>
    </row>
    <row r="1391" spans="1:1" x14ac:dyDescent="0.2">
      <c r="A1391" s="176"/>
    </row>
    <row r="1392" spans="1:1" x14ac:dyDescent="0.2">
      <c r="A1392" s="176"/>
    </row>
    <row r="1393" spans="1:1" x14ac:dyDescent="0.2">
      <c r="A1393" s="176"/>
    </row>
    <row r="1394" spans="1:1" x14ac:dyDescent="0.2">
      <c r="A1394" s="176"/>
    </row>
    <row r="1395" spans="1:1" x14ac:dyDescent="0.2">
      <c r="A1395" s="176"/>
    </row>
    <row r="1396" spans="1:1" x14ac:dyDescent="0.2">
      <c r="A1396" s="176"/>
    </row>
    <row r="1397" spans="1:1" x14ac:dyDescent="0.2">
      <c r="A1397" s="176"/>
    </row>
    <row r="1398" spans="1:1" x14ac:dyDescent="0.2">
      <c r="A1398" s="176"/>
    </row>
    <row r="1399" spans="1:1" x14ac:dyDescent="0.2">
      <c r="A1399" s="176"/>
    </row>
    <row r="1400" spans="1:1" x14ac:dyDescent="0.2">
      <c r="A1400" s="176"/>
    </row>
    <row r="1401" spans="1:1" x14ac:dyDescent="0.2">
      <c r="A1401" s="176"/>
    </row>
    <row r="1402" spans="1:1" x14ac:dyDescent="0.2">
      <c r="A1402" s="176"/>
    </row>
    <row r="1403" spans="1:1" x14ac:dyDescent="0.2">
      <c r="A1403" s="176"/>
    </row>
    <row r="1404" spans="1:1" x14ac:dyDescent="0.2">
      <c r="A1404" s="176"/>
    </row>
    <row r="1405" spans="1:1" x14ac:dyDescent="0.2">
      <c r="A1405" s="176"/>
    </row>
    <row r="1406" spans="1:1" x14ac:dyDescent="0.2">
      <c r="A1406" s="176"/>
    </row>
    <row r="1407" spans="1:1" x14ac:dyDescent="0.2">
      <c r="A1407" s="176"/>
    </row>
    <row r="1408" spans="1:1" x14ac:dyDescent="0.2">
      <c r="A1408" s="176"/>
    </row>
    <row r="1409" spans="1:1" x14ac:dyDescent="0.2">
      <c r="A1409" s="176"/>
    </row>
    <row r="1410" spans="1:1" x14ac:dyDescent="0.2">
      <c r="A1410" s="176"/>
    </row>
    <row r="1411" spans="1:1" x14ac:dyDescent="0.2">
      <c r="A1411" s="176"/>
    </row>
    <row r="1412" spans="1:1" x14ac:dyDescent="0.2">
      <c r="A1412" s="176"/>
    </row>
    <row r="1413" spans="1:1" x14ac:dyDescent="0.2">
      <c r="A1413" s="176"/>
    </row>
    <row r="1414" spans="1:1" x14ac:dyDescent="0.2">
      <c r="A1414" s="176"/>
    </row>
    <row r="1415" spans="1:1" x14ac:dyDescent="0.2">
      <c r="A1415" s="176"/>
    </row>
    <row r="1416" spans="1:1" x14ac:dyDescent="0.2">
      <c r="A1416" s="176"/>
    </row>
    <row r="1417" spans="1:1" x14ac:dyDescent="0.2">
      <c r="A1417" s="176"/>
    </row>
    <row r="1418" spans="1:1" x14ac:dyDescent="0.2">
      <c r="A1418" s="176"/>
    </row>
    <row r="1419" spans="1:1" x14ac:dyDescent="0.2">
      <c r="A1419" s="176"/>
    </row>
    <row r="1420" spans="1:1" x14ac:dyDescent="0.2">
      <c r="A1420" s="176"/>
    </row>
    <row r="1421" spans="1:1" x14ac:dyDescent="0.2">
      <c r="A1421" s="176"/>
    </row>
    <row r="1422" spans="1:1" x14ac:dyDescent="0.2">
      <c r="A1422" s="176"/>
    </row>
    <row r="1423" spans="1:1" x14ac:dyDescent="0.2">
      <c r="A1423" s="176"/>
    </row>
    <row r="1424" spans="1:1" x14ac:dyDescent="0.2">
      <c r="A1424" s="176"/>
    </row>
    <row r="1425" spans="1:1" x14ac:dyDescent="0.2">
      <c r="A1425" s="176"/>
    </row>
    <row r="1426" spans="1:1" x14ac:dyDescent="0.2">
      <c r="A1426" s="176"/>
    </row>
    <row r="1427" spans="1:1" x14ac:dyDescent="0.2">
      <c r="A1427" s="176"/>
    </row>
    <row r="1428" spans="1:1" x14ac:dyDescent="0.2">
      <c r="A1428" s="176"/>
    </row>
    <row r="1429" spans="1:1" x14ac:dyDescent="0.2">
      <c r="A1429" s="176"/>
    </row>
    <row r="1430" spans="1:1" x14ac:dyDescent="0.2">
      <c r="A1430" s="176"/>
    </row>
    <row r="1431" spans="1:1" x14ac:dyDescent="0.2">
      <c r="A1431" s="176"/>
    </row>
    <row r="1432" spans="1:1" x14ac:dyDescent="0.2">
      <c r="A1432" s="176"/>
    </row>
    <row r="1433" spans="1:1" x14ac:dyDescent="0.2">
      <c r="A1433" s="176"/>
    </row>
    <row r="1434" spans="1:1" x14ac:dyDescent="0.2">
      <c r="A1434" s="176"/>
    </row>
    <row r="1435" spans="1:1" x14ac:dyDescent="0.2">
      <c r="A1435" s="176"/>
    </row>
    <row r="1436" spans="1:1" x14ac:dyDescent="0.2">
      <c r="A1436" s="176"/>
    </row>
    <row r="1437" spans="1:1" x14ac:dyDescent="0.2">
      <c r="A1437" s="176"/>
    </row>
    <row r="1438" spans="1:1" x14ac:dyDescent="0.2">
      <c r="A1438" s="176"/>
    </row>
    <row r="1439" spans="1:1" x14ac:dyDescent="0.2">
      <c r="A1439" s="176"/>
    </row>
    <row r="1440" spans="1:1" x14ac:dyDescent="0.2">
      <c r="A1440" s="176"/>
    </row>
    <row r="1441" spans="1:1" x14ac:dyDescent="0.2">
      <c r="A1441" s="176"/>
    </row>
    <row r="1442" spans="1:1" x14ac:dyDescent="0.2">
      <c r="A1442" s="176"/>
    </row>
    <row r="1443" spans="1:1" x14ac:dyDescent="0.2">
      <c r="A1443" s="176"/>
    </row>
    <row r="1444" spans="1:1" x14ac:dyDescent="0.2">
      <c r="A1444" s="176"/>
    </row>
    <row r="1445" spans="1:1" x14ac:dyDescent="0.2">
      <c r="A1445" s="176"/>
    </row>
    <row r="1446" spans="1:1" x14ac:dyDescent="0.2">
      <c r="A1446" s="176"/>
    </row>
    <row r="1447" spans="1:1" x14ac:dyDescent="0.2">
      <c r="A1447" s="176"/>
    </row>
    <row r="1448" spans="1:1" x14ac:dyDescent="0.2">
      <c r="A1448" s="176"/>
    </row>
    <row r="1449" spans="1:1" x14ac:dyDescent="0.2">
      <c r="A1449" s="176"/>
    </row>
    <row r="1450" spans="1:1" x14ac:dyDescent="0.2">
      <c r="A1450" s="176"/>
    </row>
    <row r="1451" spans="1:1" x14ac:dyDescent="0.2">
      <c r="A1451" s="176"/>
    </row>
    <row r="1452" spans="1:1" x14ac:dyDescent="0.2">
      <c r="A1452" s="176"/>
    </row>
    <row r="1453" spans="1:1" x14ac:dyDescent="0.2">
      <c r="A1453" s="176"/>
    </row>
    <row r="1454" spans="1:1" x14ac:dyDescent="0.2">
      <c r="A1454" s="176"/>
    </row>
    <row r="1455" spans="1:1" x14ac:dyDescent="0.2">
      <c r="A1455" s="176"/>
    </row>
    <row r="1456" spans="1:1" x14ac:dyDescent="0.2">
      <c r="A1456" s="176"/>
    </row>
    <row r="1457" spans="1:1" x14ac:dyDescent="0.2">
      <c r="A1457" s="176"/>
    </row>
    <row r="1458" spans="1:1" x14ac:dyDescent="0.2">
      <c r="A1458" s="176"/>
    </row>
    <row r="1459" spans="1:1" x14ac:dyDescent="0.2">
      <c r="A1459" s="176"/>
    </row>
    <row r="1460" spans="1:1" x14ac:dyDescent="0.2">
      <c r="A1460" s="176"/>
    </row>
    <row r="1461" spans="1:1" x14ac:dyDescent="0.2">
      <c r="A1461" s="176"/>
    </row>
    <row r="1462" spans="1:1" x14ac:dyDescent="0.2">
      <c r="A1462" s="176"/>
    </row>
    <row r="1463" spans="1:1" x14ac:dyDescent="0.2">
      <c r="A1463" s="176"/>
    </row>
    <row r="1464" spans="1:1" x14ac:dyDescent="0.2">
      <c r="A1464" s="176"/>
    </row>
    <row r="1465" spans="1:1" x14ac:dyDescent="0.2">
      <c r="A1465" s="176"/>
    </row>
    <row r="1466" spans="1:1" x14ac:dyDescent="0.2">
      <c r="A1466" s="176"/>
    </row>
    <row r="1467" spans="1:1" x14ac:dyDescent="0.2">
      <c r="A1467" s="176"/>
    </row>
    <row r="1468" spans="1:1" x14ac:dyDescent="0.2">
      <c r="A1468" s="176"/>
    </row>
    <row r="1469" spans="1:1" x14ac:dyDescent="0.2">
      <c r="A1469" s="176"/>
    </row>
    <row r="1470" spans="1:1" x14ac:dyDescent="0.2">
      <c r="A1470" s="176"/>
    </row>
    <row r="1471" spans="1:1" x14ac:dyDescent="0.2">
      <c r="A1471" s="176"/>
    </row>
    <row r="1472" spans="1:1" x14ac:dyDescent="0.2">
      <c r="A1472" s="176"/>
    </row>
    <row r="1473" spans="1:1" x14ac:dyDescent="0.2">
      <c r="A1473" s="176"/>
    </row>
    <row r="1474" spans="1:1" x14ac:dyDescent="0.2">
      <c r="A1474" s="176"/>
    </row>
    <row r="1475" spans="1:1" x14ac:dyDescent="0.2">
      <c r="A1475" s="176"/>
    </row>
    <row r="1476" spans="1:1" x14ac:dyDescent="0.2">
      <c r="A1476" s="176"/>
    </row>
    <row r="1477" spans="1:1" x14ac:dyDescent="0.2">
      <c r="A1477" s="176"/>
    </row>
    <row r="1478" spans="1:1" x14ac:dyDescent="0.2">
      <c r="A1478" s="176"/>
    </row>
    <row r="1479" spans="1:1" x14ac:dyDescent="0.2">
      <c r="A1479" s="176"/>
    </row>
    <row r="1480" spans="1:1" x14ac:dyDescent="0.2">
      <c r="A1480" s="176"/>
    </row>
    <row r="1481" spans="1:1" x14ac:dyDescent="0.2">
      <c r="A1481" s="176"/>
    </row>
    <row r="1482" spans="1:1" x14ac:dyDescent="0.2">
      <c r="A1482" s="176"/>
    </row>
    <row r="1483" spans="1:1" x14ac:dyDescent="0.2">
      <c r="A1483" s="176"/>
    </row>
    <row r="1484" spans="1:1" x14ac:dyDescent="0.2">
      <c r="A1484" s="176"/>
    </row>
    <row r="1485" spans="1:1" x14ac:dyDescent="0.2">
      <c r="A1485" s="176"/>
    </row>
    <row r="1486" spans="1:1" x14ac:dyDescent="0.2">
      <c r="A1486" s="176"/>
    </row>
    <row r="1487" spans="1:1" x14ac:dyDescent="0.2">
      <c r="A1487" s="176"/>
    </row>
    <row r="1488" spans="1:1" x14ac:dyDescent="0.2">
      <c r="A1488" s="176"/>
    </row>
    <row r="1489" spans="1:1" x14ac:dyDescent="0.2">
      <c r="A1489" s="176"/>
    </row>
    <row r="1490" spans="1:1" x14ac:dyDescent="0.2">
      <c r="A1490" s="176"/>
    </row>
    <row r="1491" spans="1:1" x14ac:dyDescent="0.2">
      <c r="A1491" s="176"/>
    </row>
    <row r="1492" spans="1:1" x14ac:dyDescent="0.2">
      <c r="A1492" s="176"/>
    </row>
    <row r="1493" spans="1:1" x14ac:dyDescent="0.2">
      <c r="A1493" s="176"/>
    </row>
    <row r="1494" spans="1:1" x14ac:dyDescent="0.2">
      <c r="A1494" s="176"/>
    </row>
    <row r="1495" spans="1:1" x14ac:dyDescent="0.2">
      <c r="A1495" s="176"/>
    </row>
    <row r="1496" spans="1:1" x14ac:dyDescent="0.2">
      <c r="A1496" s="176"/>
    </row>
    <row r="1497" spans="1:1" x14ac:dyDescent="0.2">
      <c r="A1497" s="176"/>
    </row>
    <row r="1498" spans="1:1" x14ac:dyDescent="0.2">
      <c r="A1498" s="176"/>
    </row>
    <row r="1499" spans="1:1" x14ac:dyDescent="0.2">
      <c r="A1499" s="176"/>
    </row>
    <row r="1500" spans="1:1" x14ac:dyDescent="0.2">
      <c r="A1500" s="176"/>
    </row>
    <row r="1501" spans="1:1" x14ac:dyDescent="0.2">
      <c r="A1501" s="176"/>
    </row>
    <row r="1502" spans="1:1" x14ac:dyDescent="0.2">
      <c r="A1502" s="176"/>
    </row>
    <row r="1503" spans="1:1" x14ac:dyDescent="0.2">
      <c r="A1503" s="176"/>
    </row>
    <row r="1504" spans="1:1" x14ac:dyDescent="0.2">
      <c r="A1504" s="176"/>
    </row>
    <row r="1505" spans="1:1" x14ac:dyDescent="0.2">
      <c r="A1505" s="176"/>
    </row>
    <row r="1506" spans="1:1" x14ac:dyDescent="0.2">
      <c r="A1506" s="176"/>
    </row>
    <row r="1507" spans="1:1" x14ac:dyDescent="0.2">
      <c r="A1507" s="176"/>
    </row>
    <row r="1508" spans="1:1" x14ac:dyDescent="0.2">
      <c r="A1508" s="176"/>
    </row>
    <row r="1509" spans="1:1" x14ac:dyDescent="0.2">
      <c r="A1509" s="176"/>
    </row>
    <row r="1510" spans="1:1" x14ac:dyDescent="0.2">
      <c r="A1510" s="176"/>
    </row>
    <row r="1511" spans="1:1" x14ac:dyDescent="0.2">
      <c r="A1511" s="176"/>
    </row>
    <row r="1512" spans="1:1" x14ac:dyDescent="0.2">
      <c r="A1512" s="176"/>
    </row>
    <row r="1513" spans="1:1" x14ac:dyDescent="0.2">
      <c r="A1513" s="176"/>
    </row>
    <row r="1514" spans="1:1" x14ac:dyDescent="0.2">
      <c r="A1514" s="176"/>
    </row>
    <row r="1515" spans="1:1" x14ac:dyDescent="0.2">
      <c r="A1515" s="176"/>
    </row>
    <row r="1516" spans="1:1" x14ac:dyDescent="0.2">
      <c r="A1516" s="176"/>
    </row>
    <row r="1517" spans="1:1" x14ac:dyDescent="0.2">
      <c r="A1517" s="176"/>
    </row>
    <row r="1518" spans="1:1" x14ac:dyDescent="0.2">
      <c r="A1518" s="176"/>
    </row>
    <row r="1519" spans="1:1" x14ac:dyDescent="0.2">
      <c r="A1519" s="176"/>
    </row>
    <row r="1520" spans="1:1" x14ac:dyDescent="0.2">
      <c r="A1520" s="176"/>
    </row>
    <row r="1521" spans="1:1" x14ac:dyDescent="0.2">
      <c r="A1521" s="176"/>
    </row>
    <row r="1522" spans="1:1" x14ac:dyDescent="0.2">
      <c r="A1522" s="176"/>
    </row>
    <row r="1523" spans="1:1" x14ac:dyDescent="0.2">
      <c r="A1523" s="176"/>
    </row>
    <row r="1524" spans="1:1" x14ac:dyDescent="0.2">
      <c r="A1524" s="176"/>
    </row>
    <row r="1525" spans="1:1" x14ac:dyDescent="0.2">
      <c r="A1525" s="176"/>
    </row>
    <row r="1526" spans="1:1" x14ac:dyDescent="0.2">
      <c r="A1526" s="176"/>
    </row>
    <row r="1527" spans="1:1" x14ac:dyDescent="0.2">
      <c r="A1527" s="176"/>
    </row>
    <row r="1528" spans="1:1" x14ac:dyDescent="0.2">
      <c r="A1528" s="176"/>
    </row>
    <row r="1529" spans="1:1" x14ac:dyDescent="0.2">
      <c r="A1529" s="176"/>
    </row>
    <row r="1530" spans="1:1" x14ac:dyDescent="0.2">
      <c r="A1530" s="176"/>
    </row>
    <row r="1531" spans="1:1" x14ac:dyDescent="0.2">
      <c r="A1531" s="176"/>
    </row>
    <row r="1532" spans="1:1" x14ac:dyDescent="0.2">
      <c r="A1532" s="176"/>
    </row>
    <row r="1533" spans="1:1" x14ac:dyDescent="0.2">
      <c r="A1533" s="176"/>
    </row>
    <row r="1534" spans="1:1" x14ac:dyDescent="0.2">
      <c r="A1534" s="176"/>
    </row>
    <row r="1535" spans="1:1" x14ac:dyDescent="0.2">
      <c r="A1535" s="176"/>
    </row>
    <row r="1536" spans="1:1" x14ac:dyDescent="0.2">
      <c r="A1536" s="176"/>
    </row>
    <row r="1537" spans="1:1" x14ac:dyDescent="0.2">
      <c r="A1537" s="176"/>
    </row>
    <row r="1538" spans="1:1" x14ac:dyDescent="0.2">
      <c r="A1538" s="176"/>
    </row>
    <row r="1539" spans="1:1" x14ac:dyDescent="0.2">
      <c r="A1539" s="176"/>
    </row>
    <row r="1540" spans="1:1" x14ac:dyDescent="0.2">
      <c r="A1540" s="176"/>
    </row>
    <row r="1541" spans="1:1" x14ac:dyDescent="0.2">
      <c r="A1541" s="176"/>
    </row>
    <row r="1542" spans="1:1" x14ac:dyDescent="0.2">
      <c r="A1542" s="176"/>
    </row>
    <row r="1543" spans="1:1" x14ac:dyDescent="0.2">
      <c r="A1543" s="176"/>
    </row>
    <row r="1544" spans="1:1" x14ac:dyDescent="0.2">
      <c r="A1544" s="176"/>
    </row>
    <row r="1545" spans="1:1" x14ac:dyDescent="0.2">
      <c r="A1545" s="176"/>
    </row>
    <row r="1546" spans="1:1" x14ac:dyDescent="0.2">
      <c r="A1546" s="176"/>
    </row>
    <row r="1547" spans="1:1" x14ac:dyDescent="0.2">
      <c r="A1547" s="176"/>
    </row>
    <row r="1548" spans="1:1" x14ac:dyDescent="0.2">
      <c r="A1548" s="176"/>
    </row>
    <row r="1549" spans="1:1" x14ac:dyDescent="0.2">
      <c r="A1549" s="176"/>
    </row>
    <row r="1550" spans="1:1" x14ac:dyDescent="0.2">
      <c r="A1550" s="176"/>
    </row>
    <row r="1551" spans="1:1" x14ac:dyDescent="0.2">
      <c r="A1551" s="176"/>
    </row>
    <row r="1552" spans="1:1" x14ac:dyDescent="0.2">
      <c r="A1552" s="176"/>
    </row>
    <row r="1553" spans="1:1" x14ac:dyDescent="0.2">
      <c r="A1553" s="176"/>
    </row>
    <row r="1554" spans="1:1" x14ac:dyDescent="0.2">
      <c r="A1554" s="176"/>
    </row>
    <row r="1555" spans="1:1" x14ac:dyDescent="0.2">
      <c r="A1555" s="176"/>
    </row>
    <row r="1556" spans="1:1" x14ac:dyDescent="0.2">
      <c r="A1556" s="176"/>
    </row>
    <row r="1557" spans="1:1" x14ac:dyDescent="0.2">
      <c r="A1557" s="176"/>
    </row>
    <row r="1558" spans="1:1" x14ac:dyDescent="0.2">
      <c r="A1558" s="176"/>
    </row>
    <row r="1559" spans="1:1" x14ac:dyDescent="0.2">
      <c r="A1559" s="176"/>
    </row>
    <row r="1560" spans="1:1" x14ac:dyDescent="0.2">
      <c r="A1560" s="176"/>
    </row>
    <row r="1561" spans="1:1" x14ac:dyDescent="0.2">
      <c r="A1561" s="176"/>
    </row>
    <row r="1562" spans="1:1" x14ac:dyDescent="0.2">
      <c r="A1562" s="176"/>
    </row>
    <row r="1563" spans="1:1" x14ac:dyDescent="0.2">
      <c r="A1563" s="176"/>
    </row>
    <row r="1564" spans="1:1" x14ac:dyDescent="0.2">
      <c r="A1564" s="176"/>
    </row>
    <row r="1565" spans="1:1" x14ac:dyDescent="0.2">
      <c r="A1565" s="176"/>
    </row>
    <row r="1566" spans="1:1" x14ac:dyDescent="0.2">
      <c r="A1566" s="176"/>
    </row>
    <row r="1567" spans="1:1" x14ac:dyDescent="0.2">
      <c r="A1567" s="176"/>
    </row>
    <row r="1568" spans="1:1" x14ac:dyDescent="0.2">
      <c r="A1568" s="176"/>
    </row>
    <row r="1569" spans="1:1" x14ac:dyDescent="0.2">
      <c r="A1569" s="176"/>
    </row>
    <row r="1570" spans="1:1" x14ac:dyDescent="0.2">
      <c r="A1570" s="176"/>
    </row>
    <row r="1571" spans="1:1" x14ac:dyDescent="0.2">
      <c r="A1571" s="176"/>
    </row>
    <row r="1572" spans="1:1" x14ac:dyDescent="0.2">
      <c r="A1572" s="176"/>
    </row>
    <row r="1573" spans="1:1" x14ac:dyDescent="0.2">
      <c r="A1573" s="176"/>
    </row>
    <row r="1574" spans="1:1" x14ac:dyDescent="0.2">
      <c r="A1574" s="176"/>
    </row>
    <row r="1575" spans="1:1" x14ac:dyDescent="0.2">
      <c r="A1575" s="176"/>
    </row>
    <row r="1576" spans="1:1" x14ac:dyDescent="0.2">
      <c r="A1576" s="176"/>
    </row>
    <row r="1577" spans="1:1" x14ac:dyDescent="0.2">
      <c r="A1577" s="176"/>
    </row>
    <row r="1578" spans="1:1" x14ac:dyDescent="0.2">
      <c r="A1578" s="176"/>
    </row>
    <row r="1579" spans="1:1" x14ac:dyDescent="0.2">
      <c r="A1579" s="176"/>
    </row>
    <row r="1580" spans="1:1" x14ac:dyDescent="0.2">
      <c r="A1580" s="176"/>
    </row>
    <row r="1581" spans="1:1" x14ac:dyDescent="0.2">
      <c r="A1581" s="176"/>
    </row>
    <row r="1582" spans="1:1" x14ac:dyDescent="0.2">
      <c r="A1582" s="176"/>
    </row>
    <row r="1583" spans="1:1" x14ac:dyDescent="0.2">
      <c r="A1583" s="176"/>
    </row>
    <row r="1584" spans="1:1" x14ac:dyDescent="0.2">
      <c r="A1584" s="176"/>
    </row>
    <row r="1585" spans="1:1" x14ac:dyDescent="0.2">
      <c r="A1585" s="176"/>
    </row>
    <row r="1586" spans="1:1" x14ac:dyDescent="0.2">
      <c r="A1586" s="176"/>
    </row>
    <row r="1587" spans="1:1" x14ac:dyDescent="0.2">
      <c r="A1587" s="176"/>
    </row>
    <row r="1588" spans="1:1" x14ac:dyDescent="0.2">
      <c r="A1588" s="176"/>
    </row>
    <row r="1589" spans="1:1" x14ac:dyDescent="0.2">
      <c r="A1589" s="176"/>
    </row>
    <row r="1590" spans="1:1" x14ac:dyDescent="0.2">
      <c r="A1590" s="176"/>
    </row>
    <row r="1591" spans="1:1" x14ac:dyDescent="0.2">
      <c r="A1591" s="176"/>
    </row>
    <row r="1592" spans="1:1" x14ac:dyDescent="0.2">
      <c r="A1592" s="176"/>
    </row>
    <row r="1593" spans="1:1" x14ac:dyDescent="0.2">
      <c r="A1593" s="176"/>
    </row>
    <row r="1594" spans="1:1" x14ac:dyDescent="0.2">
      <c r="A1594" s="176"/>
    </row>
    <row r="1595" spans="1:1" x14ac:dyDescent="0.2">
      <c r="A1595" s="176"/>
    </row>
    <row r="1596" spans="1:1" x14ac:dyDescent="0.2">
      <c r="A1596" s="176"/>
    </row>
    <row r="1597" spans="1:1" x14ac:dyDescent="0.2">
      <c r="A1597" s="176"/>
    </row>
    <row r="1598" spans="1:1" x14ac:dyDescent="0.2">
      <c r="A1598" s="176"/>
    </row>
    <row r="1599" spans="1:1" x14ac:dyDescent="0.2">
      <c r="A1599" s="176"/>
    </row>
    <row r="1600" spans="1:1" x14ac:dyDescent="0.2">
      <c r="A1600" s="176"/>
    </row>
    <row r="1601" spans="1:1" x14ac:dyDescent="0.2">
      <c r="A1601" s="176"/>
    </row>
    <row r="1602" spans="1:1" x14ac:dyDescent="0.2">
      <c r="A1602" s="176"/>
    </row>
    <row r="1603" spans="1:1" x14ac:dyDescent="0.2">
      <c r="A1603" s="176"/>
    </row>
    <row r="1604" spans="1:1" x14ac:dyDescent="0.2">
      <c r="A1604" s="176"/>
    </row>
    <row r="1605" spans="1:1" x14ac:dyDescent="0.2">
      <c r="A1605" s="176"/>
    </row>
    <row r="1606" spans="1:1" x14ac:dyDescent="0.2">
      <c r="A1606" s="176"/>
    </row>
    <row r="1607" spans="1:1" x14ac:dyDescent="0.2">
      <c r="A1607" s="176"/>
    </row>
    <row r="1608" spans="1:1" x14ac:dyDescent="0.2">
      <c r="A1608" s="176"/>
    </row>
    <row r="1609" spans="1:1" x14ac:dyDescent="0.2">
      <c r="A1609" s="176"/>
    </row>
    <row r="1610" spans="1:1" x14ac:dyDescent="0.2">
      <c r="A1610" s="176"/>
    </row>
    <row r="1611" spans="1:1" x14ac:dyDescent="0.2">
      <c r="A1611" s="176"/>
    </row>
    <row r="1612" spans="1:1" x14ac:dyDescent="0.2">
      <c r="A1612" s="176"/>
    </row>
    <row r="1613" spans="1:1" x14ac:dyDescent="0.2">
      <c r="A1613" s="176"/>
    </row>
    <row r="1614" spans="1:1" x14ac:dyDescent="0.2">
      <c r="A1614" s="176"/>
    </row>
    <row r="1615" spans="1:1" x14ac:dyDescent="0.2">
      <c r="A1615" s="176"/>
    </row>
    <row r="1616" spans="1:1" x14ac:dyDescent="0.2">
      <c r="A1616" s="176"/>
    </row>
    <row r="1617" spans="1:1" x14ac:dyDescent="0.2">
      <c r="A1617" s="176"/>
    </row>
    <row r="1618" spans="1:1" x14ac:dyDescent="0.2">
      <c r="A1618" s="176"/>
    </row>
    <row r="1619" spans="1:1" x14ac:dyDescent="0.2">
      <c r="A1619" s="176"/>
    </row>
    <row r="1620" spans="1:1" x14ac:dyDescent="0.2">
      <c r="A1620" s="176"/>
    </row>
    <row r="1621" spans="1:1" x14ac:dyDescent="0.2">
      <c r="A1621" s="176"/>
    </row>
    <row r="1622" spans="1:1" x14ac:dyDescent="0.2">
      <c r="A1622" s="176"/>
    </row>
    <row r="1623" spans="1:1" x14ac:dyDescent="0.2">
      <c r="A1623" s="176"/>
    </row>
    <row r="1624" spans="1:1" x14ac:dyDescent="0.2">
      <c r="A1624" s="176"/>
    </row>
    <row r="1625" spans="1:1" x14ac:dyDescent="0.2">
      <c r="A1625" s="176"/>
    </row>
    <row r="1626" spans="1:1" x14ac:dyDescent="0.2">
      <c r="A1626" s="176"/>
    </row>
    <row r="1627" spans="1:1" x14ac:dyDescent="0.2">
      <c r="A1627" s="176"/>
    </row>
    <row r="1628" spans="1:1" x14ac:dyDescent="0.2">
      <c r="A1628" s="176"/>
    </row>
    <row r="1629" spans="1:1" x14ac:dyDescent="0.2">
      <c r="A1629" s="176"/>
    </row>
    <row r="1630" spans="1:1" x14ac:dyDescent="0.2">
      <c r="A1630" s="176"/>
    </row>
    <row r="1631" spans="1:1" x14ac:dyDescent="0.2">
      <c r="A1631" s="176"/>
    </row>
    <row r="1632" spans="1:1" x14ac:dyDescent="0.2">
      <c r="A1632" s="176"/>
    </row>
    <row r="1633" spans="1:1" x14ac:dyDescent="0.2">
      <c r="A1633" s="176"/>
    </row>
    <row r="1634" spans="1:1" x14ac:dyDescent="0.2">
      <c r="A1634" s="176"/>
    </row>
    <row r="1635" spans="1:1" x14ac:dyDescent="0.2">
      <c r="A1635" s="176"/>
    </row>
    <row r="1636" spans="1:1" x14ac:dyDescent="0.2">
      <c r="A1636" s="176"/>
    </row>
    <row r="1637" spans="1:1" x14ac:dyDescent="0.2">
      <c r="A1637" s="176"/>
    </row>
    <row r="1638" spans="1:1" x14ac:dyDescent="0.2">
      <c r="A1638" s="176"/>
    </row>
    <row r="1639" spans="1:1" x14ac:dyDescent="0.2">
      <c r="A1639" s="176"/>
    </row>
    <row r="1640" spans="1:1" x14ac:dyDescent="0.2">
      <c r="A1640" s="176"/>
    </row>
    <row r="1641" spans="1:1" x14ac:dyDescent="0.2">
      <c r="A1641" s="176"/>
    </row>
    <row r="1642" spans="1:1" x14ac:dyDescent="0.2">
      <c r="A1642" s="176"/>
    </row>
    <row r="1643" spans="1:1" x14ac:dyDescent="0.2">
      <c r="A1643" s="176"/>
    </row>
    <row r="1644" spans="1:1" x14ac:dyDescent="0.2">
      <c r="A1644" s="176"/>
    </row>
    <row r="1645" spans="1:1" x14ac:dyDescent="0.2">
      <c r="A1645" s="176"/>
    </row>
    <row r="1646" spans="1:1" x14ac:dyDescent="0.2">
      <c r="A1646" s="176"/>
    </row>
    <row r="1647" spans="1:1" x14ac:dyDescent="0.2">
      <c r="A1647" s="176"/>
    </row>
    <row r="1648" spans="1:1" x14ac:dyDescent="0.2">
      <c r="A1648" s="176"/>
    </row>
    <row r="1649" spans="1:1" x14ac:dyDescent="0.2">
      <c r="A1649" s="176"/>
    </row>
    <row r="1650" spans="1:1" x14ac:dyDescent="0.2">
      <c r="A1650" s="176"/>
    </row>
    <row r="1651" spans="1:1" x14ac:dyDescent="0.2">
      <c r="A1651" s="176"/>
    </row>
    <row r="1652" spans="1:1" x14ac:dyDescent="0.2">
      <c r="A1652" s="176"/>
    </row>
    <row r="1653" spans="1:1" x14ac:dyDescent="0.2">
      <c r="A1653" s="176"/>
    </row>
    <row r="1654" spans="1:1" x14ac:dyDescent="0.2">
      <c r="A1654" s="176"/>
    </row>
    <row r="1655" spans="1:1" x14ac:dyDescent="0.2">
      <c r="A1655" s="176"/>
    </row>
    <row r="1656" spans="1:1" x14ac:dyDescent="0.2">
      <c r="A1656" s="176"/>
    </row>
    <row r="1657" spans="1:1" x14ac:dyDescent="0.2">
      <c r="A1657" s="176"/>
    </row>
    <row r="1658" spans="1:1" x14ac:dyDescent="0.2">
      <c r="A1658" s="176"/>
    </row>
    <row r="1659" spans="1:1" x14ac:dyDescent="0.2">
      <c r="A1659" s="176"/>
    </row>
    <row r="1660" spans="1:1" x14ac:dyDescent="0.2">
      <c r="A1660" s="176"/>
    </row>
    <row r="1661" spans="1:1" x14ac:dyDescent="0.2">
      <c r="A1661" s="176"/>
    </row>
    <row r="1662" spans="1:1" x14ac:dyDescent="0.2">
      <c r="A1662" s="176"/>
    </row>
    <row r="1663" spans="1:1" x14ac:dyDescent="0.2">
      <c r="A1663" s="176"/>
    </row>
    <row r="1664" spans="1:1" x14ac:dyDescent="0.2">
      <c r="A1664" s="176"/>
    </row>
    <row r="1665" spans="1:1" x14ac:dyDescent="0.2">
      <c r="A1665" s="176"/>
    </row>
    <row r="1666" spans="1:1" x14ac:dyDescent="0.2">
      <c r="A1666" s="176"/>
    </row>
    <row r="1667" spans="1:1" x14ac:dyDescent="0.2">
      <c r="A1667" s="176"/>
    </row>
    <row r="1668" spans="1:1" x14ac:dyDescent="0.2">
      <c r="A1668" s="176"/>
    </row>
    <row r="1669" spans="1:1" x14ac:dyDescent="0.2">
      <c r="A1669" s="176"/>
    </row>
    <row r="1670" spans="1:1" x14ac:dyDescent="0.2">
      <c r="A1670" s="176"/>
    </row>
    <row r="1671" spans="1:1" x14ac:dyDescent="0.2">
      <c r="A1671" s="176"/>
    </row>
    <row r="1672" spans="1:1" x14ac:dyDescent="0.2">
      <c r="A1672" s="176"/>
    </row>
    <row r="1673" spans="1:1" x14ac:dyDescent="0.2">
      <c r="A1673" s="176"/>
    </row>
    <row r="1674" spans="1:1" x14ac:dyDescent="0.2">
      <c r="A1674" s="176"/>
    </row>
    <row r="1675" spans="1:1" x14ac:dyDescent="0.2">
      <c r="A1675" s="176"/>
    </row>
    <row r="1676" spans="1:1" x14ac:dyDescent="0.2">
      <c r="A1676" s="176"/>
    </row>
    <row r="1677" spans="1:1" x14ac:dyDescent="0.2">
      <c r="A1677" s="176"/>
    </row>
    <row r="1678" spans="1:1" x14ac:dyDescent="0.2">
      <c r="A1678" s="176"/>
    </row>
    <row r="1679" spans="1:1" x14ac:dyDescent="0.2">
      <c r="A1679" s="176"/>
    </row>
    <row r="1680" spans="1:1" x14ac:dyDescent="0.2">
      <c r="A1680" s="176"/>
    </row>
    <row r="1681" spans="1:1" x14ac:dyDescent="0.2">
      <c r="A1681" s="176"/>
    </row>
    <row r="1682" spans="1:1" x14ac:dyDescent="0.2">
      <c r="A1682" s="176"/>
    </row>
    <row r="1683" spans="1:1" x14ac:dyDescent="0.2">
      <c r="A1683" s="176"/>
    </row>
    <row r="1684" spans="1:1" x14ac:dyDescent="0.2">
      <c r="A1684" s="176"/>
    </row>
    <row r="1685" spans="1:1" x14ac:dyDescent="0.2">
      <c r="A1685" s="176"/>
    </row>
    <row r="1686" spans="1:1" x14ac:dyDescent="0.2">
      <c r="A1686" s="176"/>
    </row>
    <row r="1687" spans="1:1" x14ac:dyDescent="0.2">
      <c r="A1687" s="176"/>
    </row>
    <row r="1688" spans="1:1" x14ac:dyDescent="0.2">
      <c r="A1688" s="176"/>
    </row>
    <row r="1689" spans="1:1" x14ac:dyDescent="0.2">
      <c r="A1689" s="176"/>
    </row>
    <row r="1690" spans="1:1" x14ac:dyDescent="0.2">
      <c r="A1690" s="176"/>
    </row>
    <row r="1691" spans="1:1" x14ac:dyDescent="0.2">
      <c r="A1691" s="176"/>
    </row>
    <row r="1692" spans="1:1" x14ac:dyDescent="0.2">
      <c r="A1692" s="176"/>
    </row>
    <row r="1693" spans="1:1" x14ac:dyDescent="0.2">
      <c r="A1693" s="176"/>
    </row>
    <row r="1694" spans="1:1" x14ac:dyDescent="0.2">
      <c r="A1694" s="176"/>
    </row>
    <row r="1695" spans="1:1" x14ac:dyDescent="0.2">
      <c r="A1695" s="176"/>
    </row>
    <row r="1696" spans="1:1" x14ac:dyDescent="0.2">
      <c r="A1696" s="176"/>
    </row>
    <row r="1697" spans="1:1" x14ac:dyDescent="0.2">
      <c r="A1697" s="176"/>
    </row>
    <row r="1698" spans="1:1" x14ac:dyDescent="0.2">
      <c r="A1698" s="176"/>
    </row>
    <row r="1699" spans="1:1" x14ac:dyDescent="0.2">
      <c r="A1699" s="176"/>
    </row>
    <row r="1700" spans="1:1" x14ac:dyDescent="0.2">
      <c r="A1700" s="176"/>
    </row>
    <row r="1701" spans="1:1" x14ac:dyDescent="0.2">
      <c r="A1701" s="176"/>
    </row>
    <row r="1702" spans="1:1" x14ac:dyDescent="0.2">
      <c r="A1702" s="176"/>
    </row>
    <row r="1703" spans="1:1" x14ac:dyDescent="0.2">
      <c r="A1703" s="176"/>
    </row>
    <row r="1704" spans="1:1" x14ac:dyDescent="0.2">
      <c r="A1704" s="176"/>
    </row>
    <row r="1705" spans="1:1" x14ac:dyDescent="0.2">
      <c r="A1705" s="176"/>
    </row>
    <row r="1706" spans="1:1" x14ac:dyDescent="0.2">
      <c r="A1706" s="176"/>
    </row>
    <row r="1707" spans="1:1" x14ac:dyDescent="0.2">
      <c r="A1707" s="176"/>
    </row>
    <row r="1708" spans="1:1" x14ac:dyDescent="0.2">
      <c r="A1708" s="176"/>
    </row>
    <row r="1709" spans="1:1" x14ac:dyDescent="0.2">
      <c r="A1709" s="176"/>
    </row>
    <row r="1710" spans="1:1" x14ac:dyDescent="0.2">
      <c r="A1710" s="176"/>
    </row>
    <row r="1711" spans="1:1" x14ac:dyDescent="0.2">
      <c r="A1711" s="176"/>
    </row>
    <row r="1712" spans="1:1" x14ac:dyDescent="0.2">
      <c r="A1712" s="176"/>
    </row>
    <row r="1713" spans="1:1" x14ac:dyDescent="0.2">
      <c r="A1713" s="176"/>
    </row>
    <row r="1714" spans="1:1" x14ac:dyDescent="0.2">
      <c r="A1714" s="176"/>
    </row>
    <row r="1715" spans="1:1" x14ac:dyDescent="0.2">
      <c r="A1715" s="176"/>
    </row>
    <row r="1716" spans="1:1" x14ac:dyDescent="0.2">
      <c r="A1716" s="176"/>
    </row>
    <row r="1717" spans="1:1" x14ac:dyDescent="0.2">
      <c r="A1717" s="176"/>
    </row>
    <row r="1718" spans="1:1" x14ac:dyDescent="0.2">
      <c r="A1718" s="176"/>
    </row>
    <row r="1719" spans="1:1" x14ac:dyDescent="0.2">
      <c r="A1719" s="176"/>
    </row>
    <row r="1720" spans="1:1" x14ac:dyDescent="0.2">
      <c r="A1720" s="176"/>
    </row>
    <row r="1721" spans="1:1" x14ac:dyDescent="0.2">
      <c r="A1721" s="176"/>
    </row>
    <row r="1722" spans="1:1" x14ac:dyDescent="0.2">
      <c r="A1722" s="176"/>
    </row>
    <row r="1723" spans="1:1" x14ac:dyDescent="0.2">
      <c r="A1723" s="176"/>
    </row>
    <row r="1724" spans="1:1" x14ac:dyDescent="0.2">
      <c r="A1724" s="176"/>
    </row>
    <row r="1725" spans="1:1" x14ac:dyDescent="0.2">
      <c r="A1725" s="176"/>
    </row>
    <row r="1726" spans="1:1" x14ac:dyDescent="0.2">
      <c r="A1726" s="176"/>
    </row>
    <row r="1727" spans="1:1" x14ac:dyDescent="0.2">
      <c r="A1727" s="176"/>
    </row>
    <row r="1728" spans="1:1" x14ac:dyDescent="0.2">
      <c r="A1728" s="176"/>
    </row>
    <row r="1729" spans="1:1" x14ac:dyDescent="0.2">
      <c r="A1729" s="176"/>
    </row>
    <row r="1730" spans="1:1" x14ac:dyDescent="0.2">
      <c r="A1730" s="176"/>
    </row>
    <row r="1731" spans="1:1" x14ac:dyDescent="0.2">
      <c r="A1731" s="176"/>
    </row>
    <row r="1732" spans="1:1" x14ac:dyDescent="0.2">
      <c r="A1732" s="176"/>
    </row>
    <row r="1733" spans="1:1" x14ac:dyDescent="0.2">
      <c r="A1733" s="176"/>
    </row>
    <row r="1734" spans="1:1" x14ac:dyDescent="0.2">
      <c r="A1734" s="176"/>
    </row>
    <row r="1735" spans="1:1" x14ac:dyDescent="0.2">
      <c r="A1735" s="176"/>
    </row>
    <row r="1736" spans="1:1" x14ac:dyDescent="0.2">
      <c r="A1736" s="176"/>
    </row>
    <row r="1737" spans="1:1" x14ac:dyDescent="0.2">
      <c r="A1737" s="176"/>
    </row>
    <row r="1738" spans="1:1" x14ac:dyDescent="0.2">
      <c r="A1738" s="176"/>
    </row>
    <row r="1739" spans="1:1" x14ac:dyDescent="0.2">
      <c r="A1739" s="176"/>
    </row>
    <row r="1740" spans="1:1" x14ac:dyDescent="0.2">
      <c r="A1740" s="176"/>
    </row>
    <row r="1741" spans="1:1" x14ac:dyDescent="0.2">
      <c r="A1741" s="176"/>
    </row>
    <row r="1742" spans="1:1" x14ac:dyDescent="0.2">
      <c r="A1742" s="176"/>
    </row>
    <row r="1743" spans="1:1" x14ac:dyDescent="0.2">
      <c r="A1743" s="176"/>
    </row>
    <row r="1744" spans="1:1" x14ac:dyDescent="0.2">
      <c r="A1744" s="176"/>
    </row>
    <row r="1745" spans="1:1" x14ac:dyDescent="0.2">
      <c r="A1745" s="176"/>
    </row>
    <row r="1746" spans="1:1" x14ac:dyDescent="0.2">
      <c r="A1746" s="176"/>
    </row>
    <row r="1747" spans="1:1" x14ac:dyDescent="0.2">
      <c r="A1747" s="176"/>
    </row>
    <row r="1748" spans="1:1" x14ac:dyDescent="0.2">
      <c r="A1748" s="176"/>
    </row>
    <row r="1749" spans="1:1" x14ac:dyDescent="0.2">
      <c r="A1749" s="176"/>
    </row>
    <row r="1750" spans="1:1" x14ac:dyDescent="0.2">
      <c r="A1750" s="176"/>
    </row>
    <row r="1751" spans="1:1" x14ac:dyDescent="0.2">
      <c r="A1751" s="176"/>
    </row>
    <row r="1752" spans="1:1" x14ac:dyDescent="0.2">
      <c r="A1752" s="176"/>
    </row>
    <row r="1753" spans="1:1" x14ac:dyDescent="0.2">
      <c r="A1753" s="176"/>
    </row>
    <row r="1754" spans="1:1" x14ac:dyDescent="0.2">
      <c r="A1754" s="176"/>
    </row>
    <row r="1755" spans="1:1" x14ac:dyDescent="0.2">
      <c r="A1755" s="176"/>
    </row>
    <row r="1756" spans="1:1" x14ac:dyDescent="0.2">
      <c r="A1756" s="176"/>
    </row>
    <row r="1757" spans="1:1" x14ac:dyDescent="0.2">
      <c r="A1757" s="176"/>
    </row>
    <row r="1758" spans="1:1" x14ac:dyDescent="0.2">
      <c r="A1758" s="176"/>
    </row>
    <row r="1759" spans="1:1" x14ac:dyDescent="0.2">
      <c r="A1759" s="176"/>
    </row>
    <row r="1760" spans="1:1" x14ac:dyDescent="0.2">
      <c r="A1760" s="176"/>
    </row>
    <row r="1761" spans="1:1" x14ac:dyDescent="0.2">
      <c r="A1761" s="176"/>
    </row>
    <row r="1762" spans="1:1" x14ac:dyDescent="0.2">
      <c r="A1762" s="176"/>
    </row>
    <row r="1763" spans="1:1" x14ac:dyDescent="0.2">
      <c r="A1763" s="176"/>
    </row>
    <row r="1764" spans="1:1" x14ac:dyDescent="0.2">
      <c r="A1764" s="176"/>
    </row>
    <row r="1765" spans="1:1" x14ac:dyDescent="0.2">
      <c r="A1765" s="176"/>
    </row>
    <row r="1766" spans="1:1" x14ac:dyDescent="0.2">
      <c r="A1766" s="176"/>
    </row>
    <row r="1767" spans="1:1" x14ac:dyDescent="0.2">
      <c r="A1767" s="176"/>
    </row>
    <row r="1768" spans="1:1" x14ac:dyDescent="0.2">
      <c r="A1768" s="176"/>
    </row>
    <row r="1769" spans="1:1" x14ac:dyDescent="0.2">
      <c r="A1769" s="176"/>
    </row>
    <row r="1770" spans="1:1" x14ac:dyDescent="0.2">
      <c r="A1770" s="176"/>
    </row>
    <row r="1771" spans="1:1" x14ac:dyDescent="0.2">
      <c r="A1771" s="176"/>
    </row>
    <row r="1772" spans="1:1" x14ac:dyDescent="0.2">
      <c r="A1772" s="176"/>
    </row>
    <row r="1773" spans="1:1" x14ac:dyDescent="0.2">
      <c r="A1773" s="176"/>
    </row>
    <row r="1774" spans="1:1" x14ac:dyDescent="0.2">
      <c r="A1774" s="176"/>
    </row>
    <row r="1775" spans="1:1" x14ac:dyDescent="0.2">
      <c r="A1775" s="176"/>
    </row>
    <row r="1776" spans="1:1" x14ac:dyDescent="0.2">
      <c r="A1776" s="176"/>
    </row>
    <row r="1777" spans="1:1" x14ac:dyDescent="0.2">
      <c r="A1777" s="176"/>
    </row>
    <row r="1778" spans="1:1" x14ac:dyDescent="0.2">
      <c r="A1778" s="176"/>
    </row>
    <row r="1779" spans="1:1" x14ac:dyDescent="0.2">
      <c r="A1779" s="176"/>
    </row>
    <row r="1780" spans="1:1" x14ac:dyDescent="0.2">
      <c r="A1780" s="176"/>
    </row>
    <row r="1781" spans="1:1" x14ac:dyDescent="0.2">
      <c r="A1781" s="176"/>
    </row>
    <row r="1782" spans="1:1" x14ac:dyDescent="0.2">
      <c r="A1782" s="176"/>
    </row>
    <row r="1783" spans="1:1" x14ac:dyDescent="0.2">
      <c r="A1783" s="176"/>
    </row>
    <row r="1784" spans="1:1" x14ac:dyDescent="0.2">
      <c r="A1784" s="176"/>
    </row>
    <row r="1785" spans="1:1" x14ac:dyDescent="0.2">
      <c r="A1785" s="176"/>
    </row>
    <row r="1786" spans="1:1" x14ac:dyDescent="0.2">
      <c r="A1786" s="176"/>
    </row>
    <row r="1787" spans="1:1" x14ac:dyDescent="0.2">
      <c r="A1787" s="176"/>
    </row>
    <row r="1788" spans="1:1" x14ac:dyDescent="0.2">
      <c r="A1788" s="176"/>
    </row>
    <row r="1789" spans="1:1" x14ac:dyDescent="0.2">
      <c r="A1789" s="176"/>
    </row>
    <row r="1790" spans="1:1" x14ac:dyDescent="0.2">
      <c r="A1790" s="176"/>
    </row>
    <row r="1791" spans="1:1" x14ac:dyDescent="0.2">
      <c r="A1791" s="176"/>
    </row>
    <row r="1792" spans="1:1" x14ac:dyDescent="0.2">
      <c r="A1792" s="176"/>
    </row>
    <row r="1793" spans="1:1" x14ac:dyDescent="0.2">
      <c r="A1793" s="176"/>
    </row>
    <row r="1794" spans="1:1" x14ac:dyDescent="0.2">
      <c r="A1794" s="176"/>
    </row>
    <row r="1795" spans="1:1" x14ac:dyDescent="0.2">
      <c r="A1795" s="176"/>
    </row>
    <row r="1796" spans="1:1" x14ac:dyDescent="0.2">
      <c r="A1796" s="176"/>
    </row>
    <row r="1797" spans="1:1" x14ac:dyDescent="0.2">
      <c r="A1797" s="176"/>
    </row>
    <row r="1798" spans="1:1" x14ac:dyDescent="0.2">
      <c r="A1798" s="176"/>
    </row>
    <row r="1799" spans="1:1" x14ac:dyDescent="0.2">
      <c r="A1799" s="176"/>
    </row>
    <row r="1800" spans="1:1" x14ac:dyDescent="0.2">
      <c r="A1800" s="176"/>
    </row>
    <row r="1801" spans="1:1" x14ac:dyDescent="0.2">
      <c r="A1801" s="176"/>
    </row>
    <row r="1802" spans="1:1" x14ac:dyDescent="0.2">
      <c r="A1802" s="176"/>
    </row>
    <row r="1803" spans="1:1" x14ac:dyDescent="0.2">
      <c r="A1803" s="176"/>
    </row>
    <row r="1804" spans="1:1" x14ac:dyDescent="0.2">
      <c r="A1804" s="176"/>
    </row>
    <row r="1805" spans="1:1" x14ac:dyDescent="0.2">
      <c r="A1805" s="176"/>
    </row>
    <row r="1806" spans="1:1" x14ac:dyDescent="0.2">
      <c r="A1806" s="176"/>
    </row>
    <row r="1807" spans="1:1" x14ac:dyDescent="0.2">
      <c r="A1807" s="176"/>
    </row>
    <row r="1808" spans="1:1" x14ac:dyDescent="0.2">
      <c r="A1808" s="176"/>
    </row>
    <row r="1809" spans="1:1" x14ac:dyDescent="0.2">
      <c r="A1809" s="176"/>
    </row>
    <row r="1810" spans="1:1" x14ac:dyDescent="0.2">
      <c r="A1810" s="176"/>
    </row>
    <row r="1811" spans="1:1" x14ac:dyDescent="0.2">
      <c r="A1811" s="176"/>
    </row>
    <row r="1812" spans="1:1" x14ac:dyDescent="0.2">
      <c r="A1812" s="176"/>
    </row>
    <row r="1813" spans="1:1" x14ac:dyDescent="0.2">
      <c r="A1813" s="176"/>
    </row>
    <row r="1814" spans="1:1" x14ac:dyDescent="0.2">
      <c r="A1814" s="176"/>
    </row>
    <row r="1815" spans="1:1" x14ac:dyDescent="0.2">
      <c r="A1815" s="176"/>
    </row>
    <row r="1816" spans="1:1" x14ac:dyDescent="0.2">
      <c r="A1816" s="176"/>
    </row>
    <row r="1817" spans="1:1" x14ac:dyDescent="0.2">
      <c r="A1817" s="176"/>
    </row>
    <row r="1818" spans="1:1" x14ac:dyDescent="0.2">
      <c r="A1818" s="176"/>
    </row>
    <row r="1819" spans="1:1" x14ac:dyDescent="0.2">
      <c r="A1819" s="176"/>
    </row>
    <row r="1820" spans="1:1" x14ac:dyDescent="0.2">
      <c r="A1820" s="176"/>
    </row>
    <row r="1821" spans="1:1" x14ac:dyDescent="0.2">
      <c r="A1821" s="176"/>
    </row>
    <row r="1822" spans="1:1" x14ac:dyDescent="0.2">
      <c r="A1822" s="176"/>
    </row>
    <row r="1823" spans="1:1" x14ac:dyDescent="0.2">
      <c r="A1823" s="176"/>
    </row>
    <row r="1824" spans="1:1" x14ac:dyDescent="0.2">
      <c r="A1824" s="176"/>
    </row>
    <row r="1825" spans="1:1" x14ac:dyDescent="0.2">
      <c r="A1825" s="176"/>
    </row>
    <row r="1826" spans="1:1" x14ac:dyDescent="0.2">
      <c r="A1826" s="176"/>
    </row>
    <row r="1827" spans="1:1" x14ac:dyDescent="0.2">
      <c r="A1827" s="176"/>
    </row>
    <row r="1828" spans="1:1" x14ac:dyDescent="0.2">
      <c r="A1828" s="176"/>
    </row>
    <row r="1829" spans="1:1" x14ac:dyDescent="0.2">
      <c r="A1829" s="176"/>
    </row>
    <row r="1830" spans="1:1" x14ac:dyDescent="0.2">
      <c r="A1830" s="176"/>
    </row>
    <row r="1831" spans="1:1" x14ac:dyDescent="0.2">
      <c r="A1831" s="176"/>
    </row>
    <row r="1832" spans="1:1" x14ac:dyDescent="0.2">
      <c r="A1832" s="176"/>
    </row>
    <row r="1833" spans="1:1" x14ac:dyDescent="0.2">
      <c r="A1833" s="176"/>
    </row>
    <row r="1834" spans="1:1" x14ac:dyDescent="0.2">
      <c r="A1834" s="176"/>
    </row>
    <row r="1835" spans="1:1" x14ac:dyDescent="0.2">
      <c r="A1835" s="176"/>
    </row>
    <row r="1836" spans="1:1" x14ac:dyDescent="0.2">
      <c r="A1836" s="176"/>
    </row>
    <row r="1837" spans="1:1" x14ac:dyDescent="0.2">
      <c r="A1837" s="176"/>
    </row>
    <row r="1838" spans="1:1" x14ac:dyDescent="0.2">
      <c r="A1838" s="176"/>
    </row>
    <row r="1839" spans="1:1" x14ac:dyDescent="0.2">
      <c r="A1839" s="176"/>
    </row>
    <row r="1840" spans="1:1" x14ac:dyDescent="0.2">
      <c r="A1840" s="176"/>
    </row>
    <row r="1841" spans="1:1" x14ac:dyDescent="0.2">
      <c r="A1841" s="176"/>
    </row>
    <row r="1842" spans="1:1" x14ac:dyDescent="0.2">
      <c r="A1842" s="176"/>
    </row>
    <row r="1843" spans="1:1" x14ac:dyDescent="0.2">
      <c r="A1843" s="176"/>
    </row>
    <row r="1844" spans="1:1" x14ac:dyDescent="0.2">
      <c r="A1844" s="176"/>
    </row>
    <row r="1845" spans="1:1" x14ac:dyDescent="0.2">
      <c r="A1845" s="176"/>
    </row>
    <row r="1846" spans="1:1" x14ac:dyDescent="0.2">
      <c r="A1846" s="176"/>
    </row>
    <row r="1847" spans="1:1" x14ac:dyDescent="0.2">
      <c r="A1847" s="176"/>
    </row>
    <row r="1848" spans="1:1" x14ac:dyDescent="0.2">
      <c r="A1848" s="176"/>
    </row>
    <row r="1849" spans="1:1" x14ac:dyDescent="0.2">
      <c r="A1849" s="176"/>
    </row>
    <row r="1850" spans="1:1" x14ac:dyDescent="0.2">
      <c r="A1850" s="176"/>
    </row>
    <row r="1851" spans="1:1" x14ac:dyDescent="0.2">
      <c r="A1851" s="176"/>
    </row>
    <row r="1852" spans="1:1" x14ac:dyDescent="0.2">
      <c r="A1852" s="176"/>
    </row>
    <row r="1853" spans="1:1" x14ac:dyDescent="0.2">
      <c r="A1853" s="176"/>
    </row>
    <row r="1854" spans="1:1" x14ac:dyDescent="0.2">
      <c r="A1854" s="176"/>
    </row>
    <row r="1855" spans="1:1" x14ac:dyDescent="0.2">
      <c r="A1855" s="176"/>
    </row>
    <row r="1856" spans="1:1" x14ac:dyDescent="0.2">
      <c r="A1856" s="176"/>
    </row>
    <row r="1857" spans="1:1" x14ac:dyDescent="0.2">
      <c r="A1857" s="176"/>
    </row>
    <row r="1858" spans="1:1" x14ac:dyDescent="0.2">
      <c r="A1858" s="176"/>
    </row>
    <row r="1859" spans="1:1" x14ac:dyDescent="0.2">
      <c r="A1859" s="176"/>
    </row>
    <row r="1860" spans="1:1" x14ac:dyDescent="0.2">
      <c r="A1860" s="176"/>
    </row>
    <row r="1861" spans="1:1" x14ac:dyDescent="0.2">
      <c r="A1861" s="176"/>
    </row>
    <row r="1862" spans="1:1" x14ac:dyDescent="0.2">
      <c r="A1862" s="176"/>
    </row>
    <row r="1863" spans="1:1" x14ac:dyDescent="0.2">
      <c r="A1863" s="176"/>
    </row>
    <row r="1864" spans="1:1" x14ac:dyDescent="0.2">
      <c r="A1864" s="176"/>
    </row>
    <row r="1865" spans="1:1" x14ac:dyDescent="0.2">
      <c r="A1865" s="176"/>
    </row>
    <row r="1866" spans="1:1" x14ac:dyDescent="0.2">
      <c r="A1866" s="176"/>
    </row>
    <row r="1867" spans="1:1" x14ac:dyDescent="0.2">
      <c r="A1867" s="176"/>
    </row>
    <row r="1868" spans="1:1" x14ac:dyDescent="0.2">
      <c r="A1868" s="176"/>
    </row>
    <row r="1869" spans="1:1" x14ac:dyDescent="0.2">
      <c r="A1869" s="176"/>
    </row>
    <row r="1870" spans="1:1" x14ac:dyDescent="0.2">
      <c r="A1870" s="176"/>
    </row>
    <row r="1871" spans="1:1" x14ac:dyDescent="0.2">
      <c r="A1871" s="176"/>
    </row>
    <row r="1872" spans="1:1" x14ac:dyDescent="0.2">
      <c r="A1872" s="176"/>
    </row>
    <row r="1873" spans="1:1" x14ac:dyDescent="0.2">
      <c r="A1873" s="176"/>
    </row>
    <row r="1874" spans="1:1" x14ac:dyDescent="0.2">
      <c r="A1874" s="176"/>
    </row>
    <row r="1875" spans="1:1" x14ac:dyDescent="0.2">
      <c r="A1875" s="176"/>
    </row>
    <row r="1876" spans="1:1" x14ac:dyDescent="0.2">
      <c r="A1876" s="176"/>
    </row>
    <row r="1877" spans="1:1" x14ac:dyDescent="0.2">
      <c r="A1877" s="176"/>
    </row>
    <row r="1878" spans="1:1" x14ac:dyDescent="0.2">
      <c r="A1878" s="176"/>
    </row>
    <row r="1879" spans="1:1" x14ac:dyDescent="0.2">
      <c r="A1879" s="176"/>
    </row>
    <row r="1880" spans="1:1" x14ac:dyDescent="0.2">
      <c r="A1880" s="176"/>
    </row>
    <row r="1881" spans="1:1" x14ac:dyDescent="0.2">
      <c r="A1881" s="176"/>
    </row>
    <row r="1882" spans="1:1" x14ac:dyDescent="0.2">
      <c r="A1882" s="176"/>
    </row>
    <row r="1883" spans="1:1" x14ac:dyDescent="0.2">
      <c r="A1883" s="176"/>
    </row>
    <row r="1884" spans="1:1" x14ac:dyDescent="0.2">
      <c r="A1884" s="176"/>
    </row>
    <row r="1885" spans="1:1" x14ac:dyDescent="0.2">
      <c r="A1885" s="176"/>
    </row>
    <row r="1886" spans="1:1" x14ac:dyDescent="0.2">
      <c r="A1886" s="176"/>
    </row>
    <row r="1887" spans="1:1" x14ac:dyDescent="0.2">
      <c r="A1887" s="176"/>
    </row>
    <row r="1888" spans="1:1" x14ac:dyDescent="0.2">
      <c r="A1888" s="176"/>
    </row>
    <row r="1889" spans="1:1" x14ac:dyDescent="0.2">
      <c r="A1889" s="176"/>
    </row>
    <row r="1890" spans="1:1" x14ac:dyDescent="0.2">
      <c r="A1890" s="176"/>
    </row>
    <row r="1891" spans="1:1" x14ac:dyDescent="0.2">
      <c r="A1891" s="176"/>
    </row>
    <row r="1892" spans="1:1" x14ac:dyDescent="0.2">
      <c r="A1892" s="176"/>
    </row>
    <row r="1893" spans="1:1" x14ac:dyDescent="0.2">
      <c r="A1893" s="176"/>
    </row>
    <row r="1894" spans="1:1" x14ac:dyDescent="0.2">
      <c r="A1894" s="176"/>
    </row>
    <row r="1895" spans="1:1" x14ac:dyDescent="0.2">
      <c r="A1895" s="176"/>
    </row>
    <row r="1896" spans="1:1" x14ac:dyDescent="0.2">
      <c r="A1896" s="176"/>
    </row>
    <row r="1897" spans="1:1" x14ac:dyDescent="0.2">
      <c r="A1897" s="176"/>
    </row>
    <row r="1898" spans="1:1" x14ac:dyDescent="0.2">
      <c r="A1898" s="176"/>
    </row>
    <row r="1899" spans="1:1" x14ac:dyDescent="0.2">
      <c r="A1899" s="176"/>
    </row>
    <row r="1900" spans="1:1" x14ac:dyDescent="0.2">
      <c r="A1900" s="176"/>
    </row>
    <row r="1901" spans="1:1" x14ac:dyDescent="0.2">
      <c r="A1901" s="176"/>
    </row>
    <row r="1902" spans="1:1" x14ac:dyDescent="0.2">
      <c r="A1902" s="176"/>
    </row>
    <row r="1903" spans="1:1" x14ac:dyDescent="0.2">
      <c r="A1903" s="176"/>
    </row>
    <row r="1904" spans="1:1" x14ac:dyDescent="0.2">
      <c r="A1904" s="176"/>
    </row>
    <row r="1905" spans="1:1" x14ac:dyDescent="0.2">
      <c r="A1905" s="176"/>
    </row>
    <row r="1906" spans="1:1" x14ac:dyDescent="0.2">
      <c r="A1906" s="176"/>
    </row>
    <row r="1907" spans="1:1" x14ac:dyDescent="0.2">
      <c r="A1907" s="176"/>
    </row>
    <row r="1908" spans="1:1" x14ac:dyDescent="0.2">
      <c r="A1908" s="176"/>
    </row>
    <row r="1909" spans="1:1" x14ac:dyDescent="0.2">
      <c r="A1909" s="176"/>
    </row>
    <row r="1910" spans="1:1" x14ac:dyDescent="0.2">
      <c r="A1910" s="176"/>
    </row>
    <row r="1911" spans="1:1" x14ac:dyDescent="0.2">
      <c r="A1911" s="176"/>
    </row>
    <row r="1912" spans="1:1" x14ac:dyDescent="0.2">
      <c r="A1912" s="176"/>
    </row>
    <row r="1913" spans="1:1" x14ac:dyDescent="0.2">
      <c r="A1913" s="176"/>
    </row>
    <row r="1914" spans="1:1" x14ac:dyDescent="0.2">
      <c r="A1914" s="176"/>
    </row>
    <row r="1915" spans="1:1" x14ac:dyDescent="0.2">
      <c r="A1915" s="176"/>
    </row>
    <row r="1916" spans="1:1" x14ac:dyDescent="0.2">
      <c r="A1916" s="176"/>
    </row>
    <row r="1917" spans="1:1" x14ac:dyDescent="0.2">
      <c r="A1917" s="176"/>
    </row>
    <row r="1918" spans="1:1" x14ac:dyDescent="0.2">
      <c r="A1918" s="176"/>
    </row>
    <row r="1919" spans="1:1" x14ac:dyDescent="0.2">
      <c r="A1919" s="176"/>
    </row>
    <row r="1920" spans="1:1" x14ac:dyDescent="0.2">
      <c r="A1920" s="176"/>
    </row>
    <row r="1921" spans="1:1" x14ac:dyDescent="0.2">
      <c r="A1921" s="176"/>
    </row>
    <row r="1922" spans="1:1" x14ac:dyDescent="0.2">
      <c r="A1922" s="176"/>
    </row>
    <row r="1923" spans="1:1" x14ac:dyDescent="0.2">
      <c r="A1923" s="176"/>
    </row>
    <row r="1924" spans="1:1" x14ac:dyDescent="0.2">
      <c r="A1924" s="176"/>
    </row>
    <row r="1925" spans="1:1" x14ac:dyDescent="0.2">
      <c r="A1925" s="176"/>
    </row>
    <row r="1926" spans="1:1" x14ac:dyDescent="0.2">
      <c r="A1926" s="176"/>
    </row>
    <row r="1927" spans="1:1" x14ac:dyDescent="0.2">
      <c r="A1927" s="176"/>
    </row>
    <row r="1928" spans="1:1" x14ac:dyDescent="0.2">
      <c r="A1928" s="176"/>
    </row>
    <row r="1929" spans="1:1" x14ac:dyDescent="0.2">
      <c r="A1929" s="176"/>
    </row>
    <row r="1930" spans="1:1" x14ac:dyDescent="0.2">
      <c r="A1930" s="176"/>
    </row>
    <row r="1931" spans="1:1" x14ac:dyDescent="0.2">
      <c r="A1931" s="176"/>
    </row>
    <row r="1932" spans="1:1" x14ac:dyDescent="0.2">
      <c r="A1932" s="176"/>
    </row>
    <row r="1933" spans="1:1" x14ac:dyDescent="0.2">
      <c r="A1933" s="176"/>
    </row>
    <row r="1934" spans="1:1" x14ac:dyDescent="0.2">
      <c r="A1934" s="176"/>
    </row>
    <row r="1935" spans="1:1" x14ac:dyDescent="0.2">
      <c r="A1935" s="176"/>
    </row>
    <row r="1936" spans="1:1" x14ac:dyDescent="0.2">
      <c r="A1936" s="176"/>
    </row>
    <row r="1937" spans="1:1" x14ac:dyDescent="0.2">
      <c r="A1937" s="176"/>
    </row>
    <row r="1938" spans="1:1" x14ac:dyDescent="0.2">
      <c r="A1938" s="176"/>
    </row>
    <row r="1939" spans="1:1" x14ac:dyDescent="0.2">
      <c r="A1939" s="176"/>
    </row>
    <row r="1940" spans="1:1" x14ac:dyDescent="0.2">
      <c r="A1940" s="176"/>
    </row>
    <row r="1941" spans="1:1" x14ac:dyDescent="0.2">
      <c r="A1941" s="176"/>
    </row>
    <row r="1942" spans="1:1" x14ac:dyDescent="0.2">
      <c r="A1942" s="176"/>
    </row>
    <row r="1943" spans="1:1" x14ac:dyDescent="0.2">
      <c r="A1943" s="176"/>
    </row>
    <row r="1944" spans="1:1" x14ac:dyDescent="0.2">
      <c r="A1944" s="176"/>
    </row>
    <row r="1945" spans="1:1" x14ac:dyDescent="0.2">
      <c r="A1945" s="176"/>
    </row>
    <row r="1946" spans="1:1" x14ac:dyDescent="0.2">
      <c r="A1946" s="176"/>
    </row>
    <row r="1947" spans="1:1" x14ac:dyDescent="0.2">
      <c r="A1947" s="176"/>
    </row>
    <row r="1948" spans="1:1" x14ac:dyDescent="0.2">
      <c r="A1948" s="176"/>
    </row>
    <row r="1949" spans="1:1" x14ac:dyDescent="0.2">
      <c r="A1949" s="176"/>
    </row>
    <row r="1950" spans="1:1" x14ac:dyDescent="0.2">
      <c r="A1950" s="176"/>
    </row>
    <row r="1951" spans="1:1" x14ac:dyDescent="0.2">
      <c r="A1951" s="176"/>
    </row>
    <row r="1952" spans="1:1" x14ac:dyDescent="0.2">
      <c r="A1952" s="176"/>
    </row>
    <row r="1953" spans="1:1" x14ac:dyDescent="0.2">
      <c r="A1953" s="176"/>
    </row>
    <row r="1954" spans="1:1" x14ac:dyDescent="0.2">
      <c r="A1954" s="176"/>
    </row>
    <row r="1955" spans="1:1" x14ac:dyDescent="0.2">
      <c r="A1955" s="176"/>
    </row>
    <row r="1956" spans="1:1" x14ac:dyDescent="0.2">
      <c r="A1956" s="176"/>
    </row>
    <row r="1957" spans="1:1" x14ac:dyDescent="0.2">
      <c r="A1957" s="176"/>
    </row>
    <row r="1958" spans="1:1" x14ac:dyDescent="0.2">
      <c r="A1958" s="176"/>
    </row>
    <row r="1959" spans="1:1" x14ac:dyDescent="0.2">
      <c r="A1959" s="176"/>
    </row>
    <row r="1960" spans="1:1" x14ac:dyDescent="0.2">
      <c r="A1960" s="176"/>
    </row>
    <row r="1961" spans="1:1" x14ac:dyDescent="0.2">
      <c r="A1961" s="176"/>
    </row>
    <row r="1962" spans="1:1" x14ac:dyDescent="0.2">
      <c r="A1962" s="176"/>
    </row>
    <row r="1963" spans="1:1" x14ac:dyDescent="0.2">
      <c r="A1963" s="176"/>
    </row>
    <row r="1964" spans="1:1" x14ac:dyDescent="0.2">
      <c r="A1964" s="176"/>
    </row>
    <row r="1965" spans="1:1" x14ac:dyDescent="0.2">
      <c r="A1965" s="176"/>
    </row>
    <row r="1966" spans="1:1" x14ac:dyDescent="0.2">
      <c r="A1966" s="176"/>
    </row>
    <row r="1967" spans="1:1" x14ac:dyDescent="0.2">
      <c r="A1967" s="176"/>
    </row>
    <row r="1968" spans="1:1" x14ac:dyDescent="0.2">
      <c r="A1968" s="176"/>
    </row>
    <row r="1969" spans="1:1" x14ac:dyDescent="0.2">
      <c r="A1969" s="176"/>
    </row>
    <row r="1970" spans="1:1" x14ac:dyDescent="0.2">
      <c r="A1970" s="176"/>
    </row>
    <row r="1971" spans="1:1" x14ac:dyDescent="0.2">
      <c r="A1971" s="176"/>
    </row>
    <row r="1972" spans="1:1" x14ac:dyDescent="0.2">
      <c r="A1972" s="176"/>
    </row>
    <row r="1973" spans="1:1" x14ac:dyDescent="0.2">
      <c r="A1973" s="176"/>
    </row>
    <row r="1974" spans="1:1" x14ac:dyDescent="0.2">
      <c r="A1974" s="176"/>
    </row>
    <row r="1975" spans="1:1" x14ac:dyDescent="0.2">
      <c r="A1975" s="176"/>
    </row>
    <row r="1976" spans="1:1" x14ac:dyDescent="0.2">
      <c r="A1976" s="176"/>
    </row>
    <row r="1977" spans="1:1" x14ac:dyDescent="0.2">
      <c r="A1977" s="176"/>
    </row>
    <row r="1978" spans="1:1" x14ac:dyDescent="0.2">
      <c r="A1978" s="176"/>
    </row>
    <row r="1979" spans="1:1" x14ac:dyDescent="0.2">
      <c r="A1979" s="176"/>
    </row>
    <row r="1980" spans="1:1" x14ac:dyDescent="0.2">
      <c r="A1980" s="176"/>
    </row>
    <row r="1981" spans="1:1" x14ac:dyDescent="0.2">
      <c r="A1981" s="176"/>
    </row>
    <row r="1982" spans="1:1" x14ac:dyDescent="0.2">
      <c r="A1982" s="176"/>
    </row>
    <row r="1983" spans="1:1" x14ac:dyDescent="0.2">
      <c r="A1983" s="176"/>
    </row>
    <row r="1984" spans="1:1" x14ac:dyDescent="0.2">
      <c r="A1984" s="176"/>
    </row>
    <row r="1985" spans="1:1" x14ac:dyDescent="0.2">
      <c r="A1985" s="176"/>
    </row>
    <row r="1986" spans="1:1" x14ac:dyDescent="0.2">
      <c r="A1986" s="176"/>
    </row>
    <row r="1987" spans="1:1" x14ac:dyDescent="0.2">
      <c r="A1987" s="176"/>
    </row>
    <row r="1988" spans="1:1" x14ac:dyDescent="0.2">
      <c r="A1988" s="176"/>
    </row>
    <row r="1989" spans="1:1" x14ac:dyDescent="0.2">
      <c r="A1989" s="176"/>
    </row>
    <row r="1990" spans="1:1" x14ac:dyDescent="0.2">
      <c r="A1990" s="176"/>
    </row>
    <row r="1991" spans="1:1" x14ac:dyDescent="0.2">
      <c r="A1991" s="176"/>
    </row>
    <row r="1992" spans="1:1" x14ac:dyDescent="0.2">
      <c r="A1992" s="176"/>
    </row>
    <row r="1993" spans="1:1" x14ac:dyDescent="0.2">
      <c r="A1993" s="176"/>
    </row>
    <row r="1994" spans="1:1" x14ac:dyDescent="0.2">
      <c r="A1994" s="176"/>
    </row>
    <row r="1995" spans="1:1" x14ac:dyDescent="0.2">
      <c r="A1995" s="176"/>
    </row>
    <row r="1996" spans="1:1" x14ac:dyDescent="0.2">
      <c r="A1996" s="176"/>
    </row>
    <row r="1997" spans="1:1" x14ac:dyDescent="0.2">
      <c r="A1997" s="176"/>
    </row>
    <row r="1998" spans="1:1" x14ac:dyDescent="0.2">
      <c r="A1998" s="176"/>
    </row>
    <row r="1999" spans="1:1" x14ac:dyDescent="0.2">
      <c r="A1999" s="176"/>
    </row>
    <row r="2000" spans="1:1" x14ac:dyDescent="0.2">
      <c r="A2000" s="176"/>
    </row>
    <row r="2001" spans="1:1" x14ac:dyDescent="0.2">
      <c r="A2001" s="176"/>
    </row>
    <row r="2002" spans="1:1" x14ac:dyDescent="0.2">
      <c r="A2002" s="176"/>
    </row>
    <row r="2003" spans="1:1" x14ac:dyDescent="0.2">
      <c r="A2003" s="176"/>
    </row>
    <row r="2004" spans="1:1" x14ac:dyDescent="0.2">
      <c r="A2004" s="176"/>
    </row>
    <row r="2005" spans="1:1" x14ac:dyDescent="0.2">
      <c r="A2005" s="176"/>
    </row>
    <row r="2006" spans="1:1" x14ac:dyDescent="0.2">
      <c r="A2006" s="176"/>
    </row>
    <row r="2007" spans="1:1" x14ac:dyDescent="0.2">
      <c r="A2007" s="176"/>
    </row>
    <row r="2008" spans="1:1" x14ac:dyDescent="0.2">
      <c r="A2008" s="176"/>
    </row>
    <row r="2009" spans="1:1" x14ac:dyDescent="0.2">
      <c r="A2009" s="176"/>
    </row>
    <row r="2010" spans="1:1" x14ac:dyDescent="0.2">
      <c r="A2010" s="176"/>
    </row>
    <row r="2011" spans="1:1" x14ac:dyDescent="0.2">
      <c r="A2011" s="176"/>
    </row>
    <row r="2012" spans="1:1" x14ac:dyDescent="0.2">
      <c r="A2012" s="176"/>
    </row>
    <row r="2013" spans="1:1" x14ac:dyDescent="0.2">
      <c r="A2013" s="176"/>
    </row>
    <row r="2014" spans="1:1" x14ac:dyDescent="0.2">
      <c r="A2014" s="176"/>
    </row>
    <row r="2015" spans="1:1" x14ac:dyDescent="0.2">
      <c r="A2015" s="176"/>
    </row>
    <row r="2016" spans="1:1" x14ac:dyDescent="0.2">
      <c r="A2016" s="176"/>
    </row>
    <row r="2017" spans="1:1" x14ac:dyDescent="0.2">
      <c r="A2017" s="176"/>
    </row>
    <row r="2018" spans="1:1" x14ac:dyDescent="0.2">
      <c r="A2018" s="176"/>
    </row>
    <row r="2019" spans="1:1" x14ac:dyDescent="0.2">
      <c r="A2019" s="176"/>
    </row>
    <row r="2020" spans="1:1" x14ac:dyDescent="0.2">
      <c r="A2020" s="176"/>
    </row>
    <row r="2021" spans="1:1" x14ac:dyDescent="0.2">
      <c r="A2021" s="176"/>
    </row>
    <row r="2022" spans="1:1" x14ac:dyDescent="0.2">
      <c r="A2022" s="176"/>
    </row>
    <row r="2023" spans="1:1" x14ac:dyDescent="0.2">
      <c r="A2023" s="176"/>
    </row>
    <row r="2024" spans="1:1" x14ac:dyDescent="0.2">
      <c r="A2024" s="176"/>
    </row>
    <row r="2025" spans="1:1" x14ac:dyDescent="0.2">
      <c r="A2025" s="176"/>
    </row>
    <row r="2026" spans="1:1" x14ac:dyDescent="0.2">
      <c r="A2026" s="176"/>
    </row>
    <row r="2027" spans="1:1" x14ac:dyDescent="0.2">
      <c r="A2027" s="176"/>
    </row>
    <row r="2028" spans="1:1" x14ac:dyDescent="0.2">
      <c r="A2028" s="176"/>
    </row>
    <row r="2029" spans="1:1" x14ac:dyDescent="0.2">
      <c r="A2029" s="176"/>
    </row>
    <row r="2030" spans="1:1" x14ac:dyDescent="0.2">
      <c r="A2030" s="176"/>
    </row>
    <row r="2031" spans="1:1" x14ac:dyDescent="0.2">
      <c r="A2031" s="176"/>
    </row>
    <row r="2032" spans="1:1" x14ac:dyDescent="0.2">
      <c r="A2032" s="176"/>
    </row>
    <row r="2033" spans="1:1" x14ac:dyDescent="0.2">
      <c r="A2033" s="176"/>
    </row>
    <row r="2034" spans="1:1" x14ac:dyDescent="0.2">
      <c r="A2034" s="176"/>
    </row>
    <row r="2035" spans="1:1" x14ac:dyDescent="0.2">
      <c r="A2035" s="176"/>
    </row>
    <row r="2036" spans="1:1" x14ac:dyDescent="0.2">
      <c r="A2036" s="176"/>
    </row>
    <row r="2037" spans="1:1" x14ac:dyDescent="0.2">
      <c r="A2037" s="176"/>
    </row>
    <row r="2038" spans="1:1" x14ac:dyDescent="0.2">
      <c r="A2038" s="176"/>
    </row>
    <row r="2039" spans="1:1" x14ac:dyDescent="0.2">
      <c r="A2039" s="176"/>
    </row>
    <row r="2040" spans="1:1" x14ac:dyDescent="0.2">
      <c r="A2040" s="176"/>
    </row>
    <row r="2041" spans="1:1" x14ac:dyDescent="0.2">
      <c r="A2041" s="176"/>
    </row>
    <row r="2042" spans="1:1" x14ac:dyDescent="0.2">
      <c r="A2042" s="176"/>
    </row>
    <row r="2043" spans="1:1" x14ac:dyDescent="0.2">
      <c r="A2043" s="176"/>
    </row>
    <row r="2044" spans="1:1" x14ac:dyDescent="0.2">
      <c r="A2044" s="176"/>
    </row>
    <row r="2045" spans="1:1" x14ac:dyDescent="0.2">
      <c r="A2045" s="176"/>
    </row>
    <row r="2046" spans="1:1" x14ac:dyDescent="0.2">
      <c r="A2046" s="176"/>
    </row>
    <row r="2047" spans="1:1" x14ac:dyDescent="0.2">
      <c r="A2047" s="176"/>
    </row>
    <row r="2048" spans="1:1" x14ac:dyDescent="0.2">
      <c r="A2048" s="176"/>
    </row>
    <row r="2049" spans="1:1" x14ac:dyDescent="0.2">
      <c r="A2049" s="176"/>
    </row>
    <row r="2050" spans="1:1" x14ac:dyDescent="0.2">
      <c r="A2050" s="176"/>
    </row>
    <row r="2051" spans="1:1" x14ac:dyDescent="0.2">
      <c r="A2051" s="176"/>
    </row>
    <row r="2052" spans="1:1" x14ac:dyDescent="0.2">
      <c r="A2052" s="176"/>
    </row>
    <row r="2053" spans="1:1" x14ac:dyDescent="0.2">
      <c r="A2053" s="176"/>
    </row>
    <row r="2054" spans="1:1" x14ac:dyDescent="0.2">
      <c r="A2054" s="176"/>
    </row>
    <row r="2055" spans="1:1" x14ac:dyDescent="0.2">
      <c r="A2055" s="176"/>
    </row>
    <row r="2056" spans="1:1" x14ac:dyDescent="0.2">
      <c r="A2056" s="176"/>
    </row>
    <row r="2057" spans="1:1" x14ac:dyDescent="0.2">
      <c r="A2057" s="176"/>
    </row>
    <row r="2058" spans="1:1" x14ac:dyDescent="0.2">
      <c r="A2058" s="176"/>
    </row>
    <row r="2059" spans="1:1" x14ac:dyDescent="0.2">
      <c r="A2059" s="176"/>
    </row>
    <row r="2060" spans="1:1" x14ac:dyDescent="0.2">
      <c r="A2060" s="176"/>
    </row>
    <row r="2061" spans="1:1" x14ac:dyDescent="0.2">
      <c r="A2061" s="176"/>
    </row>
    <row r="2062" spans="1:1" x14ac:dyDescent="0.2">
      <c r="A2062" s="176"/>
    </row>
    <row r="2063" spans="1:1" x14ac:dyDescent="0.2">
      <c r="A2063" s="176"/>
    </row>
    <row r="2064" spans="1:1" x14ac:dyDescent="0.2">
      <c r="A2064" s="176"/>
    </row>
    <row r="2065" spans="1:1" x14ac:dyDescent="0.2">
      <c r="A2065" s="176"/>
    </row>
    <row r="2066" spans="1:1" x14ac:dyDescent="0.2">
      <c r="A2066" s="176"/>
    </row>
    <row r="2067" spans="1:1" x14ac:dyDescent="0.2">
      <c r="A2067" s="176"/>
    </row>
    <row r="2068" spans="1:1" x14ac:dyDescent="0.2">
      <c r="A2068" s="176"/>
    </row>
    <row r="2069" spans="1:1" x14ac:dyDescent="0.2">
      <c r="A2069" s="176"/>
    </row>
    <row r="2070" spans="1:1" x14ac:dyDescent="0.2">
      <c r="A2070" s="176"/>
    </row>
    <row r="2071" spans="1:1" x14ac:dyDescent="0.2">
      <c r="A2071" s="176"/>
    </row>
    <row r="2072" spans="1:1" x14ac:dyDescent="0.2">
      <c r="A2072" s="176"/>
    </row>
    <row r="2073" spans="1:1" x14ac:dyDescent="0.2">
      <c r="A2073" s="176"/>
    </row>
    <row r="2074" spans="1:1" x14ac:dyDescent="0.2">
      <c r="A2074" s="176"/>
    </row>
    <row r="2075" spans="1:1" x14ac:dyDescent="0.2">
      <c r="A2075" s="176"/>
    </row>
    <row r="2076" spans="1:1" x14ac:dyDescent="0.2">
      <c r="A2076" s="176"/>
    </row>
    <row r="2077" spans="1:1" x14ac:dyDescent="0.2">
      <c r="A2077" s="176"/>
    </row>
    <row r="2078" spans="1:1" x14ac:dyDescent="0.2">
      <c r="A2078" s="176"/>
    </row>
    <row r="2079" spans="1:1" x14ac:dyDescent="0.2">
      <c r="A2079" s="176"/>
    </row>
    <row r="2080" spans="1:1" x14ac:dyDescent="0.2">
      <c r="A2080" s="176"/>
    </row>
    <row r="2081" spans="1:1" x14ac:dyDescent="0.2">
      <c r="A2081" s="176"/>
    </row>
    <row r="2082" spans="1:1" x14ac:dyDescent="0.2">
      <c r="A2082" s="176"/>
    </row>
    <row r="2083" spans="1:1" x14ac:dyDescent="0.2">
      <c r="A2083" s="176"/>
    </row>
    <row r="2084" spans="1:1" x14ac:dyDescent="0.2">
      <c r="A2084" s="176"/>
    </row>
    <row r="2085" spans="1:1" x14ac:dyDescent="0.2">
      <c r="A2085" s="176"/>
    </row>
    <row r="2086" spans="1:1" x14ac:dyDescent="0.2">
      <c r="A2086" s="176"/>
    </row>
    <row r="2087" spans="1:1" x14ac:dyDescent="0.2">
      <c r="A2087" s="176"/>
    </row>
    <row r="2088" spans="1:1" x14ac:dyDescent="0.2">
      <c r="A2088" s="176"/>
    </row>
    <row r="2089" spans="1:1" x14ac:dyDescent="0.2">
      <c r="A2089" s="176"/>
    </row>
    <row r="2090" spans="1:1" x14ac:dyDescent="0.2">
      <c r="A2090" s="176"/>
    </row>
    <row r="2091" spans="1:1" x14ac:dyDescent="0.2">
      <c r="A2091" s="176"/>
    </row>
    <row r="2092" spans="1:1" x14ac:dyDescent="0.2">
      <c r="A2092" s="176"/>
    </row>
    <row r="2093" spans="1:1" x14ac:dyDescent="0.2">
      <c r="A2093" s="176"/>
    </row>
    <row r="2094" spans="1:1" x14ac:dyDescent="0.2">
      <c r="A2094" s="176"/>
    </row>
    <row r="2095" spans="1:1" x14ac:dyDescent="0.2">
      <c r="A2095" s="176"/>
    </row>
    <row r="2096" spans="1:1" x14ac:dyDescent="0.2">
      <c r="A2096" s="176"/>
    </row>
    <row r="2097" spans="1:1" x14ac:dyDescent="0.2">
      <c r="A2097" s="176"/>
    </row>
    <row r="2098" spans="1:1" x14ac:dyDescent="0.2">
      <c r="A2098" s="176"/>
    </row>
    <row r="2099" spans="1:1" x14ac:dyDescent="0.2">
      <c r="A2099" s="176"/>
    </row>
    <row r="2100" spans="1:1" x14ac:dyDescent="0.2">
      <c r="A2100" s="176"/>
    </row>
    <row r="2101" spans="1:1" x14ac:dyDescent="0.2">
      <c r="A2101" s="176"/>
    </row>
    <row r="2102" spans="1:1" x14ac:dyDescent="0.2">
      <c r="A2102" s="176"/>
    </row>
    <row r="2103" spans="1:1" x14ac:dyDescent="0.2">
      <c r="A2103" s="176"/>
    </row>
    <row r="2104" spans="1:1" x14ac:dyDescent="0.2">
      <c r="A2104" s="176"/>
    </row>
    <row r="2105" spans="1:1" x14ac:dyDescent="0.2">
      <c r="A2105" s="176"/>
    </row>
    <row r="2106" spans="1:1" x14ac:dyDescent="0.2">
      <c r="A2106" s="176"/>
    </row>
    <row r="2107" spans="1:1" x14ac:dyDescent="0.2">
      <c r="A2107" s="176"/>
    </row>
    <row r="2108" spans="1:1" x14ac:dyDescent="0.2">
      <c r="A2108" s="176"/>
    </row>
    <row r="2109" spans="1:1" x14ac:dyDescent="0.2">
      <c r="A2109" s="176"/>
    </row>
    <row r="2110" spans="1:1" x14ac:dyDescent="0.2">
      <c r="A2110" s="176"/>
    </row>
    <row r="2111" spans="1:1" x14ac:dyDescent="0.2">
      <c r="A2111" s="176"/>
    </row>
    <row r="2112" spans="1:1" x14ac:dyDescent="0.2">
      <c r="A2112" s="176"/>
    </row>
    <row r="2113" spans="1:1" x14ac:dyDescent="0.2">
      <c r="A2113" s="176"/>
    </row>
    <row r="2114" spans="1:1" x14ac:dyDescent="0.2">
      <c r="A2114" s="176"/>
    </row>
    <row r="2115" spans="1:1" x14ac:dyDescent="0.2">
      <c r="A2115" s="176"/>
    </row>
    <row r="2116" spans="1:1" x14ac:dyDescent="0.2">
      <c r="A2116" s="176"/>
    </row>
    <row r="2117" spans="1:1" x14ac:dyDescent="0.2">
      <c r="A2117" s="176"/>
    </row>
    <row r="2118" spans="1:1" x14ac:dyDescent="0.2">
      <c r="A2118" s="176"/>
    </row>
    <row r="2119" spans="1:1" x14ac:dyDescent="0.2">
      <c r="A2119" s="176"/>
    </row>
    <row r="2120" spans="1:1" x14ac:dyDescent="0.2">
      <c r="A2120" s="176"/>
    </row>
    <row r="2121" spans="1:1" x14ac:dyDescent="0.2">
      <c r="A2121" s="176"/>
    </row>
    <row r="2122" spans="1:1" x14ac:dyDescent="0.2">
      <c r="A2122" s="176"/>
    </row>
    <row r="2123" spans="1:1" x14ac:dyDescent="0.2">
      <c r="A2123" s="176"/>
    </row>
    <row r="2124" spans="1:1" x14ac:dyDescent="0.2">
      <c r="A2124" s="176"/>
    </row>
    <row r="2125" spans="1:1" x14ac:dyDescent="0.2">
      <c r="A2125" s="176"/>
    </row>
    <row r="2126" spans="1:1" x14ac:dyDescent="0.2">
      <c r="A2126" s="176"/>
    </row>
    <row r="2127" spans="1:1" x14ac:dyDescent="0.2">
      <c r="A2127" s="176"/>
    </row>
    <row r="2128" spans="1:1" x14ac:dyDescent="0.2">
      <c r="A2128" s="176"/>
    </row>
    <row r="2129" spans="1:1" x14ac:dyDescent="0.2">
      <c r="A2129" s="176"/>
    </row>
    <row r="2130" spans="1:1" x14ac:dyDescent="0.2">
      <c r="A2130" s="176"/>
    </row>
    <row r="2131" spans="1:1" x14ac:dyDescent="0.2">
      <c r="A2131" s="176"/>
    </row>
    <row r="2132" spans="1:1" x14ac:dyDescent="0.2">
      <c r="A2132" s="176"/>
    </row>
    <row r="2133" spans="1:1" x14ac:dyDescent="0.2">
      <c r="A2133" s="176"/>
    </row>
    <row r="2134" spans="1:1" x14ac:dyDescent="0.2">
      <c r="A2134" s="176"/>
    </row>
    <row r="2135" spans="1:1" x14ac:dyDescent="0.2">
      <c r="A2135" s="176"/>
    </row>
    <row r="2136" spans="1:1" x14ac:dyDescent="0.2">
      <c r="A2136" s="176"/>
    </row>
    <row r="2137" spans="1:1" x14ac:dyDescent="0.2">
      <c r="A2137" s="176"/>
    </row>
    <row r="2138" spans="1:1" x14ac:dyDescent="0.2">
      <c r="A2138" s="176"/>
    </row>
    <row r="2139" spans="1:1" x14ac:dyDescent="0.2">
      <c r="A2139" s="176"/>
    </row>
    <row r="2140" spans="1:1" x14ac:dyDescent="0.2">
      <c r="A2140" s="176"/>
    </row>
    <row r="2141" spans="1:1" x14ac:dyDescent="0.2">
      <c r="A2141" s="176"/>
    </row>
    <row r="2142" spans="1:1" x14ac:dyDescent="0.2">
      <c r="A2142" s="176"/>
    </row>
    <row r="2143" spans="1:1" x14ac:dyDescent="0.2">
      <c r="A2143" s="176"/>
    </row>
    <row r="2144" spans="1:1" x14ac:dyDescent="0.2">
      <c r="A2144" s="176"/>
    </row>
    <row r="2145" spans="1:1" x14ac:dyDescent="0.2">
      <c r="A2145" s="176"/>
    </row>
    <row r="2146" spans="1:1" x14ac:dyDescent="0.2">
      <c r="A2146" s="176"/>
    </row>
    <row r="2147" spans="1:1" x14ac:dyDescent="0.2">
      <c r="A2147" s="176"/>
    </row>
    <row r="2148" spans="1:1" x14ac:dyDescent="0.2">
      <c r="A2148" s="176"/>
    </row>
    <row r="2149" spans="1:1" x14ac:dyDescent="0.2">
      <c r="A2149" s="176"/>
    </row>
    <row r="2150" spans="1:1" x14ac:dyDescent="0.2">
      <c r="A2150" s="176"/>
    </row>
    <row r="2151" spans="1:1" x14ac:dyDescent="0.2">
      <c r="A2151" s="176"/>
    </row>
    <row r="2152" spans="1:1" x14ac:dyDescent="0.2">
      <c r="A2152" s="176"/>
    </row>
    <row r="2153" spans="1:1" x14ac:dyDescent="0.2">
      <c r="A2153" s="176"/>
    </row>
    <row r="2154" spans="1:1" x14ac:dyDescent="0.2">
      <c r="A2154" s="176"/>
    </row>
    <row r="2155" spans="1:1" x14ac:dyDescent="0.2">
      <c r="A2155" s="176"/>
    </row>
    <row r="2156" spans="1:1" x14ac:dyDescent="0.2">
      <c r="A2156" s="176"/>
    </row>
    <row r="2157" spans="1:1" x14ac:dyDescent="0.2">
      <c r="A2157" s="176"/>
    </row>
    <row r="2158" spans="1:1" x14ac:dyDescent="0.2">
      <c r="A2158" s="176"/>
    </row>
    <row r="2159" spans="1:1" x14ac:dyDescent="0.2">
      <c r="A2159" s="176"/>
    </row>
    <row r="2160" spans="1:1" x14ac:dyDescent="0.2">
      <c r="A2160" s="176"/>
    </row>
    <row r="2161" spans="1:1" x14ac:dyDescent="0.2">
      <c r="A2161" s="176"/>
    </row>
    <row r="2162" spans="1:1" x14ac:dyDescent="0.2">
      <c r="A2162" s="176"/>
    </row>
    <row r="2163" spans="1:1" x14ac:dyDescent="0.2">
      <c r="A2163" s="176"/>
    </row>
    <row r="2164" spans="1:1" x14ac:dyDescent="0.2">
      <c r="A2164" s="176"/>
    </row>
    <row r="2165" spans="1:1" x14ac:dyDescent="0.2">
      <c r="A2165" s="176"/>
    </row>
    <row r="2166" spans="1:1" x14ac:dyDescent="0.2">
      <c r="A2166" s="176"/>
    </row>
    <row r="2167" spans="1:1" x14ac:dyDescent="0.2">
      <c r="A2167" s="176"/>
    </row>
    <row r="2168" spans="1:1" x14ac:dyDescent="0.2">
      <c r="A2168" s="176"/>
    </row>
    <row r="2169" spans="1:1" x14ac:dyDescent="0.2">
      <c r="A2169" s="176"/>
    </row>
    <row r="2170" spans="1:1" x14ac:dyDescent="0.2">
      <c r="A2170" s="176"/>
    </row>
    <row r="2171" spans="1:1" x14ac:dyDescent="0.2">
      <c r="A2171" s="176"/>
    </row>
    <row r="2172" spans="1:1" x14ac:dyDescent="0.2">
      <c r="A2172" s="176"/>
    </row>
    <row r="2173" spans="1:1" x14ac:dyDescent="0.2">
      <c r="A2173" s="176"/>
    </row>
    <row r="2174" spans="1:1" x14ac:dyDescent="0.2">
      <c r="A2174" s="176"/>
    </row>
    <row r="2175" spans="1:1" x14ac:dyDescent="0.2">
      <c r="A2175" s="176"/>
    </row>
    <row r="2176" spans="1:1" x14ac:dyDescent="0.2">
      <c r="A2176" s="176"/>
    </row>
    <row r="2177" spans="1:1" x14ac:dyDescent="0.2">
      <c r="A2177" s="176"/>
    </row>
    <row r="2178" spans="1:1" x14ac:dyDescent="0.2">
      <c r="A2178" s="176"/>
    </row>
    <row r="2179" spans="1:1" x14ac:dyDescent="0.2">
      <c r="A2179" s="176"/>
    </row>
    <row r="2180" spans="1:1" x14ac:dyDescent="0.2">
      <c r="A2180" s="176"/>
    </row>
    <row r="2181" spans="1:1" x14ac:dyDescent="0.2">
      <c r="A2181" s="176"/>
    </row>
    <row r="2182" spans="1:1" x14ac:dyDescent="0.2">
      <c r="A2182" s="176"/>
    </row>
    <row r="2183" spans="1:1" x14ac:dyDescent="0.2">
      <c r="A2183" s="176"/>
    </row>
    <row r="2184" spans="1:1" x14ac:dyDescent="0.2">
      <c r="A2184" s="176"/>
    </row>
    <row r="2185" spans="1:1" x14ac:dyDescent="0.2">
      <c r="A2185" s="176"/>
    </row>
    <row r="2186" spans="1:1" x14ac:dyDescent="0.2">
      <c r="A2186" s="176"/>
    </row>
    <row r="2187" spans="1:1" x14ac:dyDescent="0.2">
      <c r="A2187" s="176"/>
    </row>
    <row r="2188" spans="1:1" x14ac:dyDescent="0.2">
      <c r="A2188" s="176"/>
    </row>
    <row r="2189" spans="1:1" x14ac:dyDescent="0.2">
      <c r="A2189" s="176"/>
    </row>
    <row r="2190" spans="1:1" x14ac:dyDescent="0.2">
      <c r="A2190" s="176"/>
    </row>
    <row r="2191" spans="1:1" x14ac:dyDescent="0.2">
      <c r="A2191" s="176"/>
    </row>
    <row r="2192" spans="1:1" x14ac:dyDescent="0.2">
      <c r="A2192" s="176"/>
    </row>
    <row r="2193" spans="1:1" x14ac:dyDescent="0.2">
      <c r="A2193" s="176"/>
    </row>
    <row r="2194" spans="1:1" x14ac:dyDescent="0.2">
      <c r="A2194" s="176"/>
    </row>
    <row r="2195" spans="1:1" x14ac:dyDescent="0.2">
      <c r="A2195" s="176"/>
    </row>
    <row r="2196" spans="1:1" x14ac:dyDescent="0.2">
      <c r="A2196" s="176"/>
    </row>
    <row r="2197" spans="1:1" x14ac:dyDescent="0.2">
      <c r="A2197" s="176"/>
    </row>
    <row r="2198" spans="1:1" x14ac:dyDescent="0.2">
      <c r="A2198" s="176"/>
    </row>
    <row r="2199" spans="1:1" x14ac:dyDescent="0.2">
      <c r="A2199" s="176"/>
    </row>
    <row r="2200" spans="1:1" x14ac:dyDescent="0.2">
      <c r="A2200" s="176"/>
    </row>
    <row r="2201" spans="1:1" x14ac:dyDescent="0.2">
      <c r="A2201" s="176"/>
    </row>
    <row r="2202" spans="1:1" x14ac:dyDescent="0.2">
      <c r="A2202" s="176"/>
    </row>
    <row r="2203" spans="1:1" x14ac:dyDescent="0.2">
      <c r="A2203" s="176"/>
    </row>
    <row r="2204" spans="1:1" x14ac:dyDescent="0.2">
      <c r="A2204" s="176"/>
    </row>
    <row r="2205" spans="1:1" x14ac:dyDescent="0.2">
      <c r="A2205" s="176"/>
    </row>
    <row r="2206" spans="1:1" x14ac:dyDescent="0.2">
      <c r="A2206" s="176"/>
    </row>
    <row r="2207" spans="1:1" x14ac:dyDescent="0.2">
      <c r="A2207" s="176"/>
    </row>
    <row r="2208" spans="1:1" x14ac:dyDescent="0.2">
      <c r="A2208" s="176"/>
    </row>
    <row r="2209" spans="1:1" x14ac:dyDescent="0.2">
      <c r="A2209" s="176"/>
    </row>
    <row r="2210" spans="1:1" x14ac:dyDescent="0.2">
      <c r="A2210" s="176"/>
    </row>
    <row r="2211" spans="1:1" x14ac:dyDescent="0.2">
      <c r="A2211" s="176"/>
    </row>
    <row r="2212" spans="1:1" x14ac:dyDescent="0.2">
      <c r="A2212" s="176"/>
    </row>
    <row r="2213" spans="1:1" x14ac:dyDescent="0.2">
      <c r="A2213" s="176"/>
    </row>
    <row r="2214" spans="1:1" x14ac:dyDescent="0.2">
      <c r="A2214" s="176"/>
    </row>
    <row r="2215" spans="1:1" x14ac:dyDescent="0.2">
      <c r="A2215" s="176"/>
    </row>
    <row r="2216" spans="1:1" x14ac:dyDescent="0.2">
      <c r="A2216" s="176"/>
    </row>
    <row r="2217" spans="1:1" x14ac:dyDescent="0.2">
      <c r="A2217" s="176"/>
    </row>
    <row r="2218" spans="1:1" x14ac:dyDescent="0.2">
      <c r="A2218" s="176"/>
    </row>
    <row r="2219" spans="1:1" x14ac:dyDescent="0.2">
      <c r="A2219" s="176"/>
    </row>
    <row r="2220" spans="1:1" x14ac:dyDescent="0.2">
      <c r="A2220" s="176"/>
    </row>
    <row r="2221" spans="1:1" x14ac:dyDescent="0.2">
      <c r="A2221" s="176"/>
    </row>
    <row r="2222" spans="1:1" x14ac:dyDescent="0.2">
      <c r="A2222" s="176"/>
    </row>
    <row r="2223" spans="1:1" x14ac:dyDescent="0.2">
      <c r="A2223" s="176"/>
    </row>
    <row r="2224" spans="1:1" x14ac:dyDescent="0.2">
      <c r="A2224" s="176"/>
    </row>
    <row r="2225" spans="1:1" x14ac:dyDescent="0.2">
      <c r="A2225" s="176"/>
    </row>
    <row r="2226" spans="1:1" x14ac:dyDescent="0.2">
      <c r="A2226" s="176"/>
    </row>
    <row r="2227" spans="1:1" x14ac:dyDescent="0.2">
      <c r="A2227" s="176"/>
    </row>
    <row r="2228" spans="1:1" x14ac:dyDescent="0.2">
      <c r="A2228" s="176"/>
    </row>
    <row r="2229" spans="1:1" x14ac:dyDescent="0.2">
      <c r="A2229" s="176"/>
    </row>
    <row r="2230" spans="1:1" x14ac:dyDescent="0.2">
      <c r="A2230" s="176"/>
    </row>
    <row r="2231" spans="1:1" x14ac:dyDescent="0.2">
      <c r="A2231" s="176"/>
    </row>
    <row r="2232" spans="1:1" x14ac:dyDescent="0.2">
      <c r="A2232" s="176"/>
    </row>
    <row r="2233" spans="1:1" x14ac:dyDescent="0.2">
      <c r="A2233" s="176"/>
    </row>
    <row r="2234" spans="1:1" x14ac:dyDescent="0.2">
      <c r="A2234" s="176"/>
    </row>
    <row r="2235" spans="1:1" x14ac:dyDescent="0.2">
      <c r="A2235" s="176"/>
    </row>
    <row r="2236" spans="1:1" x14ac:dyDescent="0.2">
      <c r="A2236" s="176"/>
    </row>
    <row r="2237" spans="1:1" x14ac:dyDescent="0.2">
      <c r="A2237" s="176"/>
    </row>
    <row r="2238" spans="1:1" x14ac:dyDescent="0.2">
      <c r="A2238" s="176"/>
    </row>
    <row r="2239" spans="1:1" x14ac:dyDescent="0.2">
      <c r="A2239" s="176"/>
    </row>
    <row r="2240" spans="1:1" x14ac:dyDescent="0.2">
      <c r="A2240" s="176"/>
    </row>
    <row r="2241" spans="1:1" x14ac:dyDescent="0.2">
      <c r="A2241" s="176"/>
    </row>
    <row r="2242" spans="1:1" x14ac:dyDescent="0.2">
      <c r="A2242" s="176"/>
    </row>
    <row r="2243" spans="1:1" x14ac:dyDescent="0.2">
      <c r="A2243" s="176"/>
    </row>
    <row r="2244" spans="1:1" x14ac:dyDescent="0.2">
      <c r="A2244" s="176"/>
    </row>
    <row r="2245" spans="1:1" x14ac:dyDescent="0.2">
      <c r="A2245" s="176"/>
    </row>
    <row r="2246" spans="1:1" x14ac:dyDescent="0.2">
      <c r="A2246" s="176"/>
    </row>
    <row r="2247" spans="1:1" x14ac:dyDescent="0.2">
      <c r="A2247" s="176"/>
    </row>
    <row r="2248" spans="1:1" x14ac:dyDescent="0.2">
      <c r="A2248" s="176"/>
    </row>
    <row r="2249" spans="1:1" x14ac:dyDescent="0.2">
      <c r="A2249" s="176"/>
    </row>
    <row r="2250" spans="1:1" x14ac:dyDescent="0.2">
      <c r="A2250" s="176"/>
    </row>
    <row r="2251" spans="1:1" x14ac:dyDescent="0.2">
      <c r="A2251" s="176"/>
    </row>
    <row r="2252" spans="1:1" x14ac:dyDescent="0.2">
      <c r="A2252" s="176"/>
    </row>
    <row r="2253" spans="1:1" x14ac:dyDescent="0.2">
      <c r="A2253" s="176"/>
    </row>
    <row r="2254" spans="1:1" x14ac:dyDescent="0.2">
      <c r="A2254" s="176"/>
    </row>
    <row r="2255" spans="1:1" x14ac:dyDescent="0.2">
      <c r="A2255" s="176"/>
    </row>
    <row r="2256" spans="1:1" x14ac:dyDescent="0.2">
      <c r="A2256" s="176"/>
    </row>
    <row r="2257" spans="1:1" x14ac:dyDescent="0.2">
      <c r="A2257" s="176"/>
    </row>
    <row r="2258" spans="1:1" x14ac:dyDescent="0.2">
      <c r="A2258" s="176"/>
    </row>
    <row r="2259" spans="1:1" x14ac:dyDescent="0.2">
      <c r="A2259" s="176"/>
    </row>
    <row r="2260" spans="1:1" x14ac:dyDescent="0.2">
      <c r="A2260" s="176"/>
    </row>
    <row r="2261" spans="1:1" x14ac:dyDescent="0.2">
      <c r="A2261" s="176"/>
    </row>
    <row r="2262" spans="1:1" x14ac:dyDescent="0.2">
      <c r="A2262" s="176"/>
    </row>
    <row r="2263" spans="1:1" x14ac:dyDescent="0.2">
      <c r="A2263" s="176"/>
    </row>
    <row r="2264" spans="1:1" x14ac:dyDescent="0.2">
      <c r="A2264" s="176"/>
    </row>
    <row r="2265" spans="1:1" x14ac:dyDescent="0.2">
      <c r="A2265" s="176"/>
    </row>
    <row r="2266" spans="1:1" x14ac:dyDescent="0.2">
      <c r="A2266" s="176"/>
    </row>
    <row r="2267" spans="1:1" x14ac:dyDescent="0.2">
      <c r="A2267" s="176"/>
    </row>
    <row r="2268" spans="1:1" x14ac:dyDescent="0.2">
      <c r="A2268" s="176"/>
    </row>
    <row r="2269" spans="1:1" x14ac:dyDescent="0.2">
      <c r="A2269" s="176"/>
    </row>
    <row r="2270" spans="1:1" x14ac:dyDescent="0.2">
      <c r="A2270" s="176"/>
    </row>
    <row r="2271" spans="1:1" x14ac:dyDescent="0.2">
      <c r="A2271" s="176"/>
    </row>
    <row r="2272" spans="1:1" x14ac:dyDescent="0.2">
      <c r="A2272" s="176"/>
    </row>
    <row r="2273" spans="1:1" x14ac:dyDescent="0.2">
      <c r="A2273" s="176"/>
    </row>
    <row r="2274" spans="1:1" x14ac:dyDescent="0.2">
      <c r="A2274" s="176"/>
    </row>
    <row r="2275" spans="1:1" x14ac:dyDescent="0.2">
      <c r="A2275" s="176"/>
    </row>
    <row r="2276" spans="1:1" x14ac:dyDescent="0.2">
      <c r="A2276" s="176"/>
    </row>
    <row r="2277" spans="1:1" x14ac:dyDescent="0.2">
      <c r="A2277" s="176"/>
    </row>
    <row r="2278" spans="1:1" x14ac:dyDescent="0.2">
      <c r="A2278" s="176"/>
    </row>
    <row r="2279" spans="1:1" x14ac:dyDescent="0.2">
      <c r="A2279" s="176"/>
    </row>
    <row r="2280" spans="1:1" x14ac:dyDescent="0.2">
      <c r="A2280" s="176"/>
    </row>
    <row r="2281" spans="1:1" x14ac:dyDescent="0.2">
      <c r="A2281" s="176"/>
    </row>
    <row r="2282" spans="1:1" x14ac:dyDescent="0.2">
      <c r="A2282" s="176"/>
    </row>
    <row r="2283" spans="1:1" x14ac:dyDescent="0.2">
      <c r="A2283" s="176"/>
    </row>
    <row r="2284" spans="1:1" x14ac:dyDescent="0.2">
      <c r="A2284" s="176"/>
    </row>
    <row r="2285" spans="1:1" x14ac:dyDescent="0.2">
      <c r="A2285" s="176"/>
    </row>
    <row r="2286" spans="1:1" x14ac:dyDescent="0.2">
      <c r="A2286" s="176"/>
    </row>
    <row r="2287" spans="1:1" x14ac:dyDescent="0.2">
      <c r="A2287" s="176"/>
    </row>
    <row r="2288" spans="1:1" x14ac:dyDescent="0.2">
      <c r="A2288" s="176"/>
    </row>
    <row r="2289" spans="1:1" x14ac:dyDescent="0.2">
      <c r="A2289" s="176"/>
    </row>
    <row r="2290" spans="1:1" x14ac:dyDescent="0.2">
      <c r="A2290" s="176"/>
    </row>
    <row r="2291" spans="1:1" x14ac:dyDescent="0.2">
      <c r="A2291" s="176"/>
    </row>
    <row r="2292" spans="1:1" x14ac:dyDescent="0.2">
      <c r="A2292" s="176"/>
    </row>
    <row r="2293" spans="1:1" x14ac:dyDescent="0.2">
      <c r="A2293" s="176"/>
    </row>
    <row r="2294" spans="1:1" x14ac:dyDescent="0.2">
      <c r="A2294" s="176"/>
    </row>
    <row r="2295" spans="1:1" x14ac:dyDescent="0.2">
      <c r="A2295" s="176"/>
    </row>
    <row r="2296" spans="1:1" x14ac:dyDescent="0.2">
      <c r="A2296" s="176"/>
    </row>
    <row r="2297" spans="1:1" x14ac:dyDescent="0.2">
      <c r="A2297" s="176"/>
    </row>
    <row r="2298" spans="1:1" x14ac:dyDescent="0.2">
      <c r="A2298" s="176"/>
    </row>
    <row r="2299" spans="1:1" x14ac:dyDescent="0.2">
      <c r="A2299" s="176"/>
    </row>
    <row r="2300" spans="1:1" x14ac:dyDescent="0.2">
      <c r="A2300" s="176"/>
    </row>
    <row r="2301" spans="1:1" x14ac:dyDescent="0.2">
      <c r="A2301" s="176"/>
    </row>
    <row r="2302" spans="1:1" x14ac:dyDescent="0.2">
      <c r="A2302" s="176"/>
    </row>
    <row r="2303" spans="1:1" x14ac:dyDescent="0.2">
      <c r="A2303" s="176"/>
    </row>
    <row r="2304" spans="1:1" x14ac:dyDescent="0.2">
      <c r="A2304" s="176"/>
    </row>
    <row r="2305" spans="1:1" x14ac:dyDescent="0.2">
      <c r="A2305" s="176"/>
    </row>
    <row r="2306" spans="1:1" x14ac:dyDescent="0.2">
      <c r="A2306" s="176"/>
    </row>
    <row r="2307" spans="1:1" x14ac:dyDescent="0.2">
      <c r="A2307" s="176"/>
    </row>
    <row r="2308" spans="1:1" x14ac:dyDescent="0.2">
      <c r="A2308" s="176"/>
    </row>
    <row r="2309" spans="1:1" x14ac:dyDescent="0.2">
      <c r="A2309" s="176"/>
    </row>
    <row r="2310" spans="1:1" x14ac:dyDescent="0.2">
      <c r="A2310" s="176"/>
    </row>
    <row r="2311" spans="1:1" x14ac:dyDescent="0.2">
      <c r="A2311" s="176"/>
    </row>
    <row r="2312" spans="1:1" x14ac:dyDescent="0.2">
      <c r="A2312" s="176"/>
    </row>
    <row r="2313" spans="1:1" x14ac:dyDescent="0.2">
      <c r="A2313" s="176"/>
    </row>
    <row r="2314" spans="1:1" x14ac:dyDescent="0.2">
      <c r="A2314" s="176"/>
    </row>
    <row r="2315" spans="1:1" x14ac:dyDescent="0.2">
      <c r="A2315" s="176"/>
    </row>
    <row r="2316" spans="1:1" x14ac:dyDescent="0.2">
      <c r="A2316" s="176"/>
    </row>
    <row r="2317" spans="1:1" x14ac:dyDescent="0.2">
      <c r="A2317" s="176"/>
    </row>
    <row r="2318" spans="1:1" x14ac:dyDescent="0.2">
      <c r="A2318" s="176"/>
    </row>
    <row r="2319" spans="1:1" x14ac:dyDescent="0.2">
      <c r="A2319" s="176"/>
    </row>
    <row r="2320" spans="1:1" x14ac:dyDescent="0.2">
      <c r="A2320" s="176"/>
    </row>
    <row r="2321" spans="1:1" x14ac:dyDescent="0.2">
      <c r="A2321" s="176"/>
    </row>
    <row r="2322" spans="1:1" x14ac:dyDescent="0.2">
      <c r="A2322" s="176"/>
    </row>
    <row r="2323" spans="1:1" x14ac:dyDescent="0.2">
      <c r="A2323" s="176"/>
    </row>
    <row r="2324" spans="1:1" x14ac:dyDescent="0.2">
      <c r="A2324" s="176"/>
    </row>
    <row r="2325" spans="1:1" x14ac:dyDescent="0.2">
      <c r="A2325" s="176"/>
    </row>
    <row r="2326" spans="1:1" x14ac:dyDescent="0.2">
      <c r="A2326" s="176"/>
    </row>
    <row r="2327" spans="1:1" x14ac:dyDescent="0.2">
      <c r="A2327" s="176"/>
    </row>
    <row r="2328" spans="1:1" x14ac:dyDescent="0.2">
      <c r="A2328" s="176"/>
    </row>
    <row r="2329" spans="1:1" x14ac:dyDescent="0.2">
      <c r="A2329" s="176"/>
    </row>
    <row r="2330" spans="1:1" x14ac:dyDescent="0.2">
      <c r="A2330" s="176"/>
    </row>
    <row r="2331" spans="1:1" x14ac:dyDescent="0.2">
      <c r="A2331" s="176"/>
    </row>
    <row r="2332" spans="1:1" x14ac:dyDescent="0.2">
      <c r="A2332" s="176"/>
    </row>
    <row r="2333" spans="1:1" x14ac:dyDescent="0.2">
      <c r="A2333" s="176"/>
    </row>
    <row r="2334" spans="1:1" x14ac:dyDescent="0.2">
      <c r="A2334" s="176"/>
    </row>
    <row r="2335" spans="1:1" x14ac:dyDescent="0.2">
      <c r="A2335" s="176"/>
    </row>
    <row r="2336" spans="1:1" x14ac:dyDescent="0.2">
      <c r="A2336" s="176"/>
    </row>
    <row r="2337" spans="1:1" x14ac:dyDescent="0.2">
      <c r="A2337" s="176"/>
    </row>
    <row r="2338" spans="1:1" x14ac:dyDescent="0.2">
      <c r="A2338" s="176"/>
    </row>
    <row r="2339" spans="1:1" x14ac:dyDescent="0.2">
      <c r="A2339" s="176"/>
    </row>
    <row r="2340" spans="1:1" x14ac:dyDescent="0.2">
      <c r="A2340" s="176"/>
    </row>
    <row r="2341" spans="1:1" x14ac:dyDescent="0.2">
      <c r="A2341" s="176"/>
    </row>
    <row r="2342" spans="1:1" x14ac:dyDescent="0.2">
      <c r="A2342" s="176"/>
    </row>
    <row r="2343" spans="1:1" x14ac:dyDescent="0.2">
      <c r="A2343" s="176"/>
    </row>
    <row r="2344" spans="1:1" x14ac:dyDescent="0.2">
      <c r="A2344" s="176"/>
    </row>
    <row r="2345" spans="1:1" x14ac:dyDescent="0.2">
      <c r="A2345" s="176"/>
    </row>
    <row r="2346" spans="1:1" x14ac:dyDescent="0.2">
      <c r="A2346" s="176"/>
    </row>
    <row r="2347" spans="1:1" x14ac:dyDescent="0.2">
      <c r="A2347" s="176"/>
    </row>
    <row r="2348" spans="1:1" x14ac:dyDescent="0.2">
      <c r="A2348" s="176"/>
    </row>
    <row r="2349" spans="1:1" x14ac:dyDescent="0.2">
      <c r="A2349" s="176"/>
    </row>
    <row r="2350" spans="1:1" x14ac:dyDescent="0.2">
      <c r="A2350" s="176"/>
    </row>
    <row r="2351" spans="1:1" x14ac:dyDescent="0.2">
      <c r="A2351" s="176"/>
    </row>
    <row r="2352" spans="1:1" x14ac:dyDescent="0.2">
      <c r="A2352" s="176"/>
    </row>
    <row r="2353" spans="1:1" x14ac:dyDescent="0.2">
      <c r="A2353" s="176"/>
    </row>
    <row r="2354" spans="1:1" x14ac:dyDescent="0.2">
      <c r="A2354" s="176"/>
    </row>
    <row r="2355" spans="1:1" x14ac:dyDescent="0.2">
      <c r="A2355" s="176"/>
    </row>
    <row r="2356" spans="1:1" x14ac:dyDescent="0.2">
      <c r="A2356" s="176"/>
    </row>
    <row r="2357" spans="1:1" x14ac:dyDescent="0.2">
      <c r="A2357" s="176"/>
    </row>
    <row r="2358" spans="1:1" x14ac:dyDescent="0.2">
      <c r="A2358" s="176"/>
    </row>
    <row r="2359" spans="1:1" x14ac:dyDescent="0.2">
      <c r="A2359" s="176"/>
    </row>
    <row r="2360" spans="1:1" x14ac:dyDescent="0.2">
      <c r="A2360" s="176"/>
    </row>
    <row r="2361" spans="1:1" x14ac:dyDescent="0.2">
      <c r="A2361" s="176"/>
    </row>
    <row r="2362" spans="1:1" x14ac:dyDescent="0.2">
      <c r="A2362" s="176"/>
    </row>
    <row r="2363" spans="1:1" x14ac:dyDescent="0.2">
      <c r="A2363" s="176"/>
    </row>
    <row r="2364" spans="1:1" x14ac:dyDescent="0.2">
      <c r="A2364" s="176"/>
    </row>
    <row r="2365" spans="1:1" x14ac:dyDescent="0.2">
      <c r="A2365" s="176"/>
    </row>
    <row r="2366" spans="1:1" x14ac:dyDescent="0.2">
      <c r="A2366" s="176"/>
    </row>
    <row r="2367" spans="1:1" x14ac:dyDescent="0.2">
      <c r="A2367" s="176"/>
    </row>
    <row r="2368" spans="1:1" x14ac:dyDescent="0.2">
      <c r="A2368" s="176"/>
    </row>
    <row r="2369" spans="1:1" x14ac:dyDescent="0.2">
      <c r="A2369" s="176"/>
    </row>
    <row r="2370" spans="1:1" x14ac:dyDescent="0.2">
      <c r="A2370" s="176"/>
    </row>
    <row r="2371" spans="1:1" x14ac:dyDescent="0.2">
      <c r="A2371" s="176"/>
    </row>
    <row r="2372" spans="1:1" x14ac:dyDescent="0.2">
      <c r="A2372" s="176"/>
    </row>
    <row r="2373" spans="1:1" x14ac:dyDescent="0.2">
      <c r="A2373" s="176"/>
    </row>
    <row r="2374" spans="1:1" x14ac:dyDescent="0.2">
      <c r="A2374" s="176"/>
    </row>
    <row r="2375" spans="1:1" x14ac:dyDescent="0.2">
      <c r="A2375" s="176"/>
    </row>
    <row r="2376" spans="1:1" x14ac:dyDescent="0.2">
      <c r="A2376" s="176"/>
    </row>
    <row r="2377" spans="1:1" x14ac:dyDescent="0.2">
      <c r="A2377" s="176"/>
    </row>
    <row r="2378" spans="1:1" x14ac:dyDescent="0.2">
      <c r="A2378" s="176"/>
    </row>
    <row r="2379" spans="1:1" x14ac:dyDescent="0.2">
      <c r="A2379" s="176"/>
    </row>
    <row r="2380" spans="1:1" x14ac:dyDescent="0.2">
      <c r="A2380" s="176"/>
    </row>
    <row r="2381" spans="1:1" x14ac:dyDescent="0.2">
      <c r="A2381" s="176"/>
    </row>
    <row r="2382" spans="1:1" x14ac:dyDescent="0.2">
      <c r="A2382" s="176"/>
    </row>
    <row r="2383" spans="1:1" x14ac:dyDescent="0.2">
      <c r="A2383" s="176"/>
    </row>
    <row r="2384" spans="1:1" x14ac:dyDescent="0.2">
      <c r="A2384" s="176"/>
    </row>
    <row r="2385" spans="1:1" x14ac:dyDescent="0.2">
      <c r="A2385" s="176"/>
    </row>
    <row r="2386" spans="1:1" x14ac:dyDescent="0.2">
      <c r="A2386" s="176"/>
    </row>
    <row r="2387" spans="1:1" x14ac:dyDescent="0.2">
      <c r="A2387" s="176"/>
    </row>
    <row r="2388" spans="1:1" x14ac:dyDescent="0.2">
      <c r="A2388" s="176"/>
    </row>
    <row r="2389" spans="1:1" x14ac:dyDescent="0.2">
      <c r="A2389" s="176"/>
    </row>
    <row r="2390" spans="1:1" x14ac:dyDescent="0.2">
      <c r="A2390" s="176"/>
    </row>
    <row r="2391" spans="1:1" x14ac:dyDescent="0.2">
      <c r="A2391" s="176"/>
    </row>
    <row r="2392" spans="1:1" x14ac:dyDescent="0.2">
      <c r="A2392" s="176"/>
    </row>
    <row r="2393" spans="1:1" x14ac:dyDescent="0.2">
      <c r="A2393" s="176"/>
    </row>
    <row r="2394" spans="1:1" x14ac:dyDescent="0.2">
      <c r="A2394" s="176"/>
    </row>
    <row r="2395" spans="1:1" x14ac:dyDescent="0.2">
      <c r="A2395" s="176"/>
    </row>
    <row r="2396" spans="1:1" x14ac:dyDescent="0.2">
      <c r="A2396" s="176"/>
    </row>
    <row r="2397" spans="1:1" x14ac:dyDescent="0.2">
      <c r="A2397" s="176"/>
    </row>
    <row r="2398" spans="1:1" x14ac:dyDescent="0.2">
      <c r="A2398" s="176"/>
    </row>
    <row r="2399" spans="1:1" x14ac:dyDescent="0.2">
      <c r="A2399" s="176"/>
    </row>
    <row r="2400" spans="1:1" x14ac:dyDescent="0.2">
      <c r="A2400" s="176"/>
    </row>
    <row r="2401" spans="1:1" x14ac:dyDescent="0.2">
      <c r="A2401" s="176"/>
    </row>
    <row r="2402" spans="1:1" x14ac:dyDescent="0.2">
      <c r="A2402" s="176"/>
    </row>
    <row r="2403" spans="1:1" x14ac:dyDescent="0.2">
      <c r="A2403" s="176"/>
    </row>
    <row r="2404" spans="1:1" x14ac:dyDescent="0.2">
      <c r="A2404" s="176"/>
    </row>
    <row r="2405" spans="1:1" x14ac:dyDescent="0.2">
      <c r="A2405" s="176"/>
    </row>
    <row r="2406" spans="1:1" x14ac:dyDescent="0.2">
      <c r="A2406" s="176"/>
    </row>
    <row r="2407" spans="1:1" x14ac:dyDescent="0.2">
      <c r="A2407" s="176"/>
    </row>
    <row r="2408" spans="1:1" x14ac:dyDescent="0.2">
      <c r="A2408" s="176"/>
    </row>
    <row r="2409" spans="1:1" x14ac:dyDescent="0.2">
      <c r="A2409" s="176"/>
    </row>
    <row r="2410" spans="1:1" x14ac:dyDescent="0.2">
      <c r="A2410" s="176"/>
    </row>
    <row r="2411" spans="1:1" x14ac:dyDescent="0.2">
      <c r="A2411" s="176"/>
    </row>
    <row r="2412" spans="1:1" x14ac:dyDescent="0.2">
      <c r="A2412" s="176"/>
    </row>
    <row r="2413" spans="1:1" x14ac:dyDescent="0.2">
      <c r="A2413" s="176"/>
    </row>
    <row r="2414" spans="1:1" x14ac:dyDescent="0.2">
      <c r="A2414" s="176"/>
    </row>
    <row r="2415" spans="1:1" x14ac:dyDescent="0.2">
      <c r="A2415" s="176"/>
    </row>
    <row r="2416" spans="1:1" x14ac:dyDescent="0.2">
      <c r="A2416" s="176"/>
    </row>
    <row r="2417" spans="1:1" x14ac:dyDescent="0.2">
      <c r="A2417" s="176"/>
    </row>
    <row r="2418" spans="1:1" x14ac:dyDescent="0.2">
      <c r="A2418" s="176"/>
    </row>
    <row r="2419" spans="1:1" x14ac:dyDescent="0.2">
      <c r="A2419" s="176"/>
    </row>
    <row r="2420" spans="1:1" x14ac:dyDescent="0.2">
      <c r="A2420" s="176"/>
    </row>
    <row r="2421" spans="1:1" x14ac:dyDescent="0.2">
      <c r="A2421" s="176"/>
    </row>
    <row r="2422" spans="1:1" x14ac:dyDescent="0.2">
      <c r="A2422" s="176"/>
    </row>
    <row r="2423" spans="1:1" x14ac:dyDescent="0.2">
      <c r="A2423" s="176"/>
    </row>
    <row r="2424" spans="1:1" x14ac:dyDescent="0.2">
      <c r="A2424" s="176"/>
    </row>
    <row r="2425" spans="1:1" x14ac:dyDescent="0.2">
      <c r="A2425" s="176"/>
    </row>
    <row r="2426" spans="1:1" x14ac:dyDescent="0.2">
      <c r="A2426" s="176"/>
    </row>
    <row r="2427" spans="1:1" x14ac:dyDescent="0.2">
      <c r="A2427" s="176"/>
    </row>
    <row r="2428" spans="1:1" x14ac:dyDescent="0.2">
      <c r="A2428" s="176"/>
    </row>
    <row r="2429" spans="1:1" x14ac:dyDescent="0.2">
      <c r="A2429" s="176"/>
    </row>
    <row r="2430" spans="1:1" x14ac:dyDescent="0.2">
      <c r="A2430" s="176"/>
    </row>
    <row r="2431" spans="1:1" x14ac:dyDescent="0.2">
      <c r="A2431" s="176"/>
    </row>
    <row r="2432" spans="1:1" x14ac:dyDescent="0.2">
      <c r="A2432" s="176"/>
    </row>
    <row r="2433" spans="1:1" x14ac:dyDescent="0.2">
      <c r="A2433" s="176"/>
    </row>
    <row r="2434" spans="1:1" x14ac:dyDescent="0.2">
      <c r="A2434" s="176"/>
    </row>
    <row r="2435" spans="1:1" x14ac:dyDescent="0.2">
      <c r="A2435" s="176"/>
    </row>
    <row r="2436" spans="1:1" x14ac:dyDescent="0.2">
      <c r="A2436" s="176"/>
    </row>
    <row r="2437" spans="1:1" x14ac:dyDescent="0.2">
      <c r="A2437" s="176"/>
    </row>
    <row r="2438" spans="1:1" x14ac:dyDescent="0.2">
      <c r="A2438" s="176"/>
    </row>
    <row r="2439" spans="1:1" x14ac:dyDescent="0.2">
      <c r="A2439" s="176"/>
    </row>
    <row r="2440" spans="1:1" x14ac:dyDescent="0.2">
      <c r="A2440" s="176"/>
    </row>
    <row r="2441" spans="1:1" x14ac:dyDescent="0.2">
      <c r="A2441" s="176"/>
    </row>
    <row r="2442" spans="1:1" x14ac:dyDescent="0.2">
      <c r="A2442" s="176"/>
    </row>
    <row r="2443" spans="1:1" x14ac:dyDescent="0.2">
      <c r="A2443" s="176"/>
    </row>
    <row r="2444" spans="1:1" x14ac:dyDescent="0.2">
      <c r="A2444" s="176"/>
    </row>
    <row r="2445" spans="1:1" x14ac:dyDescent="0.2">
      <c r="A2445" s="176"/>
    </row>
    <row r="2446" spans="1:1" x14ac:dyDescent="0.2">
      <c r="A2446" s="176"/>
    </row>
    <row r="2447" spans="1:1" x14ac:dyDescent="0.2">
      <c r="A2447" s="176"/>
    </row>
    <row r="2448" spans="1:1" x14ac:dyDescent="0.2">
      <c r="A2448" s="176"/>
    </row>
    <row r="2449" spans="1:1" x14ac:dyDescent="0.2">
      <c r="A2449" s="176"/>
    </row>
    <row r="2450" spans="1:1" x14ac:dyDescent="0.2">
      <c r="A2450" s="176"/>
    </row>
    <row r="2451" spans="1:1" x14ac:dyDescent="0.2">
      <c r="A2451" s="176"/>
    </row>
    <row r="2452" spans="1:1" x14ac:dyDescent="0.2">
      <c r="A2452" s="176"/>
    </row>
    <row r="2453" spans="1:1" x14ac:dyDescent="0.2">
      <c r="A2453" s="176"/>
    </row>
    <row r="2454" spans="1:1" x14ac:dyDescent="0.2">
      <c r="A2454" s="176"/>
    </row>
    <row r="2455" spans="1:1" x14ac:dyDescent="0.2">
      <c r="A2455" s="176"/>
    </row>
    <row r="2456" spans="1:1" x14ac:dyDescent="0.2">
      <c r="A2456" s="176"/>
    </row>
    <row r="2457" spans="1:1" x14ac:dyDescent="0.2">
      <c r="A2457" s="176"/>
    </row>
    <row r="2458" spans="1:1" x14ac:dyDescent="0.2">
      <c r="A2458" s="176"/>
    </row>
    <row r="2459" spans="1:1" x14ac:dyDescent="0.2">
      <c r="A2459" s="176"/>
    </row>
    <row r="2460" spans="1:1" x14ac:dyDescent="0.2">
      <c r="A2460" s="176"/>
    </row>
    <row r="2461" spans="1:1" x14ac:dyDescent="0.2">
      <c r="A2461" s="176"/>
    </row>
    <row r="2462" spans="1:1" x14ac:dyDescent="0.2">
      <c r="A2462" s="176"/>
    </row>
    <row r="2463" spans="1:1" x14ac:dyDescent="0.2">
      <c r="A2463" s="176"/>
    </row>
    <row r="2464" spans="1:1" x14ac:dyDescent="0.2">
      <c r="A2464" s="176"/>
    </row>
    <row r="2465" spans="1:1" x14ac:dyDescent="0.2">
      <c r="A2465" s="176"/>
    </row>
    <row r="2466" spans="1:1" x14ac:dyDescent="0.2">
      <c r="A2466" s="176"/>
    </row>
    <row r="2467" spans="1:1" x14ac:dyDescent="0.2">
      <c r="A2467" s="176"/>
    </row>
    <row r="2468" spans="1:1" x14ac:dyDescent="0.2">
      <c r="A2468" s="176"/>
    </row>
    <row r="2469" spans="1:1" x14ac:dyDescent="0.2">
      <c r="A2469" s="176"/>
    </row>
    <row r="2470" spans="1:1" x14ac:dyDescent="0.2">
      <c r="A2470" s="176"/>
    </row>
    <row r="2471" spans="1:1" x14ac:dyDescent="0.2">
      <c r="A2471" s="176"/>
    </row>
    <row r="2472" spans="1:1" x14ac:dyDescent="0.2">
      <c r="A2472" s="176"/>
    </row>
    <row r="2473" spans="1:1" x14ac:dyDescent="0.2">
      <c r="A2473" s="176"/>
    </row>
    <row r="2474" spans="1:1" x14ac:dyDescent="0.2">
      <c r="A2474" s="176"/>
    </row>
    <row r="2475" spans="1:1" x14ac:dyDescent="0.2">
      <c r="A2475" s="176"/>
    </row>
    <row r="2476" spans="1:1" x14ac:dyDescent="0.2">
      <c r="A2476" s="176"/>
    </row>
    <row r="2477" spans="1:1" x14ac:dyDescent="0.2">
      <c r="A2477" s="176"/>
    </row>
    <row r="2478" spans="1:1" x14ac:dyDescent="0.2">
      <c r="A2478" s="176"/>
    </row>
    <row r="2479" spans="1:1" x14ac:dyDescent="0.2">
      <c r="A2479" s="176"/>
    </row>
    <row r="2480" spans="1:1" x14ac:dyDescent="0.2">
      <c r="A2480" s="176"/>
    </row>
    <row r="2481" spans="1:1" x14ac:dyDescent="0.2">
      <c r="A2481" s="176"/>
    </row>
    <row r="2482" spans="1:1" x14ac:dyDescent="0.2">
      <c r="A2482" s="176"/>
    </row>
    <row r="2483" spans="1:1" x14ac:dyDescent="0.2">
      <c r="A2483" s="176"/>
    </row>
    <row r="2484" spans="1:1" x14ac:dyDescent="0.2">
      <c r="A2484" s="176"/>
    </row>
    <row r="2485" spans="1:1" x14ac:dyDescent="0.2">
      <c r="A2485" s="176"/>
    </row>
    <row r="2486" spans="1:1" x14ac:dyDescent="0.2">
      <c r="A2486" s="176"/>
    </row>
    <row r="2487" spans="1:1" x14ac:dyDescent="0.2">
      <c r="A2487" s="176"/>
    </row>
    <row r="2488" spans="1:1" x14ac:dyDescent="0.2">
      <c r="A2488" s="176"/>
    </row>
    <row r="2489" spans="1:1" x14ac:dyDescent="0.2">
      <c r="A2489" s="176"/>
    </row>
    <row r="2490" spans="1:1" x14ac:dyDescent="0.2">
      <c r="A2490" s="176"/>
    </row>
    <row r="2491" spans="1:1" x14ac:dyDescent="0.2">
      <c r="A2491" s="176"/>
    </row>
    <row r="2492" spans="1:1" x14ac:dyDescent="0.2">
      <c r="A2492" s="176"/>
    </row>
    <row r="2493" spans="1:1" x14ac:dyDescent="0.2">
      <c r="A2493" s="176"/>
    </row>
    <row r="2494" spans="1:1" x14ac:dyDescent="0.2">
      <c r="A2494" s="176"/>
    </row>
    <row r="2495" spans="1:1" x14ac:dyDescent="0.2">
      <c r="A2495" s="176"/>
    </row>
    <row r="2496" spans="1:1" x14ac:dyDescent="0.2">
      <c r="A2496" s="176"/>
    </row>
    <row r="2497" spans="1:1" x14ac:dyDescent="0.2">
      <c r="A2497" s="176"/>
    </row>
    <row r="2498" spans="1:1" x14ac:dyDescent="0.2">
      <c r="A2498" s="176"/>
    </row>
    <row r="2499" spans="1:1" x14ac:dyDescent="0.2">
      <c r="A2499" s="176"/>
    </row>
    <row r="2500" spans="1:1" x14ac:dyDescent="0.2">
      <c r="A2500" s="176"/>
    </row>
    <row r="2501" spans="1:1" x14ac:dyDescent="0.2">
      <c r="A2501" s="176"/>
    </row>
    <row r="2502" spans="1:1" x14ac:dyDescent="0.2">
      <c r="A2502" s="176"/>
    </row>
    <row r="2503" spans="1:1" x14ac:dyDescent="0.2">
      <c r="A2503" s="176"/>
    </row>
    <row r="2504" spans="1:1" x14ac:dyDescent="0.2">
      <c r="A2504" s="176"/>
    </row>
    <row r="2505" spans="1:1" x14ac:dyDescent="0.2">
      <c r="A2505" s="176"/>
    </row>
    <row r="2506" spans="1:1" x14ac:dyDescent="0.2">
      <c r="A2506" s="176"/>
    </row>
    <row r="2507" spans="1:1" x14ac:dyDescent="0.2">
      <c r="A2507" s="176"/>
    </row>
    <row r="2508" spans="1:1" x14ac:dyDescent="0.2">
      <c r="A2508" s="176"/>
    </row>
    <row r="2509" spans="1:1" x14ac:dyDescent="0.2">
      <c r="A2509" s="176"/>
    </row>
    <row r="2510" spans="1:1" x14ac:dyDescent="0.2">
      <c r="A2510" s="176"/>
    </row>
    <row r="2511" spans="1:1" x14ac:dyDescent="0.2">
      <c r="A2511" s="176"/>
    </row>
    <row r="2512" spans="1:1" x14ac:dyDescent="0.2">
      <c r="A2512" s="176"/>
    </row>
    <row r="2513" spans="1:1" x14ac:dyDescent="0.2">
      <c r="A2513" s="176"/>
    </row>
    <row r="2514" spans="1:1" x14ac:dyDescent="0.2">
      <c r="A2514" s="176"/>
    </row>
    <row r="2515" spans="1:1" x14ac:dyDescent="0.2">
      <c r="A2515" s="176"/>
    </row>
    <row r="2516" spans="1:1" x14ac:dyDescent="0.2">
      <c r="A2516" s="176"/>
    </row>
    <row r="2517" spans="1:1" x14ac:dyDescent="0.2">
      <c r="A2517" s="176"/>
    </row>
    <row r="2518" spans="1:1" x14ac:dyDescent="0.2">
      <c r="A2518" s="176"/>
    </row>
    <row r="2519" spans="1:1" x14ac:dyDescent="0.2">
      <c r="A2519" s="176"/>
    </row>
    <row r="2520" spans="1:1" x14ac:dyDescent="0.2">
      <c r="A2520" s="176"/>
    </row>
    <row r="2521" spans="1:1" x14ac:dyDescent="0.2">
      <c r="A2521" s="176"/>
    </row>
    <row r="2522" spans="1:1" x14ac:dyDescent="0.2">
      <c r="A2522" s="176"/>
    </row>
    <row r="2523" spans="1:1" x14ac:dyDescent="0.2">
      <c r="A2523" s="176"/>
    </row>
    <row r="2524" spans="1:1" x14ac:dyDescent="0.2">
      <c r="A2524" s="176"/>
    </row>
    <row r="2525" spans="1:1" x14ac:dyDescent="0.2">
      <c r="A2525" s="176"/>
    </row>
    <row r="2526" spans="1:1" x14ac:dyDescent="0.2">
      <c r="A2526" s="176"/>
    </row>
    <row r="2527" spans="1:1" x14ac:dyDescent="0.2">
      <c r="A2527" s="176"/>
    </row>
    <row r="2528" spans="1:1" x14ac:dyDescent="0.2">
      <c r="A2528" s="176"/>
    </row>
    <row r="2529" spans="1:1" x14ac:dyDescent="0.2">
      <c r="A2529" s="176"/>
    </row>
    <row r="2530" spans="1:1" x14ac:dyDescent="0.2">
      <c r="A2530" s="176"/>
    </row>
    <row r="2531" spans="1:1" x14ac:dyDescent="0.2">
      <c r="A2531" s="176"/>
    </row>
    <row r="2532" spans="1:1" x14ac:dyDescent="0.2">
      <c r="A2532" s="176"/>
    </row>
    <row r="2533" spans="1:1" x14ac:dyDescent="0.2">
      <c r="A2533" s="176"/>
    </row>
    <row r="2534" spans="1:1" x14ac:dyDescent="0.2">
      <c r="A2534" s="176"/>
    </row>
    <row r="2535" spans="1:1" x14ac:dyDescent="0.2">
      <c r="A2535" s="176"/>
    </row>
    <row r="2536" spans="1:1" x14ac:dyDescent="0.2">
      <c r="A2536" s="176"/>
    </row>
    <row r="2537" spans="1:1" x14ac:dyDescent="0.2">
      <c r="A2537" s="176"/>
    </row>
    <row r="2538" spans="1:1" x14ac:dyDescent="0.2">
      <c r="A2538" s="176"/>
    </row>
    <row r="2539" spans="1:1" x14ac:dyDescent="0.2">
      <c r="A2539" s="176"/>
    </row>
    <row r="2540" spans="1:1" x14ac:dyDescent="0.2">
      <c r="A2540" s="176"/>
    </row>
    <row r="2541" spans="1:1" x14ac:dyDescent="0.2">
      <c r="A2541" s="176"/>
    </row>
    <row r="2542" spans="1:1" x14ac:dyDescent="0.2">
      <c r="A2542" s="176"/>
    </row>
    <row r="2543" spans="1:1" x14ac:dyDescent="0.2">
      <c r="A2543" s="176"/>
    </row>
    <row r="2544" spans="1:1" x14ac:dyDescent="0.2">
      <c r="A2544" s="176"/>
    </row>
    <row r="2545" spans="1:1" x14ac:dyDescent="0.2">
      <c r="A2545" s="176"/>
    </row>
    <row r="2546" spans="1:1" x14ac:dyDescent="0.2">
      <c r="A2546" s="176"/>
    </row>
    <row r="2547" spans="1:1" x14ac:dyDescent="0.2">
      <c r="A2547" s="176"/>
    </row>
    <row r="2548" spans="1:1" x14ac:dyDescent="0.2">
      <c r="A2548" s="176"/>
    </row>
    <row r="2549" spans="1:1" x14ac:dyDescent="0.2">
      <c r="A2549" s="176"/>
    </row>
    <row r="2550" spans="1:1" x14ac:dyDescent="0.2">
      <c r="A2550" s="176"/>
    </row>
    <row r="2551" spans="1:1" x14ac:dyDescent="0.2">
      <c r="A2551" s="176"/>
    </row>
    <row r="2552" spans="1:1" x14ac:dyDescent="0.2">
      <c r="A2552" s="176"/>
    </row>
    <row r="2553" spans="1:1" x14ac:dyDescent="0.2">
      <c r="A2553" s="176"/>
    </row>
    <row r="2554" spans="1:1" x14ac:dyDescent="0.2">
      <c r="A2554" s="176"/>
    </row>
    <row r="2555" spans="1:1" x14ac:dyDescent="0.2">
      <c r="A2555" s="176"/>
    </row>
    <row r="2556" spans="1:1" x14ac:dyDescent="0.2">
      <c r="A2556" s="176"/>
    </row>
    <row r="2557" spans="1:1" x14ac:dyDescent="0.2">
      <c r="A2557" s="176"/>
    </row>
    <row r="2558" spans="1:1" x14ac:dyDescent="0.2">
      <c r="A2558" s="176"/>
    </row>
    <row r="2559" spans="1:1" x14ac:dyDescent="0.2">
      <c r="A2559" s="176"/>
    </row>
    <row r="2560" spans="1:1" x14ac:dyDescent="0.2">
      <c r="A2560" s="176"/>
    </row>
    <row r="2561" spans="1:1" x14ac:dyDescent="0.2">
      <c r="A2561" s="176"/>
    </row>
    <row r="2562" spans="1:1" x14ac:dyDescent="0.2">
      <c r="A2562" s="176"/>
    </row>
    <row r="2563" spans="1:1" x14ac:dyDescent="0.2">
      <c r="A2563" s="176"/>
    </row>
    <row r="2564" spans="1:1" x14ac:dyDescent="0.2">
      <c r="A2564" s="176"/>
    </row>
    <row r="2565" spans="1:1" x14ac:dyDescent="0.2">
      <c r="A2565" s="176"/>
    </row>
    <row r="2566" spans="1:1" x14ac:dyDescent="0.2">
      <c r="A2566" s="176"/>
    </row>
    <row r="2567" spans="1:1" x14ac:dyDescent="0.2">
      <c r="A2567" s="176"/>
    </row>
    <row r="2568" spans="1:1" x14ac:dyDescent="0.2">
      <c r="A2568" s="176"/>
    </row>
    <row r="2569" spans="1:1" x14ac:dyDescent="0.2">
      <c r="A2569" s="176"/>
    </row>
    <row r="2570" spans="1:1" x14ac:dyDescent="0.2">
      <c r="A2570" s="176"/>
    </row>
    <row r="2571" spans="1:1" x14ac:dyDescent="0.2">
      <c r="A2571" s="176"/>
    </row>
    <row r="2572" spans="1:1" x14ac:dyDescent="0.2">
      <c r="A2572" s="176"/>
    </row>
    <row r="2573" spans="1:1" x14ac:dyDescent="0.2">
      <c r="A2573" s="176"/>
    </row>
    <row r="2574" spans="1:1" x14ac:dyDescent="0.2">
      <c r="A2574" s="176"/>
    </row>
    <row r="2575" spans="1:1" x14ac:dyDescent="0.2">
      <c r="A2575" s="176"/>
    </row>
    <row r="2576" spans="1:1" x14ac:dyDescent="0.2">
      <c r="A2576" s="176"/>
    </row>
    <row r="2577" spans="1:1" x14ac:dyDescent="0.2">
      <c r="A2577" s="176"/>
    </row>
    <row r="2578" spans="1:1" x14ac:dyDescent="0.2">
      <c r="A2578" s="176"/>
    </row>
    <row r="2579" spans="1:1" x14ac:dyDescent="0.2">
      <c r="A2579" s="176"/>
    </row>
    <row r="2580" spans="1:1" x14ac:dyDescent="0.2">
      <c r="A2580" s="176"/>
    </row>
    <row r="2581" spans="1:1" x14ac:dyDescent="0.2">
      <c r="A2581" s="176"/>
    </row>
    <row r="2582" spans="1:1" x14ac:dyDescent="0.2">
      <c r="A2582" s="176"/>
    </row>
    <row r="2583" spans="1:1" x14ac:dyDescent="0.2">
      <c r="A2583" s="176"/>
    </row>
    <row r="2584" spans="1:1" x14ac:dyDescent="0.2">
      <c r="A2584" s="176"/>
    </row>
    <row r="2585" spans="1:1" x14ac:dyDescent="0.2">
      <c r="A2585" s="176"/>
    </row>
    <row r="2586" spans="1:1" x14ac:dyDescent="0.2">
      <c r="A2586" s="176"/>
    </row>
    <row r="2587" spans="1:1" x14ac:dyDescent="0.2">
      <c r="A2587" s="176"/>
    </row>
    <row r="2588" spans="1:1" x14ac:dyDescent="0.2">
      <c r="A2588" s="176"/>
    </row>
    <row r="2589" spans="1:1" x14ac:dyDescent="0.2">
      <c r="A2589" s="176"/>
    </row>
    <row r="2590" spans="1:1" x14ac:dyDescent="0.2">
      <c r="A2590" s="176"/>
    </row>
    <row r="2591" spans="1:1" x14ac:dyDescent="0.2">
      <c r="A2591" s="176"/>
    </row>
    <row r="2592" spans="1:1" x14ac:dyDescent="0.2">
      <c r="A2592" s="176"/>
    </row>
    <row r="2593" spans="1:1" x14ac:dyDescent="0.2">
      <c r="A2593" s="176"/>
    </row>
    <row r="2594" spans="1:1" x14ac:dyDescent="0.2">
      <c r="A2594" s="176"/>
    </row>
    <row r="2595" spans="1:1" x14ac:dyDescent="0.2">
      <c r="A2595" s="176"/>
    </row>
    <row r="2596" spans="1:1" x14ac:dyDescent="0.2">
      <c r="A2596" s="176"/>
    </row>
    <row r="2597" spans="1:1" x14ac:dyDescent="0.2">
      <c r="A2597" s="176"/>
    </row>
    <row r="2598" spans="1:1" x14ac:dyDescent="0.2">
      <c r="A2598" s="176"/>
    </row>
    <row r="2599" spans="1:1" x14ac:dyDescent="0.2">
      <c r="A2599" s="176"/>
    </row>
    <row r="2600" spans="1:1" x14ac:dyDescent="0.2">
      <c r="A2600" s="176"/>
    </row>
    <row r="2601" spans="1:1" x14ac:dyDescent="0.2">
      <c r="A2601" s="176"/>
    </row>
    <row r="2602" spans="1:1" x14ac:dyDescent="0.2">
      <c r="A2602" s="176"/>
    </row>
    <row r="2603" spans="1:1" x14ac:dyDescent="0.2">
      <c r="A2603" s="176"/>
    </row>
    <row r="2604" spans="1:1" x14ac:dyDescent="0.2">
      <c r="A2604" s="176"/>
    </row>
    <row r="2605" spans="1:1" x14ac:dyDescent="0.2">
      <c r="A2605" s="176"/>
    </row>
    <row r="2606" spans="1:1" x14ac:dyDescent="0.2">
      <c r="A2606" s="176"/>
    </row>
    <row r="2607" spans="1:1" x14ac:dyDescent="0.2">
      <c r="A2607" s="176"/>
    </row>
    <row r="2608" spans="1:1" x14ac:dyDescent="0.2">
      <c r="A2608" s="176"/>
    </row>
    <row r="2609" spans="1:1" x14ac:dyDescent="0.2">
      <c r="A2609" s="176"/>
    </row>
    <row r="2610" spans="1:1" x14ac:dyDescent="0.2">
      <c r="A2610" s="176"/>
    </row>
    <row r="2611" spans="1:1" x14ac:dyDescent="0.2">
      <c r="A2611" s="176"/>
    </row>
    <row r="2612" spans="1:1" x14ac:dyDescent="0.2">
      <c r="A2612" s="176"/>
    </row>
    <row r="2613" spans="1:1" x14ac:dyDescent="0.2">
      <c r="A2613" s="176"/>
    </row>
    <row r="2614" spans="1:1" x14ac:dyDescent="0.2">
      <c r="A2614" s="176"/>
    </row>
    <row r="2615" spans="1:1" x14ac:dyDescent="0.2">
      <c r="A2615" s="176"/>
    </row>
    <row r="2616" spans="1:1" x14ac:dyDescent="0.2">
      <c r="A2616" s="176"/>
    </row>
    <row r="2617" spans="1:1" x14ac:dyDescent="0.2">
      <c r="A2617" s="176"/>
    </row>
    <row r="2618" spans="1:1" x14ac:dyDescent="0.2">
      <c r="A2618" s="176"/>
    </row>
    <row r="2619" spans="1:1" x14ac:dyDescent="0.2">
      <c r="A2619" s="176"/>
    </row>
    <row r="2620" spans="1:1" x14ac:dyDescent="0.2">
      <c r="A2620" s="176"/>
    </row>
    <row r="2621" spans="1:1" x14ac:dyDescent="0.2">
      <c r="A2621" s="176"/>
    </row>
    <row r="2622" spans="1:1" x14ac:dyDescent="0.2">
      <c r="A2622" s="176"/>
    </row>
    <row r="2623" spans="1:1" x14ac:dyDescent="0.2">
      <c r="A2623" s="176"/>
    </row>
    <row r="2624" spans="1:1" x14ac:dyDescent="0.2">
      <c r="A2624" s="176"/>
    </row>
    <row r="2625" spans="1:1" x14ac:dyDescent="0.2">
      <c r="A2625" s="176"/>
    </row>
    <row r="2626" spans="1:1" x14ac:dyDescent="0.2">
      <c r="A2626" s="176"/>
    </row>
    <row r="2627" spans="1:1" x14ac:dyDescent="0.2">
      <c r="A2627" s="176"/>
    </row>
    <row r="2628" spans="1:1" x14ac:dyDescent="0.2">
      <c r="A2628" s="176"/>
    </row>
    <row r="2629" spans="1:1" x14ac:dyDescent="0.2">
      <c r="A2629" s="176"/>
    </row>
    <row r="2630" spans="1:1" x14ac:dyDescent="0.2">
      <c r="A2630" s="176"/>
    </row>
    <row r="2631" spans="1:1" x14ac:dyDescent="0.2">
      <c r="A2631" s="176"/>
    </row>
    <row r="2632" spans="1:1" x14ac:dyDescent="0.2">
      <c r="A2632" s="176"/>
    </row>
    <row r="2633" spans="1:1" x14ac:dyDescent="0.2">
      <c r="A2633" s="176"/>
    </row>
    <row r="2634" spans="1:1" x14ac:dyDescent="0.2">
      <c r="A2634" s="176"/>
    </row>
    <row r="2635" spans="1:1" x14ac:dyDescent="0.2">
      <c r="A2635" s="176"/>
    </row>
    <row r="2636" spans="1:1" x14ac:dyDescent="0.2">
      <c r="A2636" s="176"/>
    </row>
    <row r="2637" spans="1:1" x14ac:dyDescent="0.2">
      <c r="A2637" s="176"/>
    </row>
    <row r="2638" spans="1:1" x14ac:dyDescent="0.2">
      <c r="A2638" s="176"/>
    </row>
    <row r="2639" spans="1:1" x14ac:dyDescent="0.2">
      <c r="A2639" s="176"/>
    </row>
    <row r="2640" spans="1:1" x14ac:dyDescent="0.2">
      <c r="A2640" s="176"/>
    </row>
    <row r="2641" spans="1:1" x14ac:dyDescent="0.2">
      <c r="A2641" s="176"/>
    </row>
    <row r="2642" spans="1:1" x14ac:dyDescent="0.2">
      <c r="A2642" s="176"/>
    </row>
    <row r="2643" spans="1:1" x14ac:dyDescent="0.2">
      <c r="A2643" s="176"/>
    </row>
    <row r="2644" spans="1:1" x14ac:dyDescent="0.2">
      <c r="A2644" s="176"/>
    </row>
    <row r="2645" spans="1:1" x14ac:dyDescent="0.2">
      <c r="A2645" s="176"/>
    </row>
    <row r="2646" spans="1:1" x14ac:dyDescent="0.2">
      <c r="A2646" s="176"/>
    </row>
    <row r="2647" spans="1:1" x14ac:dyDescent="0.2">
      <c r="A2647" s="176"/>
    </row>
    <row r="2648" spans="1:1" x14ac:dyDescent="0.2">
      <c r="A2648" s="176"/>
    </row>
    <row r="2649" spans="1:1" x14ac:dyDescent="0.2">
      <c r="A2649" s="176"/>
    </row>
    <row r="2650" spans="1:1" x14ac:dyDescent="0.2">
      <c r="A2650" s="176"/>
    </row>
    <row r="2651" spans="1:1" x14ac:dyDescent="0.2">
      <c r="A2651" s="176"/>
    </row>
    <row r="2652" spans="1:1" x14ac:dyDescent="0.2">
      <c r="A2652" s="176"/>
    </row>
    <row r="2653" spans="1:1" x14ac:dyDescent="0.2">
      <c r="A2653" s="176"/>
    </row>
    <row r="2654" spans="1:1" x14ac:dyDescent="0.2">
      <c r="A2654" s="176"/>
    </row>
    <row r="2655" spans="1:1" x14ac:dyDescent="0.2">
      <c r="A2655" s="176"/>
    </row>
    <row r="2656" spans="1:1" x14ac:dyDescent="0.2">
      <c r="A2656" s="176"/>
    </row>
    <row r="2657" spans="1:1" x14ac:dyDescent="0.2">
      <c r="A2657" s="176"/>
    </row>
    <row r="2658" spans="1:1" x14ac:dyDescent="0.2">
      <c r="A2658" s="176"/>
    </row>
    <row r="2659" spans="1:1" x14ac:dyDescent="0.2">
      <c r="A2659" s="176"/>
    </row>
    <row r="2660" spans="1:1" x14ac:dyDescent="0.2">
      <c r="A2660" s="176"/>
    </row>
    <row r="2661" spans="1:1" x14ac:dyDescent="0.2">
      <c r="A2661" s="176"/>
    </row>
    <row r="2662" spans="1:1" x14ac:dyDescent="0.2">
      <c r="A2662" s="176"/>
    </row>
    <row r="2663" spans="1:1" x14ac:dyDescent="0.2">
      <c r="A2663" s="176"/>
    </row>
    <row r="2664" spans="1:1" x14ac:dyDescent="0.2">
      <c r="A2664" s="176"/>
    </row>
    <row r="2665" spans="1:1" x14ac:dyDescent="0.2">
      <c r="A2665" s="176"/>
    </row>
    <row r="2666" spans="1:1" x14ac:dyDescent="0.2">
      <c r="A2666" s="176"/>
    </row>
    <row r="2667" spans="1:1" x14ac:dyDescent="0.2">
      <c r="A2667" s="176"/>
    </row>
    <row r="2668" spans="1:1" x14ac:dyDescent="0.2">
      <c r="A2668" s="176"/>
    </row>
    <row r="2669" spans="1:1" x14ac:dyDescent="0.2">
      <c r="A2669" s="176"/>
    </row>
    <row r="2670" spans="1:1" x14ac:dyDescent="0.2">
      <c r="A2670" s="176"/>
    </row>
    <row r="2671" spans="1:1" x14ac:dyDescent="0.2">
      <c r="A2671" s="176"/>
    </row>
    <row r="2672" spans="1:1" x14ac:dyDescent="0.2">
      <c r="A2672" s="176"/>
    </row>
    <row r="2673" spans="1:1" x14ac:dyDescent="0.2">
      <c r="A2673" s="176"/>
    </row>
    <row r="2674" spans="1:1" x14ac:dyDescent="0.2">
      <c r="A2674" s="176"/>
    </row>
    <row r="2675" spans="1:1" x14ac:dyDescent="0.2">
      <c r="A2675" s="176"/>
    </row>
    <row r="2676" spans="1:1" x14ac:dyDescent="0.2">
      <c r="A2676" s="176"/>
    </row>
    <row r="2677" spans="1:1" x14ac:dyDescent="0.2">
      <c r="A2677" s="176"/>
    </row>
    <row r="2678" spans="1:1" x14ac:dyDescent="0.2">
      <c r="A2678" s="176"/>
    </row>
    <row r="2679" spans="1:1" x14ac:dyDescent="0.2">
      <c r="A2679" s="176"/>
    </row>
    <row r="2680" spans="1:1" x14ac:dyDescent="0.2">
      <c r="A2680" s="176"/>
    </row>
    <row r="2681" spans="1:1" x14ac:dyDescent="0.2">
      <c r="A2681" s="176"/>
    </row>
    <row r="2682" spans="1:1" x14ac:dyDescent="0.2">
      <c r="A2682" s="176"/>
    </row>
    <row r="2683" spans="1:1" x14ac:dyDescent="0.2">
      <c r="A2683" s="176"/>
    </row>
    <row r="2684" spans="1:1" x14ac:dyDescent="0.2">
      <c r="A2684" s="176"/>
    </row>
    <row r="2685" spans="1:1" x14ac:dyDescent="0.2">
      <c r="A2685" s="176"/>
    </row>
    <row r="2686" spans="1:1" x14ac:dyDescent="0.2">
      <c r="A2686" s="176"/>
    </row>
    <row r="2687" spans="1:1" x14ac:dyDescent="0.2">
      <c r="A2687" s="176"/>
    </row>
    <row r="2688" spans="1:1" x14ac:dyDescent="0.2">
      <c r="A2688" s="176"/>
    </row>
    <row r="2689" spans="1:1" x14ac:dyDescent="0.2">
      <c r="A2689" s="176"/>
    </row>
    <row r="2690" spans="1:1" x14ac:dyDescent="0.2">
      <c r="A2690" s="176"/>
    </row>
    <row r="2691" spans="1:1" x14ac:dyDescent="0.2">
      <c r="A2691" s="176"/>
    </row>
    <row r="2692" spans="1:1" x14ac:dyDescent="0.2">
      <c r="A2692" s="176"/>
    </row>
    <row r="2693" spans="1:1" x14ac:dyDescent="0.2">
      <c r="A2693" s="176"/>
    </row>
    <row r="2694" spans="1:1" x14ac:dyDescent="0.2">
      <c r="A2694" s="176"/>
    </row>
    <row r="2695" spans="1:1" x14ac:dyDescent="0.2">
      <c r="A2695" s="176"/>
    </row>
    <row r="2696" spans="1:1" x14ac:dyDescent="0.2">
      <c r="A2696" s="176"/>
    </row>
    <row r="2697" spans="1:1" x14ac:dyDescent="0.2">
      <c r="A2697" s="176"/>
    </row>
    <row r="2698" spans="1:1" x14ac:dyDescent="0.2">
      <c r="A2698" s="176"/>
    </row>
    <row r="2699" spans="1:1" x14ac:dyDescent="0.2">
      <c r="A2699" s="176"/>
    </row>
    <row r="2700" spans="1:1" x14ac:dyDescent="0.2">
      <c r="A2700" s="176"/>
    </row>
    <row r="2701" spans="1:1" x14ac:dyDescent="0.2">
      <c r="A2701" s="176"/>
    </row>
    <row r="2702" spans="1:1" x14ac:dyDescent="0.2">
      <c r="A2702" s="176"/>
    </row>
    <row r="2703" spans="1:1" x14ac:dyDescent="0.2">
      <c r="A2703" s="176"/>
    </row>
    <row r="2704" spans="1:1" x14ac:dyDescent="0.2">
      <c r="A2704" s="176"/>
    </row>
    <row r="2705" spans="1:1" x14ac:dyDescent="0.2">
      <c r="A2705" s="176"/>
    </row>
    <row r="2706" spans="1:1" x14ac:dyDescent="0.2">
      <c r="A2706" s="176"/>
    </row>
    <row r="2707" spans="1:1" x14ac:dyDescent="0.2">
      <c r="A2707" s="176"/>
    </row>
    <row r="2708" spans="1:1" x14ac:dyDescent="0.2">
      <c r="A2708" s="176"/>
    </row>
    <row r="2709" spans="1:1" x14ac:dyDescent="0.2">
      <c r="A2709" s="176"/>
    </row>
    <row r="2710" spans="1:1" x14ac:dyDescent="0.2">
      <c r="A2710" s="176"/>
    </row>
    <row r="2711" spans="1:1" x14ac:dyDescent="0.2">
      <c r="A2711" s="176"/>
    </row>
    <row r="2712" spans="1:1" x14ac:dyDescent="0.2">
      <c r="A2712" s="176"/>
    </row>
    <row r="2713" spans="1:1" x14ac:dyDescent="0.2">
      <c r="A2713" s="176"/>
    </row>
    <row r="2714" spans="1:1" x14ac:dyDescent="0.2">
      <c r="A2714" s="176"/>
    </row>
    <row r="2715" spans="1:1" x14ac:dyDescent="0.2">
      <c r="A2715" s="176"/>
    </row>
    <row r="2716" spans="1:1" x14ac:dyDescent="0.2">
      <c r="A2716" s="176"/>
    </row>
    <row r="2717" spans="1:1" x14ac:dyDescent="0.2">
      <c r="A2717" s="176"/>
    </row>
    <row r="2718" spans="1:1" x14ac:dyDescent="0.2">
      <c r="A2718" s="176"/>
    </row>
    <row r="2719" spans="1:1" x14ac:dyDescent="0.2">
      <c r="A2719" s="176"/>
    </row>
    <row r="2720" spans="1:1" x14ac:dyDescent="0.2">
      <c r="A2720" s="176"/>
    </row>
    <row r="2721" spans="1:1" x14ac:dyDescent="0.2">
      <c r="A2721" s="176"/>
    </row>
    <row r="2722" spans="1:1" x14ac:dyDescent="0.2">
      <c r="A2722" s="176"/>
    </row>
    <row r="2723" spans="1:1" x14ac:dyDescent="0.2">
      <c r="A2723" s="176"/>
    </row>
    <row r="2724" spans="1:1" x14ac:dyDescent="0.2">
      <c r="A2724" s="176"/>
    </row>
    <row r="2725" spans="1:1" x14ac:dyDescent="0.2">
      <c r="A2725" s="176"/>
    </row>
    <row r="2726" spans="1:1" x14ac:dyDescent="0.2">
      <c r="A2726" s="176"/>
    </row>
    <row r="2727" spans="1:1" x14ac:dyDescent="0.2">
      <c r="A2727" s="176"/>
    </row>
    <row r="2728" spans="1:1" x14ac:dyDescent="0.2">
      <c r="A2728" s="176"/>
    </row>
    <row r="2729" spans="1:1" x14ac:dyDescent="0.2">
      <c r="A2729" s="176"/>
    </row>
    <row r="2730" spans="1:1" x14ac:dyDescent="0.2">
      <c r="A2730" s="176"/>
    </row>
    <row r="2731" spans="1:1" x14ac:dyDescent="0.2">
      <c r="A2731" s="176"/>
    </row>
    <row r="2732" spans="1:1" x14ac:dyDescent="0.2">
      <c r="A2732" s="176"/>
    </row>
    <row r="2733" spans="1:1" x14ac:dyDescent="0.2">
      <c r="A2733" s="176"/>
    </row>
    <row r="2734" spans="1:1" x14ac:dyDescent="0.2">
      <c r="A2734" s="176"/>
    </row>
    <row r="2735" spans="1:1" x14ac:dyDescent="0.2">
      <c r="A2735" s="176"/>
    </row>
    <row r="2736" spans="1:1" x14ac:dyDescent="0.2">
      <c r="A2736" s="176"/>
    </row>
    <row r="2737" spans="1:1" x14ac:dyDescent="0.2">
      <c r="A2737" s="176"/>
    </row>
    <row r="2738" spans="1:1" x14ac:dyDescent="0.2">
      <c r="A2738" s="176"/>
    </row>
    <row r="2739" spans="1:1" x14ac:dyDescent="0.2">
      <c r="A2739" s="176"/>
    </row>
    <row r="2740" spans="1:1" x14ac:dyDescent="0.2">
      <c r="A2740" s="176"/>
    </row>
    <row r="2741" spans="1:1" x14ac:dyDescent="0.2">
      <c r="A2741" s="176"/>
    </row>
    <row r="2742" spans="1:1" x14ac:dyDescent="0.2">
      <c r="A2742" s="176"/>
    </row>
    <row r="2743" spans="1:1" x14ac:dyDescent="0.2">
      <c r="A2743" s="176"/>
    </row>
    <row r="2744" spans="1:1" x14ac:dyDescent="0.2">
      <c r="A2744" s="176"/>
    </row>
    <row r="2745" spans="1:1" x14ac:dyDescent="0.2">
      <c r="A2745" s="176"/>
    </row>
    <row r="2746" spans="1:1" x14ac:dyDescent="0.2">
      <c r="A2746" s="176"/>
    </row>
    <row r="2747" spans="1:1" x14ac:dyDescent="0.2">
      <c r="A2747" s="176"/>
    </row>
    <row r="2748" spans="1:1" x14ac:dyDescent="0.2">
      <c r="A2748" s="176"/>
    </row>
    <row r="2749" spans="1:1" x14ac:dyDescent="0.2">
      <c r="A2749" s="176"/>
    </row>
    <row r="2750" spans="1:1" x14ac:dyDescent="0.2">
      <c r="A2750" s="176"/>
    </row>
    <row r="2751" spans="1:1" x14ac:dyDescent="0.2">
      <c r="A2751" s="176"/>
    </row>
    <row r="2752" spans="1:1" x14ac:dyDescent="0.2">
      <c r="A2752" s="176"/>
    </row>
    <row r="2753" spans="1:1" x14ac:dyDescent="0.2">
      <c r="A2753" s="176"/>
    </row>
    <row r="2754" spans="1:1" x14ac:dyDescent="0.2">
      <c r="A2754" s="176"/>
    </row>
    <row r="2755" spans="1:1" x14ac:dyDescent="0.2">
      <c r="A2755" s="176"/>
    </row>
    <row r="2756" spans="1:1" x14ac:dyDescent="0.2">
      <c r="A2756" s="176"/>
    </row>
    <row r="2757" spans="1:1" x14ac:dyDescent="0.2">
      <c r="A2757" s="176"/>
    </row>
    <row r="2758" spans="1:1" x14ac:dyDescent="0.2">
      <c r="A2758" s="176"/>
    </row>
    <row r="2759" spans="1:1" x14ac:dyDescent="0.2">
      <c r="A2759" s="176"/>
    </row>
    <row r="2760" spans="1:1" x14ac:dyDescent="0.2">
      <c r="A2760" s="176"/>
    </row>
    <row r="2761" spans="1:1" x14ac:dyDescent="0.2">
      <c r="A2761" s="176"/>
    </row>
    <row r="2762" spans="1:1" x14ac:dyDescent="0.2">
      <c r="A2762" s="176"/>
    </row>
    <row r="2763" spans="1:1" x14ac:dyDescent="0.2">
      <c r="A2763" s="176"/>
    </row>
    <row r="2764" spans="1:1" x14ac:dyDescent="0.2">
      <c r="A2764" s="176"/>
    </row>
    <row r="2765" spans="1:1" x14ac:dyDescent="0.2">
      <c r="A2765" s="176"/>
    </row>
    <row r="2766" spans="1:1" x14ac:dyDescent="0.2">
      <c r="A2766" s="176"/>
    </row>
    <row r="2767" spans="1:1" x14ac:dyDescent="0.2">
      <c r="A2767" s="176"/>
    </row>
    <row r="2768" spans="1:1" x14ac:dyDescent="0.2">
      <c r="A2768" s="176"/>
    </row>
    <row r="2769" spans="1:1" x14ac:dyDescent="0.2">
      <c r="A2769" s="176"/>
    </row>
    <row r="2770" spans="1:1" x14ac:dyDescent="0.2">
      <c r="A2770" s="176"/>
    </row>
    <row r="2771" spans="1:1" x14ac:dyDescent="0.2">
      <c r="A2771" s="176"/>
    </row>
    <row r="2772" spans="1:1" x14ac:dyDescent="0.2">
      <c r="A2772" s="176"/>
    </row>
    <row r="2773" spans="1:1" x14ac:dyDescent="0.2">
      <c r="A2773" s="176"/>
    </row>
    <row r="2774" spans="1:1" x14ac:dyDescent="0.2">
      <c r="A2774" s="176"/>
    </row>
    <row r="2775" spans="1:1" x14ac:dyDescent="0.2">
      <c r="A2775" s="176"/>
    </row>
    <row r="2776" spans="1:1" x14ac:dyDescent="0.2">
      <c r="A2776" s="176"/>
    </row>
    <row r="2777" spans="1:1" x14ac:dyDescent="0.2">
      <c r="A2777" s="176"/>
    </row>
    <row r="2778" spans="1:1" x14ac:dyDescent="0.2">
      <c r="A2778" s="176"/>
    </row>
    <row r="2779" spans="1:1" x14ac:dyDescent="0.2">
      <c r="A2779" s="176"/>
    </row>
    <row r="2780" spans="1:1" x14ac:dyDescent="0.2">
      <c r="A2780" s="176"/>
    </row>
    <row r="2781" spans="1:1" x14ac:dyDescent="0.2">
      <c r="A2781" s="176"/>
    </row>
    <row r="2782" spans="1:1" x14ac:dyDescent="0.2">
      <c r="A2782" s="176"/>
    </row>
    <row r="2783" spans="1:1" x14ac:dyDescent="0.2">
      <c r="A2783" s="176"/>
    </row>
    <row r="2784" spans="1:1" x14ac:dyDescent="0.2">
      <c r="A2784" s="176"/>
    </row>
    <row r="2785" spans="1:1" x14ac:dyDescent="0.2">
      <c r="A2785" s="176"/>
    </row>
    <row r="2786" spans="1:1" x14ac:dyDescent="0.2">
      <c r="A2786" s="176"/>
    </row>
    <row r="2787" spans="1:1" x14ac:dyDescent="0.2">
      <c r="A2787" s="176"/>
    </row>
    <row r="2788" spans="1:1" x14ac:dyDescent="0.2">
      <c r="A2788" s="176"/>
    </row>
    <row r="2789" spans="1:1" x14ac:dyDescent="0.2">
      <c r="A2789" s="176"/>
    </row>
    <row r="2790" spans="1:1" x14ac:dyDescent="0.2">
      <c r="A2790" s="176"/>
    </row>
    <row r="2791" spans="1:1" x14ac:dyDescent="0.2">
      <c r="A2791" s="176"/>
    </row>
    <row r="2792" spans="1:1" x14ac:dyDescent="0.2">
      <c r="A2792" s="176"/>
    </row>
    <row r="2793" spans="1:1" x14ac:dyDescent="0.2">
      <c r="A2793" s="176"/>
    </row>
    <row r="2794" spans="1:1" x14ac:dyDescent="0.2">
      <c r="A2794" s="176"/>
    </row>
    <row r="2795" spans="1:1" x14ac:dyDescent="0.2">
      <c r="A2795" s="176"/>
    </row>
    <row r="2796" spans="1:1" x14ac:dyDescent="0.2">
      <c r="A2796" s="176"/>
    </row>
    <row r="2797" spans="1:1" x14ac:dyDescent="0.2">
      <c r="A2797" s="176"/>
    </row>
    <row r="2798" spans="1:1" x14ac:dyDescent="0.2">
      <c r="A2798" s="176"/>
    </row>
    <row r="2799" spans="1:1" x14ac:dyDescent="0.2">
      <c r="A2799" s="176"/>
    </row>
    <row r="2800" spans="1:1" x14ac:dyDescent="0.2">
      <c r="A2800" s="176"/>
    </row>
    <row r="2801" spans="1:1" x14ac:dyDescent="0.2">
      <c r="A2801" s="176"/>
    </row>
    <row r="2802" spans="1:1" x14ac:dyDescent="0.2">
      <c r="A2802" s="176"/>
    </row>
    <row r="2803" spans="1:1" x14ac:dyDescent="0.2">
      <c r="A2803" s="176"/>
    </row>
    <row r="2804" spans="1:1" x14ac:dyDescent="0.2">
      <c r="A2804" s="176"/>
    </row>
    <row r="2805" spans="1:1" x14ac:dyDescent="0.2">
      <c r="A2805" s="176"/>
    </row>
    <row r="2806" spans="1:1" x14ac:dyDescent="0.2">
      <c r="A2806" s="176"/>
    </row>
    <row r="2807" spans="1:1" x14ac:dyDescent="0.2">
      <c r="A2807" s="176"/>
    </row>
    <row r="2808" spans="1:1" x14ac:dyDescent="0.2">
      <c r="A2808" s="176"/>
    </row>
    <row r="2809" spans="1:1" x14ac:dyDescent="0.2">
      <c r="A2809" s="176"/>
    </row>
    <row r="2810" spans="1:1" x14ac:dyDescent="0.2">
      <c r="A2810" s="176"/>
    </row>
    <row r="2811" spans="1:1" x14ac:dyDescent="0.2">
      <c r="A2811" s="176"/>
    </row>
    <row r="2812" spans="1:1" x14ac:dyDescent="0.2">
      <c r="A2812" s="176"/>
    </row>
    <row r="2813" spans="1:1" x14ac:dyDescent="0.2">
      <c r="A2813" s="176"/>
    </row>
    <row r="2814" spans="1:1" x14ac:dyDescent="0.2">
      <c r="A2814" s="176"/>
    </row>
    <row r="2815" spans="1:1" x14ac:dyDescent="0.2">
      <c r="A2815" s="176"/>
    </row>
    <row r="2816" spans="1:1" x14ac:dyDescent="0.2">
      <c r="A2816" s="176"/>
    </row>
    <row r="2817" spans="1:1" x14ac:dyDescent="0.2">
      <c r="A2817" s="176"/>
    </row>
    <row r="2818" spans="1:1" x14ac:dyDescent="0.2">
      <c r="A2818" s="176"/>
    </row>
    <row r="2819" spans="1:1" x14ac:dyDescent="0.2">
      <c r="A2819" s="176"/>
    </row>
    <row r="2820" spans="1:1" x14ac:dyDescent="0.2">
      <c r="A2820" s="176"/>
    </row>
    <row r="2821" spans="1:1" x14ac:dyDescent="0.2">
      <c r="A2821" s="176"/>
    </row>
    <row r="2822" spans="1:1" x14ac:dyDescent="0.2">
      <c r="A2822" s="176"/>
    </row>
    <row r="2823" spans="1:1" x14ac:dyDescent="0.2">
      <c r="A2823" s="176"/>
    </row>
    <row r="2824" spans="1:1" x14ac:dyDescent="0.2">
      <c r="A2824" s="176"/>
    </row>
    <row r="2825" spans="1:1" x14ac:dyDescent="0.2">
      <c r="A2825" s="176"/>
    </row>
    <row r="2826" spans="1:1" x14ac:dyDescent="0.2">
      <c r="A2826" s="176"/>
    </row>
    <row r="2827" spans="1:1" x14ac:dyDescent="0.2">
      <c r="A2827" s="176"/>
    </row>
    <row r="2828" spans="1:1" x14ac:dyDescent="0.2">
      <c r="A2828" s="176"/>
    </row>
    <row r="2829" spans="1:1" x14ac:dyDescent="0.2">
      <c r="A2829" s="176"/>
    </row>
    <row r="2830" spans="1:1" x14ac:dyDescent="0.2">
      <c r="A2830" s="176"/>
    </row>
    <row r="2831" spans="1:1" x14ac:dyDescent="0.2">
      <c r="A2831" s="176"/>
    </row>
    <row r="2832" spans="1:1" x14ac:dyDescent="0.2">
      <c r="A2832" s="176"/>
    </row>
    <row r="2833" spans="1:1" x14ac:dyDescent="0.2">
      <c r="A2833" s="176"/>
    </row>
    <row r="2834" spans="1:1" x14ac:dyDescent="0.2">
      <c r="A2834" s="176"/>
    </row>
    <row r="2835" spans="1:1" x14ac:dyDescent="0.2">
      <c r="A2835" s="176"/>
    </row>
    <row r="2836" spans="1:1" x14ac:dyDescent="0.2">
      <c r="A2836" s="176"/>
    </row>
    <row r="2837" spans="1:1" x14ac:dyDescent="0.2">
      <c r="A2837" s="176"/>
    </row>
    <row r="2838" spans="1:1" x14ac:dyDescent="0.2">
      <c r="A2838" s="176"/>
    </row>
    <row r="2839" spans="1:1" x14ac:dyDescent="0.2">
      <c r="A2839" s="176"/>
    </row>
    <row r="2840" spans="1:1" x14ac:dyDescent="0.2">
      <c r="A2840" s="176"/>
    </row>
    <row r="2841" spans="1:1" x14ac:dyDescent="0.2">
      <c r="A2841" s="176"/>
    </row>
    <row r="2842" spans="1:1" x14ac:dyDescent="0.2">
      <c r="A2842" s="176"/>
    </row>
    <row r="2843" spans="1:1" x14ac:dyDescent="0.2">
      <c r="A2843" s="176"/>
    </row>
    <row r="2844" spans="1:1" x14ac:dyDescent="0.2">
      <c r="A2844" s="176"/>
    </row>
    <row r="2845" spans="1:1" x14ac:dyDescent="0.2">
      <c r="A2845" s="176"/>
    </row>
    <row r="2846" spans="1:1" x14ac:dyDescent="0.2">
      <c r="A2846" s="176"/>
    </row>
    <row r="2847" spans="1:1" x14ac:dyDescent="0.2">
      <c r="A2847" s="176"/>
    </row>
    <row r="2848" spans="1:1" x14ac:dyDescent="0.2">
      <c r="A2848" s="176"/>
    </row>
    <row r="2849" spans="1:1" x14ac:dyDescent="0.2">
      <c r="A2849" s="176"/>
    </row>
    <row r="2850" spans="1:1" x14ac:dyDescent="0.2">
      <c r="A2850" s="176"/>
    </row>
    <row r="2851" spans="1:1" x14ac:dyDescent="0.2">
      <c r="A2851" s="176"/>
    </row>
    <row r="2852" spans="1:1" x14ac:dyDescent="0.2">
      <c r="A2852" s="176"/>
    </row>
    <row r="2853" spans="1:1" x14ac:dyDescent="0.2">
      <c r="A2853" s="176"/>
    </row>
    <row r="2854" spans="1:1" x14ac:dyDescent="0.2">
      <c r="A2854" s="176"/>
    </row>
    <row r="2855" spans="1:1" x14ac:dyDescent="0.2">
      <c r="A2855" s="176"/>
    </row>
    <row r="2856" spans="1:1" x14ac:dyDescent="0.2">
      <c r="A2856" s="176"/>
    </row>
    <row r="2857" spans="1:1" x14ac:dyDescent="0.2">
      <c r="A2857" s="176"/>
    </row>
    <row r="2858" spans="1:1" x14ac:dyDescent="0.2">
      <c r="A2858" s="176"/>
    </row>
    <row r="2859" spans="1:1" x14ac:dyDescent="0.2">
      <c r="A2859" s="176"/>
    </row>
    <row r="2860" spans="1:1" x14ac:dyDescent="0.2">
      <c r="A2860" s="176"/>
    </row>
    <row r="2861" spans="1:1" x14ac:dyDescent="0.2">
      <c r="A2861" s="176"/>
    </row>
    <row r="2862" spans="1:1" x14ac:dyDescent="0.2">
      <c r="A2862" s="176"/>
    </row>
    <row r="2863" spans="1:1" x14ac:dyDescent="0.2">
      <c r="A2863" s="176"/>
    </row>
    <row r="2864" spans="1:1" x14ac:dyDescent="0.2">
      <c r="A2864" s="176"/>
    </row>
    <row r="2865" spans="1:1" x14ac:dyDescent="0.2">
      <c r="A2865" s="176"/>
    </row>
    <row r="2866" spans="1:1" x14ac:dyDescent="0.2">
      <c r="A2866" s="176"/>
    </row>
    <row r="2867" spans="1:1" x14ac:dyDescent="0.2">
      <c r="A2867" s="176"/>
    </row>
    <row r="2868" spans="1:1" x14ac:dyDescent="0.2">
      <c r="A2868" s="176"/>
    </row>
    <row r="2869" spans="1:1" x14ac:dyDescent="0.2">
      <c r="A2869" s="176"/>
    </row>
    <row r="2870" spans="1:1" x14ac:dyDescent="0.2">
      <c r="A2870" s="176"/>
    </row>
    <row r="2871" spans="1:1" x14ac:dyDescent="0.2">
      <c r="A2871" s="176"/>
    </row>
    <row r="2872" spans="1:1" x14ac:dyDescent="0.2">
      <c r="A2872" s="176"/>
    </row>
    <row r="2873" spans="1:1" x14ac:dyDescent="0.2">
      <c r="A2873" s="176"/>
    </row>
    <row r="2874" spans="1:1" x14ac:dyDescent="0.2">
      <c r="A2874" s="176"/>
    </row>
    <row r="2875" spans="1:1" x14ac:dyDescent="0.2">
      <c r="A2875" s="176"/>
    </row>
    <row r="2876" spans="1:1" x14ac:dyDescent="0.2">
      <c r="A2876" s="176"/>
    </row>
    <row r="2877" spans="1:1" x14ac:dyDescent="0.2">
      <c r="A2877" s="176"/>
    </row>
    <row r="2878" spans="1:1" x14ac:dyDescent="0.2">
      <c r="A2878" s="176"/>
    </row>
    <row r="2879" spans="1:1" x14ac:dyDescent="0.2">
      <c r="A2879" s="176"/>
    </row>
    <row r="2880" spans="1:1" x14ac:dyDescent="0.2">
      <c r="A2880" s="176"/>
    </row>
    <row r="2881" spans="1:1" x14ac:dyDescent="0.2">
      <c r="A2881" s="176"/>
    </row>
    <row r="2882" spans="1:1" x14ac:dyDescent="0.2">
      <c r="A2882" s="176"/>
    </row>
    <row r="2883" spans="1:1" x14ac:dyDescent="0.2">
      <c r="A2883" s="176"/>
    </row>
    <row r="2884" spans="1:1" x14ac:dyDescent="0.2">
      <c r="A2884" s="176"/>
    </row>
    <row r="2885" spans="1:1" x14ac:dyDescent="0.2">
      <c r="A2885" s="176"/>
    </row>
    <row r="2886" spans="1:1" x14ac:dyDescent="0.2">
      <c r="A2886" s="176"/>
    </row>
    <row r="2887" spans="1:1" x14ac:dyDescent="0.2">
      <c r="A2887" s="176"/>
    </row>
    <row r="2888" spans="1:1" x14ac:dyDescent="0.2">
      <c r="A2888" s="176"/>
    </row>
    <row r="2889" spans="1:1" x14ac:dyDescent="0.2">
      <c r="A2889" s="176"/>
    </row>
    <row r="2890" spans="1:1" x14ac:dyDescent="0.2">
      <c r="A2890" s="176"/>
    </row>
    <row r="2891" spans="1:1" x14ac:dyDescent="0.2">
      <c r="A2891" s="176"/>
    </row>
    <row r="2892" spans="1:1" x14ac:dyDescent="0.2">
      <c r="A2892" s="176"/>
    </row>
    <row r="2893" spans="1:1" x14ac:dyDescent="0.2">
      <c r="A2893" s="176"/>
    </row>
    <row r="2894" spans="1:1" x14ac:dyDescent="0.2">
      <c r="A2894" s="176"/>
    </row>
    <row r="2895" spans="1:1" x14ac:dyDescent="0.2">
      <c r="A2895" s="176"/>
    </row>
    <row r="2896" spans="1:1" x14ac:dyDescent="0.2">
      <c r="A2896" s="176"/>
    </row>
    <row r="2897" spans="1:1" x14ac:dyDescent="0.2">
      <c r="A2897" s="176"/>
    </row>
    <row r="2898" spans="1:1" x14ac:dyDescent="0.2">
      <c r="A2898" s="176"/>
    </row>
    <row r="2899" spans="1:1" x14ac:dyDescent="0.2">
      <c r="A2899" s="176"/>
    </row>
    <row r="2900" spans="1:1" x14ac:dyDescent="0.2">
      <c r="A2900" s="176"/>
    </row>
    <row r="2901" spans="1:1" x14ac:dyDescent="0.2">
      <c r="A2901" s="176"/>
    </row>
    <row r="2902" spans="1:1" x14ac:dyDescent="0.2">
      <c r="A2902" s="176"/>
    </row>
    <row r="2903" spans="1:1" x14ac:dyDescent="0.2">
      <c r="A2903" s="176"/>
    </row>
    <row r="2904" spans="1:1" x14ac:dyDescent="0.2">
      <c r="A2904" s="176"/>
    </row>
    <row r="2905" spans="1:1" x14ac:dyDescent="0.2">
      <c r="A2905" s="176"/>
    </row>
    <row r="2906" spans="1:1" x14ac:dyDescent="0.2">
      <c r="A2906" s="176"/>
    </row>
    <row r="2907" spans="1:1" x14ac:dyDescent="0.2">
      <c r="A2907" s="176"/>
    </row>
    <row r="2908" spans="1:1" x14ac:dyDescent="0.2">
      <c r="A2908" s="176"/>
    </row>
    <row r="2909" spans="1:1" x14ac:dyDescent="0.2">
      <c r="A2909" s="176"/>
    </row>
    <row r="2910" spans="1:1" x14ac:dyDescent="0.2">
      <c r="A2910" s="176"/>
    </row>
    <row r="2911" spans="1:1" x14ac:dyDescent="0.2">
      <c r="A2911" s="176"/>
    </row>
    <row r="2912" spans="1:1" x14ac:dyDescent="0.2">
      <c r="A2912" s="176"/>
    </row>
    <row r="2913" spans="1:1" x14ac:dyDescent="0.2">
      <c r="A2913" s="176"/>
    </row>
    <row r="2914" spans="1:1" x14ac:dyDescent="0.2">
      <c r="A2914" s="176"/>
    </row>
    <row r="2915" spans="1:1" x14ac:dyDescent="0.2">
      <c r="A2915" s="176"/>
    </row>
    <row r="2916" spans="1:1" x14ac:dyDescent="0.2">
      <c r="A2916" s="176"/>
    </row>
    <row r="2917" spans="1:1" x14ac:dyDescent="0.2">
      <c r="A2917" s="176"/>
    </row>
    <row r="2918" spans="1:1" x14ac:dyDescent="0.2">
      <c r="A2918" s="176"/>
    </row>
    <row r="2919" spans="1:1" x14ac:dyDescent="0.2">
      <c r="A2919" s="176"/>
    </row>
    <row r="2920" spans="1:1" x14ac:dyDescent="0.2">
      <c r="A2920" s="176"/>
    </row>
    <row r="2921" spans="1:1" x14ac:dyDescent="0.2">
      <c r="A2921" s="176"/>
    </row>
    <row r="2922" spans="1:1" x14ac:dyDescent="0.2">
      <c r="A2922" s="176"/>
    </row>
    <row r="2923" spans="1:1" x14ac:dyDescent="0.2">
      <c r="A2923" s="176"/>
    </row>
    <row r="2924" spans="1:1" x14ac:dyDescent="0.2">
      <c r="A2924" s="176"/>
    </row>
    <row r="2925" spans="1:1" x14ac:dyDescent="0.2">
      <c r="A2925" s="176"/>
    </row>
    <row r="2926" spans="1:1" x14ac:dyDescent="0.2">
      <c r="A2926" s="176"/>
    </row>
    <row r="2927" spans="1:1" x14ac:dyDescent="0.2">
      <c r="A2927" s="176"/>
    </row>
    <row r="2928" spans="1:1" x14ac:dyDescent="0.2">
      <c r="A2928" s="176"/>
    </row>
    <row r="2929" spans="1:1" x14ac:dyDescent="0.2">
      <c r="A2929" s="176"/>
    </row>
    <row r="2930" spans="1:1" x14ac:dyDescent="0.2">
      <c r="A2930" s="176"/>
    </row>
    <row r="2931" spans="1:1" x14ac:dyDescent="0.2">
      <c r="A2931" s="176"/>
    </row>
    <row r="2932" spans="1:1" x14ac:dyDescent="0.2">
      <c r="A2932" s="176"/>
    </row>
    <row r="2933" spans="1:1" x14ac:dyDescent="0.2">
      <c r="A2933" s="176"/>
    </row>
    <row r="2934" spans="1:1" x14ac:dyDescent="0.2">
      <c r="A2934" s="176"/>
    </row>
    <row r="2935" spans="1:1" x14ac:dyDescent="0.2">
      <c r="A2935" s="176"/>
    </row>
    <row r="2936" spans="1:1" x14ac:dyDescent="0.2">
      <c r="A2936" s="176"/>
    </row>
    <row r="2937" spans="1:1" x14ac:dyDescent="0.2">
      <c r="A2937" s="176"/>
    </row>
    <row r="2938" spans="1:1" x14ac:dyDescent="0.2">
      <c r="A2938" s="176"/>
    </row>
    <row r="2939" spans="1:1" x14ac:dyDescent="0.2">
      <c r="A2939" s="176"/>
    </row>
    <row r="2940" spans="1:1" x14ac:dyDescent="0.2">
      <c r="A2940" s="176"/>
    </row>
    <row r="2941" spans="1:1" x14ac:dyDescent="0.2">
      <c r="A2941" s="176"/>
    </row>
    <row r="2942" spans="1:1" x14ac:dyDescent="0.2">
      <c r="A2942" s="176"/>
    </row>
    <row r="2943" spans="1:1" x14ac:dyDescent="0.2">
      <c r="A2943" s="176"/>
    </row>
    <row r="2944" spans="1:1" x14ac:dyDescent="0.2">
      <c r="A2944" s="176"/>
    </row>
    <row r="2945" spans="1:1" x14ac:dyDescent="0.2">
      <c r="A2945" s="176"/>
    </row>
    <row r="2946" spans="1:1" x14ac:dyDescent="0.2">
      <c r="A2946" s="176"/>
    </row>
    <row r="2947" spans="1:1" x14ac:dyDescent="0.2">
      <c r="A2947" s="176"/>
    </row>
    <row r="2948" spans="1:1" x14ac:dyDescent="0.2">
      <c r="A2948" s="176"/>
    </row>
    <row r="2949" spans="1:1" x14ac:dyDescent="0.2">
      <c r="A2949" s="176"/>
    </row>
    <row r="2950" spans="1:1" x14ac:dyDescent="0.2">
      <c r="A2950" s="176"/>
    </row>
    <row r="2951" spans="1:1" x14ac:dyDescent="0.2">
      <c r="A2951" s="176"/>
    </row>
    <row r="2952" spans="1:1" x14ac:dyDescent="0.2">
      <c r="A2952" s="176"/>
    </row>
    <row r="2953" spans="1:1" x14ac:dyDescent="0.2">
      <c r="A2953" s="176"/>
    </row>
    <row r="2954" spans="1:1" x14ac:dyDescent="0.2">
      <c r="A2954" s="176"/>
    </row>
    <row r="2955" spans="1:1" x14ac:dyDescent="0.2">
      <c r="A2955" s="176"/>
    </row>
    <row r="2956" spans="1:1" x14ac:dyDescent="0.2">
      <c r="A2956" s="176"/>
    </row>
    <row r="2957" spans="1:1" x14ac:dyDescent="0.2">
      <c r="A2957" s="176"/>
    </row>
    <row r="2958" spans="1:1" x14ac:dyDescent="0.2">
      <c r="A2958" s="176"/>
    </row>
    <row r="2959" spans="1:1" x14ac:dyDescent="0.2">
      <c r="A2959" s="176"/>
    </row>
    <row r="2960" spans="1:1" x14ac:dyDescent="0.2">
      <c r="A2960" s="176"/>
    </row>
    <row r="2961" spans="1:1" x14ac:dyDescent="0.2">
      <c r="A2961" s="176"/>
    </row>
    <row r="2962" spans="1:1" x14ac:dyDescent="0.2">
      <c r="A2962" s="176"/>
    </row>
    <row r="2963" spans="1:1" x14ac:dyDescent="0.2">
      <c r="A2963" s="176"/>
    </row>
    <row r="2964" spans="1:1" x14ac:dyDescent="0.2">
      <c r="A2964" s="176"/>
    </row>
    <row r="2965" spans="1:1" x14ac:dyDescent="0.2">
      <c r="A2965" s="176"/>
    </row>
    <row r="2966" spans="1:1" x14ac:dyDescent="0.2">
      <c r="A2966" s="176"/>
    </row>
    <row r="2967" spans="1:1" x14ac:dyDescent="0.2">
      <c r="A2967" s="176"/>
    </row>
    <row r="2968" spans="1:1" x14ac:dyDescent="0.2">
      <c r="A2968" s="176"/>
    </row>
    <row r="2969" spans="1:1" x14ac:dyDescent="0.2">
      <c r="A2969" s="176"/>
    </row>
    <row r="2970" spans="1:1" x14ac:dyDescent="0.2">
      <c r="A2970" s="176"/>
    </row>
    <row r="2971" spans="1:1" x14ac:dyDescent="0.2">
      <c r="A2971" s="176"/>
    </row>
    <row r="2972" spans="1:1" x14ac:dyDescent="0.2">
      <c r="A2972" s="176"/>
    </row>
    <row r="2973" spans="1:1" x14ac:dyDescent="0.2">
      <c r="A2973" s="176"/>
    </row>
    <row r="2974" spans="1:1" x14ac:dyDescent="0.2">
      <c r="A2974" s="176"/>
    </row>
    <row r="2975" spans="1:1" x14ac:dyDescent="0.2">
      <c r="A2975" s="176"/>
    </row>
    <row r="2976" spans="1:1" x14ac:dyDescent="0.2">
      <c r="A2976" s="176"/>
    </row>
    <row r="2977" spans="1:1" x14ac:dyDescent="0.2">
      <c r="A2977" s="176"/>
    </row>
    <row r="2978" spans="1:1" x14ac:dyDescent="0.2">
      <c r="A2978" s="176"/>
    </row>
    <row r="2979" spans="1:1" x14ac:dyDescent="0.2">
      <c r="A2979" s="176"/>
    </row>
    <row r="2980" spans="1:1" x14ac:dyDescent="0.2">
      <c r="A2980" s="176"/>
    </row>
    <row r="2981" spans="1:1" x14ac:dyDescent="0.2">
      <c r="A2981" s="176"/>
    </row>
    <row r="2982" spans="1:1" x14ac:dyDescent="0.2">
      <c r="A2982" s="176"/>
    </row>
    <row r="2983" spans="1:1" x14ac:dyDescent="0.2">
      <c r="A2983" s="176"/>
    </row>
    <row r="2984" spans="1:1" x14ac:dyDescent="0.2">
      <c r="A2984" s="176"/>
    </row>
    <row r="2985" spans="1:1" x14ac:dyDescent="0.2">
      <c r="A2985" s="176"/>
    </row>
    <row r="2986" spans="1:1" x14ac:dyDescent="0.2">
      <c r="A2986" s="176"/>
    </row>
    <row r="2987" spans="1:1" x14ac:dyDescent="0.2">
      <c r="A2987" s="176"/>
    </row>
    <row r="2988" spans="1:1" x14ac:dyDescent="0.2">
      <c r="A2988" s="176"/>
    </row>
    <row r="2989" spans="1:1" x14ac:dyDescent="0.2">
      <c r="A2989" s="176"/>
    </row>
    <row r="2990" spans="1:1" x14ac:dyDescent="0.2">
      <c r="A2990" s="176"/>
    </row>
    <row r="2991" spans="1:1" x14ac:dyDescent="0.2">
      <c r="A2991" s="176"/>
    </row>
    <row r="2992" spans="1:1" x14ac:dyDescent="0.2">
      <c r="A2992" s="176"/>
    </row>
    <row r="2993" spans="1:1" x14ac:dyDescent="0.2">
      <c r="A2993" s="176"/>
    </row>
    <row r="2994" spans="1:1" x14ac:dyDescent="0.2">
      <c r="A2994" s="176"/>
    </row>
    <row r="2995" spans="1:1" x14ac:dyDescent="0.2">
      <c r="A2995" s="176"/>
    </row>
    <row r="2996" spans="1:1" x14ac:dyDescent="0.2">
      <c r="A2996" s="176"/>
    </row>
    <row r="2997" spans="1:1" x14ac:dyDescent="0.2">
      <c r="A2997" s="176"/>
    </row>
    <row r="2998" spans="1:1" x14ac:dyDescent="0.2">
      <c r="A2998" s="176"/>
    </row>
    <row r="2999" spans="1:1" x14ac:dyDescent="0.2">
      <c r="A2999" s="176"/>
    </row>
    <row r="3000" spans="1:1" x14ac:dyDescent="0.2">
      <c r="A3000" s="176"/>
    </row>
    <row r="3001" spans="1:1" x14ac:dyDescent="0.2">
      <c r="A3001" s="176"/>
    </row>
    <row r="3002" spans="1:1" x14ac:dyDescent="0.2">
      <c r="A3002" s="176"/>
    </row>
    <row r="3003" spans="1:1" x14ac:dyDescent="0.2">
      <c r="A3003" s="176"/>
    </row>
    <row r="3004" spans="1:1" x14ac:dyDescent="0.2">
      <c r="A3004" s="176"/>
    </row>
    <row r="3005" spans="1:1" x14ac:dyDescent="0.2">
      <c r="A3005" s="176"/>
    </row>
    <row r="3006" spans="1:1" x14ac:dyDescent="0.2">
      <c r="A3006" s="176"/>
    </row>
    <row r="3007" spans="1:1" x14ac:dyDescent="0.2">
      <c r="A3007" s="176"/>
    </row>
    <row r="3008" spans="1:1" x14ac:dyDescent="0.2">
      <c r="A3008" s="176"/>
    </row>
    <row r="3009" spans="1:1" x14ac:dyDescent="0.2">
      <c r="A3009" s="176"/>
    </row>
    <row r="3010" spans="1:1" x14ac:dyDescent="0.2">
      <c r="A3010" s="176"/>
    </row>
    <row r="3011" spans="1:1" x14ac:dyDescent="0.2">
      <c r="A3011" s="176"/>
    </row>
    <row r="3012" spans="1:1" x14ac:dyDescent="0.2">
      <c r="A3012" s="176"/>
    </row>
    <row r="3013" spans="1:1" x14ac:dyDescent="0.2">
      <c r="A3013" s="176"/>
    </row>
    <row r="3014" spans="1:1" x14ac:dyDescent="0.2">
      <c r="A3014" s="176"/>
    </row>
    <row r="3015" spans="1:1" x14ac:dyDescent="0.2">
      <c r="A3015" s="176"/>
    </row>
    <row r="3016" spans="1:1" x14ac:dyDescent="0.2">
      <c r="A3016" s="176"/>
    </row>
    <row r="3017" spans="1:1" x14ac:dyDescent="0.2">
      <c r="A3017" s="176"/>
    </row>
    <row r="3018" spans="1:1" x14ac:dyDescent="0.2">
      <c r="A3018" s="176"/>
    </row>
    <row r="3019" spans="1:1" x14ac:dyDescent="0.2">
      <c r="A3019" s="176"/>
    </row>
    <row r="3020" spans="1:1" x14ac:dyDescent="0.2">
      <c r="A3020" s="176"/>
    </row>
    <row r="3021" spans="1:1" x14ac:dyDescent="0.2">
      <c r="A3021" s="176"/>
    </row>
    <row r="3022" spans="1:1" x14ac:dyDescent="0.2">
      <c r="A3022" s="176"/>
    </row>
    <row r="3023" spans="1:1" x14ac:dyDescent="0.2">
      <c r="A3023" s="176"/>
    </row>
    <row r="3024" spans="1:1" x14ac:dyDescent="0.2">
      <c r="A3024" s="176"/>
    </row>
    <row r="3025" spans="1:1" x14ac:dyDescent="0.2">
      <c r="A3025" s="176"/>
    </row>
    <row r="3026" spans="1:1" x14ac:dyDescent="0.2">
      <c r="A3026" s="176"/>
    </row>
    <row r="3027" spans="1:1" x14ac:dyDescent="0.2">
      <c r="A3027" s="176"/>
    </row>
    <row r="3028" spans="1:1" x14ac:dyDescent="0.2">
      <c r="A3028" s="176"/>
    </row>
    <row r="3029" spans="1:1" x14ac:dyDescent="0.2">
      <c r="A3029" s="176"/>
    </row>
    <row r="3030" spans="1:1" x14ac:dyDescent="0.2">
      <c r="A3030" s="176"/>
    </row>
    <row r="3031" spans="1:1" x14ac:dyDescent="0.2">
      <c r="A3031" s="176"/>
    </row>
    <row r="3032" spans="1:1" x14ac:dyDescent="0.2">
      <c r="A3032" s="176"/>
    </row>
    <row r="3033" spans="1:1" x14ac:dyDescent="0.2">
      <c r="A3033" s="176"/>
    </row>
    <row r="3034" spans="1:1" x14ac:dyDescent="0.2">
      <c r="A3034" s="176"/>
    </row>
    <row r="3035" spans="1:1" x14ac:dyDescent="0.2">
      <c r="A3035" s="176"/>
    </row>
    <row r="3036" spans="1:1" x14ac:dyDescent="0.2">
      <c r="A3036" s="176"/>
    </row>
    <row r="3037" spans="1:1" x14ac:dyDescent="0.2">
      <c r="A3037" s="176"/>
    </row>
    <row r="3038" spans="1:1" x14ac:dyDescent="0.2">
      <c r="A3038" s="176"/>
    </row>
    <row r="3039" spans="1:1" x14ac:dyDescent="0.2">
      <c r="A3039" s="176"/>
    </row>
    <row r="3040" spans="1:1" x14ac:dyDescent="0.2">
      <c r="A3040" s="176"/>
    </row>
    <row r="3041" spans="1:1" x14ac:dyDescent="0.2">
      <c r="A3041" s="176"/>
    </row>
    <row r="3042" spans="1:1" x14ac:dyDescent="0.2">
      <c r="A3042" s="176"/>
    </row>
    <row r="3043" spans="1:1" x14ac:dyDescent="0.2">
      <c r="A3043" s="176"/>
    </row>
    <row r="3044" spans="1:1" x14ac:dyDescent="0.2">
      <c r="A3044" s="176"/>
    </row>
    <row r="3045" spans="1:1" x14ac:dyDescent="0.2">
      <c r="A3045" s="176"/>
    </row>
    <row r="3046" spans="1:1" x14ac:dyDescent="0.2">
      <c r="A3046" s="176"/>
    </row>
    <row r="3047" spans="1:1" x14ac:dyDescent="0.2">
      <c r="A3047" s="176"/>
    </row>
    <row r="3048" spans="1:1" x14ac:dyDescent="0.2">
      <c r="A3048" s="176"/>
    </row>
    <row r="3049" spans="1:1" x14ac:dyDescent="0.2">
      <c r="A3049" s="176"/>
    </row>
    <row r="3050" spans="1:1" x14ac:dyDescent="0.2">
      <c r="A3050" s="176"/>
    </row>
    <row r="3051" spans="1:1" x14ac:dyDescent="0.2">
      <c r="A3051" s="176"/>
    </row>
    <row r="3052" spans="1:1" x14ac:dyDescent="0.2">
      <c r="A3052" s="176"/>
    </row>
    <row r="3053" spans="1:1" x14ac:dyDescent="0.2">
      <c r="A3053" s="176"/>
    </row>
    <row r="3054" spans="1:1" x14ac:dyDescent="0.2">
      <c r="A3054" s="176"/>
    </row>
    <row r="3055" spans="1:1" x14ac:dyDescent="0.2">
      <c r="A3055" s="176"/>
    </row>
    <row r="3056" spans="1:1" x14ac:dyDescent="0.2">
      <c r="A3056" s="176"/>
    </row>
    <row r="3057" spans="1:1" x14ac:dyDescent="0.2">
      <c r="A3057" s="176"/>
    </row>
    <row r="3058" spans="1:1" x14ac:dyDescent="0.2">
      <c r="A3058" s="176"/>
    </row>
    <row r="3059" spans="1:1" x14ac:dyDescent="0.2">
      <c r="A3059" s="176"/>
    </row>
    <row r="3060" spans="1:1" x14ac:dyDescent="0.2">
      <c r="A3060" s="176"/>
    </row>
    <row r="3061" spans="1:1" x14ac:dyDescent="0.2">
      <c r="A3061" s="176"/>
    </row>
    <row r="3062" spans="1:1" x14ac:dyDescent="0.2">
      <c r="A3062" s="176"/>
    </row>
    <row r="3063" spans="1:1" x14ac:dyDescent="0.2">
      <c r="A3063" s="176"/>
    </row>
    <row r="3064" spans="1:1" x14ac:dyDescent="0.2">
      <c r="A3064" s="176"/>
    </row>
    <row r="3065" spans="1:1" x14ac:dyDescent="0.2">
      <c r="A3065" s="176"/>
    </row>
    <row r="3066" spans="1:1" x14ac:dyDescent="0.2">
      <c r="A3066" s="176"/>
    </row>
    <row r="3067" spans="1:1" x14ac:dyDescent="0.2">
      <c r="A3067" s="176"/>
    </row>
    <row r="3068" spans="1:1" x14ac:dyDescent="0.2">
      <c r="A3068" s="176"/>
    </row>
    <row r="3069" spans="1:1" x14ac:dyDescent="0.2">
      <c r="A3069" s="176"/>
    </row>
    <row r="3070" spans="1:1" x14ac:dyDescent="0.2">
      <c r="A3070" s="176"/>
    </row>
    <row r="3071" spans="1:1" x14ac:dyDescent="0.2">
      <c r="A3071" s="176"/>
    </row>
    <row r="3072" spans="1:1" x14ac:dyDescent="0.2">
      <c r="A3072" s="176"/>
    </row>
    <row r="3073" spans="1:1" x14ac:dyDescent="0.2">
      <c r="A3073" s="176"/>
    </row>
    <row r="3074" spans="1:1" x14ac:dyDescent="0.2">
      <c r="A3074" s="176"/>
    </row>
    <row r="3075" spans="1:1" x14ac:dyDescent="0.2">
      <c r="A3075" s="176"/>
    </row>
    <row r="3076" spans="1:1" x14ac:dyDescent="0.2">
      <c r="A3076" s="176"/>
    </row>
    <row r="3077" spans="1:1" x14ac:dyDescent="0.2">
      <c r="A3077" s="176"/>
    </row>
    <row r="3078" spans="1:1" x14ac:dyDescent="0.2">
      <c r="A3078" s="176"/>
    </row>
    <row r="3079" spans="1:1" x14ac:dyDescent="0.2">
      <c r="A3079" s="176"/>
    </row>
    <row r="3080" spans="1:1" x14ac:dyDescent="0.2">
      <c r="A3080" s="176"/>
    </row>
    <row r="3081" spans="1:1" x14ac:dyDescent="0.2">
      <c r="A3081" s="176"/>
    </row>
    <row r="3082" spans="1:1" x14ac:dyDescent="0.2">
      <c r="A3082" s="176"/>
    </row>
    <row r="3083" spans="1:1" x14ac:dyDescent="0.2">
      <c r="A3083" s="176"/>
    </row>
    <row r="3084" spans="1:1" x14ac:dyDescent="0.2">
      <c r="A3084" s="176"/>
    </row>
    <row r="3085" spans="1:1" x14ac:dyDescent="0.2">
      <c r="A3085" s="176"/>
    </row>
    <row r="3086" spans="1:1" x14ac:dyDescent="0.2">
      <c r="A3086" s="176"/>
    </row>
    <row r="3087" spans="1:1" x14ac:dyDescent="0.2">
      <c r="A3087" s="176"/>
    </row>
    <row r="3088" spans="1:1" x14ac:dyDescent="0.2">
      <c r="A3088" s="176"/>
    </row>
    <row r="3089" spans="1:1" x14ac:dyDescent="0.2">
      <c r="A3089" s="176"/>
    </row>
    <row r="3090" spans="1:1" x14ac:dyDescent="0.2">
      <c r="A3090" s="176"/>
    </row>
    <row r="3091" spans="1:1" x14ac:dyDescent="0.2">
      <c r="A3091" s="176"/>
    </row>
    <row r="3092" spans="1:1" x14ac:dyDescent="0.2">
      <c r="A3092" s="176"/>
    </row>
    <row r="3093" spans="1:1" x14ac:dyDescent="0.2">
      <c r="A3093" s="176"/>
    </row>
    <row r="3094" spans="1:1" x14ac:dyDescent="0.2">
      <c r="A3094" s="176"/>
    </row>
    <row r="3095" spans="1:1" x14ac:dyDescent="0.2">
      <c r="A3095" s="176"/>
    </row>
    <row r="3096" spans="1:1" x14ac:dyDescent="0.2">
      <c r="A3096" s="176"/>
    </row>
    <row r="3097" spans="1:1" x14ac:dyDescent="0.2">
      <c r="A3097" s="176"/>
    </row>
    <row r="3098" spans="1:1" x14ac:dyDescent="0.2">
      <c r="A3098" s="176"/>
    </row>
    <row r="3099" spans="1:1" x14ac:dyDescent="0.2">
      <c r="A3099" s="176"/>
    </row>
    <row r="3100" spans="1:1" x14ac:dyDescent="0.2">
      <c r="A3100" s="176"/>
    </row>
    <row r="3101" spans="1:1" x14ac:dyDescent="0.2">
      <c r="A3101" s="176"/>
    </row>
    <row r="3102" spans="1:1" x14ac:dyDescent="0.2">
      <c r="A3102" s="176"/>
    </row>
    <row r="3103" spans="1:1" x14ac:dyDescent="0.2">
      <c r="A3103" s="176"/>
    </row>
    <row r="3104" spans="1:1" x14ac:dyDescent="0.2">
      <c r="A3104" s="176"/>
    </row>
    <row r="3105" spans="1:1" x14ac:dyDescent="0.2">
      <c r="A3105" s="176"/>
    </row>
    <row r="3106" spans="1:1" x14ac:dyDescent="0.2">
      <c r="A3106" s="176"/>
    </row>
    <row r="3107" spans="1:1" x14ac:dyDescent="0.2">
      <c r="A3107" s="176"/>
    </row>
    <row r="3108" spans="1:1" x14ac:dyDescent="0.2">
      <c r="A3108" s="176"/>
    </row>
    <row r="3109" spans="1:1" x14ac:dyDescent="0.2">
      <c r="A3109" s="176"/>
    </row>
    <row r="3110" spans="1:1" x14ac:dyDescent="0.2">
      <c r="A3110" s="176"/>
    </row>
    <row r="3111" spans="1:1" x14ac:dyDescent="0.2">
      <c r="A3111" s="176"/>
    </row>
    <row r="3112" spans="1:1" x14ac:dyDescent="0.2">
      <c r="A3112" s="176"/>
    </row>
    <row r="3113" spans="1:1" x14ac:dyDescent="0.2">
      <c r="A3113" s="176"/>
    </row>
    <row r="3114" spans="1:1" x14ac:dyDescent="0.2">
      <c r="A3114" s="176"/>
    </row>
    <row r="3115" spans="1:1" x14ac:dyDescent="0.2">
      <c r="A3115" s="176"/>
    </row>
    <row r="3116" spans="1:1" x14ac:dyDescent="0.2">
      <c r="A3116" s="176"/>
    </row>
    <row r="3117" spans="1:1" x14ac:dyDescent="0.2">
      <c r="A3117" s="176"/>
    </row>
    <row r="3118" spans="1:1" x14ac:dyDescent="0.2">
      <c r="A3118" s="176"/>
    </row>
    <row r="3119" spans="1:1" x14ac:dyDescent="0.2">
      <c r="A3119" s="176"/>
    </row>
    <row r="3120" spans="1:1" x14ac:dyDescent="0.2">
      <c r="A3120" s="176"/>
    </row>
    <row r="3121" spans="1:1" x14ac:dyDescent="0.2">
      <c r="A3121" s="176"/>
    </row>
    <row r="3122" spans="1:1" x14ac:dyDescent="0.2">
      <c r="A3122" s="176"/>
    </row>
    <row r="3123" spans="1:1" x14ac:dyDescent="0.2">
      <c r="A3123" s="176"/>
    </row>
    <row r="3124" spans="1:1" x14ac:dyDescent="0.2">
      <c r="A3124" s="176"/>
    </row>
    <row r="3125" spans="1:1" x14ac:dyDescent="0.2">
      <c r="A3125" s="176"/>
    </row>
    <row r="3126" spans="1:1" x14ac:dyDescent="0.2">
      <c r="A3126" s="176"/>
    </row>
    <row r="3127" spans="1:1" x14ac:dyDescent="0.2">
      <c r="A3127" s="176"/>
    </row>
    <row r="3128" spans="1:1" x14ac:dyDescent="0.2">
      <c r="A3128" s="176"/>
    </row>
    <row r="3129" spans="1:1" x14ac:dyDescent="0.2">
      <c r="A3129" s="176"/>
    </row>
    <row r="3130" spans="1:1" x14ac:dyDescent="0.2">
      <c r="A3130" s="176"/>
    </row>
    <row r="3131" spans="1:1" x14ac:dyDescent="0.2">
      <c r="A3131" s="176"/>
    </row>
    <row r="3132" spans="1:1" x14ac:dyDescent="0.2">
      <c r="A3132" s="176"/>
    </row>
    <row r="3133" spans="1:1" x14ac:dyDescent="0.2">
      <c r="A3133" s="176"/>
    </row>
    <row r="3134" spans="1:1" x14ac:dyDescent="0.2">
      <c r="A3134" s="176"/>
    </row>
    <row r="3135" spans="1:1" x14ac:dyDescent="0.2">
      <c r="A3135" s="176"/>
    </row>
    <row r="3136" spans="1:1" x14ac:dyDescent="0.2">
      <c r="A3136" s="176"/>
    </row>
    <row r="3137" spans="1:1" x14ac:dyDescent="0.2">
      <c r="A3137" s="176"/>
    </row>
    <row r="3138" spans="1:1" x14ac:dyDescent="0.2">
      <c r="A3138" s="176"/>
    </row>
    <row r="3139" spans="1:1" x14ac:dyDescent="0.2">
      <c r="A3139" s="176"/>
    </row>
    <row r="3140" spans="1:1" x14ac:dyDescent="0.2">
      <c r="A3140" s="176"/>
    </row>
    <row r="3141" spans="1:1" x14ac:dyDescent="0.2">
      <c r="A3141" s="176"/>
    </row>
    <row r="3142" spans="1:1" x14ac:dyDescent="0.2">
      <c r="A3142" s="176"/>
    </row>
    <row r="3143" spans="1:1" x14ac:dyDescent="0.2">
      <c r="A3143" s="176"/>
    </row>
    <row r="3144" spans="1:1" x14ac:dyDescent="0.2">
      <c r="A3144" s="176"/>
    </row>
    <row r="3145" spans="1:1" x14ac:dyDescent="0.2">
      <c r="A3145" s="176"/>
    </row>
    <row r="3146" spans="1:1" x14ac:dyDescent="0.2">
      <c r="A3146" s="176"/>
    </row>
    <row r="3147" spans="1:1" x14ac:dyDescent="0.2">
      <c r="A3147" s="176"/>
    </row>
    <row r="3148" spans="1:1" x14ac:dyDescent="0.2">
      <c r="A3148" s="176"/>
    </row>
    <row r="3149" spans="1:1" x14ac:dyDescent="0.2">
      <c r="A3149" s="176"/>
    </row>
    <row r="3150" spans="1:1" x14ac:dyDescent="0.2">
      <c r="A3150" s="176"/>
    </row>
    <row r="3151" spans="1:1" x14ac:dyDescent="0.2">
      <c r="A3151" s="176"/>
    </row>
    <row r="3152" spans="1:1" x14ac:dyDescent="0.2">
      <c r="A3152" s="176"/>
    </row>
    <row r="3153" spans="1:1" x14ac:dyDescent="0.2">
      <c r="A3153" s="176"/>
    </row>
    <row r="3154" spans="1:1" x14ac:dyDescent="0.2">
      <c r="A3154" s="176"/>
    </row>
    <row r="3155" spans="1:1" x14ac:dyDescent="0.2">
      <c r="A3155" s="176"/>
    </row>
    <row r="3156" spans="1:1" x14ac:dyDescent="0.2">
      <c r="A3156" s="176"/>
    </row>
    <row r="3157" spans="1:1" x14ac:dyDescent="0.2">
      <c r="A3157" s="176"/>
    </row>
    <row r="3158" spans="1:1" x14ac:dyDescent="0.2">
      <c r="A3158" s="176"/>
    </row>
    <row r="3159" spans="1:1" x14ac:dyDescent="0.2">
      <c r="A3159" s="176"/>
    </row>
    <row r="3160" spans="1:1" x14ac:dyDescent="0.2">
      <c r="A3160" s="176"/>
    </row>
    <row r="3161" spans="1:1" x14ac:dyDescent="0.2">
      <c r="A3161" s="176"/>
    </row>
    <row r="3162" spans="1:1" x14ac:dyDescent="0.2">
      <c r="A3162" s="176"/>
    </row>
    <row r="3163" spans="1:1" x14ac:dyDescent="0.2">
      <c r="A3163" s="176"/>
    </row>
    <row r="3164" spans="1:1" x14ac:dyDescent="0.2">
      <c r="A3164" s="176"/>
    </row>
    <row r="3165" spans="1:1" x14ac:dyDescent="0.2">
      <c r="A3165" s="176"/>
    </row>
    <row r="3166" spans="1:1" x14ac:dyDescent="0.2">
      <c r="A3166" s="176"/>
    </row>
    <row r="3167" spans="1:1" x14ac:dyDescent="0.2">
      <c r="A3167" s="176"/>
    </row>
    <row r="3168" spans="1:1" x14ac:dyDescent="0.2">
      <c r="A3168" s="176"/>
    </row>
    <row r="3169" spans="1:1" x14ac:dyDescent="0.2">
      <c r="A3169" s="176"/>
    </row>
    <row r="3170" spans="1:1" x14ac:dyDescent="0.2">
      <c r="A3170" s="176"/>
    </row>
    <row r="3171" spans="1:1" x14ac:dyDescent="0.2">
      <c r="A3171" s="176"/>
    </row>
    <row r="3172" spans="1:1" x14ac:dyDescent="0.2">
      <c r="A3172" s="176"/>
    </row>
    <row r="3173" spans="1:1" x14ac:dyDescent="0.2">
      <c r="A3173" s="176"/>
    </row>
    <row r="3174" spans="1:1" x14ac:dyDescent="0.2">
      <c r="A3174" s="176"/>
    </row>
    <row r="3175" spans="1:1" x14ac:dyDescent="0.2">
      <c r="A3175" s="176"/>
    </row>
    <row r="3176" spans="1:1" x14ac:dyDescent="0.2">
      <c r="A3176" s="176"/>
    </row>
    <row r="3177" spans="1:1" x14ac:dyDescent="0.2">
      <c r="A3177" s="176"/>
    </row>
    <row r="3178" spans="1:1" x14ac:dyDescent="0.2">
      <c r="A3178" s="176"/>
    </row>
    <row r="3179" spans="1:1" x14ac:dyDescent="0.2">
      <c r="A3179" s="176"/>
    </row>
    <row r="3180" spans="1:1" x14ac:dyDescent="0.2">
      <c r="A3180" s="176"/>
    </row>
    <row r="3181" spans="1:1" x14ac:dyDescent="0.2">
      <c r="A3181" s="176"/>
    </row>
    <row r="3182" spans="1:1" x14ac:dyDescent="0.2">
      <c r="A3182" s="176"/>
    </row>
    <row r="3183" spans="1:1" x14ac:dyDescent="0.2">
      <c r="A3183" s="176"/>
    </row>
    <row r="3184" spans="1:1" x14ac:dyDescent="0.2">
      <c r="A3184" s="176"/>
    </row>
    <row r="3185" spans="1:1" x14ac:dyDescent="0.2">
      <c r="A3185" s="176"/>
    </row>
    <row r="3186" spans="1:1" x14ac:dyDescent="0.2">
      <c r="A3186" s="176"/>
    </row>
    <row r="3187" spans="1:1" x14ac:dyDescent="0.2">
      <c r="A3187" s="176"/>
    </row>
    <row r="3188" spans="1:1" x14ac:dyDescent="0.2">
      <c r="A3188" s="176"/>
    </row>
    <row r="3189" spans="1:1" x14ac:dyDescent="0.2">
      <c r="A3189" s="176"/>
    </row>
    <row r="3190" spans="1:1" x14ac:dyDescent="0.2">
      <c r="A3190" s="176"/>
    </row>
    <row r="3191" spans="1:1" x14ac:dyDescent="0.2">
      <c r="A3191" s="176"/>
    </row>
    <row r="3192" spans="1:1" x14ac:dyDescent="0.2">
      <c r="A3192" s="176"/>
    </row>
    <row r="3193" spans="1:1" x14ac:dyDescent="0.2">
      <c r="A3193" s="176"/>
    </row>
    <row r="3194" spans="1:1" x14ac:dyDescent="0.2">
      <c r="A3194" s="176"/>
    </row>
    <row r="3195" spans="1:1" x14ac:dyDescent="0.2">
      <c r="A3195" s="176"/>
    </row>
    <row r="3196" spans="1:1" x14ac:dyDescent="0.2">
      <c r="A3196" s="176"/>
    </row>
    <row r="3197" spans="1:1" x14ac:dyDescent="0.2">
      <c r="A3197" s="176"/>
    </row>
    <row r="3198" spans="1:1" x14ac:dyDescent="0.2">
      <c r="A3198" s="176"/>
    </row>
    <row r="3199" spans="1:1" x14ac:dyDescent="0.2">
      <c r="A3199" s="176"/>
    </row>
    <row r="3200" spans="1:1" x14ac:dyDescent="0.2">
      <c r="A3200" s="176"/>
    </row>
    <row r="3201" spans="1:1" x14ac:dyDescent="0.2">
      <c r="A3201" s="176"/>
    </row>
    <row r="3202" spans="1:1" x14ac:dyDescent="0.2">
      <c r="A3202" s="176"/>
    </row>
    <row r="3203" spans="1:1" x14ac:dyDescent="0.2">
      <c r="A3203" s="176"/>
    </row>
    <row r="3204" spans="1:1" x14ac:dyDescent="0.2">
      <c r="A3204" s="176"/>
    </row>
    <row r="3205" spans="1:1" x14ac:dyDescent="0.2">
      <c r="A3205" s="176"/>
    </row>
    <row r="3206" spans="1:1" x14ac:dyDescent="0.2">
      <c r="A3206" s="176"/>
    </row>
    <row r="3207" spans="1:1" x14ac:dyDescent="0.2">
      <c r="A3207" s="176"/>
    </row>
    <row r="3208" spans="1:1" x14ac:dyDescent="0.2">
      <c r="A3208" s="176"/>
    </row>
    <row r="3209" spans="1:1" x14ac:dyDescent="0.2">
      <c r="A3209" s="176"/>
    </row>
    <row r="3210" spans="1:1" x14ac:dyDescent="0.2">
      <c r="A3210" s="176"/>
    </row>
    <row r="3211" spans="1:1" x14ac:dyDescent="0.2">
      <c r="A3211" s="176"/>
    </row>
    <row r="3212" spans="1:1" x14ac:dyDescent="0.2">
      <c r="A3212" s="176"/>
    </row>
    <row r="3213" spans="1:1" x14ac:dyDescent="0.2">
      <c r="A3213" s="176"/>
    </row>
    <row r="3214" spans="1:1" x14ac:dyDescent="0.2">
      <c r="A3214" s="176"/>
    </row>
    <row r="3215" spans="1:1" x14ac:dyDescent="0.2">
      <c r="A3215" s="176"/>
    </row>
    <row r="3216" spans="1:1" x14ac:dyDescent="0.2">
      <c r="A3216" s="176"/>
    </row>
    <row r="3217" spans="1:1" x14ac:dyDescent="0.2">
      <c r="A3217" s="176"/>
    </row>
    <row r="3218" spans="1:1" x14ac:dyDescent="0.2">
      <c r="A3218" s="176"/>
    </row>
    <row r="3219" spans="1:1" x14ac:dyDescent="0.2">
      <c r="A3219" s="176"/>
    </row>
    <row r="3220" spans="1:1" x14ac:dyDescent="0.2">
      <c r="A3220" s="176"/>
    </row>
    <row r="3221" spans="1:1" x14ac:dyDescent="0.2">
      <c r="A3221" s="176"/>
    </row>
    <row r="3222" spans="1:1" x14ac:dyDescent="0.2">
      <c r="A3222" s="176"/>
    </row>
    <row r="3223" spans="1:1" x14ac:dyDescent="0.2">
      <c r="A3223" s="176"/>
    </row>
    <row r="3224" spans="1:1" x14ac:dyDescent="0.2">
      <c r="A3224" s="176"/>
    </row>
    <row r="3225" spans="1:1" x14ac:dyDescent="0.2">
      <c r="A3225" s="176"/>
    </row>
    <row r="3226" spans="1:1" x14ac:dyDescent="0.2">
      <c r="A3226" s="176"/>
    </row>
    <row r="3227" spans="1:1" x14ac:dyDescent="0.2">
      <c r="A3227" s="176"/>
    </row>
    <row r="3228" spans="1:1" x14ac:dyDescent="0.2">
      <c r="A3228" s="176"/>
    </row>
    <row r="3229" spans="1:1" x14ac:dyDescent="0.2">
      <c r="A3229" s="176"/>
    </row>
    <row r="3230" spans="1:1" x14ac:dyDescent="0.2">
      <c r="A3230" s="176"/>
    </row>
    <row r="3231" spans="1:1" x14ac:dyDescent="0.2">
      <c r="A3231" s="176"/>
    </row>
    <row r="3232" spans="1:1" x14ac:dyDescent="0.2">
      <c r="A3232" s="176"/>
    </row>
    <row r="3233" spans="1:1" x14ac:dyDescent="0.2">
      <c r="A3233" s="176"/>
    </row>
    <row r="3234" spans="1:1" x14ac:dyDescent="0.2">
      <c r="A3234" s="176"/>
    </row>
    <row r="3235" spans="1:1" x14ac:dyDescent="0.2">
      <c r="A3235" s="176"/>
    </row>
    <row r="3236" spans="1:1" x14ac:dyDescent="0.2">
      <c r="A3236" s="176"/>
    </row>
    <row r="3237" spans="1:1" x14ac:dyDescent="0.2">
      <c r="A3237" s="176"/>
    </row>
    <row r="3238" spans="1:1" x14ac:dyDescent="0.2">
      <c r="A3238" s="176"/>
    </row>
    <row r="3239" spans="1:1" x14ac:dyDescent="0.2">
      <c r="A3239" s="176"/>
    </row>
    <row r="3240" spans="1:1" x14ac:dyDescent="0.2">
      <c r="A3240" s="176"/>
    </row>
    <row r="3241" spans="1:1" x14ac:dyDescent="0.2">
      <c r="A3241" s="176"/>
    </row>
    <row r="3242" spans="1:1" x14ac:dyDescent="0.2">
      <c r="A3242" s="176"/>
    </row>
    <row r="3243" spans="1:1" x14ac:dyDescent="0.2">
      <c r="A3243" s="176"/>
    </row>
    <row r="3244" spans="1:1" x14ac:dyDescent="0.2">
      <c r="A3244" s="176"/>
    </row>
    <row r="3245" spans="1:1" x14ac:dyDescent="0.2">
      <c r="A3245" s="176"/>
    </row>
    <row r="3246" spans="1:1" x14ac:dyDescent="0.2">
      <c r="A3246" s="176"/>
    </row>
    <row r="3247" spans="1:1" x14ac:dyDescent="0.2">
      <c r="A3247" s="176"/>
    </row>
    <row r="3248" spans="1:1" x14ac:dyDescent="0.2">
      <c r="A3248" s="176"/>
    </row>
    <row r="3249" spans="1:1" x14ac:dyDescent="0.2">
      <c r="A3249" s="176"/>
    </row>
    <row r="3250" spans="1:1" x14ac:dyDescent="0.2">
      <c r="A3250" s="176"/>
    </row>
    <row r="3251" spans="1:1" x14ac:dyDescent="0.2">
      <c r="A3251" s="176"/>
    </row>
    <row r="3252" spans="1:1" x14ac:dyDescent="0.2">
      <c r="A3252" s="176"/>
    </row>
    <row r="3253" spans="1:1" x14ac:dyDescent="0.2">
      <c r="A3253" s="176"/>
    </row>
    <row r="3254" spans="1:1" x14ac:dyDescent="0.2">
      <c r="A3254" s="176"/>
    </row>
    <row r="3255" spans="1:1" x14ac:dyDescent="0.2">
      <c r="A3255" s="176"/>
    </row>
    <row r="3256" spans="1:1" x14ac:dyDescent="0.2">
      <c r="A3256" s="176"/>
    </row>
    <row r="3257" spans="1:1" x14ac:dyDescent="0.2">
      <c r="A3257" s="176"/>
    </row>
    <row r="3258" spans="1:1" x14ac:dyDescent="0.2">
      <c r="A3258" s="176"/>
    </row>
    <row r="3259" spans="1:1" x14ac:dyDescent="0.2">
      <c r="A3259" s="176"/>
    </row>
    <row r="3260" spans="1:1" x14ac:dyDescent="0.2">
      <c r="A3260" s="176"/>
    </row>
    <row r="3261" spans="1:1" x14ac:dyDescent="0.2">
      <c r="A3261" s="176"/>
    </row>
    <row r="3262" spans="1:1" x14ac:dyDescent="0.2">
      <c r="A3262" s="176"/>
    </row>
    <row r="3263" spans="1:1" x14ac:dyDescent="0.2">
      <c r="A3263" s="176"/>
    </row>
    <row r="3264" spans="1:1" x14ac:dyDescent="0.2">
      <c r="A3264" s="176"/>
    </row>
    <row r="3265" spans="1:1" x14ac:dyDescent="0.2">
      <c r="A3265" s="176"/>
    </row>
    <row r="3266" spans="1:1" x14ac:dyDescent="0.2">
      <c r="A3266" s="176"/>
    </row>
    <row r="3267" spans="1:1" x14ac:dyDescent="0.2">
      <c r="A3267" s="176"/>
    </row>
    <row r="3268" spans="1:1" x14ac:dyDescent="0.2">
      <c r="A3268" s="176"/>
    </row>
    <row r="3269" spans="1:1" x14ac:dyDescent="0.2">
      <c r="A3269" s="176"/>
    </row>
    <row r="3270" spans="1:1" x14ac:dyDescent="0.2">
      <c r="A3270" s="176"/>
    </row>
    <row r="3271" spans="1:1" x14ac:dyDescent="0.2">
      <c r="A3271" s="176"/>
    </row>
    <row r="3272" spans="1:1" x14ac:dyDescent="0.2">
      <c r="A3272" s="176"/>
    </row>
    <row r="3273" spans="1:1" x14ac:dyDescent="0.2">
      <c r="A3273" s="176"/>
    </row>
    <row r="3274" spans="1:1" x14ac:dyDescent="0.2">
      <c r="A3274" s="176"/>
    </row>
    <row r="3275" spans="1:1" x14ac:dyDescent="0.2">
      <c r="A3275" s="176"/>
    </row>
    <row r="3276" spans="1:1" x14ac:dyDescent="0.2">
      <c r="A3276" s="176"/>
    </row>
    <row r="3277" spans="1:1" x14ac:dyDescent="0.2">
      <c r="A3277" s="176"/>
    </row>
    <row r="3278" spans="1:1" x14ac:dyDescent="0.2">
      <c r="A3278" s="176"/>
    </row>
    <row r="3279" spans="1:1" x14ac:dyDescent="0.2">
      <c r="A3279" s="176"/>
    </row>
    <row r="3280" spans="1:1" x14ac:dyDescent="0.2">
      <c r="A3280" s="176"/>
    </row>
    <row r="3281" spans="1:1" x14ac:dyDescent="0.2">
      <c r="A3281" s="176"/>
    </row>
    <row r="3282" spans="1:1" x14ac:dyDescent="0.2">
      <c r="A3282" s="176"/>
    </row>
    <row r="3283" spans="1:1" x14ac:dyDescent="0.2">
      <c r="A3283" s="176"/>
    </row>
    <row r="3284" spans="1:1" x14ac:dyDescent="0.2">
      <c r="A3284" s="176"/>
    </row>
    <row r="3285" spans="1:1" x14ac:dyDescent="0.2">
      <c r="A3285" s="176"/>
    </row>
    <row r="3286" spans="1:1" x14ac:dyDescent="0.2">
      <c r="A3286" s="176"/>
    </row>
    <row r="3287" spans="1:1" x14ac:dyDescent="0.2">
      <c r="A3287" s="176"/>
    </row>
    <row r="3288" spans="1:1" x14ac:dyDescent="0.2">
      <c r="A3288" s="176"/>
    </row>
    <row r="3289" spans="1:1" x14ac:dyDescent="0.2">
      <c r="A3289" s="176"/>
    </row>
    <row r="3290" spans="1:1" x14ac:dyDescent="0.2">
      <c r="A3290" s="176"/>
    </row>
    <row r="3291" spans="1:1" x14ac:dyDescent="0.2">
      <c r="A3291" s="176"/>
    </row>
    <row r="3292" spans="1:1" x14ac:dyDescent="0.2">
      <c r="A3292" s="176"/>
    </row>
    <row r="3293" spans="1:1" x14ac:dyDescent="0.2">
      <c r="A3293" s="176"/>
    </row>
    <row r="3294" spans="1:1" x14ac:dyDescent="0.2">
      <c r="A3294" s="176"/>
    </row>
    <row r="3295" spans="1:1" x14ac:dyDescent="0.2">
      <c r="A3295" s="176"/>
    </row>
    <row r="3296" spans="1:1" x14ac:dyDescent="0.2">
      <c r="A3296" s="176"/>
    </row>
    <row r="3297" spans="1:1" x14ac:dyDescent="0.2">
      <c r="A3297" s="176"/>
    </row>
    <row r="3298" spans="1:1" x14ac:dyDescent="0.2">
      <c r="A3298" s="176"/>
    </row>
    <row r="3299" spans="1:1" x14ac:dyDescent="0.2">
      <c r="A3299" s="176"/>
    </row>
    <row r="3300" spans="1:1" x14ac:dyDescent="0.2">
      <c r="A3300" s="176"/>
    </row>
    <row r="3301" spans="1:1" x14ac:dyDescent="0.2">
      <c r="A3301" s="176"/>
    </row>
    <row r="3302" spans="1:1" x14ac:dyDescent="0.2">
      <c r="A3302" s="176"/>
    </row>
    <row r="3303" spans="1:1" x14ac:dyDescent="0.2">
      <c r="A3303" s="176"/>
    </row>
    <row r="3304" spans="1:1" x14ac:dyDescent="0.2">
      <c r="A3304" s="176"/>
    </row>
    <row r="3305" spans="1:1" x14ac:dyDescent="0.2">
      <c r="A3305" s="176"/>
    </row>
    <row r="3306" spans="1:1" x14ac:dyDescent="0.2">
      <c r="A3306" s="176"/>
    </row>
    <row r="3307" spans="1:1" x14ac:dyDescent="0.2">
      <c r="A3307" s="176"/>
    </row>
    <row r="3308" spans="1:1" x14ac:dyDescent="0.2">
      <c r="A3308" s="176"/>
    </row>
    <row r="3309" spans="1:1" x14ac:dyDescent="0.2">
      <c r="A3309" s="176"/>
    </row>
    <row r="3310" spans="1:1" x14ac:dyDescent="0.2">
      <c r="A3310" s="176"/>
    </row>
    <row r="3311" spans="1:1" x14ac:dyDescent="0.2">
      <c r="A3311" s="176"/>
    </row>
    <row r="3312" spans="1:1" x14ac:dyDescent="0.2">
      <c r="A3312" s="176"/>
    </row>
    <row r="3313" spans="1:1" x14ac:dyDescent="0.2">
      <c r="A3313" s="176"/>
    </row>
    <row r="3314" spans="1:1" x14ac:dyDescent="0.2">
      <c r="A3314" s="176"/>
    </row>
    <row r="3315" spans="1:1" x14ac:dyDescent="0.2">
      <c r="A3315" s="176"/>
    </row>
    <row r="3316" spans="1:1" x14ac:dyDescent="0.2">
      <c r="A3316" s="176"/>
    </row>
    <row r="3317" spans="1:1" x14ac:dyDescent="0.2">
      <c r="A3317" s="176"/>
    </row>
    <row r="3318" spans="1:1" x14ac:dyDescent="0.2">
      <c r="A3318" s="176"/>
    </row>
    <row r="3319" spans="1:1" x14ac:dyDescent="0.2">
      <c r="A3319" s="176"/>
    </row>
    <row r="3320" spans="1:1" x14ac:dyDescent="0.2">
      <c r="A3320" s="176"/>
    </row>
    <row r="3321" spans="1:1" x14ac:dyDescent="0.2">
      <c r="A3321" s="176"/>
    </row>
    <row r="3322" spans="1:1" x14ac:dyDescent="0.2">
      <c r="A3322" s="176"/>
    </row>
    <row r="3323" spans="1:1" x14ac:dyDescent="0.2">
      <c r="A3323" s="176"/>
    </row>
    <row r="3324" spans="1:1" x14ac:dyDescent="0.2">
      <c r="A3324" s="176"/>
    </row>
    <row r="3325" spans="1:1" x14ac:dyDescent="0.2">
      <c r="A3325" s="176"/>
    </row>
    <row r="3326" spans="1:1" x14ac:dyDescent="0.2">
      <c r="A3326" s="176"/>
    </row>
    <row r="3327" spans="1:1" x14ac:dyDescent="0.2">
      <c r="A3327" s="176"/>
    </row>
    <row r="3328" spans="1:1" x14ac:dyDescent="0.2">
      <c r="A3328" s="176"/>
    </row>
    <row r="3329" spans="1:1" x14ac:dyDescent="0.2">
      <c r="A3329" s="176"/>
    </row>
    <row r="3330" spans="1:1" x14ac:dyDescent="0.2">
      <c r="A3330" s="176"/>
    </row>
    <row r="3331" spans="1:1" x14ac:dyDescent="0.2">
      <c r="A3331" s="176"/>
    </row>
    <row r="3332" spans="1:1" x14ac:dyDescent="0.2">
      <c r="A3332" s="176"/>
    </row>
    <row r="3333" spans="1:1" x14ac:dyDescent="0.2">
      <c r="A3333" s="176"/>
    </row>
    <row r="3334" spans="1:1" x14ac:dyDescent="0.2">
      <c r="A3334" s="176"/>
    </row>
    <row r="3335" spans="1:1" x14ac:dyDescent="0.2">
      <c r="A3335" s="176"/>
    </row>
    <row r="3336" spans="1:1" x14ac:dyDescent="0.2">
      <c r="A3336" s="176"/>
    </row>
    <row r="3337" spans="1:1" x14ac:dyDescent="0.2">
      <c r="A3337" s="176"/>
    </row>
    <row r="3338" spans="1:1" x14ac:dyDescent="0.2">
      <c r="A3338" s="176"/>
    </row>
    <row r="3339" spans="1:1" x14ac:dyDescent="0.2">
      <c r="A3339" s="176"/>
    </row>
    <row r="3340" spans="1:1" x14ac:dyDescent="0.2">
      <c r="A3340" s="176"/>
    </row>
    <row r="3341" spans="1:1" x14ac:dyDescent="0.2">
      <c r="A3341" s="176"/>
    </row>
    <row r="3342" spans="1:1" x14ac:dyDescent="0.2">
      <c r="A3342" s="176"/>
    </row>
    <row r="3343" spans="1:1" x14ac:dyDescent="0.2">
      <c r="A3343" s="176"/>
    </row>
    <row r="3344" spans="1:1" x14ac:dyDescent="0.2">
      <c r="A3344" s="176"/>
    </row>
    <row r="3345" spans="1:1" x14ac:dyDescent="0.2">
      <c r="A3345" s="176"/>
    </row>
    <row r="3346" spans="1:1" x14ac:dyDescent="0.2">
      <c r="A3346" s="176"/>
    </row>
    <row r="3347" spans="1:1" x14ac:dyDescent="0.2">
      <c r="A3347" s="176"/>
    </row>
    <row r="3348" spans="1:1" x14ac:dyDescent="0.2">
      <c r="A3348" s="176"/>
    </row>
    <row r="3349" spans="1:1" x14ac:dyDescent="0.2">
      <c r="A3349" s="176"/>
    </row>
    <row r="3350" spans="1:1" x14ac:dyDescent="0.2">
      <c r="A3350" s="176"/>
    </row>
    <row r="3351" spans="1:1" x14ac:dyDescent="0.2">
      <c r="A3351" s="176"/>
    </row>
    <row r="3352" spans="1:1" x14ac:dyDescent="0.2">
      <c r="A3352" s="176"/>
    </row>
    <row r="3353" spans="1:1" x14ac:dyDescent="0.2">
      <c r="A3353" s="176"/>
    </row>
    <row r="3354" spans="1:1" x14ac:dyDescent="0.2">
      <c r="A3354" s="176"/>
    </row>
    <row r="3355" spans="1:1" x14ac:dyDescent="0.2">
      <c r="A3355" s="176"/>
    </row>
    <row r="3356" spans="1:1" x14ac:dyDescent="0.2">
      <c r="A3356" s="176"/>
    </row>
    <row r="3357" spans="1:1" x14ac:dyDescent="0.2">
      <c r="A3357" s="176"/>
    </row>
    <row r="3358" spans="1:1" x14ac:dyDescent="0.2">
      <c r="A3358" s="176"/>
    </row>
    <row r="3359" spans="1:1" x14ac:dyDescent="0.2">
      <c r="A3359" s="176"/>
    </row>
    <row r="3360" spans="1:1" x14ac:dyDescent="0.2">
      <c r="A3360" s="176"/>
    </row>
    <row r="3361" spans="1:1" x14ac:dyDescent="0.2">
      <c r="A3361" s="176"/>
    </row>
    <row r="3362" spans="1:1" x14ac:dyDescent="0.2">
      <c r="A3362" s="176"/>
    </row>
    <row r="3363" spans="1:1" x14ac:dyDescent="0.2">
      <c r="A3363" s="176"/>
    </row>
    <row r="3364" spans="1:1" x14ac:dyDescent="0.2">
      <c r="A3364" s="176"/>
    </row>
    <row r="3365" spans="1:1" x14ac:dyDescent="0.2">
      <c r="A3365" s="176"/>
    </row>
    <row r="3366" spans="1:1" x14ac:dyDescent="0.2">
      <c r="A3366" s="176"/>
    </row>
    <row r="3367" spans="1:1" x14ac:dyDescent="0.2">
      <c r="A3367" s="176"/>
    </row>
    <row r="3368" spans="1:1" x14ac:dyDescent="0.2">
      <c r="A3368" s="176"/>
    </row>
    <row r="3369" spans="1:1" x14ac:dyDescent="0.2">
      <c r="A3369" s="176"/>
    </row>
    <row r="3370" spans="1:1" x14ac:dyDescent="0.2">
      <c r="A3370" s="176"/>
    </row>
    <row r="3371" spans="1:1" x14ac:dyDescent="0.2">
      <c r="A3371" s="176"/>
    </row>
    <row r="3372" spans="1:1" x14ac:dyDescent="0.2">
      <c r="A3372" s="176"/>
    </row>
    <row r="3373" spans="1:1" x14ac:dyDescent="0.2">
      <c r="A3373" s="176"/>
    </row>
    <row r="3374" spans="1:1" x14ac:dyDescent="0.2">
      <c r="A3374" s="176"/>
    </row>
    <row r="3375" spans="1:1" x14ac:dyDescent="0.2">
      <c r="A3375" s="176"/>
    </row>
    <row r="3376" spans="1:1" x14ac:dyDescent="0.2">
      <c r="A3376" s="176"/>
    </row>
    <row r="3377" spans="1:1" x14ac:dyDescent="0.2">
      <c r="A3377" s="176"/>
    </row>
    <row r="3378" spans="1:1" x14ac:dyDescent="0.2">
      <c r="A3378" s="176"/>
    </row>
    <row r="3379" spans="1:1" x14ac:dyDescent="0.2">
      <c r="A3379" s="176"/>
    </row>
    <row r="3380" spans="1:1" x14ac:dyDescent="0.2">
      <c r="A3380" s="176"/>
    </row>
    <row r="3381" spans="1:1" x14ac:dyDescent="0.2">
      <c r="A3381" s="176"/>
    </row>
    <row r="3382" spans="1:1" x14ac:dyDescent="0.2">
      <c r="A3382" s="176"/>
    </row>
    <row r="3383" spans="1:1" x14ac:dyDescent="0.2">
      <c r="A3383" s="176"/>
    </row>
    <row r="3384" spans="1:1" x14ac:dyDescent="0.2">
      <c r="A3384" s="176"/>
    </row>
    <row r="3385" spans="1:1" x14ac:dyDescent="0.2">
      <c r="A3385" s="176"/>
    </row>
    <row r="3386" spans="1:1" x14ac:dyDescent="0.2">
      <c r="A3386" s="176"/>
    </row>
    <row r="3387" spans="1:1" x14ac:dyDescent="0.2">
      <c r="A3387" s="176"/>
    </row>
    <row r="3388" spans="1:1" x14ac:dyDescent="0.2">
      <c r="A3388" s="176"/>
    </row>
    <row r="3389" spans="1:1" x14ac:dyDescent="0.2">
      <c r="A3389" s="176"/>
    </row>
    <row r="3390" spans="1:1" x14ac:dyDescent="0.2">
      <c r="A3390" s="176"/>
    </row>
    <row r="3391" spans="1:1" x14ac:dyDescent="0.2">
      <c r="A3391" s="176"/>
    </row>
    <row r="3392" spans="1:1" x14ac:dyDescent="0.2">
      <c r="A3392" s="176"/>
    </row>
    <row r="3393" spans="1:1" x14ac:dyDescent="0.2">
      <c r="A3393" s="176"/>
    </row>
    <row r="3394" spans="1:1" x14ac:dyDescent="0.2">
      <c r="A3394" s="176"/>
    </row>
    <row r="3395" spans="1:1" x14ac:dyDescent="0.2">
      <c r="A3395" s="176"/>
    </row>
    <row r="3396" spans="1:1" x14ac:dyDescent="0.2">
      <c r="A3396" s="176"/>
    </row>
    <row r="3397" spans="1:1" x14ac:dyDescent="0.2">
      <c r="A3397" s="176"/>
    </row>
    <row r="3398" spans="1:1" x14ac:dyDescent="0.2">
      <c r="A3398" s="176"/>
    </row>
    <row r="3399" spans="1:1" x14ac:dyDescent="0.2">
      <c r="A3399" s="176"/>
    </row>
    <row r="3400" spans="1:1" x14ac:dyDescent="0.2">
      <c r="A3400" s="176"/>
    </row>
    <row r="3401" spans="1:1" x14ac:dyDescent="0.2">
      <c r="A3401" s="176"/>
    </row>
    <row r="3402" spans="1:1" x14ac:dyDescent="0.2">
      <c r="A3402" s="176"/>
    </row>
    <row r="3403" spans="1:1" x14ac:dyDescent="0.2">
      <c r="A3403" s="176"/>
    </row>
    <row r="3404" spans="1:1" x14ac:dyDescent="0.2">
      <c r="A3404" s="176"/>
    </row>
    <row r="3405" spans="1:1" x14ac:dyDescent="0.2">
      <c r="A3405" s="176"/>
    </row>
    <row r="3406" spans="1:1" x14ac:dyDescent="0.2">
      <c r="A3406" s="176"/>
    </row>
    <row r="3407" spans="1:1" x14ac:dyDescent="0.2">
      <c r="A3407" s="176"/>
    </row>
    <row r="3408" spans="1:1" x14ac:dyDescent="0.2">
      <c r="A3408" s="176"/>
    </row>
    <row r="3409" spans="1:1" x14ac:dyDescent="0.2">
      <c r="A3409" s="176"/>
    </row>
    <row r="3410" spans="1:1" x14ac:dyDescent="0.2">
      <c r="A3410" s="176"/>
    </row>
    <row r="3411" spans="1:1" x14ac:dyDescent="0.2">
      <c r="A3411" s="176"/>
    </row>
    <row r="3412" spans="1:1" x14ac:dyDescent="0.2">
      <c r="A3412" s="176"/>
    </row>
    <row r="3413" spans="1:1" x14ac:dyDescent="0.2">
      <c r="A3413" s="176"/>
    </row>
    <row r="3414" spans="1:1" x14ac:dyDescent="0.2">
      <c r="A3414" s="176"/>
    </row>
    <row r="3415" spans="1:1" x14ac:dyDescent="0.2">
      <c r="A3415" s="176"/>
    </row>
    <row r="3416" spans="1:1" x14ac:dyDescent="0.2">
      <c r="A3416" s="176"/>
    </row>
    <row r="3417" spans="1:1" x14ac:dyDescent="0.2">
      <c r="A3417" s="176"/>
    </row>
    <row r="3418" spans="1:1" x14ac:dyDescent="0.2">
      <c r="A3418" s="176"/>
    </row>
    <row r="3419" spans="1:1" x14ac:dyDescent="0.2">
      <c r="A3419" s="176"/>
    </row>
    <row r="3420" spans="1:1" x14ac:dyDescent="0.2">
      <c r="A3420" s="176"/>
    </row>
    <row r="3421" spans="1:1" x14ac:dyDescent="0.2">
      <c r="A3421" s="176"/>
    </row>
    <row r="3422" spans="1:1" x14ac:dyDescent="0.2">
      <c r="A3422" s="176"/>
    </row>
    <row r="3423" spans="1:1" x14ac:dyDescent="0.2">
      <c r="A3423" s="176"/>
    </row>
    <row r="3424" spans="1:1" x14ac:dyDescent="0.2">
      <c r="A3424" s="176"/>
    </row>
    <row r="3425" spans="1:1" x14ac:dyDescent="0.2">
      <c r="A3425" s="176"/>
    </row>
    <row r="3426" spans="1:1" x14ac:dyDescent="0.2">
      <c r="A3426" s="176"/>
    </row>
    <row r="3427" spans="1:1" x14ac:dyDescent="0.2">
      <c r="A3427" s="176"/>
    </row>
    <row r="3428" spans="1:1" x14ac:dyDescent="0.2">
      <c r="A3428" s="176"/>
    </row>
    <row r="3429" spans="1:1" x14ac:dyDescent="0.2">
      <c r="A3429" s="176"/>
    </row>
    <row r="3430" spans="1:1" x14ac:dyDescent="0.2">
      <c r="A3430" s="176"/>
    </row>
    <row r="3431" spans="1:1" x14ac:dyDescent="0.2">
      <c r="A3431" s="176"/>
    </row>
    <row r="3432" spans="1:1" x14ac:dyDescent="0.2">
      <c r="A3432" s="176"/>
    </row>
    <row r="3433" spans="1:1" x14ac:dyDescent="0.2">
      <c r="A3433" s="176"/>
    </row>
    <row r="3434" spans="1:1" x14ac:dyDescent="0.2">
      <c r="A3434" s="176"/>
    </row>
    <row r="3435" spans="1:1" x14ac:dyDescent="0.2">
      <c r="A3435" s="176"/>
    </row>
    <row r="3436" spans="1:1" x14ac:dyDescent="0.2">
      <c r="A3436" s="176"/>
    </row>
    <row r="3437" spans="1:1" x14ac:dyDescent="0.2">
      <c r="A3437" s="176"/>
    </row>
    <row r="3438" spans="1:1" x14ac:dyDescent="0.2">
      <c r="A3438" s="176"/>
    </row>
    <row r="3439" spans="1:1" x14ac:dyDescent="0.2">
      <c r="A3439" s="176"/>
    </row>
    <row r="3440" spans="1:1" x14ac:dyDescent="0.2">
      <c r="A3440" s="176"/>
    </row>
    <row r="3441" spans="1:1" x14ac:dyDescent="0.2">
      <c r="A3441" s="176"/>
    </row>
    <row r="3442" spans="1:1" x14ac:dyDescent="0.2">
      <c r="A3442" s="176"/>
    </row>
    <row r="3443" spans="1:1" x14ac:dyDescent="0.2">
      <c r="A3443" s="176"/>
    </row>
    <row r="3444" spans="1:1" x14ac:dyDescent="0.2">
      <c r="A3444" s="176"/>
    </row>
    <row r="3445" spans="1:1" x14ac:dyDescent="0.2">
      <c r="A3445" s="176"/>
    </row>
    <row r="3446" spans="1:1" x14ac:dyDescent="0.2">
      <c r="A3446" s="176"/>
    </row>
    <row r="3447" spans="1:1" x14ac:dyDescent="0.2">
      <c r="A3447" s="176"/>
    </row>
    <row r="3448" spans="1:1" x14ac:dyDescent="0.2">
      <c r="A3448" s="176"/>
    </row>
    <row r="3449" spans="1:1" x14ac:dyDescent="0.2">
      <c r="A3449" s="176"/>
    </row>
    <row r="3450" spans="1:1" x14ac:dyDescent="0.2">
      <c r="A3450" s="176"/>
    </row>
    <row r="3451" spans="1:1" x14ac:dyDescent="0.2">
      <c r="A3451" s="176"/>
    </row>
    <row r="3452" spans="1:1" x14ac:dyDescent="0.2">
      <c r="A3452" s="176"/>
    </row>
    <row r="3453" spans="1:1" x14ac:dyDescent="0.2">
      <c r="A3453" s="176"/>
    </row>
    <row r="3454" spans="1:1" x14ac:dyDescent="0.2">
      <c r="A3454" s="176"/>
    </row>
    <row r="3455" spans="1:1" x14ac:dyDescent="0.2">
      <c r="A3455" s="176"/>
    </row>
    <row r="3456" spans="1:1" x14ac:dyDescent="0.2">
      <c r="A3456" s="176"/>
    </row>
    <row r="3457" spans="1:1" x14ac:dyDescent="0.2">
      <c r="A3457" s="176"/>
    </row>
    <row r="3458" spans="1:1" x14ac:dyDescent="0.2">
      <c r="A3458" s="176"/>
    </row>
    <row r="3459" spans="1:1" x14ac:dyDescent="0.2">
      <c r="A3459" s="176"/>
    </row>
    <row r="3460" spans="1:1" x14ac:dyDescent="0.2">
      <c r="A3460" s="176"/>
    </row>
    <row r="3461" spans="1:1" x14ac:dyDescent="0.2">
      <c r="A3461" s="176"/>
    </row>
    <row r="3462" spans="1:1" x14ac:dyDescent="0.2">
      <c r="A3462" s="176"/>
    </row>
    <row r="3463" spans="1:1" x14ac:dyDescent="0.2">
      <c r="A3463" s="176"/>
    </row>
    <row r="3464" spans="1:1" x14ac:dyDescent="0.2">
      <c r="A3464" s="176"/>
    </row>
    <row r="3465" spans="1:1" x14ac:dyDescent="0.2">
      <c r="A3465" s="176"/>
    </row>
    <row r="3466" spans="1:1" x14ac:dyDescent="0.2">
      <c r="A3466" s="176"/>
    </row>
    <row r="3467" spans="1:1" x14ac:dyDescent="0.2">
      <c r="A3467" s="176"/>
    </row>
    <row r="3468" spans="1:1" x14ac:dyDescent="0.2">
      <c r="A3468" s="176"/>
    </row>
    <row r="3469" spans="1:1" x14ac:dyDescent="0.2">
      <c r="A3469" s="176"/>
    </row>
    <row r="3470" spans="1:1" x14ac:dyDescent="0.2">
      <c r="A3470" s="176"/>
    </row>
    <row r="3471" spans="1:1" x14ac:dyDescent="0.2">
      <c r="A3471" s="176"/>
    </row>
    <row r="3472" spans="1:1" x14ac:dyDescent="0.2">
      <c r="A3472" s="176"/>
    </row>
    <row r="3473" spans="1:1" x14ac:dyDescent="0.2">
      <c r="A3473" s="176"/>
    </row>
    <row r="3474" spans="1:1" x14ac:dyDescent="0.2">
      <c r="A3474" s="176"/>
    </row>
    <row r="3475" spans="1:1" x14ac:dyDescent="0.2">
      <c r="A3475" s="176"/>
    </row>
    <row r="3476" spans="1:1" x14ac:dyDescent="0.2">
      <c r="A3476" s="176"/>
    </row>
    <row r="3477" spans="1:1" x14ac:dyDescent="0.2">
      <c r="A3477" s="176"/>
    </row>
    <row r="3478" spans="1:1" x14ac:dyDescent="0.2">
      <c r="A3478" s="176"/>
    </row>
    <row r="3479" spans="1:1" x14ac:dyDescent="0.2">
      <c r="A3479" s="176"/>
    </row>
    <row r="3480" spans="1:1" x14ac:dyDescent="0.2">
      <c r="A3480" s="176"/>
    </row>
    <row r="3481" spans="1:1" x14ac:dyDescent="0.2">
      <c r="A3481" s="176"/>
    </row>
    <row r="3482" spans="1:1" x14ac:dyDescent="0.2">
      <c r="A3482" s="176"/>
    </row>
    <row r="3483" spans="1:1" x14ac:dyDescent="0.2">
      <c r="A3483" s="176"/>
    </row>
    <row r="3484" spans="1:1" x14ac:dyDescent="0.2">
      <c r="A3484" s="176"/>
    </row>
    <row r="3485" spans="1:1" x14ac:dyDescent="0.2">
      <c r="A3485" s="176"/>
    </row>
    <row r="3486" spans="1:1" x14ac:dyDescent="0.2">
      <c r="A3486" s="176"/>
    </row>
    <row r="3487" spans="1:1" x14ac:dyDescent="0.2">
      <c r="A3487" s="176"/>
    </row>
    <row r="3488" spans="1:1" x14ac:dyDescent="0.2">
      <c r="A3488" s="176"/>
    </row>
    <row r="3489" spans="1:1" x14ac:dyDescent="0.2">
      <c r="A3489" s="176"/>
    </row>
    <row r="3490" spans="1:1" x14ac:dyDescent="0.2">
      <c r="A3490" s="176"/>
    </row>
    <row r="3491" spans="1:1" x14ac:dyDescent="0.2">
      <c r="A3491" s="176"/>
    </row>
    <row r="3492" spans="1:1" x14ac:dyDescent="0.2">
      <c r="A3492" s="176"/>
    </row>
    <row r="3493" spans="1:1" x14ac:dyDescent="0.2">
      <c r="A3493" s="176"/>
    </row>
    <row r="3494" spans="1:1" x14ac:dyDescent="0.2">
      <c r="A3494" s="176"/>
    </row>
    <row r="3495" spans="1:1" x14ac:dyDescent="0.2">
      <c r="A3495" s="176"/>
    </row>
    <row r="3496" spans="1:1" x14ac:dyDescent="0.2">
      <c r="A3496" s="176"/>
    </row>
    <row r="3497" spans="1:1" x14ac:dyDescent="0.2">
      <c r="A3497" s="176"/>
    </row>
    <row r="3498" spans="1:1" x14ac:dyDescent="0.2">
      <c r="A3498" s="176"/>
    </row>
    <row r="3499" spans="1:1" x14ac:dyDescent="0.2">
      <c r="A3499" s="176"/>
    </row>
    <row r="3500" spans="1:1" x14ac:dyDescent="0.2">
      <c r="A3500" s="176"/>
    </row>
    <row r="3501" spans="1:1" x14ac:dyDescent="0.2">
      <c r="A3501" s="176"/>
    </row>
    <row r="3502" spans="1:1" x14ac:dyDescent="0.2">
      <c r="A3502" s="176"/>
    </row>
    <row r="3503" spans="1:1" x14ac:dyDescent="0.2">
      <c r="A3503" s="176"/>
    </row>
    <row r="3504" spans="1:1" x14ac:dyDescent="0.2">
      <c r="A3504" s="176"/>
    </row>
    <row r="3505" spans="1:1" x14ac:dyDescent="0.2">
      <c r="A3505" s="176"/>
    </row>
    <row r="3506" spans="1:1" x14ac:dyDescent="0.2">
      <c r="A3506" s="176"/>
    </row>
    <row r="3507" spans="1:1" x14ac:dyDescent="0.2">
      <c r="A3507" s="176"/>
    </row>
    <row r="3508" spans="1:1" x14ac:dyDescent="0.2">
      <c r="A3508" s="176"/>
    </row>
    <row r="3509" spans="1:1" x14ac:dyDescent="0.2">
      <c r="A3509" s="176"/>
    </row>
    <row r="3510" spans="1:1" x14ac:dyDescent="0.2">
      <c r="A3510" s="176"/>
    </row>
    <row r="3511" spans="1:1" x14ac:dyDescent="0.2">
      <c r="A3511" s="176"/>
    </row>
    <row r="3512" spans="1:1" x14ac:dyDescent="0.2">
      <c r="A3512" s="176"/>
    </row>
    <row r="3513" spans="1:1" x14ac:dyDescent="0.2">
      <c r="A3513" s="176"/>
    </row>
    <row r="3514" spans="1:1" x14ac:dyDescent="0.2">
      <c r="A3514" s="176"/>
    </row>
    <row r="3515" spans="1:1" x14ac:dyDescent="0.2">
      <c r="A3515" s="176"/>
    </row>
    <row r="3516" spans="1:1" x14ac:dyDescent="0.2">
      <c r="A3516" s="176"/>
    </row>
    <row r="3517" spans="1:1" x14ac:dyDescent="0.2">
      <c r="A3517" s="176"/>
    </row>
    <row r="3518" spans="1:1" x14ac:dyDescent="0.2">
      <c r="A3518" s="176"/>
    </row>
    <row r="3519" spans="1:1" x14ac:dyDescent="0.2">
      <c r="A3519" s="176"/>
    </row>
    <row r="3520" spans="1:1" x14ac:dyDescent="0.2">
      <c r="A3520" s="176"/>
    </row>
    <row r="3521" spans="1:1" x14ac:dyDescent="0.2">
      <c r="A3521" s="176"/>
    </row>
    <row r="3522" spans="1:1" x14ac:dyDescent="0.2">
      <c r="A3522" s="176"/>
    </row>
    <row r="3523" spans="1:1" x14ac:dyDescent="0.2">
      <c r="A3523" s="176"/>
    </row>
    <row r="3524" spans="1:1" x14ac:dyDescent="0.2">
      <c r="A3524" s="176"/>
    </row>
    <row r="3525" spans="1:1" x14ac:dyDescent="0.2">
      <c r="A3525" s="176"/>
    </row>
    <row r="3526" spans="1:1" x14ac:dyDescent="0.2">
      <c r="A3526" s="176"/>
    </row>
    <row r="3527" spans="1:1" x14ac:dyDescent="0.2">
      <c r="A3527" s="176"/>
    </row>
    <row r="3528" spans="1:1" x14ac:dyDescent="0.2">
      <c r="A3528" s="176"/>
    </row>
    <row r="3529" spans="1:1" x14ac:dyDescent="0.2">
      <c r="A3529" s="176"/>
    </row>
    <row r="3530" spans="1:1" x14ac:dyDescent="0.2">
      <c r="A3530" s="176"/>
    </row>
    <row r="3531" spans="1:1" x14ac:dyDescent="0.2">
      <c r="A3531" s="176"/>
    </row>
    <row r="3532" spans="1:1" x14ac:dyDescent="0.2">
      <c r="A3532" s="176"/>
    </row>
    <row r="3533" spans="1:1" x14ac:dyDescent="0.2">
      <c r="A3533" s="176"/>
    </row>
    <row r="3534" spans="1:1" x14ac:dyDescent="0.2">
      <c r="A3534" s="176"/>
    </row>
    <row r="3535" spans="1:1" x14ac:dyDescent="0.2">
      <c r="A3535" s="176"/>
    </row>
    <row r="3536" spans="1:1" x14ac:dyDescent="0.2">
      <c r="A3536" s="176"/>
    </row>
    <row r="3537" spans="1:1" x14ac:dyDescent="0.2">
      <c r="A3537" s="176"/>
    </row>
    <row r="3538" spans="1:1" x14ac:dyDescent="0.2">
      <c r="A3538" s="176"/>
    </row>
    <row r="3539" spans="1:1" x14ac:dyDescent="0.2">
      <c r="A3539" s="176"/>
    </row>
    <row r="3540" spans="1:1" x14ac:dyDescent="0.2">
      <c r="A3540" s="176"/>
    </row>
    <row r="3541" spans="1:1" x14ac:dyDescent="0.2">
      <c r="A3541" s="176"/>
    </row>
    <row r="3542" spans="1:1" x14ac:dyDescent="0.2">
      <c r="A3542" s="176"/>
    </row>
    <row r="3543" spans="1:1" x14ac:dyDescent="0.2">
      <c r="A3543" s="176"/>
    </row>
    <row r="3544" spans="1:1" x14ac:dyDescent="0.2">
      <c r="A3544" s="176"/>
    </row>
    <row r="3545" spans="1:1" x14ac:dyDescent="0.2">
      <c r="A3545" s="176"/>
    </row>
    <row r="3546" spans="1:1" x14ac:dyDescent="0.2">
      <c r="A3546" s="176"/>
    </row>
    <row r="3547" spans="1:1" x14ac:dyDescent="0.2">
      <c r="A3547" s="176"/>
    </row>
    <row r="3548" spans="1:1" x14ac:dyDescent="0.2">
      <c r="A3548" s="176"/>
    </row>
    <row r="3549" spans="1:1" x14ac:dyDescent="0.2">
      <c r="A3549" s="176"/>
    </row>
    <row r="3550" spans="1:1" x14ac:dyDescent="0.2">
      <c r="A3550" s="176"/>
    </row>
    <row r="3551" spans="1:1" x14ac:dyDescent="0.2">
      <c r="A3551" s="176"/>
    </row>
    <row r="3552" spans="1:1" x14ac:dyDescent="0.2">
      <c r="A3552" s="176"/>
    </row>
    <row r="3553" spans="1:1" x14ac:dyDescent="0.2">
      <c r="A3553" s="176"/>
    </row>
    <row r="3554" spans="1:1" x14ac:dyDescent="0.2">
      <c r="A3554" s="176"/>
    </row>
    <row r="3555" spans="1:1" x14ac:dyDescent="0.2">
      <c r="A3555" s="176"/>
    </row>
    <row r="3556" spans="1:1" x14ac:dyDescent="0.2">
      <c r="A3556" s="176"/>
    </row>
    <row r="3557" spans="1:1" x14ac:dyDescent="0.2">
      <c r="A3557" s="176"/>
    </row>
    <row r="3558" spans="1:1" x14ac:dyDescent="0.2">
      <c r="A3558" s="176"/>
    </row>
    <row r="3559" spans="1:1" x14ac:dyDescent="0.2">
      <c r="A3559" s="176"/>
    </row>
    <row r="3560" spans="1:1" x14ac:dyDescent="0.2">
      <c r="A3560" s="176"/>
    </row>
    <row r="3561" spans="1:1" x14ac:dyDescent="0.2">
      <c r="A3561" s="176"/>
    </row>
    <row r="3562" spans="1:1" x14ac:dyDescent="0.2">
      <c r="A3562" s="176"/>
    </row>
    <row r="3563" spans="1:1" x14ac:dyDescent="0.2">
      <c r="A3563" s="176"/>
    </row>
    <row r="3564" spans="1:1" x14ac:dyDescent="0.2">
      <c r="A3564" s="176"/>
    </row>
    <row r="3565" spans="1:1" x14ac:dyDescent="0.2">
      <c r="A3565" s="176"/>
    </row>
    <row r="3566" spans="1:1" x14ac:dyDescent="0.2">
      <c r="A3566" s="176"/>
    </row>
    <row r="3567" spans="1:1" x14ac:dyDescent="0.2">
      <c r="A3567" s="176"/>
    </row>
    <row r="3568" spans="1:1" x14ac:dyDescent="0.2">
      <c r="A3568" s="176"/>
    </row>
    <row r="3569" spans="1:1" x14ac:dyDescent="0.2">
      <c r="A3569" s="176"/>
    </row>
    <row r="3570" spans="1:1" x14ac:dyDescent="0.2">
      <c r="A3570" s="176"/>
    </row>
    <row r="3571" spans="1:1" x14ac:dyDescent="0.2">
      <c r="A3571" s="176"/>
    </row>
    <row r="3572" spans="1:1" x14ac:dyDescent="0.2">
      <c r="A3572" s="176"/>
    </row>
    <row r="3573" spans="1:1" x14ac:dyDescent="0.2">
      <c r="A3573" s="176"/>
    </row>
    <row r="3574" spans="1:1" x14ac:dyDescent="0.2">
      <c r="A3574" s="176"/>
    </row>
    <row r="3575" spans="1:1" x14ac:dyDescent="0.2">
      <c r="A3575" s="176"/>
    </row>
    <row r="3576" spans="1:1" x14ac:dyDescent="0.2">
      <c r="A3576" s="176"/>
    </row>
    <row r="3577" spans="1:1" x14ac:dyDescent="0.2">
      <c r="A3577" s="176"/>
    </row>
    <row r="3578" spans="1:1" x14ac:dyDescent="0.2">
      <c r="A3578" s="176"/>
    </row>
    <row r="3579" spans="1:1" x14ac:dyDescent="0.2">
      <c r="A3579" s="176"/>
    </row>
    <row r="3580" spans="1:1" x14ac:dyDescent="0.2">
      <c r="A3580" s="176"/>
    </row>
    <row r="3581" spans="1:1" x14ac:dyDescent="0.2">
      <c r="A3581" s="176"/>
    </row>
    <row r="3582" spans="1:1" x14ac:dyDescent="0.2">
      <c r="A3582" s="176"/>
    </row>
    <row r="3583" spans="1:1" x14ac:dyDescent="0.2">
      <c r="A3583" s="176"/>
    </row>
    <row r="3584" spans="1:1" x14ac:dyDescent="0.2">
      <c r="A3584" s="176"/>
    </row>
    <row r="3585" spans="1:1" x14ac:dyDescent="0.2">
      <c r="A3585" s="176"/>
    </row>
    <row r="3586" spans="1:1" x14ac:dyDescent="0.2">
      <c r="A3586" s="176"/>
    </row>
    <row r="3587" spans="1:1" x14ac:dyDescent="0.2">
      <c r="A3587" s="176"/>
    </row>
    <row r="3588" spans="1:1" x14ac:dyDescent="0.2">
      <c r="A3588" s="176"/>
    </row>
    <row r="3589" spans="1:1" x14ac:dyDescent="0.2">
      <c r="A3589" s="176"/>
    </row>
    <row r="3590" spans="1:1" x14ac:dyDescent="0.2">
      <c r="A3590" s="176"/>
    </row>
    <row r="3591" spans="1:1" x14ac:dyDescent="0.2">
      <c r="A3591" s="176"/>
    </row>
    <row r="3592" spans="1:1" x14ac:dyDescent="0.2">
      <c r="A3592" s="176"/>
    </row>
    <row r="3593" spans="1:1" x14ac:dyDescent="0.2">
      <c r="A3593" s="176"/>
    </row>
    <row r="3594" spans="1:1" x14ac:dyDescent="0.2">
      <c r="A3594" s="176"/>
    </row>
    <row r="3595" spans="1:1" x14ac:dyDescent="0.2">
      <c r="A3595" s="176"/>
    </row>
    <row r="3596" spans="1:1" x14ac:dyDescent="0.2">
      <c r="A3596" s="176"/>
    </row>
    <row r="3597" spans="1:1" x14ac:dyDescent="0.2">
      <c r="A3597" s="176"/>
    </row>
    <row r="3598" spans="1:1" x14ac:dyDescent="0.2">
      <c r="A3598" s="176"/>
    </row>
    <row r="3599" spans="1:1" x14ac:dyDescent="0.2">
      <c r="A3599" s="176"/>
    </row>
    <row r="3600" spans="1:1" x14ac:dyDescent="0.2">
      <c r="A3600" s="176"/>
    </row>
    <row r="3601" spans="1:1" x14ac:dyDescent="0.2">
      <c r="A3601" s="176"/>
    </row>
    <row r="3602" spans="1:1" x14ac:dyDescent="0.2">
      <c r="A3602" s="176"/>
    </row>
    <row r="3603" spans="1:1" x14ac:dyDescent="0.2">
      <c r="A3603" s="176"/>
    </row>
    <row r="3604" spans="1:1" x14ac:dyDescent="0.2">
      <c r="A3604" s="176"/>
    </row>
    <row r="3605" spans="1:1" x14ac:dyDescent="0.2">
      <c r="A3605" s="176"/>
    </row>
    <row r="3606" spans="1:1" x14ac:dyDescent="0.2">
      <c r="A3606" s="176"/>
    </row>
    <row r="3607" spans="1:1" x14ac:dyDescent="0.2">
      <c r="A3607" s="176"/>
    </row>
    <row r="3608" spans="1:1" x14ac:dyDescent="0.2">
      <c r="A3608" s="176"/>
    </row>
    <row r="3609" spans="1:1" x14ac:dyDescent="0.2">
      <c r="A3609" s="176"/>
    </row>
    <row r="3610" spans="1:1" x14ac:dyDescent="0.2">
      <c r="A3610" s="176"/>
    </row>
    <row r="3611" spans="1:1" x14ac:dyDescent="0.2">
      <c r="A3611" s="176"/>
    </row>
    <row r="3612" spans="1:1" x14ac:dyDescent="0.2">
      <c r="A3612" s="176"/>
    </row>
    <row r="3613" spans="1:1" x14ac:dyDescent="0.2">
      <c r="A3613" s="176"/>
    </row>
    <row r="3614" spans="1:1" x14ac:dyDescent="0.2">
      <c r="A3614" s="176"/>
    </row>
    <row r="3615" spans="1:1" x14ac:dyDescent="0.2">
      <c r="A3615" s="176"/>
    </row>
    <row r="3616" spans="1:1" x14ac:dyDescent="0.2">
      <c r="A3616" s="176"/>
    </row>
    <row r="3617" spans="1:1" x14ac:dyDescent="0.2">
      <c r="A3617" s="176"/>
    </row>
    <row r="3618" spans="1:1" x14ac:dyDescent="0.2">
      <c r="A3618" s="176"/>
    </row>
    <row r="3619" spans="1:1" x14ac:dyDescent="0.2">
      <c r="A3619" s="176"/>
    </row>
    <row r="3620" spans="1:1" x14ac:dyDescent="0.2">
      <c r="A3620" s="176"/>
    </row>
    <row r="3621" spans="1:1" x14ac:dyDescent="0.2">
      <c r="A3621" s="176"/>
    </row>
    <row r="3622" spans="1:1" x14ac:dyDescent="0.2">
      <c r="A3622" s="176"/>
    </row>
    <row r="3623" spans="1:1" x14ac:dyDescent="0.2">
      <c r="A3623" s="176"/>
    </row>
    <row r="3624" spans="1:1" x14ac:dyDescent="0.2">
      <c r="A3624" s="176"/>
    </row>
    <row r="3625" spans="1:1" x14ac:dyDescent="0.2">
      <c r="A3625" s="176"/>
    </row>
    <row r="3626" spans="1:1" x14ac:dyDescent="0.2">
      <c r="A3626" s="176"/>
    </row>
    <row r="3627" spans="1:1" x14ac:dyDescent="0.2">
      <c r="A3627" s="176"/>
    </row>
    <row r="3628" spans="1:1" x14ac:dyDescent="0.2">
      <c r="A3628" s="176"/>
    </row>
    <row r="3629" spans="1:1" x14ac:dyDescent="0.2">
      <c r="A3629" s="176"/>
    </row>
    <row r="3630" spans="1:1" x14ac:dyDescent="0.2">
      <c r="A3630" s="176"/>
    </row>
    <row r="3631" spans="1:1" x14ac:dyDescent="0.2">
      <c r="A3631" s="176"/>
    </row>
    <row r="3632" spans="1:1" x14ac:dyDescent="0.2">
      <c r="A3632" s="176"/>
    </row>
    <row r="3633" spans="1:1" x14ac:dyDescent="0.2">
      <c r="A3633" s="176"/>
    </row>
    <row r="3634" spans="1:1" x14ac:dyDescent="0.2">
      <c r="A3634" s="176"/>
    </row>
    <row r="3635" spans="1:1" x14ac:dyDescent="0.2">
      <c r="A3635" s="176"/>
    </row>
    <row r="3636" spans="1:1" x14ac:dyDescent="0.2">
      <c r="A3636" s="176"/>
    </row>
    <row r="3637" spans="1:1" x14ac:dyDescent="0.2">
      <c r="A3637" s="176"/>
    </row>
    <row r="3638" spans="1:1" x14ac:dyDescent="0.2">
      <c r="A3638" s="176"/>
    </row>
    <row r="3639" spans="1:1" x14ac:dyDescent="0.2">
      <c r="A3639" s="176"/>
    </row>
    <row r="3640" spans="1:1" x14ac:dyDescent="0.2">
      <c r="A3640" s="176"/>
    </row>
    <row r="3641" spans="1:1" x14ac:dyDescent="0.2">
      <c r="A3641" s="176"/>
    </row>
    <row r="3642" spans="1:1" x14ac:dyDescent="0.2">
      <c r="A3642" s="176"/>
    </row>
    <row r="3643" spans="1:1" x14ac:dyDescent="0.2">
      <c r="A3643" s="176"/>
    </row>
    <row r="3644" spans="1:1" x14ac:dyDescent="0.2">
      <c r="A3644" s="176"/>
    </row>
    <row r="3645" spans="1:1" x14ac:dyDescent="0.2">
      <c r="A3645" s="176"/>
    </row>
    <row r="3646" spans="1:1" x14ac:dyDescent="0.2">
      <c r="A3646" s="176"/>
    </row>
    <row r="3647" spans="1:1" x14ac:dyDescent="0.2">
      <c r="A3647" s="176"/>
    </row>
    <row r="3648" spans="1:1" x14ac:dyDescent="0.2">
      <c r="A3648" s="176"/>
    </row>
    <row r="3649" spans="1:1" x14ac:dyDescent="0.2">
      <c r="A3649" s="176"/>
    </row>
    <row r="3650" spans="1:1" x14ac:dyDescent="0.2">
      <c r="A3650" s="176"/>
    </row>
    <row r="3651" spans="1:1" x14ac:dyDescent="0.2">
      <c r="A3651" s="176"/>
    </row>
    <row r="3652" spans="1:1" x14ac:dyDescent="0.2">
      <c r="A3652" s="176"/>
    </row>
    <row r="3653" spans="1:1" x14ac:dyDescent="0.2">
      <c r="A3653" s="176"/>
    </row>
    <row r="3654" spans="1:1" x14ac:dyDescent="0.2">
      <c r="A3654" s="176"/>
    </row>
    <row r="3655" spans="1:1" x14ac:dyDescent="0.2">
      <c r="A3655" s="176"/>
    </row>
    <row r="3656" spans="1:1" x14ac:dyDescent="0.2">
      <c r="A3656" s="176"/>
    </row>
    <row r="3657" spans="1:1" x14ac:dyDescent="0.2">
      <c r="A3657" s="176"/>
    </row>
    <row r="3658" spans="1:1" x14ac:dyDescent="0.2">
      <c r="A3658" s="176"/>
    </row>
    <row r="3659" spans="1:1" x14ac:dyDescent="0.2">
      <c r="A3659" s="176"/>
    </row>
    <row r="3660" spans="1:1" x14ac:dyDescent="0.2">
      <c r="A3660" s="176"/>
    </row>
    <row r="3661" spans="1:1" x14ac:dyDescent="0.2">
      <c r="A3661" s="176"/>
    </row>
    <row r="3662" spans="1:1" x14ac:dyDescent="0.2">
      <c r="A3662" s="176"/>
    </row>
    <row r="3663" spans="1:1" x14ac:dyDescent="0.2">
      <c r="A3663" s="176"/>
    </row>
    <row r="3664" spans="1:1" x14ac:dyDescent="0.2">
      <c r="A3664" s="176"/>
    </row>
    <row r="3665" spans="1:1" x14ac:dyDescent="0.2">
      <c r="A3665" s="176"/>
    </row>
    <row r="3666" spans="1:1" x14ac:dyDescent="0.2">
      <c r="A3666" s="176"/>
    </row>
    <row r="3667" spans="1:1" x14ac:dyDescent="0.2">
      <c r="A3667" s="176"/>
    </row>
    <row r="3668" spans="1:1" x14ac:dyDescent="0.2">
      <c r="A3668" s="176"/>
    </row>
    <row r="3669" spans="1:1" x14ac:dyDescent="0.2">
      <c r="A3669" s="176"/>
    </row>
    <row r="3670" spans="1:1" x14ac:dyDescent="0.2">
      <c r="A3670" s="176"/>
    </row>
    <row r="3671" spans="1:1" x14ac:dyDescent="0.2">
      <c r="A3671" s="176"/>
    </row>
    <row r="3672" spans="1:1" x14ac:dyDescent="0.2">
      <c r="A3672" s="176"/>
    </row>
    <row r="3673" spans="1:1" x14ac:dyDescent="0.2">
      <c r="A3673" s="176"/>
    </row>
    <row r="3674" spans="1:1" x14ac:dyDescent="0.2">
      <c r="A3674" s="176"/>
    </row>
    <row r="3675" spans="1:1" x14ac:dyDescent="0.2">
      <c r="A3675" s="176"/>
    </row>
    <row r="3676" spans="1:1" x14ac:dyDescent="0.2">
      <c r="A3676" s="176"/>
    </row>
    <row r="3677" spans="1:1" x14ac:dyDescent="0.2">
      <c r="A3677" s="176"/>
    </row>
    <row r="3678" spans="1:1" x14ac:dyDescent="0.2">
      <c r="A3678" s="176"/>
    </row>
    <row r="3679" spans="1:1" x14ac:dyDescent="0.2">
      <c r="A3679" s="176"/>
    </row>
    <row r="3680" spans="1:1" x14ac:dyDescent="0.2">
      <c r="A3680" s="176"/>
    </row>
    <row r="3681" spans="1:1" x14ac:dyDescent="0.2">
      <c r="A3681" s="176"/>
    </row>
    <row r="3682" spans="1:1" x14ac:dyDescent="0.2">
      <c r="A3682" s="176"/>
    </row>
    <row r="3683" spans="1:1" x14ac:dyDescent="0.2">
      <c r="A3683" s="176"/>
    </row>
    <row r="3684" spans="1:1" x14ac:dyDescent="0.2">
      <c r="A3684" s="176"/>
    </row>
    <row r="3685" spans="1:1" x14ac:dyDescent="0.2">
      <c r="A3685" s="176"/>
    </row>
    <row r="3686" spans="1:1" x14ac:dyDescent="0.2">
      <c r="A3686" s="176"/>
    </row>
    <row r="3687" spans="1:1" x14ac:dyDescent="0.2">
      <c r="A3687" s="176"/>
    </row>
    <row r="3688" spans="1:1" x14ac:dyDescent="0.2">
      <c r="A3688" s="176"/>
    </row>
    <row r="3689" spans="1:1" x14ac:dyDescent="0.2">
      <c r="A3689" s="176"/>
    </row>
    <row r="3690" spans="1:1" x14ac:dyDescent="0.2">
      <c r="A3690" s="176"/>
    </row>
    <row r="3691" spans="1:1" x14ac:dyDescent="0.2">
      <c r="A3691" s="176"/>
    </row>
    <row r="3692" spans="1:1" x14ac:dyDescent="0.2">
      <c r="A3692" s="176"/>
    </row>
    <row r="3693" spans="1:1" x14ac:dyDescent="0.2">
      <c r="A3693" s="176"/>
    </row>
    <row r="3694" spans="1:1" x14ac:dyDescent="0.2">
      <c r="A3694" s="176"/>
    </row>
    <row r="3695" spans="1:1" x14ac:dyDescent="0.2">
      <c r="A3695" s="176"/>
    </row>
    <row r="3696" spans="1:1" x14ac:dyDescent="0.2">
      <c r="A3696" s="176"/>
    </row>
    <row r="3697" spans="1:1" x14ac:dyDescent="0.2">
      <c r="A3697" s="176"/>
    </row>
    <row r="3698" spans="1:1" x14ac:dyDescent="0.2">
      <c r="A3698" s="176"/>
    </row>
    <row r="3699" spans="1:1" x14ac:dyDescent="0.2">
      <c r="A3699" s="176"/>
    </row>
    <row r="3700" spans="1:1" x14ac:dyDescent="0.2">
      <c r="A3700" s="176"/>
    </row>
    <row r="3701" spans="1:1" x14ac:dyDescent="0.2">
      <c r="A3701" s="176"/>
    </row>
    <row r="3702" spans="1:1" x14ac:dyDescent="0.2">
      <c r="A3702" s="176"/>
    </row>
    <row r="3703" spans="1:1" x14ac:dyDescent="0.2">
      <c r="A3703" s="176"/>
    </row>
    <row r="3704" spans="1:1" x14ac:dyDescent="0.2">
      <c r="A3704" s="176"/>
    </row>
    <row r="3705" spans="1:1" x14ac:dyDescent="0.2">
      <c r="A3705" s="176"/>
    </row>
    <row r="3706" spans="1:1" x14ac:dyDescent="0.2">
      <c r="A3706" s="176"/>
    </row>
    <row r="3707" spans="1:1" x14ac:dyDescent="0.2">
      <c r="A3707" s="176"/>
    </row>
    <row r="3708" spans="1:1" x14ac:dyDescent="0.2">
      <c r="A3708" s="176"/>
    </row>
    <row r="3709" spans="1:1" x14ac:dyDescent="0.2">
      <c r="A3709" s="176"/>
    </row>
    <row r="3710" spans="1:1" x14ac:dyDescent="0.2">
      <c r="A3710" s="176"/>
    </row>
    <row r="3711" spans="1:1" x14ac:dyDescent="0.2">
      <c r="A3711" s="176"/>
    </row>
    <row r="3712" spans="1:1" x14ac:dyDescent="0.2">
      <c r="A3712" s="176"/>
    </row>
    <row r="3713" spans="1:1" x14ac:dyDescent="0.2">
      <c r="A3713" s="176"/>
    </row>
    <row r="3714" spans="1:1" x14ac:dyDescent="0.2">
      <c r="A3714" s="176"/>
    </row>
    <row r="3715" spans="1:1" x14ac:dyDescent="0.2">
      <c r="A3715" s="176"/>
    </row>
    <row r="3716" spans="1:1" x14ac:dyDescent="0.2">
      <c r="A3716" s="176"/>
    </row>
    <row r="3717" spans="1:1" x14ac:dyDescent="0.2">
      <c r="A3717" s="176"/>
    </row>
    <row r="3718" spans="1:1" x14ac:dyDescent="0.2">
      <c r="A3718" s="176"/>
    </row>
    <row r="3719" spans="1:1" x14ac:dyDescent="0.2">
      <c r="A3719" s="176"/>
    </row>
    <row r="3720" spans="1:1" x14ac:dyDescent="0.2">
      <c r="A3720" s="176"/>
    </row>
    <row r="3721" spans="1:1" x14ac:dyDescent="0.2">
      <c r="A3721" s="176"/>
    </row>
    <row r="3722" spans="1:1" x14ac:dyDescent="0.2">
      <c r="A3722" s="176"/>
    </row>
    <row r="3723" spans="1:1" x14ac:dyDescent="0.2">
      <c r="A3723" s="176"/>
    </row>
    <row r="3724" spans="1:1" x14ac:dyDescent="0.2">
      <c r="A3724" s="176"/>
    </row>
    <row r="3725" spans="1:1" x14ac:dyDescent="0.2">
      <c r="A3725" s="176"/>
    </row>
    <row r="3726" spans="1:1" x14ac:dyDescent="0.2">
      <c r="A3726" s="176"/>
    </row>
    <row r="3727" spans="1:1" x14ac:dyDescent="0.2">
      <c r="A3727" s="176"/>
    </row>
    <row r="3728" spans="1:1" x14ac:dyDescent="0.2">
      <c r="A3728" s="176"/>
    </row>
    <row r="3729" spans="1:1" x14ac:dyDescent="0.2">
      <c r="A3729" s="176"/>
    </row>
    <row r="3730" spans="1:1" x14ac:dyDescent="0.2">
      <c r="A3730" s="176"/>
    </row>
    <row r="3731" spans="1:1" x14ac:dyDescent="0.2">
      <c r="A3731" s="176"/>
    </row>
    <row r="3732" spans="1:1" x14ac:dyDescent="0.2">
      <c r="A3732" s="176"/>
    </row>
    <row r="3733" spans="1:1" x14ac:dyDescent="0.2">
      <c r="A3733" s="176"/>
    </row>
    <row r="3734" spans="1:1" x14ac:dyDescent="0.2">
      <c r="A3734" s="176"/>
    </row>
    <row r="3735" spans="1:1" x14ac:dyDescent="0.2">
      <c r="A3735" s="176"/>
    </row>
    <row r="3736" spans="1:1" x14ac:dyDescent="0.2">
      <c r="A3736" s="176"/>
    </row>
    <row r="3737" spans="1:1" x14ac:dyDescent="0.2">
      <c r="A3737" s="176"/>
    </row>
    <row r="3738" spans="1:1" x14ac:dyDescent="0.2">
      <c r="A3738" s="176"/>
    </row>
    <row r="3739" spans="1:1" x14ac:dyDescent="0.2">
      <c r="A3739" s="176"/>
    </row>
    <row r="3740" spans="1:1" x14ac:dyDescent="0.2">
      <c r="A3740" s="176"/>
    </row>
    <row r="3741" spans="1:1" x14ac:dyDescent="0.2">
      <c r="A3741" s="176"/>
    </row>
    <row r="3742" spans="1:1" x14ac:dyDescent="0.2">
      <c r="A3742" s="176"/>
    </row>
    <row r="3743" spans="1:1" x14ac:dyDescent="0.2">
      <c r="A3743" s="176"/>
    </row>
    <row r="3744" spans="1:1" x14ac:dyDescent="0.2">
      <c r="A3744" s="176"/>
    </row>
    <row r="3745" spans="1:1" x14ac:dyDescent="0.2">
      <c r="A3745" s="176"/>
    </row>
    <row r="3746" spans="1:1" x14ac:dyDescent="0.2">
      <c r="A3746" s="176"/>
    </row>
    <row r="3747" spans="1:1" x14ac:dyDescent="0.2">
      <c r="A3747" s="176"/>
    </row>
    <row r="3748" spans="1:1" x14ac:dyDescent="0.2">
      <c r="A3748" s="176"/>
    </row>
    <row r="3749" spans="1:1" x14ac:dyDescent="0.2">
      <c r="A3749" s="176"/>
    </row>
    <row r="3750" spans="1:1" x14ac:dyDescent="0.2">
      <c r="A3750" s="176"/>
    </row>
    <row r="3751" spans="1:1" x14ac:dyDescent="0.2">
      <c r="A3751" s="176"/>
    </row>
    <row r="3752" spans="1:1" x14ac:dyDescent="0.2">
      <c r="A3752" s="176"/>
    </row>
    <row r="3753" spans="1:1" x14ac:dyDescent="0.2">
      <c r="A3753" s="176"/>
    </row>
    <row r="3754" spans="1:1" x14ac:dyDescent="0.2">
      <c r="A3754" s="176"/>
    </row>
    <row r="3755" spans="1:1" x14ac:dyDescent="0.2">
      <c r="A3755" s="176"/>
    </row>
    <row r="3756" spans="1:1" x14ac:dyDescent="0.2">
      <c r="A3756" s="176"/>
    </row>
    <row r="3757" spans="1:1" x14ac:dyDescent="0.2">
      <c r="A3757" s="176"/>
    </row>
    <row r="3758" spans="1:1" x14ac:dyDescent="0.2">
      <c r="A3758" s="176"/>
    </row>
    <row r="3759" spans="1:1" x14ac:dyDescent="0.2">
      <c r="A3759" s="176"/>
    </row>
    <row r="3760" spans="1:1" x14ac:dyDescent="0.2">
      <c r="A3760" s="176"/>
    </row>
    <row r="3761" spans="1:1" x14ac:dyDescent="0.2">
      <c r="A3761" s="176"/>
    </row>
    <row r="3762" spans="1:1" x14ac:dyDescent="0.2">
      <c r="A3762" s="176"/>
    </row>
    <row r="3763" spans="1:1" x14ac:dyDescent="0.2">
      <c r="A3763" s="176"/>
    </row>
    <row r="3764" spans="1:1" x14ac:dyDescent="0.2">
      <c r="A3764" s="176"/>
    </row>
    <row r="3765" spans="1:1" x14ac:dyDescent="0.2">
      <c r="A3765" s="176"/>
    </row>
    <row r="3766" spans="1:1" x14ac:dyDescent="0.2">
      <c r="A3766" s="176"/>
    </row>
    <row r="3767" spans="1:1" x14ac:dyDescent="0.2">
      <c r="A3767" s="176"/>
    </row>
    <row r="3768" spans="1:1" x14ac:dyDescent="0.2">
      <c r="A3768" s="176"/>
    </row>
    <row r="3769" spans="1:1" x14ac:dyDescent="0.2">
      <c r="A3769" s="176"/>
    </row>
    <row r="3770" spans="1:1" x14ac:dyDescent="0.2">
      <c r="A3770" s="176"/>
    </row>
    <row r="3771" spans="1:1" x14ac:dyDescent="0.2">
      <c r="A3771" s="176"/>
    </row>
    <row r="3772" spans="1:1" x14ac:dyDescent="0.2">
      <c r="A3772" s="176"/>
    </row>
    <row r="3773" spans="1:1" x14ac:dyDescent="0.2">
      <c r="A3773" s="176"/>
    </row>
    <row r="3774" spans="1:1" x14ac:dyDescent="0.2">
      <c r="A3774" s="176"/>
    </row>
    <row r="3775" spans="1:1" x14ac:dyDescent="0.2">
      <c r="A3775" s="176"/>
    </row>
    <row r="3776" spans="1:1" x14ac:dyDescent="0.2">
      <c r="A3776" s="176"/>
    </row>
    <row r="3777" spans="1:1" x14ac:dyDescent="0.2">
      <c r="A3777" s="176"/>
    </row>
    <row r="3778" spans="1:1" x14ac:dyDescent="0.2">
      <c r="A3778" s="176"/>
    </row>
    <row r="3779" spans="1:1" x14ac:dyDescent="0.2">
      <c r="A3779" s="176"/>
    </row>
    <row r="3780" spans="1:1" x14ac:dyDescent="0.2">
      <c r="A3780" s="176"/>
    </row>
    <row r="3781" spans="1:1" x14ac:dyDescent="0.2">
      <c r="A3781" s="176"/>
    </row>
    <row r="3782" spans="1:1" x14ac:dyDescent="0.2">
      <c r="A3782" s="176"/>
    </row>
    <row r="3783" spans="1:1" x14ac:dyDescent="0.2">
      <c r="A3783" s="176"/>
    </row>
    <row r="3784" spans="1:1" x14ac:dyDescent="0.2">
      <c r="A3784" s="176"/>
    </row>
    <row r="3785" spans="1:1" x14ac:dyDescent="0.2">
      <c r="A3785" s="176"/>
    </row>
    <row r="3786" spans="1:1" x14ac:dyDescent="0.2">
      <c r="A3786" s="176"/>
    </row>
    <row r="3787" spans="1:1" x14ac:dyDescent="0.2">
      <c r="A3787" s="176"/>
    </row>
    <row r="3788" spans="1:1" x14ac:dyDescent="0.2">
      <c r="A3788" s="176"/>
    </row>
    <row r="3789" spans="1:1" x14ac:dyDescent="0.2">
      <c r="A3789" s="176"/>
    </row>
    <row r="3790" spans="1:1" x14ac:dyDescent="0.2">
      <c r="A3790" s="176"/>
    </row>
    <row r="3791" spans="1:1" x14ac:dyDescent="0.2">
      <c r="A3791" s="176"/>
    </row>
    <row r="3792" spans="1:1" x14ac:dyDescent="0.2">
      <c r="A3792" s="176"/>
    </row>
    <row r="3793" spans="1:1" x14ac:dyDescent="0.2">
      <c r="A3793" s="176"/>
    </row>
    <row r="3794" spans="1:1" x14ac:dyDescent="0.2">
      <c r="A3794" s="176"/>
    </row>
    <row r="3795" spans="1:1" x14ac:dyDescent="0.2">
      <c r="A3795" s="176"/>
    </row>
    <row r="3796" spans="1:1" x14ac:dyDescent="0.2">
      <c r="A3796" s="176"/>
    </row>
    <row r="3797" spans="1:1" x14ac:dyDescent="0.2">
      <c r="A3797" s="176"/>
    </row>
    <row r="3798" spans="1:1" x14ac:dyDescent="0.2">
      <c r="A3798" s="176"/>
    </row>
    <row r="3799" spans="1:1" x14ac:dyDescent="0.2">
      <c r="A3799" s="176"/>
    </row>
    <row r="3800" spans="1:1" x14ac:dyDescent="0.2">
      <c r="A3800" s="176"/>
    </row>
    <row r="3801" spans="1:1" x14ac:dyDescent="0.2">
      <c r="A3801" s="176"/>
    </row>
    <row r="3802" spans="1:1" x14ac:dyDescent="0.2">
      <c r="A3802" s="176"/>
    </row>
    <row r="3803" spans="1:1" x14ac:dyDescent="0.2">
      <c r="A3803" s="176"/>
    </row>
    <row r="3804" spans="1:1" x14ac:dyDescent="0.2">
      <c r="A3804" s="176"/>
    </row>
    <row r="3805" spans="1:1" x14ac:dyDescent="0.2">
      <c r="A3805" s="176"/>
    </row>
    <row r="3806" spans="1:1" x14ac:dyDescent="0.2">
      <c r="A3806" s="176"/>
    </row>
    <row r="3807" spans="1:1" x14ac:dyDescent="0.2">
      <c r="A3807" s="176"/>
    </row>
    <row r="3808" spans="1:1" x14ac:dyDescent="0.2">
      <c r="A3808" s="176"/>
    </row>
    <row r="3809" spans="1:1" x14ac:dyDescent="0.2">
      <c r="A3809" s="176"/>
    </row>
    <row r="3810" spans="1:1" x14ac:dyDescent="0.2">
      <c r="A3810" s="176"/>
    </row>
    <row r="3811" spans="1:1" x14ac:dyDescent="0.2">
      <c r="A3811" s="176"/>
    </row>
    <row r="3812" spans="1:1" x14ac:dyDescent="0.2">
      <c r="A3812" s="176"/>
    </row>
    <row r="3813" spans="1:1" x14ac:dyDescent="0.2">
      <c r="A3813" s="176"/>
    </row>
    <row r="3814" spans="1:1" x14ac:dyDescent="0.2">
      <c r="A3814" s="176"/>
    </row>
    <row r="3815" spans="1:1" x14ac:dyDescent="0.2">
      <c r="A3815" s="176"/>
    </row>
    <row r="3816" spans="1:1" x14ac:dyDescent="0.2">
      <c r="A3816" s="176"/>
    </row>
    <row r="3817" spans="1:1" x14ac:dyDescent="0.2">
      <c r="A3817" s="176"/>
    </row>
    <row r="3818" spans="1:1" x14ac:dyDescent="0.2">
      <c r="A3818" s="176"/>
    </row>
    <row r="3819" spans="1:1" x14ac:dyDescent="0.2">
      <c r="A3819" s="176"/>
    </row>
    <row r="3820" spans="1:1" x14ac:dyDescent="0.2">
      <c r="A3820" s="176"/>
    </row>
    <row r="3821" spans="1:1" x14ac:dyDescent="0.2">
      <c r="A3821" s="176"/>
    </row>
    <row r="3822" spans="1:1" x14ac:dyDescent="0.2">
      <c r="A3822" s="176"/>
    </row>
    <row r="3823" spans="1:1" x14ac:dyDescent="0.2">
      <c r="A3823" s="176"/>
    </row>
    <row r="3824" spans="1:1" x14ac:dyDescent="0.2">
      <c r="A3824" s="176"/>
    </row>
    <row r="3825" spans="1:1" x14ac:dyDescent="0.2">
      <c r="A3825" s="176"/>
    </row>
    <row r="3826" spans="1:1" x14ac:dyDescent="0.2">
      <c r="A3826" s="176"/>
    </row>
    <row r="3827" spans="1:1" x14ac:dyDescent="0.2">
      <c r="A3827" s="176"/>
    </row>
    <row r="3828" spans="1:1" x14ac:dyDescent="0.2">
      <c r="A3828" s="176"/>
    </row>
    <row r="3829" spans="1:1" x14ac:dyDescent="0.2">
      <c r="A3829" s="176"/>
    </row>
    <row r="3830" spans="1:1" x14ac:dyDescent="0.2">
      <c r="A3830" s="176"/>
    </row>
    <row r="3831" spans="1:1" x14ac:dyDescent="0.2">
      <c r="A3831" s="176"/>
    </row>
    <row r="3832" spans="1:1" x14ac:dyDescent="0.2">
      <c r="A3832" s="176"/>
    </row>
    <row r="3833" spans="1:1" x14ac:dyDescent="0.2">
      <c r="A3833" s="176"/>
    </row>
    <row r="3834" spans="1:1" x14ac:dyDescent="0.2">
      <c r="A3834" s="176"/>
    </row>
    <row r="3835" spans="1:1" x14ac:dyDescent="0.2">
      <c r="A3835" s="176"/>
    </row>
    <row r="3836" spans="1:1" x14ac:dyDescent="0.2">
      <c r="A3836" s="176"/>
    </row>
    <row r="3837" spans="1:1" x14ac:dyDescent="0.2">
      <c r="A3837" s="176"/>
    </row>
    <row r="3838" spans="1:1" x14ac:dyDescent="0.2">
      <c r="A3838" s="176"/>
    </row>
    <row r="3839" spans="1:1" x14ac:dyDescent="0.2">
      <c r="A3839" s="176"/>
    </row>
    <row r="3840" spans="1:1" x14ac:dyDescent="0.2">
      <c r="A3840" s="176"/>
    </row>
    <row r="3841" spans="1:1" x14ac:dyDescent="0.2">
      <c r="A3841" s="176"/>
    </row>
    <row r="3842" spans="1:1" x14ac:dyDescent="0.2">
      <c r="A3842" s="176"/>
    </row>
    <row r="3843" spans="1:1" x14ac:dyDescent="0.2">
      <c r="A3843" s="176"/>
    </row>
    <row r="3844" spans="1:1" x14ac:dyDescent="0.2">
      <c r="A3844" s="176"/>
    </row>
    <row r="3845" spans="1:1" x14ac:dyDescent="0.2">
      <c r="A3845" s="176"/>
    </row>
    <row r="3846" spans="1:1" x14ac:dyDescent="0.2">
      <c r="A3846" s="176"/>
    </row>
    <row r="3847" spans="1:1" x14ac:dyDescent="0.2">
      <c r="A3847" s="176"/>
    </row>
    <row r="3848" spans="1:1" x14ac:dyDescent="0.2">
      <c r="A3848" s="176"/>
    </row>
    <row r="3849" spans="1:1" x14ac:dyDescent="0.2">
      <c r="A3849" s="176"/>
    </row>
    <row r="3850" spans="1:1" x14ac:dyDescent="0.2">
      <c r="A3850" s="176"/>
    </row>
    <row r="3851" spans="1:1" x14ac:dyDescent="0.2">
      <c r="A3851" s="176"/>
    </row>
    <row r="3852" spans="1:1" x14ac:dyDescent="0.2">
      <c r="A3852" s="176"/>
    </row>
    <row r="3853" spans="1:1" x14ac:dyDescent="0.2">
      <c r="A3853" s="176"/>
    </row>
    <row r="3854" spans="1:1" x14ac:dyDescent="0.2">
      <c r="A3854" s="176"/>
    </row>
    <row r="3855" spans="1:1" x14ac:dyDescent="0.2">
      <c r="A3855" s="176"/>
    </row>
    <row r="3856" spans="1:1" x14ac:dyDescent="0.2">
      <c r="A3856" s="176"/>
    </row>
    <row r="3857" spans="1:1" x14ac:dyDescent="0.2">
      <c r="A3857" s="176"/>
    </row>
    <row r="3858" spans="1:1" x14ac:dyDescent="0.2">
      <c r="A3858" s="176"/>
    </row>
    <row r="3859" spans="1:1" x14ac:dyDescent="0.2">
      <c r="A3859" s="176"/>
    </row>
    <row r="3860" spans="1:1" x14ac:dyDescent="0.2">
      <c r="A3860" s="176"/>
    </row>
    <row r="3861" spans="1:1" x14ac:dyDescent="0.2">
      <c r="A3861" s="176"/>
    </row>
    <row r="3862" spans="1:1" x14ac:dyDescent="0.2">
      <c r="A3862" s="176"/>
    </row>
    <row r="3863" spans="1:1" x14ac:dyDescent="0.2">
      <c r="A3863" s="176"/>
    </row>
    <row r="3864" spans="1:1" x14ac:dyDescent="0.2">
      <c r="A3864" s="176"/>
    </row>
    <row r="3865" spans="1:1" x14ac:dyDescent="0.2">
      <c r="A3865" s="176"/>
    </row>
    <row r="3866" spans="1:1" x14ac:dyDescent="0.2">
      <c r="A3866" s="176"/>
    </row>
    <row r="3867" spans="1:1" x14ac:dyDescent="0.2">
      <c r="A3867" s="176"/>
    </row>
    <row r="3868" spans="1:1" x14ac:dyDescent="0.2">
      <c r="A3868" s="176"/>
    </row>
    <row r="3869" spans="1:1" x14ac:dyDescent="0.2">
      <c r="A3869" s="176"/>
    </row>
    <row r="3870" spans="1:1" x14ac:dyDescent="0.2">
      <c r="A3870" s="176"/>
    </row>
    <row r="3871" spans="1:1" x14ac:dyDescent="0.2">
      <c r="A3871" s="176"/>
    </row>
    <row r="3872" spans="1:1" x14ac:dyDescent="0.2">
      <c r="A3872" s="176"/>
    </row>
    <row r="3873" spans="1:1" x14ac:dyDescent="0.2">
      <c r="A3873" s="176"/>
    </row>
    <row r="3874" spans="1:1" x14ac:dyDescent="0.2">
      <c r="A3874" s="176"/>
    </row>
    <row r="3875" spans="1:1" x14ac:dyDescent="0.2">
      <c r="A3875" s="176"/>
    </row>
    <row r="3876" spans="1:1" x14ac:dyDescent="0.2">
      <c r="A3876" s="176"/>
    </row>
    <row r="3877" spans="1:1" x14ac:dyDescent="0.2">
      <c r="A3877" s="176"/>
    </row>
    <row r="3878" spans="1:1" x14ac:dyDescent="0.2">
      <c r="A3878" s="176"/>
    </row>
    <row r="3879" spans="1:1" x14ac:dyDescent="0.2">
      <c r="A3879" s="176"/>
    </row>
    <row r="3880" spans="1:1" x14ac:dyDescent="0.2">
      <c r="A3880" s="176"/>
    </row>
    <row r="3881" spans="1:1" x14ac:dyDescent="0.2">
      <c r="A3881" s="176"/>
    </row>
    <row r="3882" spans="1:1" x14ac:dyDescent="0.2">
      <c r="A3882" s="176"/>
    </row>
    <row r="3883" spans="1:1" x14ac:dyDescent="0.2">
      <c r="A3883" s="176"/>
    </row>
    <row r="3884" spans="1:1" x14ac:dyDescent="0.2">
      <c r="A3884" s="176"/>
    </row>
    <row r="3885" spans="1:1" x14ac:dyDescent="0.2">
      <c r="A3885" s="176"/>
    </row>
    <row r="3886" spans="1:1" x14ac:dyDescent="0.2">
      <c r="A3886" s="176"/>
    </row>
    <row r="3887" spans="1:1" x14ac:dyDescent="0.2">
      <c r="A3887" s="176"/>
    </row>
    <row r="3888" spans="1:1" x14ac:dyDescent="0.2">
      <c r="A3888" s="176"/>
    </row>
    <row r="3889" spans="1:1" x14ac:dyDescent="0.2">
      <c r="A3889" s="176"/>
    </row>
    <row r="3890" spans="1:1" x14ac:dyDescent="0.2">
      <c r="A3890" s="176"/>
    </row>
    <row r="3891" spans="1:1" x14ac:dyDescent="0.2">
      <c r="A3891" s="176"/>
    </row>
    <row r="3892" spans="1:1" x14ac:dyDescent="0.2">
      <c r="A3892" s="176"/>
    </row>
    <row r="3893" spans="1:1" x14ac:dyDescent="0.2">
      <c r="A3893" s="176"/>
    </row>
    <row r="3894" spans="1:1" x14ac:dyDescent="0.2">
      <c r="A3894" s="176"/>
    </row>
    <row r="3895" spans="1:1" x14ac:dyDescent="0.2">
      <c r="A3895" s="176"/>
    </row>
    <row r="3896" spans="1:1" x14ac:dyDescent="0.2">
      <c r="A3896" s="176"/>
    </row>
    <row r="3897" spans="1:1" x14ac:dyDescent="0.2">
      <c r="A3897" s="176"/>
    </row>
    <row r="3898" spans="1:1" x14ac:dyDescent="0.2">
      <c r="A3898" s="176"/>
    </row>
    <row r="3899" spans="1:1" x14ac:dyDescent="0.2">
      <c r="A3899" s="176"/>
    </row>
    <row r="3900" spans="1:1" x14ac:dyDescent="0.2">
      <c r="A3900" s="176"/>
    </row>
    <row r="3901" spans="1:1" x14ac:dyDescent="0.2">
      <c r="A3901" s="176"/>
    </row>
    <row r="3902" spans="1:1" x14ac:dyDescent="0.2">
      <c r="A3902" s="176"/>
    </row>
    <row r="3903" spans="1:1" x14ac:dyDescent="0.2">
      <c r="A3903" s="176"/>
    </row>
    <row r="3904" spans="1:1" x14ac:dyDescent="0.2">
      <c r="A3904" s="176"/>
    </row>
    <row r="3905" spans="1:1" x14ac:dyDescent="0.2">
      <c r="A3905" s="176"/>
    </row>
    <row r="3906" spans="1:1" x14ac:dyDescent="0.2">
      <c r="A3906" s="176"/>
    </row>
    <row r="3907" spans="1:1" x14ac:dyDescent="0.2">
      <c r="A3907" s="176"/>
    </row>
    <row r="3908" spans="1:1" x14ac:dyDescent="0.2">
      <c r="A3908" s="176"/>
    </row>
    <row r="3909" spans="1:1" x14ac:dyDescent="0.2">
      <c r="A3909" s="176"/>
    </row>
    <row r="3910" spans="1:1" x14ac:dyDescent="0.2">
      <c r="A3910" s="176"/>
    </row>
    <row r="3911" spans="1:1" x14ac:dyDescent="0.2">
      <c r="A3911" s="176"/>
    </row>
    <row r="3912" spans="1:1" x14ac:dyDescent="0.2">
      <c r="A3912" s="176"/>
    </row>
    <row r="3913" spans="1:1" x14ac:dyDescent="0.2">
      <c r="A3913" s="176"/>
    </row>
    <row r="3914" spans="1:1" x14ac:dyDescent="0.2">
      <c r="A3914" s="176"/>
    </row>
    <row r="3915" spans="1:1" x14ac:dyDescent="0.2">
      <c r="A3915" s="176"/>
    </row>
    <row r="3916" spans="1:1" x14ac:dyDescent="0.2">
      <c r="A3916" s="176"/>
    </row>
    <row r="3917" spans="1:1" x14ac:dyDescent="0.2">
      <c r="A3917" s="176"/>
    </row>
    <row r="3918" spans="1:1" x14ac:dyDescent="0.2">
      <c r="A3918" s="176"/>
    </row>
    <row r="3919" spans="1:1" x14ac:dyDescent="0.2">
      <c r="A3919" s="176"/>
    </row>
    <row r="3920" spans="1:1" x14ac:dyDescent="0.2">
      <c r="A3920" s="176"/>
    </row>
    <row r="3921" spans="1:1" x14ac:dyDescent="0.2">
      <c r="A3921" s="176"/>
    </row>
    <row r="3922" spans="1:1" x14ac:dyDescent="0.2">
      <c r="A3922" s="176"/>
    </row>
    <row r="3923" spans="1:1" x14ac:dyDescent="0.2">
      <c r="A3923" s="176"/>
    </row>
    <row r="3924" spans="1:1" x14ac:dyDescent="0.2">
      <c r="A3924" s="176"/>
    </row>
    <row r="3925" spans="1:1" x14ac:dyDescent="0.2">
      <c r="A3925" s="176"/>
    </row>
    <row r="3926" spans="1:1" x14ac:dyDescent="0.2">
      <c r="A3926" s="176"/>
    </row>
    <row r="3927" spans="1:1" x14ac:dyDescent="0.2">
      <c r="A3927" s="176"/>
    </row>
    <row r="3928" spans="1:1" x14ac:dyDescent="0.2">
      <c r="A3928" s="176"/>
    </row>
    <row r="3929" spans="1:1" x14ac:dyDescent="0.2">
      <c r="A3929" s="176"/>
    </row>
    <row r="3930" spans="1:1" x14ac:dyDescent="0.2">
      <c r="A3930" s="176"/>
    </row>
    <row r="3931" spans="1:1" x14ac:dyDescent="0.2">
      <c r="A3931" s="176"/>
    </row>
    <row r="3932" spans="1:1" x14ac:dyDescent="0.2">
      <c r="A3932" s="176"/>
    </row>
    <row r="3933" spans="1:1" x14ac:dyDescent="0.2">
      <c r="A3933" s="176"/>
    </row>
    <row r="3934" spans="1:1" x14ac:dyDescent="0.2">
      <c r="A3934" s="176"/>
    </row>
    <row r="3935" spans="1:1" x14ac:dyDescent="0.2">
      <c r="A3935" s="176"/>
    </row>
    <row r="3936" spans="1:1" x14ac:dyDescent="0.2">
      <c r="A3936" s="176"/>
    </row>
    <row r="3937" spans="1:1" x14ac:dyDescent="0.2">
      <c r="A3937" s="176"/>
    </row>
    <row r="3938" spans="1:1" x14ac:dyDescent="0.2">
      <c r="A3938" s="176"/>
    </row>
    <row r="3939" spans="1:1" x14ac:dyDescent="0.2">
      <c r="A3939" s="176"/>
    </row>
    <row r="3940" spans="1:1" x14ac:dyDescent="0.2">
      <c r="A3940" s="176"/>
    </row>
    <row r="3941" spans="1:1" x14ac:dyDescent="0.2">
      <c r="A3941" s="176"/>
    </row>
    <row r="3942" spans="1:1" x14ac:dyDescent="0.2">
      <c r="A3942" s="176"/>
    </row>
    <row r="3943" spans="1:1" x14ac:dyDescent="0.2">
      <c r="A3943" s="176"/>
    </row>
    <row r="3944" spans="1:1" x14ac:dyDescent="0.2">
      <c r="A3944" s="176"/>
    </row>
    <row r="3945" spans="1:1" x14ac:dyDescent="0.2">
      <c r="A3945" s="176"/>
    </row>
    <row r="3946" spans="1:1" x14ac:dyDescent="0.2">
      <c r="A3946" s="176"/>
    </row>
    <row r="3947" spans="1:1" x14ac:dyDescent="0.2">
      <c r="A3947" s="176"/>
    </row>
    <row r="3948" spans="1:1" x14ac:dyDescent="0.2">
      <c r="A3948" s="176"/>
    </row>
    <row r="3949" spans="1:1" x14ac:dyDescent="0.2">
      <c r="A3949" s="176"/>
    </row>
    <row r="3950" spans="1:1" x14ac:dyDescent="0.2">
      <c r="A3950" s="176"/>
    </row>
    <row r="3951" spans="1:1" x14ac:dyDescent="0.2">
      <c r="A3951" s="176"/>
    </row>
    <row r="3952" spans="1:1" x14ac:dyDescent="0.2">
      <c r="A3952" s="176"/>
    </row>
    <row r="3953" spans="1:1" x14ac:dyDescent="0.2">
      <c r="A3953" s="176"/>
    </row>
    <row r="3954" spans="1:1" x14ac:dyDescent="0.2">
      <c r="A3954" s="176"/>
    </row>
    <row r="3955" spans="1:1" x14ac:dyDescent="0.2">
      <c r="A3955" s="176"/>
    </row>
    <row r="3956" spans="1:1" x14ac:dyDescent="0.2">
      <c r="A3956" s="176"/>
    </row>
    <row r="3957" spans="1:1" x14ac:dyDescent="0.2">
      <c r="A3957" s="176"/>
    </row>
    <row r="3958" spans="1:1" x14ac:dyDescent="0.2">
      <c r="A3958" s="176"/>
    </row>
    <row r="3959" spans="1:1" x14ac:dyDescent="0.2">
      <c r="A3959" s="176"/>
    </row>
    <row r="3960" spans="1:1" x14ac:dyDescent="0.2">
      <c r="A3960" s="176"/>
    </row>
    <row r="3961" spans="1:1" x14ac:dyDescent="0.2">
      <c r="A3961" s="176"/>
    </row>
    <row r="3962" spans="1:1" x14ac:dyDescent="0.2">
      <c r="A3962" s="176"/>
    </row>
    <row r="3963" spans="1:1" x14ac:dyDescent="0.2">
      <c r="A3963" s="176"/>
    </row>
    <row r="3964" spans="1:1" x14ac:dyDescent="0.2">
      <c r="A3964" s="176"/>
    </row>
    <row r="3965" spans="1:1" x14ac:dyDescent="0.2">
      <c r="A3965" s="176"/>
    </row>
    <row r="3966" spans="1:1" x14ac:dyDescent="0.2">
      <c r="A3966" s="176"/>
    </row>
    <row r="3967" spans="1:1" x14ac:dyDescent="0.2">
      <c r="A3967" s="176"/>
    </row>
    <row r="3968" spans="1:1" x14ac:dyDescent="0.2">
      <c r="A3968" s="176"/>
    </row>
    <row r="3969" spans="1:1" x14ac:dyDescent="0.2">
      <c r="A3969" s="176"/>
    </row>
    <row r="3970" spans="1:1" x14ac:dyDescent="0.2">
      <c r="A3970" s="176"/>
    </row>
    <row r="3971" spans="1:1" x14ac:dyDescent="0.2">
      <c r="A3971" s="176"/>
    </row>
    <row r="3972" spans="1:1" x14ac:dyDescent="0.2">
      <c r="A3972" s="176"/>
    </row>
    <row r="3973" spans="1:1" x14ac:dyDescent="0.2">
      <c r="A3973" s="176"/>
    </row>
    <row r="3974" spans="1:1" x14ac:dyDescent="0.2">
      <c r="A3974" s="176"/>
    </row>
    <row r="3975" spans="1:1" x14ac:dyDescent="0.2">
      <c r="A3975" s="176"/>
    </row>
    <row r="3976" spans="1:1" x14ac:dyDescent="0.2">
      <c r="A3976" s="176"/>
    </row>
    <row r="3977" spans="1:1" x14ac:dyDescent="0.2">
      <c r="A3977" s="176"/>
    </row>
    <row r="3978" spans="1:1" x14ac:dyDescent="0.2">
      <c r="A3978" s="176"/>
    </row>
    <row r="3979" spans="1:1" x14ac:dyDescent="0.2">
      <c r="A3979" s="176"/>
    </row>
  </sheetData>
  <printOptions horizontalCentered="1"/>
  <pageMargins left="0.2" right="0.2" top="0.5" bottom="0.5" header="0.5" footer="0.3"/>
  <pageSetup scale="4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opLeftCell="A122" zoomScaleNormal="100" workbookViewId="0">
      <selection activeCell="H40" sqref="H40"/>
    </sheetView>
  </sheetViews>
  <sheetFormatPr defaultRowHeight="12.75" outlineLevelRow="1" x14ac:dyDescent="0.2"/>
  <cols>
    <col min="1" max="1" width="5.7109375" style="1" customWidth="1"/>
    <col min="2" max="4" width="9.140625" style="1"/>
    <col min="5" max="5" width="12.140625" style="1" customWidth="1"/>
    <col min="6" max="6" width="12.5703125" style="1" customWidth="1"/>
    <col min="7" max="7" width="1.28515625" style="1" customWidth="1"/>
    <col min="8" max="8" width="12" style="1" customWidth="1"/>
    <col min="9" max="9" width="12.5703125" style="1" customWidth="1"/>
    <col min="10" max="11" width="9.140625" style="1"/>
    <col min="12" max="12" width="9.28515625" style="1" customWidth="1"/>
    <col min="13" max="13" width="11.42578125" style="1" customWidth="1"/>
    <col min="14" max="14" width="11.140625" style="1" customWidth="1"/>
    <col min="15" max="15" width="10" style="1" customWidth="1"/>
    <col min="16" max="16" width="1.28515625" style="1" customWidth="1"/>
    <col min="17" max="16384" width="9.140625" style="1"/>
  </cols>
  <sheetData>
    <row r="1" spans="1:15" x14ac:dyDescent="0.2">
      <c r="A1" s="155" t="s">
        <v>154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 t="s">
        <v>155</v>
      </c>
      <c r="N1" s="155" t="s">
        <v>156</v>
      </c>
      <c r="O1" s="155" t="s">
        <v>157</v>
      </c>
    </row>
    <row r="2" spans="1:15" x14ac:dyDescent="0.2">
      <c r="A2" s="155" t="s">
        <v>158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 t="s">
        <v>159</v>
      </c>
      <c r="N2" s="177">
        <v>41043</v>
      </c>
      <c r="O2" s="178">
        <v>6.7100000000000007E-2</v>
      </c>
    </row>
    <row r="3" spans="1:15" x14ac:dyDescent="0.2">
      <c r="A3" s="155" t="s">
        <v>160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 t="s">
        <v>161</v>
      </c>
      <c r="N3" s="177">
        <v>41456</v>
      </c>
      <c r="O3" s="178">
        <v>6.6900000000000001E-2</v>
      </c>
    </row>
    <row r="5" spans="1:15" x14ac:dyDescent="0.2">
      <c r="A5" s="155"/>
      <c r="B5" s="155"/>
      <c r="C5" s="155"/>
      <c r="D5" s="155"/>
      <c r="E5" s="155" t="s">
        <v>162</v>
      </c>
      <c r="F5" s="155"/>
      <c r="G5" s="155"/>
      <c r="H5" s="155" t="s">
        <v>4</v>
      </c>
      <c r="I5" s="155"/>
      <c r="J5" s="155"/>
      <c r="K5" s="155"/>
      <c r="L5" s="155"/>
      <c r="M5" s="155"/>
      <c r="N5" s="155"/>
      <c r="O5" s="155"/>
    </row>
    <row r="6" spans="1:15" x14ac:dyDescent="0.2">
      <c r="A6" s="155"/>
      <c r="B6" s="155"/>
      <c r="C6" s="155"/>
      <c r="D6" s="155"/>
      <c r="E6" s="155"/>
      <c r="F6" s="128" t="s">
        <v>163</v>
      </c>
      <c r="G6" s="155"/>
      <c r="H6" s="155"/>
      <c r="I6" s="155"/>
      <c r="J6" s="155"/>
      <c r="K6" s="155"/>
      <c r="L6" s="155"/>
      <c r="M6" s="155"/>
      <c r="N6" s="155"/>
      <c r="O6" s="155"/>
    </row>
    <row r="7" spans="1:15" x14ac:dyDescent="0.2">
      <c r="A7" s="155"/>
      <c r="B7" s="155"/>
      <c r="C7" s="155"/>
      <c r="D7" s="155"/>
      <c r="E7" s="155"/>
      <c r="F7" s="128" t="s">
        <v>164</v>
      </c>
      <c r="G7" s="155"/>
      <c r="H7" s="155"/>
      <c r="I7" s="155"/>
      <c r="J7" s="155"/>
      <c r="K7" s="155"/>
      <c r="L7" s="128" t="s">
        <v>165</v>
      </c>
      <c r="M7" s="155"/>
      <c r="N7" s="155"/>
      <c r="O7" s="155"/>
    </row>
    <row r="8" spans="1:15" x14ac:dyDescent="0.2">
      <c r="A8" s="179" t="s">
        <v>166</v>
      </c>
      <c r="B8" s="179" t="s">
        <v>0</v>
      </c>
      <c r="C8" s="179"/>
      <c r="D8" s="179" t="s">
        <v>167</v>
      </c>
      <c r="E8" s="179" t="s">
        <v>168</v>
      </c>
      <c r="F8" s="180" t="s">
        <v>169</v>
      </c>
      <c r="G8" s="179"/>
      <c r="H8" s="179" t="s">
        <v>168</v>
      </c>
      <c r="I8" s="181" t="s">
        <v>170</v>
      </c>
      <c r="J8" s="181"/>
      <c r="K8" s="179"/>
      <c r="L8" s="180" t="s">
        <v>171</v>
      </c>
      <c r="M8" s="180" t="s">
        <v>172</v>
      </c>
      <c r="N8" s="180" t="s">
        <v>173</v>
      </c>
      <c r="O8" s="180" t="s">
        <v>174</v>
      </c>
    </row>
    <row r="9" spans="1:15" x14ac:dyDescent="0.2">
      <c r="F9" s="1" t="s">
        <v>175</v>
      </c>
      <c r="I9" s="1" t="s">
        <v>175</v>
      </c>
    </row>
    <row r="10" spans="1:15" x14ac:dyDescent="0.2">
      <c r="A10" s="182">
        <v>10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x14ac:dyDescent="0.2">
      <c r="A11" s="1">
        <v>11</v>
      </c>
      <c r="B11" s="155" t="s">
        <v>176</v>
      </c>
      <c r="H11" s="1" t="s">
        <v>177</v>
      </c>
    </row>
    <row r="12" spans="1:15" hidden="1" outlineLevel="1" x14ac:dyDescent="0.2">
      <c r="A12" s="1">
        <v>12</v>
      </c>
      <c r="B12" s="1" t="s">
        <v>178</v>
      </c>
      <c r="C12" s="1" t="s">
        <v>179</v>
      </c>
      <c r="D12" s="23">
        <v>0</v>
      </c>
      <c r="E12" s="23">
        <v>-3526620</v>
      </c>
      <c r="F12" s="23">
        <v>15612243.00999999</v>
      </c>
      <c r="H12" s="23">
        <v>-3526620</v>
      </c>
      <c r="I12" s="23">
        <v>16811553.00999999</v>
      </c>
      <c r="J12" s="183">
        <v>40543</v>
      </c>
      <c r="L12" s="1" t="s">
        <v>180</v>
      </c>
      <c r="M12" s="1">
        <v>1164464.8854762185</v>
      </c>
      <c r="N12" s="1">
        <v>1791484.4391941824</v>
      </c>
      <c r="O12" s="1">
        <v>149290.36993284852</v>
      </c>
    </row>
    <row r="13" spans="1:15" hidden="1" outlineLevel="1" x14ac:dyDescent="0.2">
      <c r="A13" s="1">
        <v>13</v>
      </c>
      <c r="B13" s="1" t="s">
        <v>181</v>
      </c>
      <c r="C13" s="1" t="s">
        <v>179</v>
      </c>
      <c r="D13" s="23">
        <v>0</v>
      </c>
      <c r="E13" s="23">
        <v>-3526620</v>
      </c>
      <c r="F13" s="23">
        <v>13213623.00999999</v>
      </c>
      <c r="H13" s="23">
        <v>-3526620</v>
      </c>
      <c r="I13" s="23">
        <v>14412933.00999999</v>
      </c>
      <c r="J13" s="183">
        <v>40908</v>
      </c>
      <c r="L13" s="184">
        <v>6.9000000000000006E-2</v>
      </c>
      <c r="M13" s="1">
        <v>994492.37768999918</v>
      </c>
      <c r="N13" s="1">
        <v>1529988.2733692294</v>
      </c>
      <c r="O13" s="1">
        <v>127499.02278076911</v>
      </c>
    </row>
    <row r="14" spans="1:15" hidden="1" outlineLevel="1" x14ac:dyDescent="0.2">
      <c r="A14" s="1">
        <v>14</v>
      </c>
      <c r="B14" s="1" t="s">
        <v>182</v>
      </c>
      <c r="C14" s="1" t="s">
        <v>179</v>
      </c>
      <c r="D14" s="23">
        <v>0</v>
      </c>
      <c r="E14" s="23">
        <v>-3526620</v>
      </c>
      <c r="F14" s="23">
        <v>10815003.00999999</v>
      </c>
      <c r="H14" s="23">
        <v>-3526620</v>
      </c>
      <c r="I14" s="23">
        <v>12014313.00999999</v>
      </c>
      <c r="J14" s="183">
        <v>41274</v>
      </c>
      <c r="L14" s="1" t="s">
        <v>183</v>
      </c>
      <c r="M14" s="1">
        <v>814517.90049107082</v>
      </c>
      <c r="N14" s="1">
        <v>1253104.462293955</v>
      </c>
      <c r="O14" s="1">
        <v>104425.37185782958</v>
      </c>
    </row>
    <row r="15" spans="1:15" hidden="1" outlineLevel="1" x14ac:dyDescent="0.2">
      <c r="A15" s="1">
        <v>12</v>
      </c>
      <c r="B15" s="1" t="s">
        <v>184</v>
      </c>
      <c r="C15" s="1" t="s">
        <v>179</v>
      </c>
      <c r="D15" s="23">
        <v>0</v>
      </c>
      <c r="E15" s="23">
        <v>-3526620</v>
      </c>
      <c r="F15" s="23">
        <v>8416383.0099999905</v>
      </c>
      <c r="H15" s="23">
        <v>-3526620</v>
      </c>
      <c r="I15" s="23">
        <v>9615693.0099999905</v>
      </c>
      <c r="J15" s="183">
        <v>41639</v>
      </c>
      <c r="L15" s="1" t="s">
        <v>185</v>
      </c>
      <c r="M15" s="1">
        <v>644243.52836067625</v>
      </c>
      <c r="N15" s="1">
        <v>991143.88978565577</v>
      </c>
      <c r="O15" s="1">
        <v>82595.324148804648</v>
      </c>
    </row>
    <row r="16" spans="1:15" hidden="1" outlineLevel="1" x14ac:dyDescent="0.2">
      <c r="A16" s="1">
        <v>13</v>
      </c>
      <c r="B16" s="1" t="s">
        <v>186</v>
      </c>
      <c r="C16" s="1" t="s">
        <v>179</v>
      </c>
      <c r="D16" s="23">
        <v>0</v>
      </c>
      <c r="E16" s="23">
        <v>-3526620</v>
      </c>
      <c r="F16" s="23">
        <v>6017763.0099999905</v>
      </c>
      <c r="H16" s="23">
        <v>-3526620</v>
      </c>
      <c r="I16" s="23">
        <v>7217073.0099999905</v>
      </c>
      <c r="J16" s="183">
        <v>42004</v>
      </c>
      <c r="L16" s="184">
        <v>6.6900000000000001E-2</v>
      </c>
      <c r="M16" s="1">
        <v>482822.18436899938</v>
      </c>
      <c r="N16" s="1">
        <v>742803.36056769139</v>
      </c>
      <c r="O16" s="1">
        <v>61900.280047307613</v>
      </c>
    </row>
    <row r="17" spans="1:15" collapsed="1" x14ac:dyDescent="0.2">
      <c r="A17" s="1">
        <v>14</v>
      </c>
      <c r="B17" s="1" t="s">
        <v>187</v>
      </c>
      <c r="C17" s="1" t="s">
        <v>179</v>
      </c>
      <c r="D17" s="23">
        <v>0</v>
      </c>
      <c r="E17" s="23">
        <v>-3526620</v>
      </c>
      <c r="F17" s="23">
        <v>3619143.0099999905</v>
      </c>
      <c r="H17" s="23">
        <v>-3526620</v>
      </c>
      <c r="I17" s="23">
        <v>4818453.0099999905</v>
      </c>
      <c r="J17" s="183">
        <v>42369</v>
      </c>
      <c r="L17" s="184">
        <v>6.6900000000000001E-2</v>
      </c>
      <c r="M17" s="23">
        <v>322354.50636899937</v>
      </c>
      <c r="N17" s="23">
        <v>495930.00979846052</v>
      </c>
      <c r="O17" s="23">
        <v>41327.500816538377</v>
      </c>
    </row>
    <row r="18" spans="1:15" hidden="1" outlineLevel="1" x14ac:dyDescent="0.2">
      <c r="A18" s="1">
        <v>15</v>
      </c>
      <c r="B18" s="1" t="s">
        <v>188</v>
      </c>
      <c r="C18" s="1" t="s">
        <v>179</v>
      </c>
      <c r="D18" s="23">
        <v>0</v>
      </c>
      <c r="E18" s="23">
        <v>-3526620</v>
      </c>
      <c r="F18" s="23">
        <v>1220523.0099999905</v>
      </c>
      <c r="H18" s="23">
        <v>-3526620</v>
      </c>
      <c r="I18" s="23">
        <v>2419833.0099999905</v>
      </c>
      <c r="J18" s="183">
        <v>42735</v>
      </c>
      <c r="L18" s="184">
        <v>6.6900000000000001E-2</v>
      </c>
      <c r="M18" s="1">
        <v>161886.82836899936</v>
      </c>
      <c r="N18" s="1">
        <v>249056.65902922978</v>
      </c>
      <c r="O18" s="1">
        <v>20754.721585769148</v>
      </c>
    </row>
    <row r="19" spans="1:15" hidden="1" outlineLevel="1" x14ac:dyDescent="0.2">
      <c r="A19" s="1">
        <v>16</v>
      </c>
      <c r="B19" s="1" t="s">
        <v>189</v>
      </c>
      <c r="C19" s="1" t="s">
        <v>179</v>
      </c>
      <c r="D19" s="23">
        <v>0</v>
      </c>
      <c r="E19" s="23">
        <v>-1763261</v>
      </c>
      <c r="F19" s="23">
        <v>9.9999904632568359E-3</v>
      </c>
      <c r="H19" s="23">
        <v>-1763261</v>
      </c>
      <c r="I19" s="23">
        <v>309550.13499999046</v>
      </c>
      <c r="J19" s="183">
        <v>43100</v>
      </c>
      <c r="L19" s="184">
        <v>6.6900000000000001E-2</v>
      </c>
      <c r="M19" s="1">
        <v>20708.904031499362</v>
      </c>
      <c r="N19" s="1">
        <v>31859.852356152864</v>
      </c>
      <c r="O19" s="1">
        <v>2654.987696346072</v>
      </c>
    </row>
    <row r="20" spans="1:15" collapsed="1" x14ac:dyDescent="0.2">
      <c r="A20" s="182">
        <v>17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</row>
    <row r="21" spans="1:15" x14ac:dyDescent="0.2">
      <c r="A21" s="1">
        <v>18</v>
      </c>
      <c r="B21" s="155" t="s">
        <v>190</v>
      </c>
      <c r="H21" s="185" t="s">
        <v>191</v>
      </c>
    </row>
    <row r="22" spans="1:15" hidden="1" outlineLevel="1" x14ac:dyDescent="0.2">
      <c r="A22" s="1">
        <v>19</v>
      </c>
      <c r="B22" s="1" t="s">
        <v>178</v>
      </c>
      <c r="C22" s="1" t="s">
        <v>179</v>
      </c>
      <c r="D22" s="23">
        <v>0</v>
      </c>
      <c r="F22" s="23">
        <v>24865721.809999999</v>
      </c>
      <c r="H22" s="23">
        <v>0</v>
      </c>
      <c r="I22" s="23">
        <v>24579160.119166661</v>
      </c>
      <c r="J22" s="183">
        <v>40543</v>
      </c>
      <c r="L22" s="1" t="s">
        <v>180</v>
      </c>
      <c r="M22" s="23">
        <v>1702494.0441993738</v>
      </c>
      <c r="N22" s="23">
        <v>2619221.606460575</v>
      </c>
      <c r="O22" s="23">
        <v>218268.46720504793</v>
      </c>
    </row>
    <row r="23" spans="1:15" hidden="1" outlineLevel="1" x14ac:dyDescent="0.2">
      <c r="A23" s="1">
        <v>20</v>
      </c>
      <c r="B23" s="1" t="s">
        <v>181</v>
      </c>
      <c r="C23" s="1" t="s">
        <v>179</v>
      </c>
      <c r="D23" s="23">
        <v>0</v>
      </c>
      <c r="F23" s="23">
        <v>25394013.060000002</v>
      </c>
      <c r="H23" s="23">
        <v>0</v>
      </c>
      <c r="I23" s="23">
        <v>25145693.634583335</v>
      </c>
      <c r="J23" s="183">
        <v>40908</v>
      </c>
      <c r="L23" s="184">
        <v>6.9000000000000006E-2</v>
      </c>
      <c r="M23" s="23">
        <v>1735052.8607862501</v>
      </c>
      <c r="N23" s="23">
        <v>2669312.0935173077</v>
      </c>
      <c r="O23" s="23">
        <v>222442.67445977565</v>
      </c>
    </row>
    <row r="24" spans="1:15" hidden="1" outlineLevel="1" x14ac:dyDescent="0.2">
      <c r="A24" s="1">
        <v>21</v>
      </c>
      <c r="B24" s="1" t="s">
        <v>182</v>
      </c>
      <c r="C24" s="1" t="s">
        <v>179</v>
      </c>
      <c r="D24" s="23"/>
      <c r="F24" s="23">
        <v>25620617.280000001</v>
      </c>
      <c r="H24" s="23">
        <v>0</v>
      </c>
      <c r="I24" s="23">
        <v>25552383.885000005</v>
      </c>
      <c r="J24" s="183">
        <v>41274</v>
      </c>
      <c r="L24" s="1" t="s">
        <v>183</v>
      </c>
      <c r="M24" s="23">
        <v>1732339.9229925738</v>
      </c>
      <c r="N24" s="23">
        <v>2665138.3430654979</v>
      </c>
      <c r="O24" s="23">
        <v>222094.86192212484</v>
      </c>
    </row>
    <row r="25" spans="1:15" hidden="1" outlineLevel="1" x14ac:dyDescent="0.2">
      <c r="A25" s="1">
        <v>19</v>
      </c>
      <c r="B25" s="1" t="s">
        <v>184</v>
      </c>
      <c r="C25" s="1" t="s">
        <v>179</v>
      </c>
      <c r="F25" s="23">
        <v>25650903.830000002</v>
      </c>
      <c r="H25" s="23">
        <v>0</v>
      </c>
      <c r="I25" s="23">
        <v>25636717.199583337</v>
      </c>
      <c r="J25" s="183">
        <v>41639</v>
      </c>
      <c r="L25" s="1" t="s">
        <v>185</v>
      </c>
      <c r="M25" s="23">
        <v>1717638.9810976731</v>
      </c>
      <c r="N25" s="23">
        <v>2642521.5093810353</v>
      </c>
      <c r="O25" s="23">
        <v>220210.12578175295</v>
      </c>
    </row>
    <row r="26" spans="1:15" hidden="1" outlineLevel="1" x14ac:dyDescent="0.2">
      <c r="A26" s="1">
        <v>20</v>
      </c>
      <c r="B26" s="1" t="s">
        <v>186</v>
      </c>
      <c r="C26" s="1" t="s">
        <v>179</v>
      </c>
      <c r="F26" s="23">
        <v>25641285.580000002</v>
      </c>
      <c r="H26" s="23">
        <v>0</v>
      </c>
      <c r="I26" s="23">
        <v>25698563.048750002</v>
      </c>
      <c r="J26" s="183">
        <v>42004</v>
      </c>
      <c r="L26" s="184">
        <v>6.6900000000000001E-2</v>
      </c>
      <c r="M26" s="23">
        <v>1719233.867961375</v>
      </c>
      <c r="N26" s="23">
        <v>2644975.1814790382</v>
      </c>
      <c r="O26" s="23">
        <v>220414.59845658651</v>
      </c>
    </row>
    <row r="27" spans="1:15" collapsed="1" x14ac:dyDescent="0.2">
      <c r="A27" s="1">
        <v>21</v>
      </c>
      <c r="B27" s="1" t="s">
        <v>187</v>
      </c>
      <c r="C27" s="1" t="s">
        <v>179</v>
      </c>
      <c r="F27" s="23">
        <v>23861952.560000002</v>
      </c>
      <c r="H27" s="23">
        <v>0</v>
      </c>
      <c r="I27" s="23">
        <v>25154969.343333337</v>
      </c>
      <c r="J27" s="183">
        <v>42369</v>
      </c>
      <c r="L27" s="184">
        <v>6.6900000000000001E-2</v>
      </c>
      <c r="M27" s="23">
        <v>1682867.4490690003</v>
      </c>
      <c r="N27" s="23">
        <v>2589026.8447215389</v>
      </c>
      <c r="O27" s="23">
        <v>215752.23706012825</v>
      </c>
    </row>
    <row r="28" spans="1:15" hidden="1" outlineLevel="1" x14ac:dyDescent="0.2">
      <c r="A28" s="1">
        <v>22</v>
      </c>
      <c r="B28" s="1" t="s">
        <v>188</v>
      </c>
      <c r="C28" s="1" t="s">
        <v>179</v>
      </c>
      <c r="F28" s="23">
        <v>25667701.330000002</v>
      </c>
      <c r="H28" s="23">
        <v>0</v>
      </c>
      <c r="I28" s="23">
        <v>25592461.797916669</v>
      </c>
      <c r="J28" s="183">
        <v>42735</v>
      </c>
      <c r="L28" s="184">
        <v>6.6900000000000001E-2</v>
      </c>
      <c r="M28" s="23">
        <v>1712135.6942806253</v>
      </c>
      <c r="N28" s="23">
        <v>2634054.9142778851</v>
      </c>
      <c r="O28" s="23">
        <v>219504.57618982377</v>
      </c>
    </row>
    <row r="29" spans="1:15" hidden="1" outlineLevel="1" x14ac:dyDescent="0.2">
      <c r="A29" s="1">
        <v>23</v>
      </c>
      <c r="B29" s="1" t="s">
        <v>189</v>
      </c>
      <c r="C29" s="1" t="s">
        <v>179</v>
      </c>
      <c r="F29" s="23">
        <v>25667701.330000002</v>
      </c>
      <c r="H29" s="23">
        <v>0</v>
      </c>
      <c r="I29" s="23">
        <v>25667701.330000002</v>
      </c>
      <c r="J29" s="183">
        <v>43100</v>
      </c>
      <c r="L29" s="184">
        <v>6.6900000000000001E-2</v>
      </c>
      <c r="M29" s="23">
        <v>1717169.2189770001</v>
      </c>
      <c r="N29" s="23">
        <v>2641798.7984261541</v>
      </c>
      <c r="O29" s="23">
        <v>220149.89986884617</v>
      </c>
    </row>
    <row r="30" spans="1:15" collapsed="1" x14ac:dyDescent="0.2">
      <c r="A30" s="182">
        <v>24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1" spans="1:15" x14ac:dyDescent="0.2">
      <c r="A31" s="1">
        <v>25</v>
      </c>
      <c r="B31" s="155" t="s">
        <v>192</v>
      </c>
      <c r="H31" s="1" t="s">
        <v>193</v>
      </c>
    </row>
    <row r="32" spans="1:15" hidden="1" outlineLevel="1" x14ac:dyDescent="0.2">
      <c r="A32" s="1">
        <v>26</v>
      </c>
      <c r="B32" s="1" t="s">
        <v>178</v>
      </c>
      <c r="C32" s="1" t="s">
        <v>179</v>
      </c>
      <c r="D32" s="23">
        <v>0</v>
      </c>
      <c r="E32" s="23">
        <v>-1494701.982071016</v>
      </c>
      <c r="F32" s="23">
        <v>37305563.863841116</v>
      </c>
      <c r="H32" s="23">
        <v>-1494701.982071016</v>
      </c>
      <c r="I32" s="23">
        <v>37977362.051959954</v>
      </c>
      <c r="J32" s="183">
        <v>40543</v>
      </c>
      <c r="L32" s="1" t="s">
        <v>180</v>
      </c>
      <c r="M32" s="23">
        <v>2630530.5956100053</v>
      </c>
      <c r="N32" s="23">
        <v>4046970.1470923158</v>
      </c>
      <c r="O32" s="23">
        <v>337247.51225769299</v>
      </c>
    </row>
    <row r="33" spans="1:15" hidden="1" outlineLevel="1" x14ac:dyDescent="0.2">
      <c r="A33" s="1">
        <v>27</v>
      </c>
      <c r="B33" s="1" t="s">
        <v>181</v>
      </c>
      <c r="C33" s="1" t="s">
        <v>179</v>
      </c>
      <c r="E33" s="23">
        <v>-1494701.7220710181</v>
      </c>
      <c r="F33" s="23">
        <v>35810862.141770095</v>
      </c>
      <c r="H33" s="23">
        <v>-1494701.7220710181</v>
      </c>
      <c r="I33" s="23">
        <v>36558213.002805598</v>
      </c>
      <c r="J33" s="183">
        <v>40908</v>
      </c>
      <c r="L33" s="184">
        <v>6.9000000000000006E-2</v>
      </c>
      <c r="M33" s="23">
        <v>2522516.6971935863</v>
      </c>
      <c r="N33" s="23">
        <v>3880794.9187593632</v>
      </c>
      <c r="O33" s="23">
        <v>323399.57656328025</v>
      </c>
    </row>
    <row r="34" spans="1:15" hidden="1" outlineLevel="1" x14ac:dyDescent="0.2">
      <c r="A34" s="1">
        <v>28</v>
      </c>
      <c r="B34" s="1" t="s">
        <v>182</v>
      </c>
      <c r="C34" s="1" t="s">
        <v>179</v>
      </c>
      <c r="E34" s="23">
        <v>-1479342.7220710255</v>
      </c>
      <c r="F34" s="23">
        <v>34245030.019699082</v>
      </c>
      <c r="H34" s="23">
        <v>-1479342.7220710255</v>
      </c>
      <c r="I34" s="23">
        <v>35024982.314067923</v>
      </c>
      <c r="J34" s="183">
        <v>41274</v>
      </c>
      <c r="L34" s="1" t="s">
        <v>183</v>
      </c>
      <c r="M34" s="23">
        <v>2374540.6862170221</v>
      </c>
      <c r="N34" s="23">
        <v>3653139.517256957</v>
      </c>
      <c r="O34" s="23">
        <v>304428.29310474644</v>
      </c>
    </row>
    <row r="35" spans="1:15" hidden="1" outlineLevel="1" x14ac:dyDescent="0.2">
      <c r="A35" s="1">
        <v>26</v>
      </c>
      <c r="B35" s="1" t="s">
        <v>184</v>
      </c>
      <c r="C35" s="1" t="s">
        <v>179</v>
      </c>
      <c r="E35" s="23">
        <v>-1494701.7220710181</v>
      </c>
      <c r="F35" s="23">
        <v>32750328.29762806</v>
      </c>
      <c r="H35" s="23">
        <v>-1494701.7220710181</v>
      </c>
      <c r="I35" s="23">
        <v>33497679.158663567</v>
      </c>
      <c r="J35" s="183">
        <v>41639</v>
      </c>
      <c r="L35" s="1" t="s">
        <v>185</v>
      </c>
      <c r="M35" s="23">
        <v>2244316.9712914242</v>
      </c>
      <c r="N35" s="23">
        <v>3452795.3404483451</v>
      </c>
      <c r="O35" s="23">
        <v>287732.94503736211</v>
      </c>
    </row>
    <row r="36" spans="1:15" hidden="1" outlineLevel="1" x14ac:dyDescent="0.2">
      <c r="A36" s="1">
        <v>27</v>
      </c>
      <c r="B36" s="1" t="s">
        <v>186</v>
      </c>
      <c r="C36" s="1" t="s">
        <v>179</v>
      </c>
      <c r="E36" s="23">
        <v>-1494701.7220710218</v>
      </c>
      <c r="F36" s="23">
        <v>31255626.575557038</v>
      </c>
      <c r="H36" s="23">
        <v>-1494701.7220710218</v>
      </c>
      <c r="I36" s="23">
        <v>32002977.436592549</v>
      </c>
      <c r="J36" s="183">
        <v>42004</v>
      </c>
      <c r="L36" s="184">
        <v>6.6900000000000001E-2</v>
      </c>
      <c r="M36" s="23">
        <v>2140999.1905080415</v>
      </c>
      <c r="N36" s="23">
        <v>3293844.9084739098</v>
      </c>
      <c r="O36" s="23">
        <v>274487.07570615917</v>
      </c>
    </row>
    <row r="37" spans="1:15" collapsed="1" x14ac:dyDescent="0.2">
      <c r="A37" s="1">
        <v>28</v>
      </c>
      <c r="B37" s="1" t="s">
        <v>187</v>
      </c>
      <c r="C37" s="1" t="s">
        <v>179</v>
      </c>
      <c r="E37" s="23">
        <v>-1494701.7220710218</v>
      </c>
      <c r="F37" s="23">
        <v>29759239.853486016</v>
      </c>
      <c r="H37" s="23">
        <v>-1494701.7220710218</v>
      </c>
      <c r="I37" s="23">
        <v>30506660.922854859</v>
      </c>
      <c r="J37" s="183">
        <v>42369</v>
      </c>
      <c r="L37" s="184">
        <v>6.6900000000000001E-2</v>
      </c>
      <c r="M37" s="23">
        <v>2040895.61573899</v>
      </c>
      <c r="N37" s="23">
        <v>3139839.4088292154</v>
      </c>
      <c r="O37" s="23">
        <v>261653.2840691013</v>
      </c>
    </row>
    <row r="38" spans="1:15" hidden="1" outlineLevel="1" x14ac:dyDescent="0.2">
      <c r="A38" s="1">
        <v>29</v>
      </c>
      <c r="B38" s="1" t="s">
        <v>188</v>
      </c>
      <c r="C38" s="1" t="s">
        <v>179</v>
      </c>
      <c r="E38" s="23">
        <v>-1494701.7220710218</v>
      </c>
      <c r="F38" s="23">
        <v>28264538.131414995</v>
      </c>
      <c r="H38" s="23">
        <v>-1494701.7220710218</v>
      </c>
      <c r="I38" s="23">
        <v>29011888.992450505</v>
      </c>
      <c r="J38" s="183">
        <v>42735</v>
      </c>
      <c r="L38" s="184">
        <v>6.6900000000000001E-2</v>
      </c>
      <c r="M38" s="23">
        <v>1940895.3735949388</v>
      </c>
      <c r="N38" s="23">
        <v>2985992.8824537518</v>
      </c>
      <c r="O38" s="23">
        <v>248832.74020447931</v>
      </c>
    </row>
    <row r="39" spans="1:15" hidden="1" outlineLevel="1" x14ac:dyDescent="0.2">
      <c r="A39" s="1">
        <v>30</v>
      </c>
      <c r="B39" s="1" t="s">
        <v>189</v>
      </c>
      <c r="C39" s="1" t="s">
        <v>179</v>
      </c>
      <c r="E39" s="23">
        <v>-1494701.7220710218</v>
      </c>
      <c r="F39" s="23">
        <v>26769836.409343973</v>
      </c>
      <c r="H39" s="23">
        <v>-1494701.7220710218</v>
      </c>
      <c r="I39" s="23">
        <v>27517187.270379484</v>
      </c>
      <c r="J39" s="183">
        <v>43100</v>
      </c>
      <c r="L39" s="184">
        <v>6.6900000000000001E-2</v>
      </c>
      <c r="M39" s="23">
        <v>1840899.8283883876</v>
      </c>
      <c r="N39" s="23">
        <v>2832153.5821359809</v>
      </c>
      <c r="O39" s="23">
        <v>236012.79851133176</v>
      </c>
    </row>
    <row r="40" spans="1:15" collapsed="1" x14ac:dyDescent="0.2">
      <c r="A40" s="182">
        <v>31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</row>
    <row r="41" spans="1:15" x14ac:dyDescent="0.2">
      <c r="A41" s="1">
        <v>32</v>
      </c>
      <c r="B41" s="155" t="s">
        <v>194</v>
      </c>
      <c r="H41" s="1" t="s">
        <v>195</v>
      </c>
    </row>
    <row r="42" spans="1:15" hidden="1" outlineLevel="1" x14ac:dyDescent="0.2">
      <c r="A42" s="1">
        <v>33</v>
      </c>
      <c r="B42" s="1" t="s">
        <v>178</v>
      </c>
      <c r="C42" s="1" t="s">
        <v>179</v>
      </c>
      <c r="F42" s="23">
        <v>-24911730</v>
      </c>
      <c r="I42" s="23">
        <v>-25951720.172499999</v>
      </c>
      <c r="J42" s="183">
        <v>40543</v>
      </c>
      <c r="L42" s="1" t="s">
        <v>180</v>
      </c>
      <c r="M42" s="23">
        <v>-1797565.4504140962</v>
      </c>
      <c r="N42" s="23">
        <v>-2765485.3083293787</v>
      </c>
      <c r="O42" s="23">
        <v>-230457.10902744823</v>
      </c>
    </row>
    <row r="43" spans="1:15" hidden="1" outlineLevel="1" x14ac:dyDescent="0.2">
      <c r="A43" s="1">
        <v>34</v>
      </c>
      <c r="B43" s="1" t="s">
        <v>181</v>
      </c>
      <c r="C43" s="1" t="s">
        <v>179</v>
      </c>
      <c r="F43" s="23">
        <v>-30211680.350000001</v>
      </c>
      <c r="I43" s="23">
        <v>-30099198.968750004</v>
      </c>
      <c r="J43" s="183">
        <v>40908</v>
      </c>
      <c r="L43" s="184">
        <v>6.9000000000000006E-2</v>
      </c>
      <c r="M43" s="23">
        <v>-2076844.7288437507</v>
      </c>
      <c r="N43" s="23">
        <v>-3195145.736682693</v>
      </c>
      <c r="O43" s="23">
        <v>-266262.14472355775</v>
      </c>
    </row>
    <row r="44" spans="1:15" hidden="1" outlineLevel="1" x14ac:dyDescent="0.2">
      <c r="A44" s="1">
        <v>35</v>
      </c>
      <c r="B44" s="1" t="s">
        <v>182</v>
      </c>
      <c r="C44" s="1" t="s">
        <v>179</v>
      </c>
      <c r="F44" s="23">
        <v>-30211680.350000001</v>
      </c>
      <c r="I44" s="23">
        <v>-30211680.350000005</v>
      </c>
      <c r="J44" s="183">
        <v>41274</v>
      </c>
      <c r="L44" s="1" t="s">
        <v>183</v>
      </c>
      <c r="M44" s="23">
        <v>-2048219.8548104381</v>
      </c>
      <c r="N44" s="23">
        <v>-3151107.4689391353</v>
      </c>
      <c r="O44" s="23">
        <v>-262592.2890782613</v>
      </c>
    </row>
    <row r="45" spans="1:15" hidden="1" outlineLevel="1" x14ac:dyDescent="0.2">
      <c r="A45" s="1">
        <v>33</v>
      </c>
      <c r="B45" s="1" t="s">
        <v>184</v>
      </c>
      <c r="C45" s="1" t="s">
        <v>179</v>
      </c>
      <c r="F45" s="23">
        <v>-30211680.350000001</v>
      </c>
      <c r="I45" s="23">
        <v>-30211680.350000005</v>
      </c>
      <c r="J45" s="183">
        <v>41639</v>
      </c>
      <c r="L45" s="1" t="s">
        <v>185</v>
      </c>
      <c r="M45" s="23">
        <v>-2024157.751931905</v>
      </c>
      <c r="N45" s="23">
        <v>-3114088.8491260079</v>
      </c>
      <c r="O45" s="23">
        <v>-259507.40409383399</v>
      </c>
    </row>
    <row r="46" spans="1:15" hidden="1" outlineLevel="1" x14ac:dyDescent="0.2">
      <c r="A46" s="1">
        <v>34</v>
      </c>
      <c r="B46" s="1" t="s">
        <v>186</v>
      </c>
      <c r="C46" s="1" t="s">
        <v>179</v>
      </c>
      <c r="F46" s="23">
        <v>-30211680.350000001</v>
      </c>
      <c r="I46" s="23">
        <v>-30211680.350000005</v>
      </c>
      <c r="J46" s="183">
        <v>42004</v>
      </c>
      <c r="L46" s="184">
        <v>6.6900000000000001E-2</v>
      </c>
      <c r="M46" s="23">
        <v>-2021161.4154150004</v>
      </c>
      <c r="N46" s="23">
        <v>-3109479.1006384622</v>
      </c>
      <c r="O46" s="23">
        <v>-259123.25838653851</v>
      </c>
    </row>
    <row r="47" spans="1:15" collapsed="1" x14ac:dyDescent="0.2">
      <c r="A47" s="1">
        <v>35</v>
      </c>
      <c r="B47" s="1" t="s">
        <v>187</v>
      </c>
      <c r="C47" s="1" t="s">
        <v>179</v>
      </c>
      <c r="F47" s="23">
        <v>-30211680.350000001</v>
      </c>
      <c r="I47" s="23">
        <v>-30211680.350000005</v>
      </c>
      <c r="J47" s="183">
        <v>42369</v>
      </c>
      <c r="L47" s="184">
        <v>6.6900000000000001E-2</v>
      </c>
      <c r="M47" s="23">
        <v>-2021161.4154150004</v>
      </c>
      <c r="N47" s="23">
        <v>-3109479.1006384622</v>
      </c>
      <c r="O47" s="23">
        <v>-259123.25838653851</v>
      </c>
    </row>
    <row r="48" spans="1:15" hidden="1" outlineLevel="1" x14ac:dyDescent="0.2">
      <c r="A48" s="1">
        <v>36</v>
      </c>
      <c r="B48" s="1" t="s">
        <v>188</v>
      </c>
      <c r="C48" s="1" t="s">
        <v>179</v>
      </c>
      <c r="F48" s="23">
        <v>-30211680.350000001</v>
      </c>
      <c r="I48" s="23">
        <v>-30211680.350000005</v>
      </c>
      <c r="J48" s="183">
        <v>42735</v>
      </c>
      <c r="L48" s="184">
        <v>6.6900000000000001E-2</v>
      </c>
      <c r="M48" s="23">
        <v>-2021161.4154150004</v>
      </c>
      <c r="N48" s="23">
        <v>-3109479.1006384622</v>
      </c>
      <c r="O48" s="23">
        <v>-259123.25838653851</v>
      </c>
    </row>
    <row r="49" spans="1:15" hidden="1" outlineLevel="1" x14ac:dyDescent="0.2">
      <c r="A49" s="1">
        <v>37</v>
      </c>
      <c r="B49" s="1" t="s">
        <v>189</v>
      </c>
      <c r="C49" s="1" t="s">
        <v>179</v>
      </c>
      <c r="F49" s="23">
        <v>-30211680.350000001</v>
      </c>
      <c r="I49" s="23">
        <v>-30211680.350000005</v>
      </c>
      <c r="J49" s="183">
        <v>43100</v>
      </c>
      <c r="L49" s="184">
        <v>6.6900000000000001E-2</v>
      </c>
      <c r="M49" s="23">
        <v>-2021161.4154150004</v>
      </c>
      <c r="N49" s="23">
        <v>-3109479.1006384622</v>
      </c>
      <c r="O49" s="23">
        <v>-259123.25838653851</v>
      </c>
    </row>
    <row r="50" spans="1:15" collapsed="1" x14ac:dyDescent="0.2">
      <c r="A50" s="182">
        <v>38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</row>
    <row r="51" spans="1:15" x14ac:dyDescent="0.2">
      <c r="A51" s="1">
        <v>39</v>
      </c>
      <c r="B51" s="155" t="s">
        <v>196</v>
      </c>
      <c r="H51" s="1" t="s">
        <v>197</v>
      </c>
    </row>
    <row r="52" spans="1:15" hidden="1" outlineLevel="1" x14ac:dyDescent="0.2">
      <c r="A52" s="1">
        <v>40</v>
      </c>
      <c r="B52" s="1" t="s">
        <v>178</v>
      </c>
      <c r="C52" s="1" t="s">
        <v>179</v>
      </c>
      <c r="F52" s="23">
        <v>-11290628</v>
      </c>
      <c r="I52" s="23">
        <v>-12226928.583333334</v>
      </c>
      <c r="J52" s="183">
        <v>40543</v>
      </c>
      <c r="L52" s="1" t="s">
        <v>180</v>
      </c>
      <c r="M52" s="23">
        <v>-846907.42039406381</v>
      </c>
      <c r="N52" s="23">
        <v>-1302934.4929139442</v>
      </c>
      <c r="O52" s="23">
        <v>-108577.87440949534</v>
      </c>
    </row>
    <row r="53" spans="1:15" hidden="1" outlineLevel="1" x14ac:dyDescent="0.2">
      <c r="A53" s="1">
        <v>41</v>
      </c>
      <c r="B53" s="1" t="s">
        <v>181</v>
      </c>
      <c r="C53" s="1" t="s">
        <v>179</v>
      </c>
      <c r="F53" s="23">
        <v>-10847618</v>
      </c>
      <c r="I53" s="23">
        <v>-11061440.166666666</v>
      </c>
      <c r="J53" s="183">
        <v>40908</v>
      </c>
      <c r="L53" s="184">
        <v>6.9000000000000006E-2</v>
      </c>
      <c r="M53" s="23">
        <v>-763239.37149999989</v>
      </c>
      <c r="N53" s="23">
        <v>-1174214.4176923074</v>
      </c>
      <c r="O53" s="23">
        <v>-97851.201474358953</v>
      </c>
    </row>
    <row r="54" spans="1:15" hidden="1" outlineLevel="1" x14ac:dyDescent="0.2">
      <c r="A54" s="1">
        <v>42</v>
      </c>
      <c r="B54" s="1" t="s">
        <v>182</v>
      </c>
      <c r="C54" s="1" t="s">
        <v>179</v>
      </c>
      <c r="F54" s="23">
        <v>-10378888.52</v>
      </c>
      <c r="I54" s="23">
        <v>-10631619.416666666</v>
      </c>
      <c r="J54" s="183">
        <v>41274</v>
      </c>
      <c r="L54" s="1" t="s">
        <v>183</v>
      </c>
      <c r="M54" s="23">
        <v>-720777.31942522759</v>
      </c>
      <c r="N54" s="23">
        <v>-1108888.1837311194</v>
      </c>
      <c r="O54" s="23">
        <v>-92407.348644259953</v>
      </c>
    </row>
    <row r="55" spans="1:15" hidden="1" outlineLevel="1" x14ac:dyDescent="0.2">
      <c r="A55" s="1">
        <v>40</v>
      </c>
      <c r="B55" s="1" t="s">
        <v>184</v>
      </c>
      <c r="C55" s="1" t="s">
        <v>179</v>
      </c>
      <c r="F55" s="23">
        <v>-9866342.035000002</v>
      </c>
      <c r="I55" s="23">
        <v>-10122932.069374999</v>
      </c>
      <c r="J55" s="183">
        <v>41639</v>
      </c>
      <c r="L55" s="1" t="s">
        <v>185</v>
      </c>
      <c r="M55" s="23">
        <v>-678228.12842998595</v>
      </c>
      <c r="N55" s="23">
        <v>-1043427.889892286</v>
      </c>
      <c r="O55" s="23">
        <v>-86952.324157690498</v>
      </c>
    </row>
    <row r="56" spans="1:15" hidden="1" outlineLevel="1" x14ac:dyDescent="0.2">
      <c r="A56" s="1">
        <v>41</v>
      </c>
      <c r="B56" s="1" t="s">
        <v>186</v>
      </c>
      <c r="C56" s="1" t="s">
        <v>179</v>
      </c>
      <c r="F56" s="23">
        <v>-9339829.9400000051</v>
      </c>
      <c r="I56" s="23">
        <v>-9621450.1689583361</v>
      </c>
      <c r="J56" s="183">
        <v>42004</v>
      </c>
      <c r="L56" s="184">
        <v>6.6900000000000001E-2</v>
      </c>
      <c r="M56" s="23">
        <v>-643675.01630331273</v>
      </c>
      <c r="N56" s="23">
        <v>-990269.25585125037</v>
      </c>
      <c r="O56" s="23">
        <v>-82522.437987604193</v>
      </c>
    </row>
    <row r="57" spans="1:15" collapsed="1" x14ac:dyDescent="0.2">
      <c r="A57" s="1">
        <v>42</v>
      </c>
      <c r="B57" s="1" t="s">
        <v>187</v>
      </c>
      <c r="C57" s="1" t="s">
        <v>179</v>
      </c>
      <c r="F57" s="23">
        <v>-8193329.1900000088</v>
      </c>
      <c r="I57" s="23">
        <v>-8907482.1004166733</v>
      </c>
      <c r="J57" s="183">
        <v>42369</v>
      </c>
      <c r="L57" s="184">
        <v>6.6900000000000001E-2</v>
      </c>
      <c r="M57" s="23">
        <v>-595910.55251787545</v>
      </c>
      <c r="N57" s="23">
        <v>-916785.46541211603</v>
      </c>
      <c r="O57" s="23">
        <v>-76398.788784343007</v>
      </c>
    </row>
    <row r="58" spans="1:15" hidden="1" outlineLevel="1" x14ac:dyDescent="0.2">
      <c r="A58" s="1">
        <v>43</v>
      </c>
      <c r="B58" s="1" t="s">
        <v>188</v>
      </c>
      <c r="C58" s="1" t="s">
        <v>179</v>
      </c>
      <c r="F58" s="23">
        <v>-7670183.4900000133</v>
      </c>
      <c r="I58" s="23">
        <v>-7931756.340000011</v>
      </c>
      <c r="J58" s="183">
        <v>42735</v>
      </c>
      <c r="L58" s="184">
        <v>6.6900000000000001E-2</v>
      </c>
      <c r="M58" s="23">
        <v>-530634.49914600071</v>
      </c>
      <c r="N58" s="23">
        <v>-816360.7679169242</v>
      </c>
      <c r="O58" s="23">
        <v>-68030.063993077012</v>
      </c>
    </row>
    <row r="59" spans="1:15" hidden="1" outlineLevel="1" x14ac:dyDescent="0.2">
      <c r="A59" s="1">
        <v>44</v>
      </c>
      <c r="B59" s="1" t="s">
        <v>189</v>
      </c>
      <c r="C59" s="1" t="s">
        <v>179</v>
      </c>
      <c r="F59" s="23">
        <v>-7147037.7900000177</v>
      </c>
      <c r="I59" s="23">
        <v>-7408610.6400000155</v>
      </c>
      <c r="J59" s="183">
        <v>43100</v>
      </c>
      <c r="L59" s="184">
        <v>6.6900000000000001E-2</v>
      </c>
      <c r="M59" s="23">
        <v>-495636.05181600107</v>
      </c>
      <c r="N59" s="23">
        <v>-762517.00279384782</v>
      </c>
      <c r="O59" s="23">
        <v>-63543.083566153982</v>
      </c>
    </row>
    <row r="60" spans="1:15" collapsed="1" x14ac:dyDescent="0.2">
      <c r="A60" s="182">
        <v>45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</row>
    <row r="61" spans="1:15" x14ac:dyDescent="0.2">
      <c r="A61" s="1">
        <v>46</v>
      </c>
      <c r="B61" s="155" t="s">
        <v>198</v>
      </c>
      <c r="H61" s="1" t="s">
        <v>199</v>
      </c>
    </row>
    <row r="62" spans="1:15" hidden="1" outlineLevel="1" x14ac:dyDescent="0.2">
      <c r="A62" s="1">
        <v>47</v>
      </c>
      <c r="B62" s="1" t="s">
        <v>178</v>
      </c>
      <c r="C62" s="1" t="s">
        <v>179</v>
      </c>
      <c r="E62" s="23">
        <v>457531.30444444448</v>
      </c>
      <c r="F62" s="23">
        <v>-1997131.6955555556</v>
      </c>
      <c r="G62" s="23"/>
      <c r="H62" s="23">
        <v>457531.30444444448</v>
      </c>
      <c r="I62" s="23">
        <v>-2135221.6197685185</v>
      </c>
      <c r="J62" s="183">
        <v>40543</v>
      </c>
      <c r="L62" s="1" t="s">
        <v>180</v>
      </c>
      <c r="M62" s="23">
        <v>-147897.73422188411</v>
      </c>
      <c r="N62" s="23">
        <v>-227534.97572597556</v>
      </c>
      <c r="O62" s="23">
        <v>-18961.247977164629</v>
      </c>
    </row>
    <row r="63" spans="1:15" hidden="1" outlineLevel="1" x14ac:dyDescent="0.2">
      <c r="A63" s="1">
        <v>48</v>
      </c>
      <c r="B63" s="1" t="s">
        <v>181</v>
      </c>
      <c r="C63" s="1" t="s">
        <v>179</v>
      </c>
      <c r="E63" s="23">
        <v>392169.66666666669</v>
      </c>
      <c r="F63" s="23">
        <v>-1741886.9187777783</v>
      </c>
      <c r="G63" s="23"/>
      <c r="H63" s="23">
        <v>392169.66666666669</v>
      </c>
      <c r="I63" s="23">
        <v>-1869633.2620000001</v>
      </c>
      <c r="J63" s="183">
        <v>40908</v>
      </c>
      <c r="L63" s="184">
        <v>6.9000000000000006E-2</v>
      </c>
      <c r="M63" s="23">
        <v>-129004.69507800003</v>
      </c>
      <c r="N63" s="23">
        <v>-198468.76165846159</v>
      </c>
      <c r="O63" s="23">
        <v>-16539.063471538466</v>
      </c>
    </row>
    <row r="64" spans="1:15" hidden="1" outlineLevel="1" x14ac:dyDescent="0.2">
      <c r="A64" s="1">
        <v>49</v>
      </c>
      <c r="B64" s="1" t="s">
        <v>182</v>
      </c>
      <c r="C64" s="1" t="s">
        <v>179</v>
      </c>
      <c r="E64" s="23">
        <v>392169.66666666669</v>
      </c>
      <c r="F64" s="23">
        <v>-1486976.6354444453</v>
      </c>
      <c r="G64" s="23"/>
      <c r="H64" s="23">
        <v>392169.66666666669</v>
      </c>
      <c r="I64" s="23">
        <v>-1614431.7771111114</v>
      </c>
      <c r="J64" s="183">
        <v>41274</v>
      </c>
      <c r="L64" s="1" t="s">
        <v>183</v>
      </c>
      <c r="M64" s="23">
        <v>-109451.41686287826</v>
      </c>
      <c r="N64" s="23">
        <v>-168386.79517365887</v>
      </c>
      <c r="O64" s="23">
        <v>-14032.23293113824</v>
      </c>
    </row>
    <row r="65" spans="1:17" hidden="1" outlineLevel="1" x14ac:dyDescent="0.2">
      <c r="A65" s="1">
        <v>47</v>
      </c>
      <c r="B65" s="1" t="s">
        <v>184</v>
      </c>
      <c r="C65" s="1" t="s">
        <v>179</v>
      </c>
      <c r="E65" s="23">
        <v>392169.66666666669</v>
      </c>
      <c r="F65" s="23">
        <v>-1232066.3521111123</v>
      </c>
      <c r="G65" s="23"/>
      <c r="H65" s="23">
        <v>392169.66666666669</v>
      </c>
      <c r="I65" s="23">
        <v>-1359521.4937777787</v>
      </c>
      <c r="J65" s="183">
        <v>41639</v>
      </c>
      <c r="L65" s="1" t="s">
        <v>185</v>
      </c>
      <c r="M65" s="23">
        <v>-91086.822668184803</v>
      </c>
      <c r="N65" s="23">
        <v>-140133.57333566892</v>
      </c>
      <c r="O65" s="23">
        <v>-11677.79777797241</v>
      </c>
    </row>
    <row r="66" spans="1:17" hidden="1" outlineLevel="1" x14ac:dyDescent="0.2">
      <c r="A66" s="1">
        <v>48</v>
      </c>
      <c r="B66" s="1" t="s">
        <v>186</v>
      </c>
      <c r="C66" s="1" t="s">
        <v>179</v>
      </c>
      <c r="E66" s="23">
        <v>392169.66666666669</v>
      </c>
      <c r="F66" s="23">
        <v>-977156.06877777935</v>
      </c>
      <c r="G66" s="23"/>
      <c r="H66" s="23">
        <v>392169.66666666669</v>
      </c>
      <c r="I66" s="23">
        <v>-1104611.2104444457</v>
      </c>
      <c r="J66" s="183">
        <v>42004</v>
      </c>
      <c r="L66" s="184">
        <v>6.6900000000000001E-2</v>
      </c>
      <c r="M66" s="23">
        <v>-73898.489978733414</v>
      </c>
      <c r="N66" s="23">
        <v>-113689.98458266679</v>
      </c>
      <c r="O66" s="23">
        <v>-9474.165381888899</v>
      </c>
    </row>
    <row r="67" spans="1:17" collapsed="1" x14ac:dyDescent="0.2">
      <c r="A67" s="1">
        <v>49</v>
      </c>
      <c r="B67" s="1" t="s">
        <v>187</v>
      </c>
      <c r="C67" s="1" t="s">
        <v>179</v>
      </c>
      <c r="E67" s="23">
        <v>392169.66666666669</v>
      </c>
      <c r="F67" s="23">
        <v>-722245.78544444626</v>
      </c>
      <c r="G67" s="23"/>
      <c r="H67" s="23">
        <v>392169.66666666669</v>
      </c>
      <c r="I67" s="23">
        <v>-849700.92711111286</v>
      </c>
      <c r="J67" s="183">
        <v>42369</v>
      </c>
      <c r="L67" s="184">
        <v>6.6900000000000001E-2</v>
      </c>
      <c r="M67" s="23">
        <v>-56844.992023733452</v>
      </c>
      <c r="N67" s="23">
        <v>-87453.833882666848</v>
      </c>
      <c r="O67" s="23">
        <v>-7287.8194902222376</v>
      </c>
    </row>
    <row r="68" spans="1:17" hidden="1" outlineLevel="1" x14ac:dyDescent="0.2">
      <c r="A68" s="1">
        <v>50</v>
      </c>
      <c r="B68" s="1" t="s">
        <v>188</v>
      </c>
      <c r="C68" s="1" t="s">
        <v>179</v>
      </c>
      <c r="E68" s="23">
        <v>392169.66666666669</v>
      </c>
      <c r="F68" s="23">
        <v>-467335.50211111328</v>
      </c>
      <c r="G68" s="23"/>
      <c r="H68" s="23">
        <v>392169.66666666669</v>
      </c>
      <c r="I68" s="23">
        <v>-594790.64377777977</v>
      </c>
      <c r="J68" s="183">
        <v>42735</v>
      </c>
      <c r="L68" s="184">
        <v>6.6900000000000001E-2</v>
      </c>
      <c r="M68" s="23">
        <v>-39791.494068733467</v>
      </c>
      <c r="N68" s="23">
        <v>-61217.683182666871</v>
      </c>
      <c r="O68" s="23">
        <v>-5101.4735985555726</v>
      </c>
    </row>
    <row r="69" spans="1:17" hidden="1" outlineLevel="1" x14ac:dyDescent="0.2">
      <c r="A69" s="1">
        <v>51</v>
      </c>
      <c r="B69" s="1" t="s">
        <v>189</v>
      </c>
      <c r="C69" s="1" t="s">
        <v>179</v>
      </c>
      <c r="E69" s="23">
        <v>392169.66666666669</v>
      </c>
      <c r="F69" s="23">
        <v>-212425.21877778036</v>
      </c>
      <c r="G69" s="23"/>
      <c r="H69" s="23">
        <v>392169.66666666669</v>
      </c>
      <c r="I69" s="23">
        <v>-339880.36044444685</v>
      </c>
      <c r="J69" s="183">
        <v>43100</v>
      </c>
      <c r="L69" s="184">
        <v>6.6900000000000001E-2</v>
      </c>
      <c r="M69" s="23">
        <v>-22737.996113733494</v>
      </c>
      <c r="N69" s="23">
        <v>-34981.532482666909</v>
      </c>
      <c r="O69" s="23">
        <v>-2915.127706888909</v>
      </c>
    </row>
    <row r="70" spans="1:17" hidden="1" outlineLevel="1" x14ac:dyDescent="0.2">
      <c r="A70" s="1">
        <v>52</v>
      </c>
      <c r="B70" s="1" t="s">
        <v>200</v>
      </c>
      <c r="C70" s="1" t="s">
        <v>179</v>
      </c>
      <c r="E70" s="23">
        <v>326808.05555555556</v>
      </c>
      <c r="F70" s="23">
        <v>1.7333330423571172E-2</v>
      </c>
      <c r="G70" s="23"/>
      <c r="H70" s="23">
        <v>326808.05555555556</v>
      </c>
      <c r="I70" s="23">
        <v>-88510.49771296572</v>
      </c>
      <c r="J70" s="183">
        <v>43465</v>
      </c>
      <c r="L70" s="184">
        <v>6.6900000000000001E-2</v>
      </c>
      <c r="M70" s="23">
        <v>-5921.3522969974065</v>
      </c>
      <c r="N70" s="23">
        <v>-9109.7727646113945</v>
      </c>
      <c r="O70" s="23">
        <v>-759.14773038428291</v>
      </c>
    </row>
    <row r="71" spans="1:17" hidden="1" outlineLevel="1" x14ac:dyDescent="0.2">
      <c r="A71" s="1">
        <v>53</v>
      </c>
      <c r="B71" s="1" t="s">
        <v>201</v>
      </c>
      <c r="C71" s="1" t="s">
        <v>179</v>
      </c>
      <c r="E71" s="23">
        <v>0</v>
      </c>
      <c r="F71" s="23">
        <v>1.7333330423571172E-2</v>
      </c>
      <c r="G71" s="23"/>
      <c r="H71" s="23">
        <v>0</v>
      </c>
      <c r="I71" s="23">
        <v>1.7333330423571169E-2</v>
      </c>
      <c r="J71" s="183">
        <v>43830</v>
      </c>
      <c r="L71" s="184">
        <v>6.6900000000000001E-2</v>
      </c>
      <c r="M71" s="23">
        <v>1.1595998053369112E-3</v>
      </c>
      <c r="N71" s="23">
        <v>1.7839997005183249E-3</v>
      </c>
      <c r="O71" s="23">
        <v>1.486666417098604E-4</v>
      </c>
    </row>
    <row r="72" spans="1:17" collapsed="1" x14ac:dyDescent="0.2">
      <c r="A72" s="182">
        <v>54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</row>
    <row r="73" spans="1:17" x14ac:dyDescent="0.2">
      <c r="A73" s="1">
        <v>55</v>
      </c>
      <c r="B73" s="155" t="s">
        <v>202</v>
      </c>
      <c r="H73" s="1" t="s">
        <v>203</v>
      </c>
      <c r="Q73" s="23"/>
    </row>
    <row r="74" spans="1:17" hidden="1" outlineLevel="1" x14ac:dyDescent="0.2">
      <c r="A74" s="1">
        <v>56</v>
      </c>
      <c r="B74" s="1" t="s">
        <v>178</v>
      </c>
      <c r="C74" s="1" t="s">
        <v>179</v>
      </c>
      <c r="E74" s="23">
        <v>-2159053</v>
      </c>
      <c r="F74" s="23">
        <v>26614738.140861891</v>
      </c>
      <c r="G74" s="23"/>
      <c r="H74" s="23">
        <v>-2159053</v>
      </c>
      <c r="I74" s="23">
        <v>26528891.378850214</v>
      </c>
      <c r="J74" s="183">
        <v>40543</v>
      </c>
      <c r="L74" s="1" t="s">
        <v>180</v>
      </c>
      <c r="M74" s="23">
        <v>1344033.5873361593</v>
      </c>
      <c r="N74" s="23">
        <v>2067743.9805171681</v>
      </c>
      <c r="O74" s="23">
        <v>229749.33116857422</v>
      </c>
    </row>
    <row r="75" spans="1:17" hidden="1" outlineLevel="1" x14ac:dyDescent="0.2">
      <c r="A75" s="1">
        <v>57</v>
      </c>
      <c r="B75" s="1" t="s">
        <v>181</v>
      </c>
      <c r="C75" s="1" t="s">
        <v>179</v>
      </c>
      <c r="E75" s="23">
        <v>-2885052</v>
      </c>
      <c r="F75" s="23">
        <v>24739454.340861887</v>
      </c>
      <c r="G75" s="23"/>
      <c r="H75" s="23">
        <v>-2885052</v>
      </c>
      <c r="I75" s="23">
        <v>25677096.240861878</v>
      </c>
      <c r="J75" s="183">
        <v>40908</v>
      </c>
      <c r="L75" s="184">
        <v>6.9000000000000006E-2</v>
      </c>
      <c r="M75" s="23">
        <v>1771719.640619471</v>
      </c>
      <c r="N75" s="23">
        <v>2725722.5240299553</v>
      </c>
      <c r="O75" s="23">
        <v>227143.54366916293</v>
      </c>
    </row>
    <row r="76" spans="1:17" hidden="1" outlineLevel="1" x14ac:dyDescent="0.2">
      <c r="A76" s="1">
        <v>58</v>
      </c>
      <c r="B76" s="1" t="s">
        <v>182</v>
      </c>
      <c r="C76" s="1" t="s">
        <v>179</v>
      </c>
      <c r="E76" s="23">
        <v>-2885052</v>
      </c>
      <c r="F76" s="23">
        <v>22864164.190861881</v>
      </c>
      <c r="G76" s="23"/>
      <c r="H76" s="23">
        <v>-2885052</v>
      </c>
      <c r="I76" s="23">
        <v>23801809.001278542</v>
      </c>
      <c r="J76" s="183">
        <v>41274</v>
      </c>
      <c r="L76" s="1" t="s">
        <v>183</v>
      </c>
      <c r="M76" s="23">
        <v>1613658.5986626369</v>
      </c>
      <c r="N76" s="23">
        <v>2482551.6902502105</v>
      </c>
      <c r="O76" s="23">
        <v>206879.30752085088</v>
      </c>
    </row>
    <row r="77" spans="1:17" hidden="1" outlineLevel="1" x14ac:dyDescent="0.2">
      <c r="A77" s="1">
        <v>56</v>
      </c>
      <c r="B77" s="1" t="s">
        <v>184</v>
      </c>
      <c r="C77" s="1" t="s">
        <v>179</v>
      </c>
      <c r="E77" s="23">
        <v>-2885052</v>
      </c>
      <c r="F77" s="23">
        <v>20988887.390861876</v>
      </c>
      <c r="G77" s="23"/>
      <c r="H77" s="23">
        <v>-2885052</v>
      </c>
      <c r="I77" s="23">
        <v>21926522.582528539</v>
      </c>
      <c r="J77" s="183">
        <v>41639</v>
      </c>
      <c r="L77" s="1" t="s">
        <v>185</v>
      </c>
      <c r="M77" s="23">
        <v>1469058.9912300298</v>
      </c>
      <c r="N77" s="23">
        <v>2260090.7557385075</v>
      </c>
      <c r="O77" s="23">
        <v>188340.89631154228</v>
      </c>
    </row>
    <row r="78" spans="1:17" hidden="1" outlineLevel="1" x14ac:dyDescent="0.2">
      <c r="A78" s="1">
        <v>57</v>
      </c>
      <c r="B78" s="1" t="s">
        <v>186</v>
      </c>
      <c r="C78" s="1" t="s">
        <v>179</v>
      </c>
      <c r="E78" s="23">
        <v>-2885052</v>
      </c>
      <c r="F78" s="23">
        <v>19113603.590861872</v>
      </c>
      <c r="G78" s="23"/>
      <c r="H78" s="23">
        <v>-2885052</v>
      </c>
      <c r="I78" s="23">
        <v>20051245.490861867</v>
      </c>
      <c r="J78" s="183">
        <v>42004</v>
      </c>
      <c r="L78" s="184">
        <v>6.6900000000000001E-2</v>
      </c>
      <c r="M78" s="23">
        <v>1341428.323338659</v>
      </c>
      <c r="N78" s="23">
        <v>2063735.8820594754</v>
      </c>
      <c r="O78" s="23">
        <v>171977.99017162295</v>
      </c>
    </row>
    <row r="79" spans="1:17" collapsed="1" x14ac:dyDescent="0.2">
      <c r="A79" s="1">
        <v>58</v>
      </c>
      <c r="B79" s="1" t="s">
        <v>187</v>
      </c>
      <c r="C79" s="1" t="s">
        <v>179</v>
      </c>
      <c r="E79" s="23">
        <v>-2885052</v>
      </c>
      <c r="F79" s="23">
        <v>17238319.790861867</v>
      </c>
      <c r="G79" s="23"/>
      <c r="H79" s="23">
        <v>-2885052</v>
      </c>
      <c r="I79" s="23">
        <v>18175961.690861866</v>
      </c>
      <c r="J79" s="183">
        <v>42369</v>
      </c>
      <c r="L79" s="184">
        <v>6.6900000000000001E-2</v>
      </c>
      <c r="M79" s="23">
        <v>1215971.8371186589</v>
      </c>
      <c r="N79" s="23">
        <v>1870725.9032594752</v>
      </c>
      <c r="O79" s="23">
        <v>155893.82527162295</v>
      </c>
    </row>
    <row r="80" spans="1:17" hidden="1" outlineLevel="1" x14ac:dyDescent="0.2">
      <c r="A80" s="1">
        <v>59</v>
      </c>
      <c r="B80" s="1" t="s">
        <v>188</v>
      </c>
      <c r="C80" s="1" t="s">
        <v>179</v>
      </c>
      <c r="E80" s="23">
        <v>-2885052</v>
      </c>
      <c r="F80" s="23">
        <v>15363035.990861863</v>
      </c>
      <c r="G80" s="23"/>
      <c r="H80" s="23">
        <v>-2885052</v>
      </c>
      <c r="I80" s="23">
        <v>16300677.890861858</v>
      </c>
      <c r="J80" s="183">
        <v>42735</v>
      </c>
      <c r="L80" s="184">
        <v>6.6900000000000001E-2</v>
      </c>
      <c r="M80" s="23">
        <v>1090515.3508986584</v>
      </c>
      <c r="N80" s="23">
        <v>1677715.9244594744</v>
      </c>
      <c r="O80" s="23">
        <v>139809.66037162286</v>
      </c>
    </row>
    <row r="81" spans="1:15" hidden="1" outlineLevel="1" x14ac:dyDescent="0.2">
      <c r="A81" s="1">
        <v>60</v>
      </c>
      <c r="B81" s="1" t="s">
        <v>189</v>
      </c>
      <c r="C81" s="1" t="s">
        <v>179</v>
      </c>
      <c r="E81" s="23">
        <v>-2885052</v>
      </c>
      <c r="F81" s="23">
        <v>13487752.190861858</v>
      </c>
      <c r="G81" s="23"/>
      <c r="H81" s="23">
        <v>-2885052</v>
      </c>
      <c r="I81" s="23">
        <v>14425394.090861853</v>
      </c>
      <c r="J81" s="183">
        <v>43100</v>
      </c>
      <c r="L81" s="184">
        <v>6.6900000000000001E-2</v>
      </c>
      <c r="M81" s="23">
        <v>965058.86467865796</v>
      </c>
      <c r="N81" s="23">
        <v>1484705.9456594738</v>
      </c>
      <c r="O81" s="23">
        <v>123725.49547162281</v>
      </c>
    </row>
    <row r="82" spans="1:15" collapsed="1" x14ac:dyDescent="0.2">
      <c r="A82" s="182">
        <v>61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  <row r="83" spans="1:15" x14ac:dyDescent="0.2">
      <c r="A83" s="1">
        <v>62</v>
      </c>
      <c r="B83" s="155" t="s">
        <v>204</v>
      </c>
      <c r="H83" s="1" t="s">
        <v>205</v>
      </c>
    </row>
    <row r="84" spans="1:15" hidden="1" outlineLevel="1" x14ac:dyDescent="0.2">
      <c r="A84" s="1">
        <v>63</v>
      </c>
      <c r="B84" s="1" t="s">
        <v>178</v>
      </c>
      <c r="E84" s="23">
        <v>403219.66019417474</v>
      </c>
      <c r="F84" s="23">
        <v>-2737413.4708737871</v>
      </c>
      <c r="G84" s="23"/>
      <c r="H84" s="23">
        <v>403219.66019417474</v>
      </c>
      <c r="I84" s="23">
        <v>-2267178.4245550167</v>
      </c>
      <c r="J84" s="183">
        <v>40543</v>
      </c>
      <c r="L84" s="1" t="s">
        <v>180</v>
      </c>
      <c r="M84" s="23">
        <v>-127036.52914794302</v>
      </c>
      <c r="N84" s="23">
        <v>-195440.81407375849</v>
      </c>
      <c r="O84" s="23">
        <v>-20083.304374133404</v>
      </c>
    </row>
    <row r="85" spans="1:15" hidden="1" outlineLevel="1" x14ac:dyDescent="0.2">
      <c r="A85" s="1">
        <v>64</v>
      </c>
      <c r="B85" s="1" t="s">
        <v>181</v>
      </c>
      <c r="E85" s="23">
        <v>537626.2135922329</v>
      </c>
      <c r="F85" s="23">
        <v>-2387956.4320388352</v>
      </c>
      <c r="G85" s="23"/>
      <c r="H85" s="23">
        <v>537626.2135922329</v>
      </c>
      <c r="I85" s="23">
        <v>-2562684.9514563112</v>
      </c>
      <c r="J85" s="183">
        <v>40908</v>
      </c>
      <c r="L85" s="184">
        <v>6.9000000000000006E-2</v>
      </c>
      <c r="M85" s="23">
        <v>-176825.26165048545</v>
      </c>
      <c r="N85" s="23">
        <v>-272038.86407766992</v>
      </c>
      <c r="O85" s="23">
        <v>-22669.905339805828</v>
      </c>
    </row>
    <row r="86" spans="1:15" hidden="1" outlineLevel="1" x14ac:dyDescent="0.2">
      <c r="A86" s="1">
        <v>65</v>
      </c>
      <c r="B86" s="1" t="s">
        <v>182</v>
      </c>
      <c r="C86" s="1" t="s">
        <v>179</v>
      </c>
      <c r="E86" s="23">
        <v>537626.2135922329</v>
      </c>
      <c r="F86" s="23">
        <v>-2038499.3932038834</v>
      </c>
      <c r="G86" s="23"/>
      <c r="H86" s="23">
        <v>537626.2135922329</v>
      </c>
      <c r="I86" s="23">
        <v>-2213227.9126213593</v>
      </c>
      <c r="J86" s="183">
        <v>41274</v>
      </c>
      <c r="L86" s="1" t="s">
        <v>183</v>
      </c>
      <c r="M86" s="23">
        <v>-150047.17716244893</v>
      </c>
      <c r="N86" s="23">
        <v>-230841.8110191522</v>
      </c>
      <c r="O86" s="23">
        <v>-19236.817584929351</v>
      </c>
    </row>
    <row r="87" spans="1:15" hidden="1" outlineLevel="1" x14ac:dyDescent="0.2">
      <c r="A87" s="1">
        <v>63</v>
      </c>
      <c r="B87" s="1" t="s">
        <v>184</v>
      </c>
      <c r="C87" s="1" t="s">
        <v>179</v>
      </c>
      <c r="E87" s="23">
        <v>537626.21359223302</v>
      </c>
      <c r="F87" s="23">
        <v>-1689042.3543689311</v>
      </c>
      <c r="G87" s="23"/>
      <c r="H87" s="23">
        <v>537626.21359223302</v>
      </c>
      <c r="I87" s="23">
        <v>-1863770.8737864075</v>
      </c>
      <c r="J87" s="183">
        <v>41639</v>
      </c>
      <c r="L87" s="1" t="s">
        <v>185</v>
      </c>
      <c r="M87" s="23">
        <v>-124871.11667721769</v>
      </c>
      <c r="N87" s="23">
        <v>-192109.41027264259</v>
      </c>
      <c r="O87" s="23">
        <v>-16009.117522720217</v>
      </c>
    </row>
    <row r="88" spans="1:15" hidden="1" outlineLevel="1" x14ac:dyDescent="0.2">
      <c r="A88" s="1">
        <v>64</v>
      </c>
      <c r="B88" s="1" t="s">
        <v>186</v>
      </c>
      <c r="C88" s="1" t="s">
        <v>179</v>
      </c>
      <c r="E88" s="23">
        <v>537626.2135922329</v>
      </c>
      <c r="F88" s="23">
        <v>-1339585.3155339805</v>
      </c>
      <c r="G88" s="23"/>
      <c r="H88" s="23">
        <v>537626.2135922329</v>
      </c>
      <c r="I88" s="23">
        <v>-1514313.8349514559</v>
      </c>
      <c r="J88" s="183">
        <v>42004</v>
      </c>
      <c r="L88" s="184">
        <v>6.6900000000000001E-2</v>
      </c>
      <c r="M88" s="23">
        <v>-101307.5955582524</v>
      </c>
      <c r="N88" s="23">
        <v>-155857.8393203883</v>
      </c>
      <c r="O88" s="23">
        <v>-12988.153276699026</v>
      </c>
    </row>
    <row r="89" spans="1:15" collapsed="1" x14ac:dyDescent="0.2">
      <c r="A89" s="1">
        <v>65</v>
      </c>
      <c r="B89" s="1" t="s">
        <v>187</v>
      </c>
      <c r="E89" s="23">
        <v>537626.2135922329</v>
      </c>
      <c r="F89" s="23">
        <v>-990128.27669903019</v>
      </c>
      <c r="G89" s="23"/>
      <c r="H89" s="23">
        <v>537626.2135922329</v>
      </c>
      <c r="I89" s="23">
        <v>-1164856.7961165055</v>
      </c>
      <c r="J89" s="183">
        <v>42369</v>
      </c>
      <c r="L89" s="184">
        <v>6.6900000000000001E-2</v>
      </c>
      <c r="M89" s="23">
        <v>-77928.919660194224</v>
      </c>
      <c r="N89" s="23">
        <v>-119890.64563106804</v>
      </c>
      <c r="O89" s="23">
        <v>-9990.8871359223358</v>
      </c>
    </row>
    <row r="90" spans="1:15" hidden="1" outlineLevel="1" x14ac:dyDescent="0.2">
      <c r="A90" s="1">
        <v>66</v>
      </c>
      <c r="B90" s="1" t="s">
        <v>188</v>
      </c>
      <c r="E90" s="23">
        <v>537626.2135922329</v>
      </c>
      <c r="F90" s="23">
        <v>-640671.23786407989</v>
      </c>
      <c r="G90" s="23"/>
      <c r="H90" s="23">
        <v>537626.2135922329</v>
      </c>
      <c r="I90" s="23">
        <v>-815399.75728155498</v>
      </c>
      <c r="J90" s="183">
        <v>42735</v>
      </c>
      <c r="L90" s="184">
        <v>6.6900000000000001E-2</v>
      </c>
      <c r="M90" s="23">
        <v>-54550.24376213603</v>
      </c>
      <c r="N90" s="23">
        <v>-83923.451941747728</v>
      </c>
      <c r="O90" s="23">
        <v>-6993.620995145644</v>
      </c>
    </row>
    <row r="91" spans="1:15" hidden="1" outlineLevel="1" x14ac:dyDescent="0.2">
      <c r="A91" s="1">
        <v>67</v>
      </c>
      <c r="B91" s="1" t="s">
        <v>189</v>
      </c>
      <c r="E91" s="23">
        <v>537626.2135922329</v>
      </c>
      <c r="F91" s="23">
        <v>-291214.19902912952</v>
      </c>
      <c r="G91" s="23"/>
      <c r="H91" s="23">
        <v>537626.2135922329</v>
      </c>
      <c r="I91" s="23">
        <v>-465942.71844660467</v>
      </c>
      <c r="J91" s="183">
        <v>43100</v>
      </c>
      <c r="L91" s="184">
        <v>6.6900000000000001E-2</v>
      </c>
      <c r="M91" s="23">
        <v>-31171.567864077853</v>
      </c>
      <c r="N91" s="23">
        <v>-47956.258252427462</v>
      </c>
      <c r="O91" s="23">
        <v>-3996.3548543689553</v>
      </c>
    </row>
    <row r="92" spans="1:15" hidden="1" outlineLevel="1" x14ac:dyDescent="0.2">
      <c r="A92" s="1">
        <v>68</v>
      </c>
      <c r="B92" s="1" t="s">
        <v>200</v>
      </c>
      <c r="E92" s="23">
        <v>448021.84466019413</v>
      </c>
      <c r="F92" s="23">
        <v>0</v>
      </c>
      <c r="G92" s="23"/>
      <c r="H92" s="23">
        <v>448021.84466019413</v>
      </c>
      <c r="I92" s="23">
        <v>-121339.24959547223</v>
      </c>
      <c r="J92" s="183">
        <v>43465</v>
      </c>
      <c r="L92" s="184">
        <v>6.6900000000000001E-2</v>
      </c>
      <c r="M92" s="23">
        <v>-8117.5957979370924</v>
      </c>
      <c r="N92" s="23">
        <v>-12488.608919903219</v>
      </c>
      <c r="O92" s="23">
        <v>-1040.717409991935</v>
      </c>
    </row>
    <row r="93" spans="1:15" collapsed="1" x14ac:dyDescent="0.2">
      <c r="A93" s="182">
        <v>69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</row>
    <row r="94" spans="1:15" hidden="1" x14ac:dyDescent="0.2">
      <c r="A94" s="1">
        <v>81</v>
      </c>
    </row>
    <row r="95" spans="1:15" x14ac:dyDescent="0.2">
      <c r="A95" s="1">
        <v>70</v>
      </c>
      <c r="B95" s="155" t="s">
        <v>206</v>
      </c>
      <c r="H95" s="1" t="s">
        <v>207</v>
      </c>
    </row>
    <row r="96" spans="1:15" x14ac:dyDescent="0.2">
      <c r="A96" s="1">
        <v>71</v>
      </c>
      <c r="B96" s="155" t="s">
        <v>208</v>
      </c>
    </row>
    <row r="97" spans="1:16" hidden="1" outlineLevel="1" x14ac:dyDescent="0.2">
      <c r="A97" s="1">
        <v>72</v>
      </c>
      <c r="B97" s="1" t="s">
        <v>181</v>
      </c>
      <c r="E97" s="23">
        <v>-1181344.2649166656</v>
      </c>
      <c r="F97" s="23">
        <v>122267587.6949707</v>
      </c>
      <c r="G97" s="23"/>
      <c r="H97" s="23">
        <v>-1181344.2649166656</v>
      </c>
      <c r="I97" s="23">
        <v>121077131.71462242</v>
      </c>
      <c r="J97" s="183">
        <v>40908</v>
      </c>
      <c r="L97" s="184">
        <v>6.9000000000000006E-2</v>
      </c>
      <c r="M97" s="23">
        <v>1396201.7736625914</v>
      </c>
      <c r="N97" s="23">
        <v>2148002.7287116791</v>
      </c>
      <c r="O97" s="23">
        <v>1074001.3643558396</v>
      </c>
    </row>
    <row r="98" spans="1:16" hidden="1" outlineLevel="1" x14ac:dyDescent="0.2">
      <c r="A98" s="1">
        <v>73</v>
      </c>
      <c r="B98" s="1" t="s">
        <v>182</v>
      </c>
      <c r="C98" s="1" t="s">
        <v>179</v>
      </c>
      <c r="E98" s="23">
        <v>-7088065.5894999942</v>
      </c>
      <c r="F98" s="23">
        <v>116102845.06179571</v>
      </c>
      <c r="G98" s="23"/>
      <c r="H98" s="23">
        <v>-7088065.5894999942</v>
      </c>
      <c r="I98" s="23">
        <v>119185216.37838322</v>
      </c>
      <c r="J98" s="183">
        <v>41274</v>
      </c>
      <c r="L98" s="1" t="s">
        <v>183</v>
      </c>
      <c r="M98" s="23">
        <v>8080236.6421860615</v>
      </c>
      <c r="N98" s="23">
        <v>12431133.295670863</v>
      </c>
      <c r="O98" s="23">
        <v>1035927.7746392386</v>
      </c>
    </row>
    <row r="99" spans="1:16" hidden="1" outlineLevel="1" x14ac:dyDescent="0.2">
      <c r="A99" s="1">
        <v>72</v>
      </c>
      <c r="B99" s="1" t="s">
        <v>184</v>
      </c>
      <c r="C99" s="1" t="s">
        <v>179</v>
      </c>
      <c r="E99" s="23">
        <v>-7088065.5894999942</v>
      </c>
      <c r="F99" s="23">
        <v>109938102.4286207</v>
      </c>
      <c r="G99" s="23"/>
      <c r="H99" s="23">
        <v>-7088065.5894999942</v>
      </c>
      <c r="I99" s="23">
        <v>113020473.74520823</v>
      </c>
      <c r="J99" s="183">
        <v>41639</v>
      </c>
      <c r="L99" s="1" t="s">
        <v>185</v>
      </c>
      <c r="M99" s="23">
        <v>7572278.8473888868</v>
      </c>
      <c r="N99" s="23">
        <v>11649659.765213672</v>
      </c>
      <c r="O99" s="23">
        <v>970804.98043447267</v>
      </c>
    </row>
    <row r="100" spans="1:16" hidden="1" outlineLevel="1" x14ac:dyDescent="0.2">
      <c r="A100" s="1">
        <v>73</v>
      </c>
      <c r="B100" s="1" t="s">
        <v>186</v>
      </c>
      <c r="C100" s="1" t="s">
        <v>179</v>
      </c>
      <c r="E100" s="23">
        <v>-7088065.5894999942</v>
      </c>
      <c r="F100" s="23">
        <v>103773359.79544571</v>
      </c>
      <c r="G100" s="23"/>
      <c r="H100" s="23">
        <v>-7088065.5894999942</v>
      </c>
      <c r="I100" s="23">
        <v>106855731.11203322</v>
      </c>
      <c r="J100" s="183">
        <v>42004</v>
      </c>
      <c r="L100" s="184">
        <v>6.6900000000000001E-2</v>
      </c>
      <c r="M100" s="23">
        <v>7148648.4113950226</v>
      </c>
      <c r="N100" s="23">
        <v>10997920.632915419</v>
      </c>
      <c r="O100" s="23">
        <v>916493.38607628492</v>
      </c>
    </row>
    <row r="101" spans="1:16" collapsed="1" x14ac:dyDescent="0.2">
      <c r="A101" s="1">
        <v>74</v>
      </c>
      <c r="B101" s="1" t="s">
        <v>187</v>
      </c>
      <c r="C101" s="1" t="s">
        <v>179</v>
      </c>
      <c r="E101" s="23">
        <v>-7088065.5894999942</v>
      </c>
      <c r="F101" s="23">
        <v>97608617.162270695</v>
      </c>
      <c r="G101" s="23"/>
      <c r="H101" s="23">
        <v>-7088065.5894999942</v>
      </c>
      <c r="I101" s="23">
        <v>100690988.47885823</v>
      </c>
      <c r="J101" s="183">
        <v>42369</v>
      </c>
      <c r="L101" s="184">
        <v>6.6900000000000001E-2</v>
      </c>
      <c r="M101" s="23">
        <v>6736227.129235616</v>
      </c>
      <c r="N101" s="23">
        <v>10363426.352670178</v>
      </c>
      <c r="O101" s="23">
        <v>863618.86272251478</v>
      </c>
    </row>
    <row r="102" spans="1:16" hidden="1" outlineLevel="1" x14ac:dyDescent="0.2">
      <c r="A102" s="1">
        <v>75</v>
      </c>
      <c r="B102" s="1" t="s">
        <v>188</v>
      </c>
      <c r="C102" s="1" t="s">
        <v>179</v>
      </c>
      <c r="E102" s="23">
        <v>-7088065.5894999942</v>
      </c>
      <c r="F102" s="23">
        <v>91443874.529095709</v>
      </c>
      <c r="G102" s="23"/>
      <c r="H102" s="23">
        <v>-7088065.5894999942</v>
      </c>
      <c r="I102" s="23">
        <v>94526245.845683217</v>
      </c>
      <c r="J102" s="183">
        <v>42735</v>
      </c>
      <c r="L102" s="184">
        <v>6.6900000000000001E-2</v>
      </c>
      <c r="M102" s="23">
        <v>6323805.8470762074</v>
      </c>
      <c r="N102" s="23">
        <v>9728932.0724249333</v>
      </c>
      <c r="O102" s="23">
        <v>810744.3393687444</v>
      </c>
    </row>
    <row r="103" spans="1:16" hidden="1" outlineLevel="1" x14ac:dyDescent="0.2">
      <c r="A103" s="1">
        <v>76</v>
      </c>
      <c r="B103" s="1" t="s">
        <v>189</v>
      </c>
      <c r="C103" s="1" t="s">
        <v>179</v>
      </c>
      <c r="E103" s="23">
        <v>-7088065.5894999942</v>
      </c>
      <c r="F103" s="23">
        <v>85279131.895920753</v>
      </c>
      <c r="G103" s="23"/>
      <c r="H103" s="23">
        <v>-7088065.5894999942</v>
      </c>
      <c r="I103" s="23">
        <v>88361503.212508261</v>
      </c>
      <c r="J103" s="183">
        <v>43100</v>
      </c>
      <c r="L103" s="184">
        <v>6.6900000000000001E-2</v>
      </c>
      <c r="M103" s="23">
        <v>5911384.5649168026</v>
      </c>
      <c r="N103" s="23">
        <v>9094437.7921796963</v>
      </c>
      <c r="O103" s="23">
        <v>757869.81601497473</v>
      </c>
    </row>
    <row r="104" spans="1:16" collapsed="1" x14ac:dyDescent="0.2">
      <c r="A104" s="182">
        <v>77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</row>
    <row r="105" spans="1:16" x14ac:dyDescent="0.2">
      <c r="A105" s="1">
        <v>78</v>
      </c>
      <c r="B105" s="155" t="s">
        <v>209</v>
      </c>
      <c r="H105" s="1" t="s">
        <v>210</v>
      </c>
    </row>
    <row r="106" spans="1:16" hidden="1" outlineLevel="1" x14ac:dyDescent="0.2">
      <c r="A106" s="1">
        <v>79</v>
      </c>
      <c r="B106" s="1" t="s">
        <v>182</v>
      </c>
      <c r="C106" s="1" t="s">
        <v>179</v>
      </c>
      <c r="E106" s="23">
        <v>0</v>
      </c>
      <c r="F106" s="23">
        <v>18500000</v>
      </c>
      <c r="G106" s="23"/>
      <c r="H106" s="23">
        <v>0</v>
      </c>
      <c r="I106" s="23">
        <v>18500000</v>
      </c>
      <c r="J106" s="183">
        <v>41274</v>
      </c>
      <c r="L106" s="1" t="s">
        <v>183</v>
      </c>
      <c r="M106" s="23">
        <v>786866.66666666674</v>
      </c>
      <c r="N106" s="23">
        <v>1210564.1025641027</v>
      </c>
      <c r="O106" s="23">
        <v>159147.43589743591</v>
      </c>
      <c r="P106" s="1">
        <v>3.9557291666666675E-2</v>
      </c>
    </row>
    <row r="107" spans="1:16" hidden="1" outlineLevel="1" x14ac:dyDescent="0.2">
      <c r="A107" s="1">
        <v>79</v>
      </c>
      <c r="B107" s="1" t="s">
        <v>184</v>
      </c>
      <c r="C107" s="1" t="s">
        <v>179</v>
      </c>
      <c r="E107" s="23">
        <v>0</v>
      </c>
      <c r="F107" s="23">
        <v>18500000</v>
      </c>
      <c r="G107" s="23"/>
      <c r="H107" s="23">
        <v>0</v>
      </c>
      <c r="I107" s="23">
        <v>18500000</v>
      </c>
      <c r="J107" s="183">
        <v>41639</v>
      </c>
      <c r="L107" s="1" t="s">
        <v>185</v>
      </c>
      <c r="M107" s="23">
        <v>1239484.7945205478</v>
      </c>
      <c r="N107" s="23">
        <v>1906899.6838777659</v>
      </c>
      <c r="O107" s="23">
        <v>158908.30698981383</v>
      </c>
    </row>
    <row r="108" spans="1:16" hidden="1" outlineLevel="1" x14ac:dyDescent="0.2">
      <c r="A108" s="1">
        <v>80</v>
      </c>
      <c r="B108" s="1" t="s">
        <v>186</v>
      </c>
      <c r="C108" s="1" t="s">
        <v>179</v>
      </c>
      <c r="E108" s="23">
        <v>0</v>
      </c>
      <c r="F108" s="23">
        <v>18500000</v>
      </c>
      <c r="G108" s="23"/>
      <c r="H108" s="23">
        <v>0</v>
      </c>
      <c r="I108" s="23">
        <v>18500000</v>
      </c>
      <c r="J108" s="183">
        <v>42004</v>
      </c>
      <c r="L108" s="184">
        <v>6.6900000000000001E-2</v>
      </c>
      <c r="M108" s="23">
        <v>1237650</v>
      </c>
      <c r="N108" s="23">
        <v>1904076.923076923</v>
      </c>
      <c r="O108" s="23">
        <v>158673.07692307691</v>
      </c>
    </row>
    <row r="109" spans="1:16" collapsed="1" x14ac:dyDescent="0.2">
      <c r="A109" s="1">
        <v>81</v>
      </c>
      <c r="B109" s="1" t="s">
        <v>187</v>
      </c>
      <c r="C109" s="1" t="s">
        <v>179</v>
      </c>
      <c r="E109" s="23">
        <v>0</v>
      </c>
      <c r="F109" s="23">
        <v>18500000</v>
      </c>
      <c r="G109" s="23"/>
      <c r="H109" s="23">
        <v>0</v>
      </c>
      <c r="I109" s="23">
        <v>18500000</v>
      </c>
      <c r="J109" s="183">
        <v>42369</v>
      </c>
      <c r="L109" s="184">
        <v>6.6900000000000001E-2</v>
      </c>
      <c r="M109" s="23">
        <v>1237650</v>
      </c>
      <c r="N109" s="23">
        <v>1904076.923076923</v>
      </c>
      <c r="O109" s="23">
        <v>158673.07692307691</v>
      </c>
    </row>
    <row r="110" spans="1:16" hidden="1" outlineLevel="1" x14ac:dyDescent="0.2">
      <c r="A110" s="1">
        <v>82</v>
      </c>
      <c r="B110" s="1" t="s">
        <v>188</v>
      </c>
      <c r="C110" s="1" t="s">
        <v>179</v>
      </c>
      <c r="E110" s="23">
        <v>0</v>
      </c>
      <c r="F110" s="23">
        <v>18500000</v>
      </c>
      <c r="G110" s="23"/>
      <c r="H110" s="23">
        <v>0</v>
      </c>
      <c r="I110" s="23">
        <v>18500000</v>
      </c>
      <c r="J110" s="183">
        <v>42735</v>
      </c>
      <c r="L110" s="184">
        <v>6.6900000000000001E-2</v>
      </c>
      <c r="M110" s="23">
        <v>1237650</v>
      </c>
      <c r="N110" s="23">
        <v>1904076.923076923</v>
      </c>
      <c r="O110" s="23">
        <v>158673.07692307691</v>
      </c>
    </row>
    <row r="111" spans="1:16" hidden="1" outlineLevel="1" x14ac:dyDescent="0.2">
      <c r="A111" s="1">
        <v>83</v>
      </c>
      <c r="B111" s="1" t="s">
        <v>189</v>
      </c>
      <c r="C111" s="1" t="s">
        <v>179</v>
      </c>
      <c r="E111" s="23">
        <v>0</v>
      </c>
      <c r="F111" s="23">
        <v>18500000</v>
      </c>
      <c r="G111" s="23"/>
      <c r="H111" s="23">
        <v>0</v>
      </c>
      <c r="I111" s="23">
        <v>18500000</v>
      </c>
      <c r="J111" s="183">
        <v>43100</v>
      </c>
      <c r="L111" s="184">
        <v>6.6900000000000001E-2</v>
      </c>
      <c r="M111" s="23">
        <v>1237650</v>
      </c>
      <c r="N111" s="23">
        <v>1904076.923076923</v>
      </c>
      <c r="O111" s="23">
        <v>158673.07692307691</v>
      </c>
    </row>
    <row r="112" spans="1:16" collapsed="1" x14ac:dyDescent="0.2">
      <c r="A112" s="182">
        <v>84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</row>
    <row r="113" spans="1:15" x14ac:dyDescent="0.2">
      <c r="A113" s="1">
        <v>85</v>
      </c>
      <c r="B113" s="155" t="s">
        <v>211</v>
      </c>
      <c r="H113" s="1" t="s">
        <v>212</v>
      </c>
    </row>
    <row r="114" spans="1:15" x14ac:dyDescent="0.2">
      <c r="A114" s="1">
        <v>86</v>
      </c>
      <c r="B114" s="155" t="s">
        <v>213</v>
      </c>
    </row>
    <row r="115" spans="1:15" hidden="1" outlineLevel="1" x14ac:dyDescent="0.2">
      <c r="A115" s="1">
        <v>87</v>
      </c>
      <c r="B115" s="1" t="s">
        <v>184</v>
      </c>
      <c r="C115" s="1" t="s">
        <v>179</v>
      </c>
      <c r="E115" s="23">
        <v>-500000.00000000006</v>
      </c>
      <c r="F115" s="23">
        <v>2999999.9999999986</v>
      </c>
      <c r="G115" s="23"/>
      <c r="H115" s="23">
        <v>-500000.00000000006</v>
      </c>
      <c r="I115" s="23">
        <v>3249999.9999999995</v>
      </c>
      <c r="J115" s="183">
        <v>41639</v>
      </c>
      <c r="L115" s="1" t="s">
        <v>185</v>
      </c>
      <c r="M115" s="23">
        <v>217747.32876712331</v>
      </c>
      <c r="N115" s="23">
        <v>334995.89041095891</v>
      </c>
      <c r="O115" s="23">
        <v>27916.324200913241</v>
      </c>
    </row>
    <row r="116" spans="1:15" hidden="1" outlineLevel="1" x14ac:dyDescent="0.2">
      <c r="A116" s="1">
        <v>88</v>
      </c>
      <c r="B116" s="1" t="s">
        <v>186</v>
      </c>
      <c r="C116" s="1" t="s">
        <v>179</v>
      </c>
      <c r="E116" s="23">
        <v>-500000.00000000006</v>
      </c>
      <c r="F116" s="23">
        <v>2500000</v>
      </c>
      <c r="G116" s="23"/>
      <c r="H116" s="23">
        <v>-500000.00000000006</v>
      </c>
      <c r="I116" s="23">
        <v>2749999.9999999995</v>
      </c>
      <c r="J116" s="183">
        <v>42004</v>
      </c>
      <c r="L116" s="184">
        <v>6.6900000000000001E-2</v>
      </c>
      <c r="M116" s="23">
        <v>183974.99999999997</v>
      </c>
      <c r="N116" s="23">
        <v>283038.4615384615</v>
      </c>
      <c r="O116" s="23">
        <v>23586.538461538457</v>
      </c>
    </row>
    <row r="117" spans="1:15" collapsed="1" x14ac:dyDescent="0.2">
      <c r="A117" s="1">
        <v>89</v>
      </c>
      <c r="B117" s="1" t="s">
        <v>187</v>
      </c>
      <c r="C117" s="1" t="s">
        <v>179</v>
      </c>
      <c r="E117" s="23">
        <v>-500000.00000000006</v>
      </c>
      <c r="F117" s="23">
        <v>2000000.0000000019</v>
      </c>
      <c r="G117" s="23"/>
      <c r="H117" s="23">
        <v>-500000.00000000006</v>
      </c>
      <c r="I117" s="23">
        <v>2250000.0000000009</v>
      </c>
      <c r="J117" s="183">
        <v>42369</v>
      </c>
      <c r="L117" s="184">
        <v>6.6900000000000001E-2</v>
      </c>
      <c r="M117" s="23">
        <v>150525.00000000006</v>
      </c>
      <c r="N117" s="23">
        <v>231576.92307692315</v>
      </c>
      <c r="O117" s="23">
        <v>19298.076923076929</v>
      </c>
    </row>
    <row r="118" spans="1:15" ht="11.25" hidden="1" customHeight="1" outlineLevel="1" x14ac:dyDescent="0.2">
      <c r="A118" s="1">
        <v>90</v>
      </c>
      <c r="B118" s="1" t="s">
        <v>188</v>
      </c>
      <c r="C118" s="1" t="s">
        <v>179</v>
      </c>
      <c r="E118" s="23">
        <v>-500000.00000000006</v>
      </c>
      <c r="F118" s="23">
        <v>1500000.0000000037</v>
      </c>
      <c r="G118" s="23"/>
      <c r="H118" s="23">
        <v>-500000.00000000006</v>
      </c>
      <c r="I118" s="23">
        <v>1750000.000000003</v>
      </c>
      <c r="J118" s="183">
        <v>42735</v>
      </c>
      <c r="L118" s="184">
        <v>6.6900000000000001E-2</v>
      </c>
      <c r="M118" s="23">
        <v>117075.0000000002</v>
      </c>
      <c r="N118" s="23">
        <v>180115.38461538492</v>
      </c>
      <c r="O118" s="23">
        <v>15009.61538461541</v>
      </c>
    </row>
    <row r="119" spans="1:15" hidden="1" outlineLevel="1" x14ac:dyDescent="0.2">
      <c r="A119" s="1">
        <v>91</v>
      </c>
      <c r="B119" s="1" t="s">
        <v>189</v>
      </c>
      <c r="C119" s="1" t="s">
        <v>179</v>
      </c>
      <c r="E119" s="23">
        <v>-500000.00000000006</v>
      </c>
      <c r="F119" s="23">
        <v>1000000.0000000056</v>
      </c>
      <c r="G119" s="23"/>
      <c r="H119" s="23">
        <v>-500000.00000000006</v>
      </c>
      <c r="I119" s="23">
        <v>1250000.0000000047</v>
      </c>
      <c r="J119" s="183">
        <v>43100</v>
      </c>
      <c r="L119" s="184">
        <v>6.6900000000000001E-2</v>
      </c>
      <c r="M119" s="23">
        <v>83625.00000000032</v>
      </c>
      <c r="N119" s="23">
        <v>128653.84615384664</v>
      </c>
      <c r="O119" s="23">
        <v>10721.153846153886</v>
      </c>
    </row>
    <row r="120" spans="1:15" collapsed="1" x14ac:dyDescent="0.2">
      <c r="A120" s="182">
        <v>92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</row>
    <row r="121" spans="1:15" hidden="1" x14ac:dyDescent="0.2">
      <c r="A121" s="1">
        <v>97</v>
      </c>
      <c r="M121" s="130"/>
    </row>
    <row r="122" spans="1:15" x14ac:dyDescent="0.2">
      <c r="A122" s="1">
        <v>93</v>
      </c>
      <c r="B122" s="155" t="s">
        <v>214</v>
      </c>
      <c r="H122" s="1" t="s">
        <v>215</v>
      </c>
      <c r="M122" s="130"/>
    </row>
    <row r="123" spans="1:15" hidden="1" outlineLevel="1" x14ac:dyDescent="0.2">
      <c r="A123" s="1">
        <v>94</v>
      </c>
      <c r="B123" s="1" t="s">
        <v>184</v>
      </c>
      <c r="C123" s="1" t="s">
        <v>179</v>
      </c>
      <c r="E123" s="23">
        <v>-241268.10200000007</v>
      </c>
      <c r="F123" s="23">
        <v>723804.30599999975</v>
      </c>
      <c r="G123" s="23"/>
      <c r="H123" s="23">
        <v>-241268.10200000007</v>
      </c>
      <c r="I123" s="23">
        <v>844438.35699999984</v>
      </c>
      <c r="J123" s="183">
        <v>41639</v>
      </c>
      <c r="L123" s="1" t="s">
        <v>185</v>
      </c>
      <c r="M123" s="130"/>
      <c r="N123" s="23">
        <v>87041.039784732959</v>
      </c>
      <c r="O123" s="23">
        <v>7253.4199820610802</v>
      </c>
    </row>
    <row r="124" spans="1:15" hidden="1" outlineLevel="1" x14ac:dyDescent="0.2">
      <c r="A124" s="1">
        <v>95</v>
      </c>
      <c r="B124" s="1" t="s">
        <v>186</v>
      </c>
      <c r="C124" s="1" t="s">
        <v>179</v>
      </c>
      <c r="E124" s="23">
        <v>-241268.10200000007</v>
      </c>
      <c r="F124" s="23">
        <v>482536.20400000014</v>
      </c>
      <c r="G124" s="23"/>
      <c r="H124" s="23">
        <v>-241268.10200000007</v>
      </c>
      <c r="I124" s="23">
        <v>603170.255</v>
      </c>
      <c r="J124" s="183">
        <v>42004</v>
      </c>
      <c r="L124" s="184">
        <v>6.6900000000000001E-2</v>
      </c>
      <c r="M124" s="130"/>
      <c r="N124" s="23">
        <v>62080.138553076918</v>
      </c>
      <c r="O124" s="23">
        <v>5173.3448794230762</v>
      </c>
    </row>
    <row r="125" spans="1:15" collapsed="1" x14ac:dyDescent="0.2">
      <c r="A125" s="1">
        <v>96</v>
      </c>
      <c r="B125" s="1" t="s">
        <v>187</v>
      </c>
      <c r="C125" s="1" t="s">
        <v>179</v>
      </c>
      <c r="E125" s="23">
        <v>-241268.10200000007</v>
      </c>
      <c r="F125" s="23">
        <v>241268.10200000065</v>
      </c>
      <c r="G125" s="23"/>
      <c r="H125" s="23">
        <v>-241268.10200000007</v>
      </c>
      <c r="I125" s="23">
        <v>361902.1530000004</v>
      </c>
      <c r="J125" s="183">
        <v>42369</v>
      </c>
      <c r="L125" s="184">
        <v>6.6900000000000001E-2</v>
      </c>
      <c r="M125" s="130"/>
      <c r="N125" s="23">
        <v>37248.083131846193</v>
      </c>
      <c r="O125" s="23">
        <v>3104.0069276538493</v>
      </c>
    </row>
    <row r="126" spans="1:15" hidden="1" outlineLevel="1" x14ac:dyDescent="0.2">
      <c r="A126" s="1">
        <v>97</v>
      </c>
      <c r="B126" s="1" t="s">
        <v>188</v>
      </c>
      <c r="C126" s="1" t="s">
        <v>179</v>
      </c>
      <c r="E126" s="23">
        <v>-241268.10200000007</v>
      </c>
      <c r="F126" s="23">
        <v>0</v>
      </c>
      <c r="G126" s="23"/>
      <c r="H126" s="23">
        <v>-241268.10200000007</v>
      </c>
      <c r="I126" s="23">
        <v>120634.0510000006</v>
      </c>
      <c r="J126" s="183">
        <v>42735</v>
      </c>
      <c r="L126" s="184">
        <v>6.6900000000000001E-2</v>
      </c>
      <c r="M126" s="23">
        <v>8070.4180119000403</v>
      </c>
      <c r="N126" s="23">
        <v>12416.027710615446</v>
      </c>
      <c r="O126" s="23">
        <v>1034.6689758846205</v>
      </c>
    </row>
    <row r="127" spans="1:15" collapsed="1" x14ac:dyDescent="0.2">
      <c r="A127" s="182">
        <v>98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</row>
    <row r="128" spans="1:15" x14ac:dyDescent="0.2">
      <c r="A128" s="1">
        <v>99</v>
      </c>
      <c r="B128" s="155" t="s">
        <v>216</v>
      </c>
      <c r="I128" s="1" t="s">
        <v>217</v>
      </c>
    </row>
    <row r="129" spans="1:15" hidden="1" outlineLevel="1" x14ac:dyDescent="0.2">
      <c r="A129" s="1">
        <v>100</v>
      </c>
      <c r="B129" s="1" t="s">
        <v>182</v>
      </c>
      <c r="C129" s="1" t="s">
        <v>179</v>
      </c>
      <c r="E129" s="23">
        <v>0</v>
      </c>
      <c r="F129" s="23">
        <v>99765789.260000005</v>
      </c>
      <c r="G129" s="23"/>
      <c r="H129" s="23">
        <v>0</v>
      </c>
      <c r="I129" s="1">
        <v>99765789.260000005</v>
      </c>
      <c r="J129" s="183">
        <v>41274</v>
      </c>
      <c r="L129" s="1" t="s">
        <v>183</v>
      </c>
      <c r="M129" s="23">
        <v>4243371.5698586674</v>
      </c>
      <c r="N129" s="23">
        <v>6528263.9536287189</v>
      </c>
      <c r="O129" s="23">
        <v>858241.59735205129</v>
      </c>
    </row>
    <row r="130" spans="1:15" hidden="1" outlineLevel="1" x14ac:dyDescent="0.2">
      <c r="A130" s="1">
        <v>100</v>
      </c>
      <c r="B130" s="1" t="s">
        <v>184</v>
      </c>
      <c r="C130" s="1" t="s">
        <v>179</v>
      </c>
      <c r="E130" s="23">
        <v>-1165887.9141173935</v>
      </c>
      <c r="F130" s="23">
        <v>76213066.685882613</v>
      </c>
      <c r="G130" s="23"/>
      <c r="H130" s="23">
        <v>-1165887.9141173935</v>
      </c>
      <c r="I130" s="1">
        <v>94826912.321738064</v>
      </c>
      <c r="J130" s="183">
        <v>41639</v>
      </c>
      <c r="L130" s="1" t="s">
        <v>185</v>
      </c>
      <c r="M130" s="23">
        <v>6353325.1856285138</v>
      </c>
      <c r="N130" s="23">
        <v>9774346.4394284822</v>
      </c>
      <c r="O130" s="23">
        <v>814528.86995237356</v>
      </c>
    </row>
    <row r="131" spans="1:15" hidden="1" outlineLevel="1" x14ac:dyDescent="0.2">
      <c r="A131" s="1">
        <v>101</v>
      </c>
      <c r="B131" s="1" t="s">
        <v>186</v>
      </c>
      <c r="C131" s="1" t="s">
        <v>179</v>
      </c>
      <c r="E131" s="23">
        <v>-3098754.1259423909</v>
      </c>
      <c r="F131" s="23">
        <v>73009214.32994023</v>
      </c>
      <c r="G131" s="23"/>
      <c r="H131" s="23">
        <v>-3098754.1259423909</v>
      </c>
      <c r="I131" s="1">
        <v>74575643.544422567</v>
      </c>
      <c r="J131" s="183">
        <v>42004</v>
      </c>
      <c r="L131" s="184">
        <v>6.6900000000000001E-2</v>
      </c>
      <c r="M131" s="23">
        <v>4989110.5531218695</v>
      </c>
      <c r="N131" s="23">
        <v>7675554.6971105682</v>
      </c>
      <c r="O131" s="23">
        <v>639629.55809254735</v>
      </c>
    </row>
    <row r="132" spans="1:15" collapsed="1" x14ac:dyDescent="0.2">
      <c r="A132" s="1">
        <v>102</v>
      </c>
      <c r="B132" s="1" t="s">
        <v>187</v>
      </c>
      <c r="C132" s="1" t="s">
        <v>179</v>
      </c>
      <c r="E132" s="23">
        <v>-3217736.9653124413</v>
      </c>
      <c r="F132" s="23">
        <v>69791477.364627779</v>
      </c>
      <c r="G132" s="23"/>
      <c r="H132" s="23">
        <v>-3217736.9653124413</v>
      </c>
      <c r="I132" s="1">
        <v>71407357.313502476</v>
      </c>
      <c r="J132" s="183">
        <v>42369</v>
      </c>
      <c r="L132" s="184">
        <v>6.6900000000000001E-2</v>
      </c>
      <c r="M132" s="23">
        <v>4777152.2042733161</v>
      </c>
      <c r="N132" s="23">
        <v>7349464.9296512548</v>
      </c>
      <c r="O132" s="23">
        <v>612455.41080427123</v>
      </c>
    </row>
    <row r="133" spans="1:15" hidden="1" outlineLevel="1" x14ac:dyDescent="0.2">
      <c r="A133" s="1">
        <v>103</v>
      </c>
      <c r="B133" s="1" t="s">
        <v>188</v>
      </c>
      <c r="C133" s="1" t="s">
        <v>179</v>
      </c>
      <c r="E133" s="23">
        <v>-3360321.6512351036</v>
      </c>
      <c r="F133" s="23">
        <v>66431155.713392667</v>
      </c>
      <c r="G133" s="23"/>
      <c r="H133" s="23">
        <v>-3360321.6512351036</v>
      </c>
      <c r="I133" s="1">
        <v>68118835.536016092</v>
      </c>
      <c r="J133" s="183">
        <v>42735</v>
      </c>
      <c r="L133" s="184">
        <v>6.6900000000000001E-2</v>
      </c>
      <c r="M133" s="23">
        <v>4557150.0973594766</v>
      </c>
      <c r="N133" s="23">
        <v>7011000.1497838097</v>
      </c>
      <c r="O133" s="23">
        <v>584250.0124819841</v>
      </c>
    </row>
    <row r="134" spans="1:15" hidden="1" outlineLevel="1" x14ac:dyDescent="0.2">
      <c r="A134" s="1">
        <v>104</v>
      </c>
      <c r="B134" s="1" t="s">
        <v>189</v>
      </c>
      <c r="C134" s="1" t="s">
        <v>179</v>
      </c>
      <c r="E134" s="23">
        <v>-3590071.5602574437</v>
      </c>
      <c r="F134" s="23">
        <v>62841084.153135218</v>
      </c>
      <c r="G134" s="23"/>
      <c r="H134" s="23">
        <v>-3590071.5602574437</v>
      </c>
      <c r="I134" s="1">
        <v>64679684.15069399</v>
      </c>
      <c r="J134" s="183">
        <v>43100</v>
      </c>
      <c r="L134" s="184">
        <v>6.6900000000000001E-2</v>
      </c>
      <c r="M134" s="23">
        <v>4327070.8696814282</v>
      </c>
      <c r="N134" s="23">
        <v>6657032.1072021974</v>
      </c>
      <c r="O134" s="23">
        <v>554752.67560018308</v>
      </c>
    </row>
    <row r="135" spans="1:15" collapsed="1" x14ac:dyDescent="0.2">
      <c r="A135" s="182">
        <v>105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</row>
    <row r="136" spans="1:15" x14ac:dyDescent="0.2">
      <c r="A136" s="1">
        <v>106</v>
      </c>
      <c r="B136" s="155" t="s">
        <v>218</v>
      </c>
      <c r="I136" s="1" t="s">
        <v>219</v>
      </c>
    </row>
    <row r="137" spans="1:15" hidden="1" outlineLevel="1" x14ac:dyDescent="0.2">
      <c r="A137" s="1">
        <v>107</v>
      </c>
      <c r="B137" s="1" t="s">
        <v>182</v>
      </c>
      <c r="C137" s="1" t="s">
        <v>179</v>
      </c>
      <c r="E137" s="23">
        <v>-463264.51487179485</v>
      </c>
      <c r="F137" s="23">
        <v>10990950.615333334</v>
      </c>
      <c r="G137" s="23"/>
      <c r="H137" s="23">
        <v>-463264.51487179485</v>
      </c>
      <c r="I137" s="23">
        <v>12744429.753348293</v>
      </c>
      <c r="J137" s="183">
        <v>41274</v>
      </c>
      <c r="L137" s="1" t="s">
        <v>183</v>
      </c>
      <c r="M137" s="23">
        <v>542063.07884241419</v>
      </c>
      <c r="N137" s="23">
        <v>833943.19821909873</v>
      </c>
      <c r="O137" s="23">
        <v>109634.77390380393</v>
      </c>
    </row>
    <row r="138" spans="1:15" hidden="1" outlineLevel="1" x14ac:dyDescent="0.2">
      <c r="A138" s="1">
        <v>107</v>
      </c>
      <c r="B138" s="1" t="s">
        <v>184</v>
      </c>
      <c r="C138" s="1" t="s">
        <v>179</v>
      </c>
      <c r="E138" s="23">
        <v>-694252.64358974353</v>
      </c>
      <c r="F138" s="23">
        <v>10477012.824474361</v>
      </c>
      <c r="G138" s="23"/>
      <c r="H138" s="23">
        <v>-694252.64358974353</v>
      </c>
      <c r="I138" s="23">
        <v>10757309.881196052</v>
      </c>
      <c r="J138" s="183">
        <v>41639</v>
      </c>
      <c r="L138" s="1" t="s">
        <v>185</v>
      </c>
      <c r="M138" s="23">
        <v>720730.92041557527</v>
      </c>
      <c r="N138" s="23">
        <v>1108816.8006393465</v>
      </c>
      <c r="O138" s="23">
        <v>92401.400053278878</v>
      </c>
    </row>
    <row r="139" spans="1:15" hidden="1" outlineLevel="1" x14ac:dyDescent="0.2">
      <c r="A139" s="1">
        <v>108</v>
      </c>
      <c r="B139" s="1" t="s">
        <v>186</v>
      </c>
      <c r="C139" s="1" t="s">
        <v>179</v>
      </c>
      <c r="E139" s="23">
        <v>-686817</v>
      </c>
      <c r="F139" s="23">
        <v>10030581.77447436</v>
      </c>
      <c r="G139" s="23"/>
      <c r="H139" s="23">
        <v>-686817</v>
      </c>
      <c r="I139" s="23">
        <v>10253976.943224363</v>
      </c>
      <c r="J139" s="183">
        <v>42004</v>
      </c>
      <c r="L139" s="184">
        <v>6.6900000000000001E-2</v>
      </c>
      <c r="M139" s="23">
        <v>685991.0575017099</v>
      </c>
      <c r="N139" s="23">
        <v>1055370.8576949383</v>
      </c>
      <c r="O139" s="23">
        <v>87947.571474578188</v>
      </c>
    </row>
    <row r="140" spans="1:15" collapsed="1" x14ac:dyDescent="0.2">
      <c r="A140" s="1">
        <v>109</v>
      </c>
      <c r="B140" s="1" t="s">
        <v>187</v>
      </c>
      <c r="C140" s="1" t="s">
        <v>179</v>
      </c>
      <c r="E140" s="23">
        <v>-687420</v>
      </c>
      <c r="F140" s="23">
        <v>9583758.77447436</v>
      </c>
      <c r="G140" s="23"/>
      <c r="H140" s="23">
        <v>-687420</v>
      </c>
      <c r="I140" s="23">
        <v>9807170.2744743638</v>
      </c>
      <c r="J140" s="183">
        <v>42369</v>
      </c>
      <c r="L140" s="184">
        <v>6.6900000000000001E-2</v>
      </c>
      <c r="M140" s="23">
        <v>656099.691362335</v>
      </c>
      <c r="N140" s="23">
        <v>1009384.1405574384</v>
      </c>
      <c r="O140" s="23">
        <v>84115.345046453192</v>
      </c>
    </row>
    <row r="141" spans="1:15" hidden="1" outlineLevel="1" x14ac:dyDescent="0.2">
      <c r="A141" s="1">
        <v>110</v>
      </c>
      <c r="B141" s="1" t="s">
        <v>188</v>
      </c>
      <c r="C141" s="1" t="s">
        <v>179</v>
      </c>
      <c r="E141" s="23">
        <v>-687420</v>
      </c>
      <c r="F141" s="23">
        <v>9136935.77447436</v>
      </c>
      <c r="G141" s="23"/>
      <c r="H141" s="23">
        <v>-687420</v>
      </c>
      <c r="I141" s="23">
        <v>9360347.2744743638</v>
      </c>
      <c r="J141" s="183">
        <v>42735</v>
      </c>
      <c r="L141" s="184">
        <v>6.6900000000000001E-2</v>
      </c>
      <c r="M141" s="23">
        <v>626207.23266233492</v>
      </c>
      <c r="N141" s="23">
        <v>963395.74255743832</v>
      </c>
      <c r="O141" s="23">
        <v>80282.978546453189</v>
      </c>
    </row>
    <row r="142" spans="1:15" hidden="1" outlineLevel="1" x14ac:dyDescent="0.2">
      <c r="A142" s="1">
        <v>111</v>
      </c>
      <c r="B142" s="1" t="s">
        <v>189</v>
      </c>
      <c r="C142" s="1" t="s">
        <v>179</v>
      </c>
      <c r="E142" s="23">
        <v>-687420</v>
      </c>
      <c r="F142" s="23">
        <v>8690112.77447436</v>
      </c>
      <c r="G142" s="23"/>
      <c r="H142" s="23">
        <v>-687420</v>
      </c>
      <c r="I142" s="23">
        <v>8913524.2744743638</v>
      </c>
      <c r="J142" s="183">
        <v>43100</v>
      </c>
      <c r="L142" s="184">
        <v>6.6900000000000001E-2</v>
      </c>
      <c r="M142" s="23">
        <v>596314.77396233496</v>
      </c>
      <c r="N142" s="23">
        <v>917407.34455743839</v>
      </c>
      <c r="O142" s="23">
        <v>76450.6120464532</v>
      </c>
    </row>
    <row r="143" spans="1:15" collapsed="1" x14ac:dyDescent="0.2">
      <c r="A143" s="182">
        <v>112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</row>
    <row r="144" spans="1:15" x14ac:dyDescent="0.2">
      <c r="A144" s="1">
        <v>113</v>
      </c>
      <c r="B144" s="155" t="s">
        <v>220</v>
      </c>
      <c r="I144" s="1" t="s">
        <v>221</v>
      </c>
    </row>
    <row r="145" spans="1:15" hidden="1" outlineLevel="1" x14ac:dyDescent="0.2">
      <c r="A145" s="1">
        <v>114</v>
      </c>
      <c r="B145" s="1" t="s">
        <v>182</v>
      </c>
      <c r="C145" s="1" t="s">
        <v>179</v>
      </c>
      <c r="E145" s="23">
        <v>-2893654</v>
      </c>
      <c r="F145" s="23">
        <v>9793060.5668181907</v>
      </c>
      <c r="G145" s="23"/>
      <c r="H145" s="23">
        <v>-2893654</v>
      </c>
      <c r="I145" s="23">
        <v>8953339.8903359007</v>
      </c>
      <c r="J145" s="183">
        <v>41274</v>
      </c>
      <c r="L145" s="1" t="s">
        <v>183</v>
      </c>
      <c r="M145" s="23">
        <v>380815.39000228705</v>
      </c>
      <c r="N145" s="23">
        <v>585869.83077274926</v>
      </c>
      <c r="O145" s="23">
        <v>77021.680338658844</v>
      </c>
    </row>
    <row r="146" spans="1:15" hidden="1" outlineLevel="1" x14ac:dyDescent="0.2">
      <c r="A146" s="1">
        <v>114</v>
      </c>
      <c r="B146" s="1" t="s">
        <v>184</v>
      </c>
      <c r="C146" s="1" t="s">
        <v>179</v>
      </c>
      <c r="E146" s="23">
        <v>-4580592</v>
      </c>
      <c r="F146" s="23">
        <v>6815675.7668181881</v>
      </c>
      <c r="G146" s="23"/>
      <c r="H146" s="23">
        <v>-4580592</v>
      </c>
      <c r="I146" s="23">
        <v>8304368.1668181876</v>
      </c>
      <c r="J146" s="183">
        <v>41639</v>
      </c>
      <c r="L146" s="1" t="s">
        <v>185</v>
      </c>
      <c r="M146" s="23">
        <v>556385.84166873642</v>
      </c>
      <c r="N146" s="23">
        <v>855978.21795190219</v>
      </c>
      <c r="O146" s="23">
        <v>71331.518162658511</v>
      </c>
    </row>
    <row r="147" spans="1:15" hidden="1" outlineLevel="1" x14ac:dyDescent="0.2">
      <c r="A147" s="1">
        <v>115</v>
      </c>
      <c r="B147" s="1" t="s">
        <v>186</v>
      </c>
      <c r="C147" s="1" t="s">
        <v>179</v>
      </c>
      <c r="E147" s="23">
        <v>-4486148</v>
      </c>
      <c r="F147" s="23">
        <v>3899679.5668181879</v>
      </c>
      <c r="G147" s="23"/>
      <c r="H147" s="23">
        <v>-4486148</v>
      </c>
      <c r="I147" s="23">
        <v>5361697.1584848557</v>
      </c>
      <c r="J147" s="183">
        <v>42004</v>
      </c>
      <c r="L147" s="184">
        <v>6.6900000000000001E-2</v>
      </c>
      <c r="M147" s="23">
        <v>358697.53990263684</v>
      </c>
      <c r="N147" s="23">
        <v>551842.36908097973</v>
      </c>
      <c r="O147" s="23">
        <v>45986.864090081646</v>
      </c>
    </row>
    <row r="148" spans="1:15" collapsed="1" x14ac:dyDescent="0.2">
      <c r="A148" s="1">
        <v>116</v>
      </c>
      <c r="B148" s="1" t="s">
        <v>187</v>
      </c>
      <c r="C148" s="1" t="s">
        <v>179</v>
      </c>
      <c r="E148" s="23">
        <v>-4499640</v>
      </c>
      <c r="F148" s="23">
        <v>974913.56681818794</v>
      </c>
      <c r="G148" s="23"/>
      <c r="H148" s="23">
        <v>-4499640</v>
      </c>
      <c r="I148" s="23">
        <v>2437296.5668181889</v>
      </c>
      <c r="J148" s="183">
        <v>42369</v>
      </c>
      <c r="L148" s="184">
        <v>6.6900000000000001E-2</v>
      </c>
      <c r="M148" s="23">
        <v>163055.14032013685</v>
      </c>
      <c r="N148" s="23">
        <v>250854.06203097975</v>
      </c>
      <c r="O148" s="23">
        <v>20904.505169248314</v>
      </c>
    </row>
    <row r="149" spans="1:15" hidden="1" outlineLevel="1" x14ac:dyDescent="0.2">
      <c r="A149" s="1">
        <v>117</v>
      </c>
      <c r="B149" s="1" t="s">
        <v>188</v>
      </c>
      <c r="C149" s="1" t="s">
        <v>179</v>
      </c>
      <c r="E149" s="23">
        <v>-1499866.7668181919</v>
      </c>
      <c r="F149" s="23">
        <v>0.16838636322063394</v>
      </c>
      <c r="G149" s="23"/>
      <c r="H149" s="23">
        <v>-1499866.7668181919</v>
      </c>
      <c r="I149" s="23">
        <v>162484.65959564276</v>
      </c>
      <c r="J149" s="183">
        <v>42735</v>
      </c>
      <c r="L149" s="184">
        <v>6.6900000000000001E-2</v>
      </c>
      <c r="M149" s="23">
        <v>10870.223726948501</v>
      </c>
      <c r="N149" s="23">
        <v>16723.42111838231</v>
      </c>
      <c r="O149" s="23">
        <v>1393.6184265318591</v>
      </c>
    </row>
    <row r="150" spans="1:15" collapsed="1" x14ac:dyDescent="0.2">
      <c r="A150" s="182">
        <v>118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</row>
    <row r="151" spans="1:15" x14ac:dyDescent="0.2">
      <c r="A151" s="1">
        <v>119</v>
      </c>
      <c r="B151" s="155" t="s">
        <v>222</v>
      </c>
      <c r="I151" s="1" t="s">
        <v>223</v>
      </c>
    </row>
    <row r="152" spans="1:15" hidden="1" outlineLevel="1" x14ac:dyDescent="0.2">
      <c r="A152" s="1">
        <v>120</v>
      </c>
      <c r="B152" s="1" t="s">
        <v>184</v>
      </c>
      <c r="C152" s="1" t="s">
        <v>179</v>
      </c>
      <c r="E152" s="23">
        <v>-322316.46999999997</v>
      </c>
      <c r="F152" s="23">
        <v>7874093.7602762626</v>
      </c>
      <c r="G152" s="23"/>
      <c r="H152" s="23">
        <v>-322316.46999999997</v>
      </c>
      <c r="I152" s="1">
        <v>3205253.0129514821</v>
      </c>
      <c r="J152" s="183">
        <v>41639</v>
      </c>
      <c r="L152" s="1" t="s">
        <v>185</v>
      </c>
      <c r="M152" s="23">
        <v>35836.484987818367</v>
      </c>
      <c r="N152" s="23">
        <v>55133.05382741287</v>
      </c>
      <c r="O152" s="23">
        <v>27566.526913706435</v>
      </c>
    </row>
    <row r="153" spans="1:15" hidden="1" outlineLevel="1" x14ac:dyDescent="0.2">
      <c r="A153" s="1">
        <v>121</v>
      </c>
      <c r="B153" s="1" t="s">
        <v>186</v>
      </c>
      <c r="C153" s="1" t="s">
        <v>179</v>
      </c>
      <c r="E153" s="23">
        <v>-1978184.0966724923</v>
      </c>
      <c r="F153" s="23">
        <v>6588274.0974391429</v>
      </c>
      <c r="G153" s="23"/>
      <c r="H153" s="23">
        <v>-1978184.0966724923</v>
      </c>
      <c r="I153" s="1">
        <v>7249840.2637116518</v>
      </c>
      <c r="J153" s="183">
        <v>42004</v>
      </c>
      <c r="L153" s="184">
        <v>6.6900000000000001E-2</v>
      </c>
      <c r="M153" s="23">
        <v>485014.31364230951</v>
      </c>
      <c r="N153" s="23">
        <v>746175.86714201455</v>
      </c>
      <c r="O153" s="23">
        <v>62181.322261834546</v>
      </c>
    </row>
    <row r="154" spans="1:15" collapsed="1" x14ac:dyDescent="0.2">
      <c r="A154" s="1">
        <v>122</v>
      </c>
      <c r="B154" s="1" t="s">
        <v>187</v>
      </c>
      <c r="C154" s="1" t="s">
        <v>179</v>
      </c>
      <c r="E154" s="23">
        <v>-2644123.3835876156</v>
      </c>
      <c r="F154" s="23">
        <v>4869593.8981071962</v>
      </c>
      <c r="G154" s="23"/>
      <c r="H154" s="23">
        <v>-2644123.3835876156</v>
      </c>
      <c r="I154" s="1">
        <v>5728933.9977731667</v>
      </c>
      <c r="J154" s="183">
        <v>42369</v>
      </c>
      <c r="L154" s="184">
        <v>6.6900000000000001E-2</v>
      </c>
      <c r="M154" s="23">
        <v>383265.68445102486</v>
      </c>
      <c r="N154" s="23">
        <v>589639.51454003819</v>
      </c>
      <c r="O154" s="23">
        <v>49136.626211669849</v>
      </c>
    </row>
    <row r="155" spans="1:15" hidden="1" outlineLevel="1" x14ac:dyDescent="0.2">
      <c r="A155" s="1">
        <v>123</v>
      </c>
      <c r="B155" s="1" t="s">
        <v>188</v>
      </c>
      <c r="C155" s="1" t="s">
        <v>179</v>
      </c>
      <c r="E155" s="23">
        <v>-2644123.3835876156</v>
      </c>
      <c r="F155" s="23">
        <v>3150913.6987752495</v>
      </c>
      <c r="G155" s="23"/>
      <c r="H155" s="23">
        <v>-2644123.3835876156</v>
      </c>
      <c r="I155" s="1">
        <v>4010253.7984412191</v>
      </c>
      <c r="J155" s="183">
        <v>42735</v>
      </c>
      <c r="L155" s="184">
        <v>6.6900000000000001E-2</v>
      </c>
      <c r="M155" s="23">
        <v>268285.97911571758</v>
      </c>
      <c r="N155" s="23">
        <v>412747.66017802706</v>
      </c>
      <c r="O155" s="23">
        <v>34395.638348168919</v>
      </c>
    </row>
    <row r="156" spans="1:15" hidden="1" outlineLevel="1" x14ac:dyDescent="0.2">
      <c r="A156" s="1">
        <v>124</v>
      </c>
      <c r="B156" s="1" t="s">
        <v>189</v>
      </c>
      <c r="C156" s="1" t="s">
        <v>179</v>
      </c>
      <c r="E156" s="23">
        <v>-2644123.3835876156</v>
      </c>
      <c r="F156" s="23">
        <v>1432233.4994433024</v>
      </c>
      <c r="G156" s="23"/>
      <c r="H156" s="23">
        <v>-2644123.3835876156</v>
      </c>
      <c r="I156" s="1">
        <v>2291573.5991092706</v>
      </c>
      <c r="J156" s="183">
        <v>43100</v>
      </c>
      <c r="L156" s="184">
        <v>6.6900000000000001E-2</v>
      </c>
      <c r="M156" s="23">
        <v>153306.27378041021</v>
      </c>
      <c r="N156" s="23">
        <v>235855.80581601569</v>
      </c>
      <c r="O156" s="23">
        <v>19654.650484667975</v>
      </c>
    </row>
    <row r="157" spans="1:15" collapsed="1" x14ac:dyDescent="0.2">
      <c r="A157" s="182">
        <v>125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</row>
    <row r="158" spans="1:15" x14ac:dyDescent="0.2">
      <c r="A158" s="1">
        <v>126</v>
      </c>
      <c r="B158" s="155" t="s">
        <v>224</v>
      </c>
      <c r="I158" s="1" t="s">
        <v>225</v>
      </c>
    </row>
    <row r="159" spans="1:15" hidden="1" outlineLevel="1" x14ac:dyDescent="0.2">
      <c r="A159" s="1">
        <v>127</v>
      </c>
      <c r="B159" s="1" t="s">
        <v>184</v>
      </c>
      <c r="C159" s="1" t="s">
        <v>179</v>
      </c>
      <c r="E159" s="23">
        <v>-89850</v>
      </c>
      <c r="F159" s="23">
        <v>2028695.2640366009</v>
      </c>
      <c r="G159" s="23"/>
      <c r="H159" s="23">
        <v>-89850</v>
      </c>
      <c r="I159" s="23">
        <v>628103.8141185384</v>
      </c>
      <c r="J159" s="183">
        <v>41639</v>
      </c>
      <c r="L159" s="1" t="s">
        <v>185</v>
      </c>
      <c r="M159" s="23">
        <v>7022.5448083187503</v>
      </c>
      <c r="N159" s="23">
        <v>10803.915089721153</v>
      </c>
      <c r="O159" s="23">
        <v>5401.9575448605765</v>
      </c>
    </row>
    <row r="160" spans="1:15" hidden="1" outlineLevel="1" x14ac:dyDescent="0.2">
      <c r="A160" s="1">
        <v>128</v>
      </c>
      <c r="B160" s="1" t="s">
        <v>186</v>
      </c>
      <c r="C160" s="1" t="s">
        <v>179</v>
      </c>
      <c r="E160" s="23">
        <v>-539888.46893145295</v>
      </c>
      <c r="F160" s="23">
        <v>1677767.7592311567</v>
      </c>
      <c r="G160" s="23"/>
      <c r="H160" s="23">
        <v>-539888.46893145295</v>
      </c>
      <c r="I160" s="23">
        <v>1857279.2455754825</v>
      </c>
      <c r="J160" s="183">
        <v>42004</v>
      </c>
      <c r="L160" s="184">
        <v>6.6900000000000001E-2</v>
      </c>
      <c r="M160" s="23">
        <v>124251.98152899978</v>
      </c>
      <c r="N160" s="23">
        <v>191156.89465999964</v>
      </c>
      <c r="O160" s="23">
        <v>15929.741221666636</v>
      </c>
    </row>
    <row r="161" spans="1:15" collapsed="1" x14ac:dyDescent="0.2">
      <c r="A161" s="1">
        <v>129</v>
      </c>
      <c r="B161" s="1" t="s">
        <v>187</v>
      </c>
      <c r="C161" s="1" t="s">
        <v>179</v>
      </c>
      <c r="E161" s="23">
        <v>-673351.60905598255</v>
      </c>
      <c r="F161" s="23">
        <v>1240089.2133447675</v>
      </c>
      <c r="G161" s="23"/>
      <c r="H161" s="23">
        <v>-673351.60905598255</v>
      </c>
      <c r="I161" s="23">
        <v>1458928.4862879622</v>
      </c>
      <c r="J161" s="183">
        <v>42369</v>
      </c>
      <c r="L161" s="184">
        <v>6.6900000000000001E-2</v>
      </c>
      <c r="M161" s="23">
        <v>97602.315732664676</v>
      </c>
      <c r="N161" s="23">
        <v>150157.40881948412</v>
      </c>
      <c r="O161" s="23">
        <v>12513.117401623676</v>
      </c>
    </row>
    <row r="162" spans="1:15" hidden="1" outlineLevel="1" x14ac:dyDescent="0.2">
      <c r="A162" s="1">
        <v>130</v>
      </c>
      <c r="B162" s="1" t="s">
        <v>188</v>
      </c>
      <c r="C162" s="1" t="s">
        <v>179</v>
      </c>
      <c r="E162" s="23">
        <v>-673351.60905598255</v>
      </c>
      <c r="F162" s="23">
        <v>802410.66745837755</v>
      </c>
      <c r="G162" s="23"/>
      <c r="H162" s="23">
        <v>-673351.60905598255</v>
      </c>
      <c r="I162" s="23">
        <v>1021249.9404015724</v>
      </c>
      <c r="J162" s="183">
        <v>42735</v>
      </c>
      <c r="L162" s="184">
        <v>6.6900000000000001E-2</v>
      </c>
      <c r="M162" s="23">
        <v>68321.621012865187</v>
      </c>
      <c r="N162" s="23">
        <v>105110.18617363875</v>
      </c>
      <c r="O162" s="23">
        <v>8759.1821811365626</v>
      </c>
    </row>
    <row r="163" spans="1:15" hidden="1" outlineLevel="1" x14ac:dyDescent="0.2">
      <c r="A163" s="1">
        <v>131</v>
      </c>
      <c r="B163" s="1" t="s">
        <v>189</v>
      </c>
      <c r="C163" s="1" t="s">
        <v>179</v>
      </c>
      <c r="E163" s="23">
        <v>-673351.60905598255</v>
      </c>
      <c r="F163" s="23">
        <v>364732.12157198973</v>
      </c>
      <c r="G163" s="23"/>
      <c r="H163" s="23">
        <v>-673351.60905598255</v>
      </c>
      <c r="I163" s="23">
        <v>583571.39451518329</v>
      </c>
      <c r="J163" s="183">
        <v>43100</v>
      </c>
      <c r="L163" s="184">
        <v>6.6900000000000001E-2</v>
      </c>
      <c r="M163" s="23">
        <v>39040.926293065764</v>
      </c>
      <c r="N163" s="23">
        <v>60062.963527793479</v>
      </c>
      <c r="O163" s="23">
        <v>5005.2469606494569</v>
      </c>
    </row>
    <row r="164" spans="1:15" collapsed="1" x14ac:dyDescent="0.2">
      <c r="A164" s="182">
        <v>132</v>
      </c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</row>
    <row r="165" spans="1:15" x14ac:dyDescent="0.2">
      <c r="A165" s="1">
        <v>133</v>
      </c>
      <c r="B165" s="155" t="s">
        <v>226</v>
      </c>
      <c r="I165" s="1" t="s">
        <v>227</v>
      </c>
    </row>
    <row r="166" spans="1:15" hidden="1" outlineLevel="1" x14ac:dyDescent="0.2">
      <c r="A166" s="1">
        <v>134</v>
      </c>
      <c r="B166" s="1" t="s">
        <v>184</v>
      </c>
      <c r="C166" s="1" t="s">
        <v>179</v>
      </c>
      <c r="E166" s="23">
        <v>-691933.35</v>
      </c>
      <c r="F166" s="23">
        <v>16908876.192230932</v>
      </c>
      <c r="G166" s="23"/>
      <c r="H166" s="23">
        <v>-691933.35</v>
      </c>
      <c r="I166" s="23">
        <v>10375523.575690515</v>
      </c>
      <c r="J166" s="183">
        <v>41639</v>
      </c>
      <c r="L166" s="1" t="s">
        <v>185</v>
      </c>
      <c r="M166" s="23">
        <v>116004.03879461761</v>
      </c>
      <c r="N166" s="23">
        <v>178467.75199171939</v>
      </c>
      <c r="O166" s="23">
        <v>89233.875995859693</v>
      </c>
    </row>
    <row r="167" spans="1:15" hidden="1" outlineLevel="1" x14ac:dyDescent="0.2">
      <c r="A167" s="1">
        <v>135</v>
      </c>
      <c r="B167" s="1" t="s">
        <v>186</v>
      </c>
      <c r="C167" s="1" t="s">
        <v>179</v>
      </c>
      <c r="E167" s="23">
        <v>-4164946.8889192161</v>
      </c>
      <c r="F167" s="23">
        <v>14201660.714433443</v>
      </c>
      <c r="G167" s="23"/>
      <c r="H167" s="23">
        <v>-4164946.8889192161</v>
      </c>
      <c r="I167" s="23">
        <v>15565620.397197813</v>
      </c>
      <c r="J167" s="183">
        <v>42004</v>
      </c>
      <c r="L167" s="184">
        <v>6.6900000000000001E-2</v>
      </c>
      <c r="M167" s="23">
        <v>1041340.0045725337</v>
      </c>
      <c r="N167" s="23">
        <v>1602061.5454962056</v>
      </c>
      <c r="O167" s="23">
        <v>133505.12879135046</v>
      </c>
    </row>
    <row r="168" spans="1:15" collapsed="1" x14ac:dyDescent="0.2">
      <c r="A168" s="1">
        <v>136</v>
      </c>
      <c r="B168" s="1" t="s">
        <v>187</v>
      </c>
      <c r="C168" s="1" t="s">
        <v>179</v>
      </c>
      <c r="E168" s="23">
        <v>-4520422.508572978</v>
      </c>
      <c r="F168" s="23">
        <v>11263386.083861008</v>
      </c>
      <c r="G168" s="23"/>
      <c r="H168" s="23">
        <v>-4520422.508572978</v>
      </c>
      <c r="I168" s="23">
        <v>12732523.399147227</v>
      </c>
      <c r="J168" s="183">
        <v>42369</v>
      </c>
      <c r="L168" s="184">
        <v>6.6900000000000001E-2</v>
      </c>
      <c r="M168" s="23">
        <v>851805.81540294958</v>
      </c>
      <c r="N168" s="23">
        <v>1310470.4852353069</v>
      </c>
      <c r="O168" s="23">
        <v>109205.87376960891</v>
      </c>
    </row>
    <row r="169" spans="1:15" hidden="1" outlineLevel="1" x14ac:dyDescent="0.2">
      <c r="A169" s="1">
        <v>137</v>
      </c>
      <c r="B169" s="1" t="s">
        <v>188</v>
      </c>
      <c r="C169" s="1" t="s">
        <v>179</v>
      </c>
      <c r="E169" s="23">
        <v>-4520422.508572978</v>
      </c>
      <c r="F169" s="23">
        <v>8325111.4532885607</v>
      </c>
      <c r="G169" s="23"/>
      <c r="H169" s="23">
        <v>-4520422.508572978</v>
      </c>
      <c r="I169" s="23">
        <v>9794248.7685747817</v>
      </c>
      <c r="J169" s="183">
        <v>42735</v>
      </c>
      <c r="L169" s="184">
        <v>6.6900000000000001E-2</v>
      </c>
      <c r="M169" s="23">
        <v>655235.24261765287</v>
      </c>
      <c r="N169" s="23">
        <v>1008054.2194117736</v>
      </c>
      <c r="O169" s="23">
        <v>84004.518284314472</v>
      </c>
    </row>
    <row r="170" spans="1:15" hidden="1" outlineLevel="1" x14ac:dyDescent="0.2">
      <c r="A170" s="1">
        <v>138</v>
      </c>
      <c r="B170" s="1" t="s">
        <v>189</v>
      </c>
      <c r="C170" s="1" t="s">
        <v>179</v>
      </c>
      <c r="E170" s="23">
        <v>-4520422.508572978</v>
      </c>
      <c r="F170" s="23">
        <v>5386836.8227161244</v>
      </c>
      <c r="G170" s="23"/>
      <c r="H170" s="23">
        <v>-4520422.508572978</v>
      </c>
      <c r="I170" s="23">
        <v>6855974.1380023435</v>
      </c>
      <c r="J170" s="183">
        <v>43100</v>
      </c>
      <c r="L170" s="184">
        <v>6.6900000000000001E-2</v>
      </c>
      <c r="M170" s="23">
        <v>458664.6698323568</v>
      </c>
      <c r="N170" s="23">
        <v>705637.95358824125</v>
      </c>
      <c r="O170" s="23">
        <v>58803.162799020101</v>
      </c>
    </row>
    <row r="171" spans="1:15" collapsed="1" x14ac:dyDescent="0.2">
      <c r="A171" s="182">
        <v>139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</row>
    <row r="172" spans="1:15" x14ac:dyDescent="0.2">
      <c r="A172" s="1">
        <v>140</v>
      </c>
      <c r="B172" s="155" t="s">
        <v>228</v>
      </c>
    </row>
    <row r="173" spans="1:15" hidden="1" outlineLevel="1" x14ac:dyDescent="0.2">
      <c r="A173" s="1">
        <v>141</v>
      </c>
      <c r="B173" s="1" t="s">
        <v>186</v>
      </c>
      <c r="C173" s="1" t="s">
        <v>179</v>
      </c>
      <c r="E173" s="23">
        <v>40002.152129608396</v>
      </c>
      <c r="F173" s="23">
        <v>-1196064.3486752911</v>
      </c>
      <c r="G173" s="23"/>
      <c r="H173" s="23">
        <v>40002.152129608396</v>
      </c>
      <c r="I173" s="23">
        <v>-1209065.0481174137</v>
      </c>
      <c r="J173" s="183">
        <v>42004</v>
      </c>
      <c r="L173" s="184">
        <v>6.6900000000000001E-2</v>
      </c>
      <c r="M173" s="23">
        <v>-6869.8082281937104</v>
      </c>
      <c r="N173" s="23">
        <v>-10568.935735682631</v>
      </c>
      <c r="O173" s="23">
        <v>-10568.935735682631</v>
      </c>
    </row>
    <row r="174" spans="1:15" collapsed="1" x14ac:dyDescent="0.2">
      <c r="A174" s="1">
        <v>142</v>
      </c>
      <c r="B174" s="1" t="s">
        <v>187</v>
      </c>
      <c r="C174" s="1" t="s">
        <v>179</v>
      </c>
      <c r="E174" s="23">
        <v>480025.82555530063</v>
      </c>
      <c r="F174" s="23">
        <v>-884047.56206434534</v>
      </c>
      <c r="G174" s="23"/>
      <c r="H174" s="23">
        <v>480025.82555530063</v>
      </c>
      <c r="I174" s="23">
        <v>-1040055.9553698184</v>
      </c>
      <c r="J174" s="183">
        <v>42369</v>
      </c>
      <c r="L174" s="184">
        <v>6.6900000000000001E-2</v>
      </c>
      <c r="M174" s="23">
        <v>-69579.743414240846</v>
      </c>
      <c r="N174" s="23">
        <v>-107045.75909883207</v>
      </c>
      <c r="O174" s="23">
        <v>-8920.4799249026728</v>
      </c>
    </row>
    <row r="175" spans="1:15" hidden="1" outlineLevel="1" x14ac:dyDescent="0.2">
      <c r="A175" s="1">
        <v>143</v>
      </c>
      <c r="B175" s="1" t="s">
        <v>188</v>
      </c>
      <c r="C175" s="1" t="s">
        <v>179</v>
      </c>
      <c r="E175" s="23">
        <v>480025.82555530063</v>
      </c>
      <c r="F175" s="23">
        <v>-572030.77545339952</v>
      </c>
      <c r="G175" s="23"/>
      <c r="H175" s="23">
        <v>480025.82555530063</v>
      </c>
      <c r="I175" s="23">
        <v>-728039.16875887266</v>
      </c>
      <c r="J175" s="183">
        <v>42735</v>
      </c>
      <c r="L175" s="184">
        <v>6.6900000000000001E-2</v>
      </c>
      <c r="M175" s="23">
        <v>-48705.820389968583</v>
      </c>
      <c r="N175" s="23">
        <v>-74932.031369182427</v>
      </c>
      <c r="O175" s="23">
        <v>-6244.3359474318686</v>
      </c>
    </row>
    <row r="176" spans="1:15" hidden="1" outlineLevel="1" x14ac:dyDescent="0.2">
      <c r="A176" s="1">
        <v>144</v>
      </c>
      <c r="B176" s="1" t="s">
        <v>189</v>
      </c>
      <c r="C176" s="1" t="s">
        <v>179</v>
      </c>
      <c r="E176" s="23">
        <v>480025.82555530063</v>
      </c>
      <c r="F176" s="23">
        <v>-260013.98884245343</v>
      </c>
      <c r="G176" s="23"/>
      <c r="H176" s="23">
        <v>480025.82555530063</v>
      </c>
      <c r="I176" s="23">
        <v>-416022.38214792672</v>
      </c>
      <c r="J176" s="183">
        <v>43100</v>
      </c>
      <c r="L176" s="184">
        <v>6.6900000000000001E-2</v>
      </c>
      <c r="M176" s="23">
        <v>-27831.897365696299</v>
      </c>
      <c r="N176" s="23">
        <v>-42818.303639532765</v>
      </c>
      <c r="O176" s="23">
        <v>-3568.1919699610639</v>
      </c>
    </row>
    <row r="177" spans="1:15" collapsed="1" x14ac:dyDescent="0.2">
      <c r="A177" s="182">
        <v>145</v>
      </c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</row>
    <row r="178" spans="1:15" x14ac:dyDescent="0.2">
      <c r="A178" s="1">
        <v>146</v>
      </c>
      <c r="B178" s="155" t="s">
        <v>229</v>
      </c>
    </row>
    <row r="179" spans="1:15" hidden="1" outlineLevel="1" x14ac:dyDescent="0.2">
      <c r="A179" s="1">
        <v>147</v>
      </c>
      <c r="B179" s="1" t="s">
        <v>186</v>
      </c>
      <c r="C179" s="1" t="s">
        <v>179</v>
      </c>
      <c r="E179" s="23">
        <v>138185.17170492391</v>
      </c>
      <c r="F179" s="23">
        <v>-4131736.6339772251</v>
      </c>
      <c r="G179" s="23"/>
      <c r="H179" s="23">
        <v>138185.17170492391</v>
      </c>
      <c r="I179" s="23">
        <v>-4176646.8147813249</v>
      </c>
      <c r="J179" s="183">
        <v>42004</v>
      </c>
      <c r="L179" s="184">
        <v>6.6900000000000001E-2</v>
      </c>
      <c r="M179" s="23">
        <v>-23731.363915547918</v>
      </c>
      <c r="N179" s="23">
        <v>-36509.79063930449</v>
      </c>
      <c r="O179" s="23">
        <v>-36509.79063930449</v>
      </c>
    </row>
    <row r="180" spans="1:15" collapsed="1" x14ac:dyDescent="0.2">
      <c r="A180" s="1">
        <v>148</v>
      </c>
      <c r="B180" s="1" t="s">
        <v>187</v>
      </c>
      <c r="C180" s="1" t="s">
        <v>179</v>
      </c>
      <c r="E180" s="23">
        <v>1658222.0604590874</v>
      </c>
      <c r="F180" s="23">
        <v>-3053892.294678817</v>
      </c>
      <c r="G180" s="23"/>
      <c r="H180" s="23">
        <v>1658222.0604590874</v>
      </c>
      <c r="I180" s="23">
        <v>-3592814.4643280199</v>
      </c>
      <c r="J180" s="183">
        <v>42369</v>
      </c>
      <c r="L180" s="184">
        <v>6.6900000000000001E-2</v>
      </c>
      <c r="M180" s="23">
        <v>-240359.28766354453</v>
      </c>
      <c r="N180" s="23">
        <v>-369783.51948237617</v>
      </c>
      <c r="O180" s="23">
        <v>-30815.293290198013</v>
      </c>
    </row>
    <row r="181" spans="1:15" hidden="1" outlineLevel="1" x14ac:dyDescent="0.2">
      <c r="A181" s="1">
        <v>149</v>
      </c>
      <c r="B181" s="1" t="s">
        <v>188</v>
      </c>
      <c r="C181" s="1" t="s">
        <v>179</v>
      </c>
      <c r="E181" s="23">
        <v>1658222.0604590874</v>
      </c>
      <c r="F181" s="23">
        <v>-1976047.9553804109</v>
      </c>
      <c r="G181" s="23"/>
      <c r="H181" s="23">
        <v>1658222.0604590874</v>
      </c>
      <c r="I181" s="23">
        <v>-2514970.1250296114</v>
      </c>
      <c r="J181" s="183">
        <v>42735</v>
      </c>
      <c r="L181" s="184">
        <v>6.6900000000000001E-2</v>
      </c>
      <c r="M181" s="23">
        <v>-168251.501364481</v>
      </c>
      <c r="N181" s="23">
        <v>-258848.46363766305</v>
      </c>
      <c r="O181" s="23">
        <v>-21570.705303138588</v>
      </c>
    </row>
    <row r="182" spans="1:15" hidden="1" outlineLevel="1" x14ac:dyDescent="0.2">
      <c r="A182" s="1">
        <v>150</v>
      </c>
      <c r="B182" s="1" t="s">
        <v>189</v>
      </c>
      <c r="C182" s="1" t="s">
        <v>179</v>
      </c>
      <c r="E182" s="23">
        <v>1658222.0604590874</v>
      </c>
      <c r="F182" s="23">
        <v>-898203.61608200613</v>
      </c>
      <c r="G182" s="23"/>
      <c r="H182" s="23">
        <v>1658222.0604590874</v>
      </c>
      <c r="I182" s="23">
        <v>-1437125.7857312057</v>
      </c>
      <c r="J182" s="183">
        <v>43100</v>
      </c>
      <c r="L182" s="184">
        <v>6.6900000000000001E-2</v>
      </c>
      <c r="M182" s="23">
        <v>-96143.715065417666</v>
      </c>
      <c r="N182" s="23">
        <v>-147913.40779295025</v>
      </c>
      <c r="O182" s="23">
        <v>-12326.117316079188</v>
      </c>
    </row>
    <row r="183" spans="1:15" collapsed="1" x14ac:dyDescent="0.2">
      <c r="A183" s="182">
        <v>151</v>
      </c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</row>
    <row r="184" spans="1:15" x14ac:dyDescent="0.2">
      <c r="A184" s="1">
        <v>152</v>
      </c>
      <c r="B184" s="155" t="s">
        <v>230</v>
      </c>
    </row>
    <row r="185" spans="1:15" hidden="1" outlineLevel="1" x14ac:dyDescent="0.2">
      <c r="A185" s="1">
        <v>153</v>
      </c>
      <c r="B185" s="1" t="s">
        <v>186</v>
      </c>
      <c r="E185" s="23">
        <v>-423532</v>
      </c>
      <c r="F185" s="23">
        <v>9105001.0999999996</v>
      </c>
      <c r="G185" s="23"/>
      <c r="H185" s="23">
        <v>-423532</v>
      </c>
      <c r="I185" s="23">
        <v>11768113.550000001</v>
      </c>
      <c r="J185" s="183">
        <v>42004</v>
      </c>
      <c r="L185" s="184">
        <v>6.6900000000000001E-2</v>
      </c>
      <c r="M185" s="23">
        <v>66865.453948890412</v>
      </c>
      <c r="N185" s="23">
        <v>102869.9291521391</v>
      </c>
      <c r="O185" s="23">
        <v>102869.9291521391</v>
      </c>
    </row>
    <row r="186" spans="1:15" collapsed="1" x14ac:dyDescent="0.2">
      <c r="A186" s="1">
        <v>154</v>
      </c>
      <c r="B186" s="1" t="s">
        <v>187</v>
      </c>
      <c r="E186" s="23">
        <v>-3173788.5900000003</v>
      </c>
      <c r="F186" s="23">
        <v>6867891.5209999997</v>
      </c>
      <c r="G186" s="23"/>
      <c r="H186" s="23">
        <f>-3173788.59-217711</f>
        <v>-3391499.59</v>
      </c>
      <c r="I186" s="23">
        <v>8020145.7592499992</v>
      </c>
      <c r="J186" s="183">
        <v>42369</v>
      </c>
      <c r="L186" s="184">
        <v>6.6900000000000001E-2</v>
      </c>
      <c r="M186" s="23">
        <v>536547.75129382499</v>
      </c>
      <c r="N186" s="23">
        <v>825458.0789135769</v>
      </c>
      <c r="O186" s="23">
        <v>68788.173242798075</v>
      </c>
    </row>
    <row r="187" spans="1:15" hidden="1" outlineLevel="1" x14ac:dyDescent="0.2">
      <c r="A187" s="1">
        <v>155</v>
      </c>
      <c r="B187" s="1" t="s">
        <v>188</v>
      </c>
      <c r="E187" s="23">
        <v>-3431345.1600000006</v>
      </c>
      <c r="F187" s="23">
        <v>4637517.1670000013</v>
      </c>
      <c r="G187" s="23"/>
      <c r="H187" s="23">
        <v>-3431345.1600000006</v>
      </c>
      <c r="I187" s="23">
        <v>5752704.3439999968</v>
      </c>
      <c r="J187" s="183">
        <v>42735</v>
      </c>
      <c r="L187" s="184">
        <v>6.6900000000000001E-2</v>
      </c>
      <c r="M187" s="23">
        <v>384855.92061359977</v>
      </c>
      <c r="N187" s="23">
        <v>592086.03171323042</v>
      </c>
      <c r="O187" s="23">
        <v>49340.502642769199</v>
      </c>
    </row>
    <row r="188" spans="1:15" hidden="1" outlineLevel="1" x14ac:dyDescent="0.2">
      <c r="A188" s="1">
        <v>156</v>
      </c>
      <c r="B188" s="1" t="s">
        <v>189</v>
      </c>
      <c r="E188" s="23">
        <v>-3431345.1600000006</v>
      </c>
      <c r="F188" s="23">
        <v>2407142.8130000047</v>
      </c>
      <c r="G188" s="23"/>
      <c r="H188" s="23">
        <v>-3431345.1600000006</v>
      </c>
      <c r="I188" s="23">
        <v>3522329.990000003</v>
      </c>
      <c r="J188" s="183">
        <v>43100</v>
      </c>
      <c r="L188" s="184">
        <v>6.6900000000000001E-2</v>
      </c>
      <c r="M188" s="23">
        <v>235643.87633100021</v>
      </c>
      <c r="N188" s="23">
        <v>362529.0405092311</v>
      </c>
      <c r="O188" s="23">
        <v>30210.753375769258</v>
      </c>
    </row>
    <row r="189" spans="1:15" collapsed="1" x14ac:dyDescent="0.2">
      <c r="A189" s="182">
        <v>157</v>
      </c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</row>
    <row r="190" spans="1:15" x14ac:dyDescent="0.2">
      <c r="A190" s="1">
        <v>158</v>
      </c>
    </row>
    <row r="191" spans="1:15" x14ac:dyDescent="0.2">
      <c r="A191" s="1">
        <v>159</v>
      </c>
      <c r="B191" s="186"/>
      <c r="C191" s="187"/>
      <c r="D191" s="187"/>
      <c r="E191" s="187"/>
      <c r="F191" s="187"/>
      <c r="G191" s="187"/>
      <c r="H191" s="187"/>
      <c r="I191" s="187"/>
      <c r="J191" s="187"/>
      <c r="K191" s="187"/>
      <c r="L191" s="188" t="s">
        <v>165</v>
      </c>
      <c r="M191" s="188"/>
      <c r="N191" s="188"/>
      <c r="O191" s="189"/>
    </row>
    <row r="192" spans="1:15" x14ac:dyDescent="0.2">
      <c r="A192" s="1">
        <v>160</v>
      </c>
      <c r="B192" s="190" t="s">
        <v>94</v>
      </c>
      <c r="C192" s="191"/>
      <c r="D192" s="191"/>
      <c r="E192" s="179" t="s">
        <v>231</v>
      </c>
      <c r="F192" s="179" t="s">
        <v>232</v>
      </c>
      <c r="G192" s="179"/>
      <c r="H192" s="179" t="s">
        <v>168</v>
      </c>
      <c r="I192" s="179" t="s">
        <v>170</v>
      </c>
      <c r="J192" s="179"/>
      <c r="K192" s="191"/>
      <c r="L192" s="179" t="s">
        <v>171</v>
      </c>
      <c r="M192" s="179" t="s">
        <v>172</v>
      </c>
      <c r="N192" s="179" t="s">
        <v>173</v>
      </c>
      <c r="O192" s="192" t="s">
        <v>174</v>
      </c>
    </row>
    <row r="193" spans="1:15" x14ac:dyDescent="0.2">
      <c r="A193" s="1">
        <v>161</v>
      </c>
      <c r="B193" s="193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94" t="s">
        <v>233</v>
      </c>
      <c r="N193" s="194"/>
      <c r="O193" s="195"/>
    </row>
    <row r="194" spans="1:15" hidden="1" outlineLevel="1" x14ac:dyDescent="0.2">
      <c r="A194" s="1">
        <v>162</v>
      </c>
      <c r="B194" s="193" t="s">
        <v>234</v>
      </c>
      <c r="C194" s="130" t="s">
        <v>179</v>
      </c>
      <c r="D194" s="130"/>
      <c r="E194" s="196">
        <v>40179</v>
      </c>
      <c r="F194" s="196">
        <v>40543</v>
      </c>
      <c r="G194" s="130"/>
      <c r="H194" s="197">
        <v>-52290306.81488128</v>
      </c>
      <c r="I194" s="197">
        <v>128401148.42973246</v>
      </c>
      <c r="J194" s="196">
        <v>40543</v>
      </c>
      <c r="K194" s="130"/>
      <c r="L194" s="130" t="s">
        <v>180</v>
      </c>
      <c r="M194" s="197">
        <v>8348278.4654187346</v>
      </c>
      <c r="N194" s="197">
        <v>12843505.331413437</v>
      </c>
      <c r="O194" s="198">
        <v>1070292.1109511198</v>
      </c>
    </row>
    <row r="195" spans="1:15" hidden="1" outlineLevel="1" x14ac:dyDescent="0.2">
      <c r="A195" s="1">
        <v>163</v>
      </c>
      <c r="B195" s="193" t="s">
        <v>235</v>
      </c>
      <c r="C195" s="130" t="s">
        <v>179</v>
      </c>
      <c r="D195" s="130"/>
      <c r="E195" s="196">
        <v>40544</v>
      </c>
      <c r="F195" s="196">
        <v>40908</v>
      </c>
      <c r="G195" s="130"/>
      <c r="H195" s="197">
        <v>-57775335.230317034</v>
      </c>
      <c r="I195" s="197">
        <v>205265167.05782279</v>
      </c>
      <c r="J195" s="196">
        <v>40908</v>
      </c>
      <c r="K195" s="130"/>
      <c r="L195" s="199">
        <v>6.9000000000000006E-2</v>
      </c>
      <c r="M195" s="197">
        <v>6858473.9811124317</v>
      </c>
      <c r="N195" s="197">
        <v>10551498.432480663</v>
      </c>
      <c r="O195" s="198">
        <v>879291.53604005522</v>
      </c>
    </row>
    <row r="196" spans="1:15" hidden="1" outlineLevel="1" x14ac:dyDescent="0.2">
      <c r="A196" s="1">
        <v>164</v>
      </c>
      <c r="B196" s="193" t="s">
        <v>236</v>
      </c>
      <c r="C196" s="130" t="s">
        <v>179</v>
      </c>
      <c r="D196" s="130"/>
      <c r="E196" s="196">
        <v>40909</v>
      </c>
      <c r="F196" s="196">
        <v>41274</v>
      </c>
      <c r="G196" s="130"/>
      <c r="H196" s="197">
        <v>-19497704.97169042</v>
      </c>
      <c r="I196" s="197">
        <v>317135769.61879539</v>
      </c>
      <c r="J196" s="196">
        <v>41274</v>
      </c>
      <c r="K196" s="130"/>
      <c r="L196" s="130" t="s">
        <v>183</v>
      </c>
      <c r="M196" s="197">
        <v>17913455.851940177</v>
      </c>
      <c r="N196" s="197">
        <v>27559162.849138733</v>
      </c>
      <c r="O196" s="198">
        <v>2745213.9277072088</v>
      </c>
    </row>
    <row r="197" spans="1:15" hidden="1" outlineLevel="1" x14ac:dyDescent="0.2">
      <c r="A197" s="1">
        <v>165</v>
      </c>
      <c r="B197" s="193" t="s">
        <v>237</v>
      </c>
      <c r="C197" s="130" t="s">
        <v>179</v>
      </c>
      <c r="D197" s="130"/>
      <c r="E197" s="196">
        <v>41275</v>
      </c>
      <c r="F197" s="196">
        <v>41639</v>
      </c>
      <c r="G197" s="130"/>
      <c r="H197" s="197">
        <v>-22350743.911019251</v>
      </c>
      <c r="I197" s="197">
        <v>310831090.03855729</v>
      </c>
      <c r="J197" s="196">
        <v>41639</v>
      </c>
      <c r="K197" s="130"/>
      <c r="L197" s="130" t="s">
        <v>185</v>
      </c>
      <c r="M197" s="197">
        <v>20032307.315112725</v>
      </c>
      <c r="N197" s="197">
        <v>30818934.330942653</v>
      </c>
      <c r="O197" s="198">
        <v>2670079.8279572427</v>
      </c>
    </row>
    <row r="198" spans="1:15" hidden="1" outlineLevel="1" x14ac:dyDescent="0.2">
      <c r="A198" s="1">
        <v>166</v>
      </c>
      <c r="B198" s="193" t="s">
        <v>238</v>
      </c>
      <c r="C198" s="130" t="s">
        <v>179</v>
      </c>
      <c r="D198" s="130"/>
      <c r="E198" s="196">
        <v>41640</v>
      </c>
      <c r="F198" s="196">
        <v>42004</v>
      </c>
      <c r="G198" s="130"/>
      <c r="H198" s="197">
        <v>-30005994.789943133</v>
      </c>
      <c r="I198" s="197">
        <v>292473164.02860147</v>
      </c>
      <c r="J198" s="196">
        <v>42004</v>
      </c>
      <c r="K198" s="130"/>
      <c r="L198" s="199">
        <v>6.6900000000000001E-2</v>
      </c>
      <c r="M198" s="197">
        <v>19175736.282451507</v>
      </c>
      <c r="N198" s="197">
        <v>29501132.742233086</v>
      </c>
      <c r="O198" s="198">
        <v>2509569.6643984802</v>
      </c>
    </row>
    <row r="199" spans="1:15" collapsed="1" x14ac:dyDescent="0.2">
      <c r="A199" s="1">
        <v>167</v>
      </c>
      <c r="B199" s="200" t="s">
        <v>239</v>
      </c>
      <c r="C199" s="194" t="s">
        <v>179</v>
      </c>
      <c r="D199" s="194"/>
      <c r="E199" s="201">
        <v>42005</v>
      </c>
      <c r="F199" s="201">
        <v>42369</v>
      </c>
      <c r="G199" s="194"/>
      <c r="H199" s="197">
        <f>H17+H27+H37+H47+H57+H67+H79+H89+H101+H109+H117+H125+H132+H140+H148+H154+H161+H168+H174+H180+H186-15</f>
        <v>-32301872.703826737</v>
      </c>
      <c r="I199" s="197">
        <v>266284700.80281952</v>
      </c>
      <c r="J199" s="196">
        <v>42369</v>
      </c>
      <c r="K199" s="130"/>
      <c r="L199" s="199">
        <v>6.6900000000000001E-2</v>
      </c>
      <c r="M199" s="197">
        <v>17814446.483708628</v>
      </c>
      <c r="N199" s="197">
        <v>27406840.744167119</v>
      </c>
      <c r="O199" s="198">
        <v>2283903.3953472599</v>
      </c>
    </row>
    <row r="200" spans="1:15" hidden="1" outlineLevel="1" x14ac:dyDescent="0.2">
      <c r="A200" s="1">
        <v>168</v>
      </c>
      <c r="B200" s="193" t="s">
        <v>240</v>
      </c>
      <c r="C200" s="130" t="s">
        <v>179</v>
      </c>
      <c r="D200" s="130"/>
      <c r="E200" s="196">
        <v>42370</v>
      </c>
      <c r="F200" s="196">
        <v>42735</v>
      </c>
      <c r="G200" s="130"/>
      <c r="H200" s="197">
        <v>-29484514.726567592</v>
      </c>
      <c r="I200" s="197">
        <v>243645229.52456808</v>
      </c>
      <c r="J200" s="196">
        <v>42735</v>
      </c>
      <c r="K200" s="130"/>
      <c r="L200" s="199">
        <v>6.6900000000000001E-2</v>
      </c>
      <c r="M200" s="197">
        <v>16299865.855193604</v>
      </c>
      <c r="N200" s="197">
        <v>25076716.700297851</v>
      </c>
      <c r="O200" s="198">
        <v>2089726.3916914873</v>
      </c>
    </row>
    <row r="201" spans="1:15" hidden="1" outlineLevel="1" x14ac:dyDescent="0.2">
      <c r="A201" s="1">
        <v>169</v>
      </c>
      <c r="B201" s="193" t="s">
        <v>241</v>
      </c>
      <c r="C201" s="130" t="s">
        <v>179</v>
      </c>
      <c r="D201" s="130"/>
      <c r="E201" s="196">
        <v>42736</v>
      </c>
      <c r="F201" s="196">
        <v>43100</v>
      </c>
      <c r="G201" s="130"/>
      <c r="H201" s="197">
        <v>-26209770.766771745</v>
      </c>
      <c r="I201" s="197">
        <v>222598731.34877452</v>
      </c>
      <c r="J201" s="196">
        <v>43100</v>
      </c>
      <c r="K201" s="130"/>
      <c r="L201" s="199">
        <v>6.6900000000000001E-2</v>
      </c>
      <c r="M201" s="197">
        <v>14891855.127233019</v>
      </c>
      <c r="N201" s="197">
        <v>22910546.349589258</v>
      </c>
      <c r="O201" s="198">
        <v>1909212.1957991051</v>
      </c>
    </row>
    <row r="202" spans="1:15" collapsed="1" x14ac:dyDescent="0.2">
      <c r="A202" s="1">
        <v>170</v>
      </c>
      <c r="B202" s="202"/>
      <c r="C202" s="191"/>
      <c r="D202" s="191"/>
      <c r="E202" s="191"/>
      <c r="F202" s="191"/>
      <c r="G202" s="191"/>
      <c r="H202" s="203"/>
      <c r="I202" s="191"/>
      <c r="J202" s="191"/>
      <c r="K202" s="191"/>
      <c r="L202" s="191"/>
      <c r="M202" s="191"/>
      <c r="N202" s="191"/>
      <c r="O202" s="204"/>
    </row>
    <row r="203" spans="1:15" x14ac:dyDescent="0.2">
      <c r="A203" s="1">
        <v>171</v>
      </c>
    </row>
    <row r="204" spans="1:15" x14ac:dyDescent="0.2">
      <c r="A204" s="1">
        <v>172</v>
      </c>
      <c r="B204" s="1" t="s">
        <v>242</v>
      </c>
    </row>
    <row r="205" spans="1:15" x14ac:dyDescent="0.2">
      <c r="A205" s="1">
        <v>173</v>
      </c>
    </row>
    <row r="206" spans="1:15" x14ac:dyDescent="0.2">
      <c r="A206" s="1">
        <v>174</v>
      </c>
      <c r="B206" s="1" t="s">
        <v>243</v>
      </c>
    </row>
    <row r="207" spans="1:15" x14ac:dyDescent="0.2">
      <c r="A207" s="1">
        <v>175</v>
      </c>
      <c r="B207" s="1" t="s">
        <v>244</v>
      </c>
    </row>
    <row r="208" spans="1:15" x14ac:dyDescent="0.2">
      <c r="A208" s="1">
        <v>176</v>
      </c>
    </row>
    <row r="209" spans="1:2" x14ac:dyDescent="0.2">
      <c r="A209" s="1">
        <v>177</v>
      </c>
      <c r="B209" s="1" t="s">
        <v>245</v>
      </c>
    </row>
    <row r="210" spans="1:2" x14ac:dyDescent="0.2">
      <c r="A210" s="1">
        <v>178</v>
      </c>
    </row>
    <row r="211" spans="1:2" x14ac:dyDescent="0.2">
      <c r="A211" s="1">
        <v>179</v>
      </c>
      <c r="B211" s="1" t="s">
        <v>246</v>
      </c>
    </row>
    <row r="212" spans="1:2" x14ac:dyDescent="0.2">
      <c r="A212" s="1">
        <v>180</v>
      </c>
      <c r="B212" s="1" t="s">
        <v>247</v>
      </c>
    </row>
  </sheetData>
  <mergeCells count="1">
    <mergeCell ref="L191:O191"/>
  </mergeCells>
  <printOptions horizontalCentered="1"/>
  <pageMargins left="0.7" right="0.7" top="0.75" bottom="0.75" header="0.3" footer="0.3"/>
  <pageSetup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H40" sqref="H40"/>
    </sheetView>
  </sheetViews>
  <sheetFormatPr defaultRowHeight="12.75" x14ac:dyDescent="0.2"/>
  <cols>
    <col min="1" max="1" width="3.7109375" style="1" customWidth="1"/>
    <col min="2" max="2" width="42.7109375" style="1" customWidth="1"/>
    <col min="3" max="3" width="2.7109375" style="1" customWidth="1"/>
    <col min="4" max="4" width="15.5703125" style="1" customWidth="1"/>
    <col min="5" max="5" width="9.140625" style="1"/>
    <col min="6" max="7" width="3.140625" style="1" bestFit="1" customWidth="1"/>
    <col min="8" max="8" width="13.42578125" style="1" bestFit="1" customWidth="1"/>
    <col min="9" max="9" width="12.28515625" style="1" bestFit="1" customWidth="1"/>
    <col min="10" max="10" width="13.140625" style="1" customWidth="1"/>
    <col min="11" max="16384" width="9.140625" style="1"/>
  </cols>
  <sheetData>
    <row r="1" spans="1:10" x14ac:dyDescent="0.2">
      <c r="I1" s="32"/>
    </row>
    <row r="2" spans="1:10" ht="18" x14ac:dyDescent="0.25">
      <c r="A2" s="205" t="s">
        <v>248</v>
      </c>
      <c r="B2" s="205"/>
      <c r="C2" s="205"/>
      <c r="D2" s="205"/>
      <c r="E2" s="205"/>
      <c r="F2" s="205"/>
      <c r="I2" s="206"/>
    </row>
    <row r="3" spans="1:10" ht="18.75" thickBot="1" x14ac:dyDescent="0.3">
      <c r="A3" s="36"/>
      <c r="B3" s="36"/>
      <c r="C3" s="36"/>
      <c r="D3" s="36"/>
      <c r="E3" s="36"/>
      <c r="F3" s="36"/>
      <c r="I3" s="2"/>
    </row>
    <row r="4" spans="1:10" ht="16.5" thickBot="1" x14ac:dyDescent="0.3">
      <c r="A4" s="207" t="s">
        <v>249</v>
      </c>
      <c r="B4" s="208"/>
      <c r="C4" s="208"/>
      <c r="D4" s="208"/>
      <c r="E4" s="209"/>
      <c r="F4" s="127"/>
    </row>
    <row r="5" spans="1:10" ht="15.75" x14ac:dyDescent="0.25">
      <c r="A5" s="210"/>
      <c r="B5" s="210"/>
      <c r="C5" s="210"/>
      <c r="D5" s="210"/>
      <c r="E5" s="210"/>
    </row>
    <row r="6" spans="1:10" x14ac:dyDescent="0.2">
      <c r="A6" s="1" t="s">
        <v>250</v>
      </c>
    </row>
    <row r="8" spans="1:10" x14ac:dyDescent="0.2">
      <c r="A8" s="1" t="s">
        <v>34</v>
      </c>
      <c r="D8" s="180" t="s">
        <v>35</v>
      </c>
    </row>
    <row r="9" spans="1:10" x14ac:dyDescent="0.2">
      <c r="A9" s="1">
        <v>3</v>
      </c>
      <c r="B9" s="1" t="s">
        <v>36</v>
      </c>
      <c r="D9" s="55">
        <v>265497444.63352045</v>
      </c>
      <c r="E9" s="1" t="s">
        <v>37</v>
      </c>
    </row>
    <row r="10" spans="1:10" x14ac:dyDescent="0.2">
      <c r="A10" s="1">
        <v>4</v>
      </c>
      <c r="B10" s="1" t="s">
        <v>38</v>
      </c>
      <c r="D10" s="57">
        <v>91215647.577500045</v>
      </c>
    </row>
    <row r="11" spans="1:10" x14ac:dyDescent="0.2">
      <c r="A11" s="1">
        <v>5</v>
      </c>
      <c r="B11" s="1" t="s">
        <v>39</v>
      </c>
      <c r="D11" s="60">
        <v>2127242636.0042129</v>
      </c>
    </row>
    <row r="12" spans="1:10" x14ac:dyDescent="0.2">
      <c r="A12" s="1">
        <v>6</v>
      </c>
      <c r="D12" s="61">
        <v>2483955728.2152333</v>
      </c>
      <c r="H12" s="122" t="s">
        <v>251</v>
      </c>
    </row>
    <row r="13" spans="1:10" x14ac:dyDescent="0.2">
      <c r="A13" s="1">
        <v>7</v>
      </c>
      <c r="B13" s="1" t="s">
        <v>40</v>
      </c>
      <c r="D13" s="66">
        <v>6.6900000000000001E-2</v>
      </c>
      <c r="H13" s="122" t="s">
        <v>252</v>
      </c>
    </row>
    <row r="14" spans="1:10" x14ac:dyDescent="0.2">
      <c r="A14" s="1">
        <v>8</v>
      </c>
      <c r="E14" s="122" t="s">
        <v>41</v>
      </c>
      <c r="H14" s="122">
        <v>0.99019000000000001</v>
      </c>
      <c r="I14" s="122" t="s">
        <v>253</v>
      </c>
    </row>
    <row r="15" spans="1:10" x14ac:dyDescent="0.2">
      <c r="A15" s="1">
        <v>9</v>
      </c>
      <c r="E15" s="211" t="s">
        <v>42</v>
      </c>
      <c r="H15" s="211" t="s">
        <v>254</v>
      </c>
      <c r="I15" s="211" t="s">
        <v>255</v>
      </c>
      <c r="J15" s="122"/>
    </row>
    <row r="16" spans="1:10" x14ac:dyDescent="0.2">
      <c r="A16" s="1" t="s">
        <v>43</v>
      </c>
      <c r="E16" s="122" t="s">
        <v>44</v>
      </c>
      <c r="F16" s="122"/>
      <c r="G16" s="122"/>
      <c r="H16" s="122" t="s">
        <v>256</v>
      </c>
      <c r="I16" s="122" t="s">
        <v>257</v>
      </c>
    </row>
    <row r="17" spans="1:10" x14ac:dyDescent="0.2">
      <c r="A17" s="1">
        <v>10</v>
      </c>
      <c r="B17" s="1" t="s">
        <v>45</v>
      </c>
      <c r="C17" s="1" t="s">
        <v>258</v>
      </c>
      <c r="D17" s="55">
        <v>27325813.916896179</v>
      </c>
      <c r="E17" s="79">
        <f t="shared" ref="E17:E39" si="0">D17/$D$43</f>
        <v>1.2953478613813898</v>
      </c>
      <c r="G17" s="1" t="s">
        <v>46</v>
      </c>
      <c r="H17" s="57"/>
      <c r="I17" s="57"/>
    </row>
    <row r="18" spans="1:10" x14ac:dyDescent="0.2">
      <c r="A18" s="1" t="s">
        <v>47</v>
      </c>
      <c r="B18" s="1" t="s">
        <v>48</v>
      </c>
      <c r="D18" s="57">
        <v>2326384.0720799998</v>
      </c>
      <c r="E18" s="79">
        <f t="shared" si="0"/>
        <v>0.11027948304431857</v>
      </c>
      <c r="G18" s="1" t="s">
        <v>46</v>
      </c>
      <c r="H18" s="57"/>
      <c r="I18" s="57"/>
    </row>
    <row r="19" spans="1:10" x14ac:dyDescent="0.2">
      <c r="A19" s="1">
        <v>11</v>
      </c>
      <c r="B19" s="1" t="s">
        <v>49</v>
      </c>
      <c r="C19" s="1" t="s">
        <v>258</v>
      </c>
      <c r="D19" s="57">
        <v>9388195.1122073121</v>
      </c>
      <c r="E19" s="79">
        <f t="shared" si="0"/>
        <v>0.44503627587500866</v>
      </c>
      <c r="F19" s="1" t="s">
        <v>50</v>
      </c>
      <c r="H19" s="57">
        <f>E19*D43</f>
        <v>9388195.1122073121</v>
      </c>
      <c r="I19" s="57">
        <f>H19/12</f>
        <v>782349.59268394264</v>
      </c>
    </row>
    <row r="20" spans="1:10" x14ac:dyDescent="0.2">
      <c r="A20" s="1">
        <v>12</v>
      </c>
      <c r="B20" s="1" t="s">
        <v>51</v>
      </c>
      <c r="C20" s="1" t="s">
        <v>258</v>
      </c>
      <c r="D20" s="57">
        <v>218942357.45951051</v>
      </c>
      <c r="E20" s="79">
        <f t="shared" si="0"/>
        <v>10.378703279012534</v>
      </c>
      <c r="F20" s="1" t="s">
        <v>50</v>
      </c>
      <c r="H20" s="57">
        <f>E20*D43/H14</f>
        <v>221111460.89084974</v>
      </c>
      <c r="I20" s="57">
        <f>H20/12</f>
        <v>18425955.074237477</v>
      </c>
      <c r="J20" s="23"/>
    </row>
    <row r="21" spans="1:10" x14ac:dyDescent="0.2">
      <c r="A21" s="1">
        <v>13</v>
      </c>
      <c r="B21" s="1" t="s">
        <v>52</v>
      </c>
      <c r="D21" s="57">
        <v>95199546.121719778</v>
      </c>
      <c r="E21" s="79">
        <f t="shared" si="0"/>
        <v>4.5128217899851562</v>
      </c>
      <c r="G21" s="1" t="s">
        <v>46</v>
      </c>
      <c r="H21" s="57"/>
      <c r="I21" s="57"/>
    </row>
    <row r="22" spans="1:10" x14ac:dyDescent="0.2">
      <c r="A22" s="1">
        <v>14</v>
      </c>
      <c r="B22" s="1" t="s">
        <v>53</v>
      </c>
      <c r="D22" s="57">
        <v>389511954.93561924</v>
      </c>
      <c r="E22" s="79">
        <f t="shared" si="0"/>
        <v>18.464353133004455</v>
      </c>
      <c r="G22" s="1" t="s">
        <v>46</v>
      </c>
      <c r="H22" s="57"/>
      <c r="I22" s="57"/>
    </row>
    <row r="23" spans="1:10" x14ac:dyDescent="0.2">
      <c r="A23" s="1">
        <v>15</v>
      </c>
      <c r="B23" s="1" t="s">
        <v>54</v>
      </c>
      <c r="D23" s="57">
        <v>6523447.0325799994</v>
      </c>
      <c r="E23" s="79">
        <f t="shared" si="0"/>
        <v>0.30923628434951628</v>
      </c>
      <c r="F23" s="1" t="s">
        <v>50</v>
      </c>
      <c r="H23" s="57">
        <f>E23*$D$43/$H$14</f>
        <v>6588076.0587160029</v>
      </c>
      <c r="I23" s="57">
        <f>H23/12</f>
        <v>549006.33822633361</v>
      </c>
    </row>
    <row r="24" spans="1:10" x14ac:dyDescent="0.2">
      <c r="A24" s="1" t="s">
        <v>55</v>
      </c>
      <c r="B24" s="1" t="s">
        <v>56</v>
      </c>
      <c r="D24" s="57">
        <v>7402046.5420037992</v>
      </c>
      <c r="E24" s="79">
        <f t="shared" si="0"/>
        <v>0.35088525403817938</v>
      </c>
      <c r="F24" s="1" t="s">
        <v>50</v>
      </c>
      <c r="H24" s="57">
        <f>E24*$D$43/$H$14</f>
        <v>7475380.0199999996</v>
      </c>
      <c r="I24" s="57">
        <f>H24/12</f>
        <v>622948.33499999996</v>
      </c>
    </row>
    <row r="25" spans="1:10" x14ac:dyDescent="0.2">
      <c r="A25" s="1" t="s">
        <v>57</v>
      </c>
      <c r="B25" s="1" t="s">
        <v>58</v>
      </c>
      <c r="D25" s="57">
        <v>2692722.5945816152</v>
      </c>
      <c r="E25" s="79">
        <f t="shared" si="0"/>
        <v>0.12764532704469322</v>
      </c>
      <c r="F25" s="1" t="s">
        <v>50</v>
      </c>
      <c r="H25" s="57">
        <f>E25*$D$43/$H$14</f>
        <v>2719399.9076759159</v>
      </c>
      <c r="I25" s="57">
        <f>H25/12</f>
        <v>226616.658972993</v>
      </c>
    </row>
    <row r="26" spans="1:10" x14ac:dyDescent="0.2">
      <c r="A26" s="1" t="s">
        <v>59</v>
      </c>
      <c r="B26" s="1" t="s">
        <v>60</v>
      </c>
      <c r="D26" s="57">
        <v>1732919.8033689763</v>
      </c>
      <c r="E26" s="79">
        <f t="shared" si="0"/>
        <v>8.2147011908453763E-2</v>
      </c>
      <c r="F26" s="1" t="s">
        <v>50</v>
      </c>
      <c r="H26" s="57">
        <f>E26*$D$43/$H$14</f>
        <v>1750088.1682999993</v>
      </c>
      <c r="I26" s="57">
        <f>H26/12</f>
        <v>145840.68069166661</v>
      </c>
    </row>
    <row r="27" spans="1:10" x14ac:dyDescent="0.2">
      <c r="A27" s="1" t="s">
        <v>61</v>
      </c>
      <c r="B27" s="1" t="s">
        <v>62</v>
      </c>
      <c r="D27" s="57">
        <v>1955229.1839019</v>
      </c>
      <c r="E27" s="79">
        <f t="shared" si="0"/>
        <v>9.2685324930496527E-2</v>
      </c>
      <c r="F27" s="1" t="s">
        <v>50</v>
      </c>
      <c r="H27" s="57">
        <f>E27*$D$43/$H$14</f>
        <v>1974600.01</v>
      </c>
      <c r="I27" s="57">
        <f>H27/12</f>
        <v>164550.00083333332</v>
      </c>
      <c r="J27" s="23"/>
    </row>
    <row r="28" spans="1:10" x14ac:dyDescent="0.2">
      <c r="A28" s="1">
        <v>16</v>
      </c>
      <c r="B28" s="1" t="s">
        <v>63</v>
      </c>
      <c r="D28" s="57">
        <v>166825562.15201887</v>
      </c>
      <c r="E28" s="79">
        <f t="shared" si="0"/>
        <v>7.9081682915123688</v>
      </c>
      <c r="G28" s="1" t="s">
        <v>46</v>
      </c>
      <c r="H28" s="57"/>
      <c r="I28" s="57"/>
    </row>
    <row r="29" spans="1:10" x14ac:dyDescent="0.2">
      <c r="A29" s="1">
        <v>17</v>
      </c>
      <c r="B29" s="1" t="s">
        <v>64</v>
      </c>
      <c r="D29" s="57">
        <v>106375889.21137141</v>
      </c>
      <c r="E29" s="79">
        <f t="shared" si="0"/>
        <v>5.0426231039834661</v>
      </c>
      <c r="G29" s="1" t="s">
        <v>46</v>
      </c>
      <c r="H29" s="57"/>
      <c r="I29" s="57"/>
    </row>
    <row r="30" spans="1:10" x14ac:dyDescent="0.2">
      <c r="A30" s="1">
        <v>18</v>
      </c>
      <c r="B30" s="1" t="s">
        <v>65</v>
      </c>
      <c r="D30" s="57">
        <v>-6685935.3372543128</v>
      </c>
      <c r="E30" s="79">
        <f t="shared" si="0"/>
        <v>-0.31693885008459272</v>
      </c>
      <c r="G30" s="1" t="s">
        <v>46</v>
      </c>
      <c r="H30" s="57"/>
      <c r="I30" s="57"/>
    </row>
    <row r="31" spans="1:10" x14ac:dyDescent="0.2">
      <c r="A31" s="1">
        <v>19</v>
      </c>
      <c r="B31" s="1" t="s">
        <v>66</v>
      </c>
      <c r="D31" s="57">
        <v>116299220.08239067</v>
      </c>
      <c r="E31" s="79">
        <f t="shared" si="0"/>
        <v>5.5130268570298373</v>
      </c>
      <c r="F31" s="1" t="s">
        <v>50</v>
      </c>
      <c r="H31" s="57">
        <f>E31*$D$43/$H$14</f>
        <v>117451418.49785462</v>
      </c>
      <c r="I31" s="57">
        <f>H31/12</f>
        <v>9787618.2081545517</v>
      </c>
    </row>
    <row r="32" spans="1:10" x14ac:dyDescent="0.2">
      <c r="A32" s="1" t="s">
        <v>67</v>
      </c>
      <c r="B32" s="1" t="s">
        <v>68</v>
      </c>
      <c r="D32" s="57">
        <v>1320253.3333333333</v>
      </c>
      <c r="E32" s="79">
        <f t="shared" si="0"/>
        <v>6.2585046396643154E-2</v>
      </c>
      <c r="G32" s="1" t="s">
        <v>46</v>
      </c>
      <c r="H32" s="57"/>
      <c r="I32" s="57"/>
    </row>
    <row r="33" spans="1:10" x14ac:dyDescent="0.2">
      <c r="A33" s="1">
        <v>20</v>
      </c>
      <c r="B33" s="1" t="s">
        <v>69</v>
      </c>
      <c r="D33" s="57">
        <v>-29085180.617505684</v>
      </c>
      <c r="E33" s="79">
        <f t="shared" si="0"/>
        <v>-1.3787485571466129</v>
      </c>
      <c r="G33" s="1" t="s">
        <v>46</v>
      </c>
      <c r="H33" s="57"/>
      <c r="I33" s="57"/>
    </row>
    <row r="34" spans="1:10" x14ac:dyDescent="0.2">
      <c r="A34" s="1">
        <v>21</v>
      </c>
      <c r="B34" s="1" t="s">
        <v>259</v>
      </c>
      <c r="D34" s="57">
        <v>-5342456.3775891997</v>
      </c>
      <c r="E34" s="79">
        <f t="shared" si="0"/>
        <v>-0.25325282036538099</v>
      </c>
      <c r="G34" s="1" t="s">
        <v>46</v>
      </c>
      <c r="H34" s="57"/>
      <c r="I34" s="57"/>
    </row>
    <row r="35" spans="1:10" x14ac:dyDescent="0.2">
      <c r="A35" s="1">
        <v>22</v>
      </c>
      <c r="B35" s="1" t="s">
        <v>71</v>
      </c>
      <c r="D35" s="57">
        <v>926059.73073219997</v>
      </c>
      <c r="E35" s="79">
        <f t="shared" si="0"/>
        <v>4.3898765298026846E-2</v>
      </c>
      <c r="F35" s="1" t="s">
        <v>50</v>
      </c>
      <c r="H35" s="57">
        <f>E35*$D$43/$H$14</f>
        <v>935234.38</v>
      </c>
      <c r="I35" s="57">
        <f>H35/12</f>
        <v>77936.198333333334</v>
      </c>
    </row>
    <row r="36" spans="1:10" x14ac:dyDescent="0.2">
      <c r="A36" s="1">
        <v>23</v>
      </c>
      <c r="B36" s="1" t="s">
        <v>72</v>
      </c>
      <c r="C36" s="1" t="s">
        <v>37</v>
      </c>
      <c r="D36" s="57">
        <v>111561171.9863264</v>
      </c>
      <c r="E36" s="79">
        <f t="shared" si="0"/>
        <v>5.2884252957726225</v>
      </c>
      <c r="F36" s="1" t="s">
        <v>50</v>
      </c>
      <c r="H36" s="57">
        <f>E36*$D$43/$H$14</f>
        <v>112666429.66130379</v>
      </c>
      <c r="I36" s="57">
        <f>H36/12</f>
        <v>9388869.1384419817</v>
      </c>
    </row>
    <row r="37" spans="1:10" x14ac:dyDescent="0.2">
      <c r="A37" s="1">
        <v>24</v>
      </c>
      <c r="B37" s="1" t="s">
        <v>73</v>
      </c>
      <c r="D37" s="57">
        <v>4204776.2634999994</v>
      </c>
      <c r="E37" s="79">
        <f t="shared" si="0"/>
        <v>0.19932244130317259</v>
      </c>
      <c r="F37" s="1" t="s">
        <v>50</v>
      </c>
      <c r="H37" s="57">
        <f>E37*D43</f>
        <v>4204776.2634999994</v>
      </c>
      <c r="I37" s="57">
        <f>H37/12</f>
        <v>350398.02195833327</v>
      </c>
    </row>
    <row r="38" spans="1:10" x14ac:dyDescent="0.2">
      <c r="A38" s="1">
        <v>25</v>
      </c>
      <c r="B38" s="1" t="s">
        <v>74</v>
      </c>
      <c r="D38" s="57">
        <v>31968945.399459153</v>
      </c>
      <c r="E38" s="79">
        <f t="shared" si="0"/>
        <v>1.5154500129345652</v>
      </c>
      <c r="G38" s="1" t="s">
        <v>46</v>
      </c>
      <c r="H38" s="57"/>
      <c r="I38" s="57"/>
    </row>
    <row r="39" spans="1:10" x14ac:dyDescent="0.2">
      <c r="A39" s="1">
        <v>26</v>
      </c>
      <c r="B39" s="1" t="s">
        <v>75</v>
      </c>
      <c r="D39" s="57">
        <v>526847.0714766006</v>
      </c>
      <c r="E39" s="79">
        <f t="shared" si="0"/>
        <v>2.4974561760090452E-2</v>
      </c>
      <c r="G39" s="1" t="s">
        <v>46</v>
      </c>
      <c r="J39" s="130"/>
    </row>
    <row r="40" spans="1:10" x14ac:dyDescent="0.2">
      <c r="A40" s="1">
        <v>27</v>
      </c>
      <c r="B40" s="1" t="s">
        <v>76</v>
      </c>
      <c r="D40" s="61">
        <v>1261895769.6727285</v>
      </c>
      <c r="E40" s="212">
        <f>SUM(E17:E39)</f>
        <v>59.818675172968405</v>
      </c>
      <c r="F40" s="1" t="s">
        <v>77</v>
      </c>
      <c r="H40" s="61">
        <f>SUM(H17:H39)</f>
        <v>486265058.97040737</v>
      </c>
      <c r="I40" s="61">
        <f>SUM(I19:I37)</f>
        <v>40522088.247533947</v>
      </c>
      <c r="J40" s="213"/>
    </row>
    <row r="41" spans="1:10" x14ac:dyDescent="0.2">
      <c r="A41" s="1">
        <v>28</v>
      </c>
      <c r="B41" s="1" t="s">
        <v>78</v>
      </c>
      <c r="D41" s="1">
        <v>0.95437899999999998</v>
      </c>
    </row>
    <row r="42" spans="1:10" x14ac:dyDescent="0.2">
      <c r="A42" s="1">
        <v>29</v>
      </c>
      <c r="D42" s="61">
        <v>1322216613.8114192</v>
      </c>
    </row>
    <row r="43" spans="1:10" x14ac:dyDescent="0.2">
      <c r="A43" s="1">
        <v>30</v>
      </c>
      <c r="B43" s="1" t="s">
        <v>260</v>
      </c>
      <c r="D43" s="57">
        <v>21095348</v>
      </c>
      <c r="E43" s="1" t="s">
        <v>261</v>
      </c>
    </row>
    <row r="44" spans="1:10" x14ac:dyDescent="0.2">
      <c r="A44" s="1">
        <v>31</v>
      </c>
    </row>
    <row r="45" spans="1:10" x14ac:dyDescent="0.2">
      <c r="A45" s="1">
        <v>32</v>
      </c>
      <c r="D45" s="1" t="s">
        <v>80</v>
      </c>
      <c r="E45" s="1" t="s">
        <v>81</v>
      </c>
    </row>
    <row r="46" spans="1:10" x14ac:dyDescent="0.2">
      <c r="A46" s="1">
        <v>33</v>
      </c>
      <c r="D46" s="1" t="s">
        <v>82</v>
      </c>
      <c r="E46" s="1" t="s">
        <v>82</v>
      </c>
    </row>
    <row r="47" spans="1:10" x14ac:dyDescent="0.2">
      <c r="A47" s="1">
        <v>34</v>
      </c>
      <c r="B47" s="1" t="s">
        <v>83</v>
      </c>
      <c r="D47" s="1" t="s">
        <v>84</v>
      </c>
    </row>
    <row r="48" spans="1:10" x14ac:dyDescent="0.2">
      <c r="A48" s="1">
        <v>35</v>
      </c>
      <c r="B48" s="1" t="s">
        <v>85</v>
      </c>
      <c r="D48" s="79">
        <f>E40</f>
        <v>59.818675172968405</v>
      </c>
      <c r="E48" s="79">
        <v>62.678113383643613</v>
      </c>
    </row>
    <row r="49" spans="1:8" x14ac:dyDescent="0.2">
      <c r="A49" s="1">
        <v>36</v>
      </c>
      <c r="B49" s="1" t="s">
        <v>86</v>
      </c>
      <c r="C49" s="1" t="s">
        <v>258</v>
      </c>
      <c r="D49" s="79">
        <f>SUMIF($F$17:$F$39,"(a)",E17:E39)</f>
        <v>22.83101211656254</v>
      </c>
      <c r="E49" s="79">
        <v>23.922374776228878</v>
      </c>
    </row>
    <row r="50" spans="1:8" x14ac:dyDescent="0.2">
      <c r="A50" s="1">
        <v>37</v>
      </c>
      <c r="B50" s="1" t="s">
        <v>87</v>
      </c>
      <c r="D50" s="79">
        <f>E40</f>
        <v>59.818675172968405</v>
      </c>
      <c r="E50" s="79">
        <v>62.678113383643613</v>
      </c>
    </row>
    <row r="51" spans="1:8" x14ac:dyDescent="0.2">
      <c r="A51" s="1">
        <v>38</v>
      </c>
      <c r="B51" s="1" t="s">
        <v>88</v>
      </c>
      <c r="D51" s="79">
        <f>SUMIF($G$17:$G$39,"(c)",E17:E39)</f>
        <v>36.987663056405864</v>
      </c>
      <c r="E51" s="79">
        <v>38.755738607414735</v>
      </c>
    </row>
    <row r="52" spans="1:8" x14ac:dyDescent="0.2">
      <c r="A52" s="1">
        <v>39</v>
      </c>
    </row>
    <row r="53" spans="1:8" x14ac:dyDescent="0.2">
      <c r="A53" s="1">
        <v>40</v>
      </c>
      <c r="B53" s="1" t="s">
        <v>89</v>
      </c>
      <c r="H53" s="1" t="s">
        <v>37</v>
      </c>
    </row>
  </sheetData>
  <mergeCells count="2">
    <mergeCell ref="A2:F2"/>
    <mergeCell ref="A4:E4"/>
  </mergeCells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zoomScaleNormal="100" workbookViewId="0">
      <selection activeCell="H40" sqref="H40"/>
    </sheetView>
  </sheetViews>
  <sheetFormatPr defaultRowHeight="12.75" outlineLevelCol="1" x14ac:dyDescent="0.2"/>
  <cols>
    <col min="1" max="1" width="4.7109375" style="1" customWidth="1"/>
    <col min="2" max="2" width="6.5703125" style="1" customWidth="1"/>
    <col min="3" max="3" width="45.85546875" style="1" customWidth="1"/>
    <col min="4" max="4" width="13" style="1" customWidth="1"/>
    <col min="5" max="15" width="9.140625" style="1" hidden="1" customWidth="1" outlineLevel="1"/>
    <col min="16" max="16" width="13.140625" style="1" bestFit="1" customWidth="1" collapsed="1"/>
    <col min="17" max="17" width="12.42578125" style="1" customWidth="1"/>
    <col min="18" max="18" width="9.140625" style="1"/>
    <col min="19" max="19" width="12.5703125" style="1" customWidth="1"/>
    <col min="20" max="20" width="14.7109375" style="1" customWidth="1"/>
    <col min="21" max="16384" width="9.140625" style="1"/>
  </cols>
  <sheetData>
    <row r="1" spans="1:20" x14ac:dyDescent="0.2">
      <c r="T1" s="2"/>
    </row>
    <row r="2" spans="1:20" ht="18" x14ac:dyDescent="0.25">
      <c r="A2" s="123" t="s">
        <v>262</v>
      </c>
      <c r="T2" s="206"/>
    </row>
    <row r="3" spans="1:20" x14ac:dyDescent="0.2">
      <c r="A3" s="155" t="s">
        <v>249</v>
      </c>
    </row>
    <row r="4" spans="1:20" x14ac:dyDescent="0.2">
      <c r="A4" s="1" t="s">
        <v>34</v>
      </c>
      <c r="B4" s="1" t="s">
        <v>263</v>
      </c>
    </row>
    <row r="5" spans="1:20" x14ac:dyDescent="0.2">
      <c r="A5" s="1">
        <v>3</v>
      </c>
      <c r="C5" s="1" t="s">
        <v>264</v>
      </c>
      <c r="D5" s="23">
        <v>790039875.78249991</v>
      </c>
    </row>
    <row r="6" spans="1:20" x14ac:dyDescent="0.2">
      <c r="A6" s="1">
        <v>4</v>
      </c>
      <c r="C6" s="1" t="s">
        <v>265</v>
      </c>
      <c r="D6" s="23">
        <v>-447378353</v>
      </c>
    </row>
    <row r="7" spans="1:20" x14ac:dyDescent="0.2">
      <c r="A7" s="1">
        <v>5</v>
      </c>
      <c r="C7" s="1" t="s">
        <v>266</v>
      </c>
      <c r="D7" s="203">
        <v>-84750941.5</v>
      </c>
    </row>
    <row r="8" spans="1:20" x14ac:dyDescent="0.2">
      <c r="A8" s="1">
        <v>6</v>
      </c>
      <c r="C8" s="1" t="s">
        <v>267</v>
      </c>
      <c r="D8" s="23">
        <v>257910581.28249991</v>
      </c>
    </row>
    <row r="9" spans="1:20" x14ac:dyDescent="0.2">
      <c r="A9" s="1">
        <v>7</v>
      </c>
      <c r="C9" s="1" t="s">
        <v>268</v>
      </c>
      <c r="D9" s="214">
        <v>6.6900000000000001E-2</v>
      </c>
    </row>
    <row r="10" spans="1:20" x14ac:dyDescent="0.2">
      <c r="A10" s="1">
        <v>8</v>
      </c>
      <c r="C10" s="1" t="s">
        <v>269</v>
      </c>
      <c r="D10" s="23">
        <v>17254217.887799244</v>
      </c>
      <c r="P10" s="1" t="s">
        <v>270</v>
      </c>
    </row>
    <row r="11" spans="1:20" x14ac:dyDescent="0.2">
      <c r="A11" s="1">
        <v>9</v>
      </c>
      <c r="C11" s="1" t="s">
        <v>271</v>
      </c>
      <c r="D11" s="23">
        <v>26544950.596614223</v>
      </c>
      <c r="P11" s="1" t="s">
        <v>272</v>
      </c>
    </row>
    <row r="12" spans="1:20" x14ac:dyDescent="0.2">
      <c r="A12" s="1">
        <v>10</v>
      </c>
      <c r="C12" s="1" t="s">
        <v>273</v>
      </c>
      <c r="D12" s="203">
        <v>56914091.748466678</v>
      </c>
    </row>
    <row r="13" spans="1:20" x14ac:dyDescent="0.2">
      <c r="A13" s="1">
        <v>11</v>
      </c>
      <c r="C13" s="1" t="s">
        <v>274</v>
      </c>
      <c r="D13" s="23">
        <v>83459042.345080897</v>
      </c>
      <c r="P13" s="1" t="s">
        <v>275</v>
      </c>
    </row>
    <row r="14" spans="1:20" x14ac:dyDescent="0.2">
      <c r="A14" s="1">
        <v>12</v>
      </c>
    </row>
    <row r="15" spans="1:20" x14ac:dyDescent="0.2">
      <c r="A15" s="1">
        <v>13</v>
      </c>
      <c r="B15" s="1" t="s">
        <v>276</v>
      </c>
    </row>
    <row r="16" spans="1:20" ht="24.95" customHeight="1" x14ac:dyDescent="0.2">
      <c r="A16" s="1">
        <v>14</v>
      </c>
      <c r="B16" s="1" t="s">
        <v>277</v>
      </c>
      <c r="C16" s="1" t="s">
        <v>278</v>
      </c>
      <c r="D16" s="215" t="s">
        <v>279</v>
      </c>
      <c r="E16" s="215" t="s">
        <v>280</v>
      </c>
      <c r="F16" s="215" t="s">
        <v>281</v>
      </c>
      <c r="G16" s="215" t="s">
        <v>282</v>
      </c>
      <c r="H16" s="215" t="s">
        <v>283</v>
      </c>
      <c r="I16" s="215" t="s">
        <v>284</v>
      </c>
      <c r="J16" s="215" t="s">
        <v>285</v>
      </c>
      <c r="K16" s="215" t="s">
        <v>286</v>
      </c>
      <c r="L16" s="215" t="s">
        <v>287</v>
      </c>
      <c r="M16" s="215" t="s">
        <v>288</v>
      </c>
      <c r="N16" s="215" t="s">
        <v>289</v>
      </c>
      <c r="O16" s="215" t="s">
        <v>290</v>
      </c>
      <c r="P16" s="215" t="s">
        <v>291</v>
      </c>
      <c r="Q16" s="215" t="s">
        <v>292</v>
      </c>
      <c r="R16" s="215" t="s">
        <v>293</v>
      </c>
      <c r="S16" s="215" t="s">
        <v>294</v>
      </c>
      <c r="T16" s="215" t="s">
        <v>295</v>
      </c>
    </row>
    <row r="17" spans="1:20" x14ac:dyDescent="0.2">
      <c r="A17" s="1">
        <v>15</v>
      </c>
      <c r="C17" s="1" t="s">
        <v>296</v>
      </c>
    </row>
    <row r="18" spans="1:20" x14ac:dyDescent="0.2">
      <c r="A18" s="1">
        <v>16</v>
      </c>
      <c r="B18" s="1" t="s">
        <v>297</v>
      </c>
      <c r="C18" s="1" t="s">
        <v>298</v>
      </c>
      <c r="D18" s="23">
        <v>8196</v>
      </c>
      <c r="E18" s="23">
        <v>8363</v>
      </c>
      <c r="F18" s="23">
        <v>8367</v>
      </c>
      <c r="G18" s="23">
        <v>8370</v>
      </c>
      <c r="H18" s="23">
        <v>8353</v>
      </c>
      <c r="I18" s="23">
        <v>8354</v>
      </c>
      <c r="J18" s="23">
        <v>8380</v>
      </c>
      <c r="K18" s="23">
        <v>8380</v>
      </c>
      <c r="L18" s="23">
        <v>8414</v>
      </c>
      <c r="M18" s="23">
        <v>8420</v>
      </c>
      <c r="N18" s="23">
        <v>8420</v>
      </c>
      <c r="O18" s="23">
        <v>8461</v>
      </c>
      <c r="P18" s="23">
        <v>8461</v>
      </c>
      <c r="Q18" s="23">
        <v>8384161</v>
      </c>
      <c r="R18" s="184">
        <v>1.7211978634475173E-2</v>
      </c>
      <c r="S18" s="23">
        <v>144308</v>
      </c>
      <c r="T18" s="23">
        <v>-5054546</v>
      </c>
    </row>
    <row r="19" spans="1:20" x14ac:dyDescent="0.2">
      <c r="A19" s="1">
        <v>17</v>
      </c>
      <c r="B19" s="1" t="s">
        <v>299</v>
      </c>
      <c r="C19" s="1" t="s">
        <v>300</v>
      </c>
      <c r="D19" s="23">
        <v>81834</v>
      </c>
      <c r="E19" s="23">
        <v>82170</v>
      </c>
      <c r="F19" s="23">
        <v>82170</v>
      </c>
      <c r="G19" s="23">
        <v>82187</v>
      </c>
      <c r="H19" s="23">
        <v>82370</v>
      </c>
      <c r="I19" s="23">
        <v>82581</v>
      </c>
      <c r="J19" s="23">
        <v>82946</v>
      </c>
      <c r="K19" s="23">
        <v>83612</v>
      </c>
      <c r="L19" s="23">
        <v>83954</v>
      </c>
      <c r="M19" s="23">
        <v>84188</v>
      </c>
      <c r="N19" s="23">
        <v>84188</v>
      </c>
      <c r="O19" s="23">
        <v>84751</v>
      </c>
      <c r="P19" s="23">
        <v>85501</v>
      </c>
      <c r="Q19" s="23">
        <v>83232112</v>
      </c>
      <c r="R19" s="184">
        <v>1.675437480187935E-2</v>
      </c>
      <c r="S19" s="23">
        <v>1394502</v>
      </c>
      <c r="T19" s="23">
        <v>-41844937</v>
      </c>
    </row>
    <row r="20" spans="1:20" x14ac:dyDescent="0.2">
      <c r="A20" s="1">
        <v>18</v>
      </c>
      <c r="B20" s="1" t="s">
        <v>301</v>
      </c>
      <c r="C20" s="1" t="s">
        <v>302</v>
      </c>
      <c r="D20" s="23">
        <v>30482</v>
      </c>
      <c r="E20" s="23">
        <v>30601</v>
      </c>
      <c r="F20" s="23">
        <v>30601</v>
      </c>
      <c r="G20" s="23">
        <v>30614</v>
      </c>
      <c r="H20" s="23">
        <v>30615</v>
      </c>
      <c r="I20" s="23">
        <v>30615</v>
      </c>
      <c r="J20" s="23">
        <v>30639</v>
      </c>
      <c r="K20" s="23">
        <v>30639</v>
      </c>
      <c r="L20" s="23">
        <v>30640</v>
      </c>
      <c r="M20" s="23">
        <v>30651</v>
      </c>
      <c r="N20" s="23">
        <v>30651</v>
      </c>
      <c r="O20" s="23">
        <v>30660</v>
      </c>
      <c r="P20" s="23">
        <v>31497</v>
      </c>
      <c r="Q20" s="23">
        <v>30659665</v>
      </c>
      <c r="R20" s="184">
        <v>2.3159320233929498E-2</v>
      </c>
      <c r="S20" s="23">
        <v>710057</v>
      </c>
      <c r="T20" s="23">
        <v>-10341158</v>
      </c>
    </row>
    <row r="21" spans="1:20" x14ac:dyDescent="0.2">
      <c r="A21" s="1">
        <v>19</v>
      </c>
      <c r="B21" s="1" t="s">
        <v>303</v>
      </c>
      <c r="C21" s="1" t="s">
        <v>304</v>
      </c>
      <c r="D21" s="23">
        <v>6053</v>
      </c>
      <c r="E21" s="23">
        <v>6053</v>
      </c>
      <c r="F21" s="23">
        <v>6053</v>
      </c>
      <c r="G21" s="23">
        <v>6053</v>
      </c>
      <c r="H21" s="23">
        <v>6053</v>
      </c>
      <c r="I21" s="23">
        <v>6053</v>
      </c>
      <c r="J21" s="23">
        <v>6053</v>
      </c>
      <c r="K21" s="23">
        <v>6053</v>
      </c>
      <c r="L21" s="23">
        <v>6053</v>
      </c>
      <c r="M21" s="23">
        <v>6111</v>
      </c>
      <c r="N21" s="23">
        <v>6111</v>
      </c>
      <c r="O21" s="23">
        <v>6108</v>
      </c>
      <c r="P21" s="23">
        <v>6108</v>
      </c>
      <c r="Q21" s="23">
        <v>6069701</v>
      </c>
      <c r="R21" s="184">
        <v>9.3136383489071366E-3</v>
      </c>
      <c r="S21" s="23">
        <v>56531</v>
      </c>
      <c r="T21" s="23">
        <v>-4540690</v>
      </c>
    </row>
    <row r="22" spans="1:20" x14ac:dyDescent="0.2">
      <c r="A22" s="1">
        <v>20</v>
      </c>
      <c r="B22" s="1" t="s">
        <v>305</v>
      </c>
      <c r="C22" s="1" t="s">
        <v>306</v>
      </c>
      <c r="D22" s="203">
        <v>837</v>
      </c>
      <c r="E22" s="203">
        <v>837</v>
      </c>
      <c r="F22" s="203">
        <v>837</v>
      </c>
      <c r="G22" s="203">
        <v>856</v>
      </c>
      <c r="H22" s="203">
        <v>856</v>
      </c>
      <c r="I22" s="203">
        <v>854</v>
      </c>
      <c r="J22" s="203">
        <v>863</v>
      </c>
      <c r="K22" s="203">
        <v>864</v>
      </c>
      <c r="L22" s="203">
        <v>867</v>
      </c>
      <c r="M22" s="203">
        <v>868</v>
      </c>
      <c r="N22" s="203">
        <v>868</v>
      </c>
      <c r="O22" s="203">
        <v>876</v>
      </c>
      <c r="P22" s="203">
        <v>871</v>
      </c>
      <c r="Q22" s="203">
        <v>858375</v>
      </c>
      <c r="R22" s="214">
        <v>2.2937527304499782E-2</v>
      </c>
      <c r="S22" s="203">
        <v>19689</v>
      </c>
      <c r="T22" s="203">
        <v>-306445</v>
      </c>
    </row>
    <row r="23" spans="1:20" x14ac:dyDescent="0.2">
      <c r="A23" s="1">
        <v>21</v>
      </c>
      <c r="C23" s="1" t="s">
        <v>307</v>
      </c>
      <c r="D23" s="23">
        <v>127402</v>
      </c>
      <c r="E23" s="23">
        <v>128024</v>
      </c>
      <c r="F23" s="23">
        <v>128028</v>
      </c>
      <c r="G23" s="23">
        <v>128080</v>
      </c>
      <c r="H23" s="23">
        <v>128247</v>
      </c>
      <c r="I23" s="23">
        <v>128457</v>
      </c>
      <c r="J23" s="23">
        <v>128881</v>
      </c>
      <c r="K23" s="23">
        <v>129548</v>
      </c>
      <c r="L23" s="23">
        <v>129928</v>
      </c>
      <c r="M23" s="23">
        <v>130238</v>
      </c>
      <c r="N23" s="23">
        <v>130238</v>
      </c>
      <c r="O23" s="23">
        <v>130856</v>
      </c>
      <c r="P23" s="23">
        <v>132438</v>
      </c>
      <c r="Q23" s="23">
        <v>129204014</v>
      </c>
      <c r="R23" s="184">
        <v>1.7999999999999999E-2</v>
      </c>
      <c r="S23" s="23">
        <v>2325087</v>
      </c>
      <c r="T23" s="23">
        <v>-62087776</v>
      </c>
    </row>
    <row r="24" spans="1:20" x14ac:dyDescent="0.2">
      <c r="A24" s="1">
        <v>22</v>
      </c>
      <c r="C24" s="1" t="s">
        <v>308</v>
      </c>
    </row>
    <row r="25" spans="1:20" x14ac:dyDescent="0.2">
      <c r="A25" s="1">
        <v>23</v>
      </c>
      <c r="B25" s="1" t="s">
        <v>297</v>
      </c>
      <c r="C25" s="1" t="s">
        <v>298</v>
      </c>
      <c r="D25" s="23">
        <v>3407</v>
      </c>
      <c r="E25" s="23">
        <v>3578</v>
      </c>
      <c r="F25" s="23">
        <v>3578</v>
      </c>
      <c r="G25" s="23">
        <v>3580</v>
      </c>
      <c r="H25" s="23">
        <v>3566</v>
      </c>
      <c r="I25" s="23">
        <v>3568</v>
      </c>
      <c r="J25" s="23">
        <v>3587</v>
      </c>
      <c r="K25" s="23">
        <v>3592</v>
      </c>
      <c r="L25" s="23">
        <v>3624</v>
      </c>
      <c r="M25" s="23">
        <v>3632</v>
      </c>
      <c r="N25" s="23">
        <v>3632</v>
      </c>
      <c r="O25" s="23">
        <v>3660</v>
      </c>
      <c r="P25" s="23">
        <v>3655</v>
      </c>
      <c r="Q25" s="23">
        <v>3593945</v>
      </c>
      <c r="R25" s="184">
        <v>1.2868032204165618E-2</v>
      </c>
      <c r="S25" s="23">
        <v>46247</v>
      </c>
      <c r="T25" s="23">
        <v>-1072377</v>
      </c>
    </row>
    <row r="26" spans="1:20" x14ac:dyDescent="0.2">
      <c r="A26" s="1">
        <v>24</v>
      </c>
      <c r="B26" s="1" t="s">
        <v>299</v>
      </c>
      <c r="C26" s="1" t="s">
        <v>300</v>
      </c>
      <c r="D26" s="23">
        <v>71101</v>
      </c>
      <c r="E26" s="23">
        <v>71243</v>
      </c>
      <c r="F26" s="23">
        <v>71243</v>
      </c>
      <c r="G26" s="23">
        <v>71236</v>
      </c>
      <c r="H26" s="23">
        <v>71256</v>
      </c>
      <c r="I26" s="23">
        <v>71262</v>
      </c>
      <c r="J26" s="23">
        <v>71273</v>
      </c>
      <c r="K26" s="23">
        <v>71306</v>
      </c>
      <c r="L26" s="23">
        <v>71348</v>
      </c>
      <c r="M26" s="23">
        <v>71408</v>
      </c>
      <c r="N26" s="23">
        <v>71408</v>
      </c>
      <c r="O26" s="23">
        <v>71570</v>
      </c>
      <c r="P26" s="23">
        <v>73217</v>
      </c>
      <c r="Q26" s="23">
        <v>71392628</v>
      </c>
      <c r="R26" s="184">
        <v>1.7459169593812964E-2</v>
      </c>
      <c r="S26" s="23">
        <v>1246456</v>
      </c>
      <c r="T26" s="23">
        <v>-33527346</v>
      </c>
    </row>
    <row r="27" spans="1:20" x14ac:dyDescent="0.2">
      <c r="A27" s="1">
        <v>25</v>
      </c>
      <c r="B27" s="1" t="s">
        <v>301</v>
      </c>
      <c r="C27" s="1" t="s">
        <v>302</v>
      </c>
      <c r="D27" s="23">
        <v>27424</v>
      </c>
      <c r="E27" s="23">
        <v>27449</v>
      </c>
      <c r="F27" s="23">
        <v>27449</v>
      </c>
      <c r="G27" s="23">
        <v>27447</v>
      </c>
      <c r="H27" s="23">
        <v>27447</v>
      </c>
      <c r="I27" s="23">
        <v>27447</v>
      </c>
      <c r="J27" s="23">
        <v>27447</v>
      </c>
      <c r="K27" s="23">
        <v>27448</v>
      </c>
      <c r="L27" s="23">
        <v>27448</v>
      </c>
      <c r="M27" s="23">
        <v>27452</v>
      </c>
      <c r="N27" s="23">
        <v>27452</v>
      </c>
      <c r="O27" s="23">
        <v>27452</v>
      </c>
      <c r="P27" s="23">
        <v>32687</v>
      </c>
      <c r="Q27" s="23">
        <v>27666095</v>
      </c>
      <c r="R27" s="184">
        <v>2.0118126537192908E-2</v>
      </c>
      <c r="S27" s="23">
        <v>556590</v>
      </c>
      <c r="T27" s="23">
        <v>-4694730</v>
      </c>
    </row>
    <row r="28" spans="1:20" x14ac:dyDescent="0.2">
      <c r="A28" s="1">
        <v>26</v>
      </c>
      <c r="B28" s="1" t="s">
        <v>303</v>
      </c>
      <c r="C28" s="1" t="s">
        <v>304</v>
      </c>
      <c r="D28" s="23">
        <v>3025</v>
      </c>
      <c r="E28" s="23">
        <v>3025</v>
      </c>
      <c r="F28" s="23">
        <v>3025</v>
      </c>
      <c r="G28" s="23">
        <v>3025</v>
      </c>
      <c r="H28" s="23">
        <v>3025</v>
      </c>
      <c r="I28" s="23">
        <v>3025</v>
      </c>
      <c r="J28" s="23">
        <v>3025</v>
      </c>
      <c r="K28" s="23">
        <v>3025</v>
      </c>
      <c r="L28" s="23">
        <v>3025</v>
      </c>
      <c r="M28" s="23">
        <v>3025</v>
      </c>
      <c r="N28" s="23">
        <v>3025</v>
      </c>
      <c r="O28" s="23">
        <v>3080</v>
      </c>
      <c r="P28" s="23">
        <v>3080</v>
      </c>
      <c r="Q28" s="23">
        <v>3031727</v>
      </c>
      <c r="R28" s="184">
        <v>1.3609404804588277E-2</v>
      </c>
      <c r="S28" s="23">
        <v>41260</v>
      </c>
      <c r="T28" s="23">
        <v>-1377907</v>
      </c>
    </row>
    <row r="29" spans="1:20" x14ac:dyDescent="0.2">
      <c r="A29" s="1">
        <v>27</v>
      </c>
      <c r="B29" s="1" t="s">
        <v>305</v>
      </c>
      <c r="C29" s="1" t="s">
        <v>306</v>
      </c>
      <c r="D29" s="203">
        <v>959</v>
      </c>
      <c r="E29" s="203">
        <v>959</v>
      </c>
      <c r="F29" s="203">
        <v>959</v>
      </c>
      <c r="G29" s="203">
        <v>959</v>
      </c>
      <c r="H29" s="203">
        <v>959</v>
      </c>
      <c r="I29" s="203">
        <v>959</v>
      </c>
      <c r="J29" s="203">
        <v>959</v>
      </c>
      <c r="K29" s="203">
        <v>959</v>
      </c>
      <c r="L29" s="203">
        <v>959</v>
      </c>
      <c r="M29" s="203">
        <v>959</v>
      </c>
      <c r="N29" s="203">
        <v>959</v>
      </c>
      <c r="O29" s="203">
        <v>967</v>
      </c>
      <c r="P29" s="203">
        <v>960</v>
      </c>
      <c r="Q29" s="203">
        <v>959671</v>
      </c>
      <c r="R29" s="214">
        <v>2.383108377766964E-2</v>
      </c>
      <c r="S29" s="203">
        <v>22870</v>
      </c>
      <c r="T29" s="203">
        <v>-405916</v>
      </c>
    </row>
    <row r="30" spans="1:20" x14ac:dyDescent="0.2">
      <c r="A30" s="1">
        <v>28</v>
      </c>
      <c r="C30" s="1" t="s">
        <v>307</v>
      </c>
      <c r="D30" s="23">
        <v>105916</v>
      </c>
      <c r="E30" s="23">
        <v>106254</v>
      </c>
      <c r="F30" s="23">
        <v>106254</v>
      </c>
      <c r="G30" s="23">
        <v>106247</v>
      </c>
      <c r="H30" s="23">
        <v>106253</v>
      </c>
      <c r="I30" s="23">
        <v>106261</v>
      </c>
      <c r="J30" s="23">
        <v>106291</v>
      </c>
      <c r="K30" s="23">
        <v>106330</v>
      </c>
      <c r="L30" s="23">
        <v>106404</v>
      </c>
      <c r="M30" s="23">
        <v>106476</v>
      </c>
      <c r="N30" s="23">
        <v>106476</v>
      </c>
      <c r="O30" s="23">
        <v>106729</v>
      </c>
      <c r="P30" s="23">
        <v>113599</v>
      </c>
      <c r="Q30" s="23">
        <v>106644066</v>
      </c>
      <c r="R30" s="184">
        <v>1.7899999999999999E-2</v>
      </c>
      <c r="S30" s="23">
        <v>1913423</v>
      </c>
      <c r="T30" s="23">
        <v>-41078276</v>
      </c>
    </row>
    <row r="31" spans="1:20" x14ac:dyDescent="0.2">
      <c r="A31" s="1">
        <v>29</v>
      </c>
      <c r="C31" s="1" t="s">
        <v>309</v>
      </c>
    </row>
    <row r="32" spans="1:20" x14ac:dyDescent="0.2">
      <c r="A32" s="1">
        <v>30</v>
      </c>
      <c r="B32" s="1" t="s">
        <v>297</v>
      </c>
      <c r="C32" s="1" t="s">
        <v>298</v>
      </c>
      <c r="D32" s="23">
        <v>31062</v>
      </c>
      <c r="E32" s="23">
        <v>31062</v>
      </c>
      <c r="F32" s="23">
        <v>31062</v>
      </c>
      <c r="G32" s="23">
        <v>31062</v>
      </c>
      <c r="H32" s="23">
        <v>31062</v>
      </c>
      <c r="I32" s="23">
        <v>31062</v>
      </c>
      <c r="J32" s="23">
        <v>31062</v>
      </c>
      <c r="K32" s="23">
        <v>31062</v>
      </c>
      <c r="L32" s="23">
        <v>31062</v>
      </c>
      <c r="M32" s="23">
        <v>31062</v>
      </c>
      <c r="N32" s="23">
        <v>31062</v>
      </c>
      <c r="O32" s="23">
        <v>31062</v>
      </c>
      <c r="P32" s="23">
        <v>31131</v>
      </c>
      <c r="Q32" s="23">
        <v>31064969</v>
      </c>
      <c r="R32" s="184">
        <v>4.0145863335643442E-3</v>
      </c>
      <c r="S32" s="23">
        <v>124713</v>
      </c>
      <c r="T32" s="23">
        <v>-25374520</v>
      </c>
    </row>
    <row r="33" spans="1:20" x14ac:dyDescent="0.2">
      <c r="A33" s="1">
        <v>31</v>
      </c>
      <c r="B33" s="1" t="s">
        <v>299</v>
      </c>
      <c r="C33" s="1" t="s">
        <v>300</v>
      </c>
      <c r="D33" s="23">
        <v>6160</v>
      </c>
      <c r="E33" s="23">
        <v>6160</v>
      </c>
      <c r="F33" s="23">
        <v>6160</v>
      </c>
      <c r="G33" s="23">
        <v>6160</v>
      </c>
      <c r="H33" s="23">
        <v>6160</v>
      </c>
      <c r="I33" s="23">
        <v>6160</v>
      </c>
      <c r="J33" s="23">
        <v>6160</v>
      </c>
      <c r="K33" s="23">
        <v>6160</v>
      </c>
      <c r="L33" s="23">
        <v>6160</v>
      </c>
      <c r="M33" s="23">
        <v>6160</v>
      </c>
      <c r="N33" s="23">
        <v>6160</v>
      </c>
      <c r="O33" s="23">
        <v>6160</v>
      </c>
      <c r="P33" s="23">
        <v>6175</v>
      </c>
      <c r="Q33" s="23">
        <v>6160779</v>
      </c>
      <c r="R33" s="184">
        <v>1.2677292920262194E-2</v>
      </c>
      <c r="S33" s="23">
        <v>78102</v>
      </c>
      <c r="T33" s="23">
        <v>-5047871</v>
      </c>
    </row>
    <row r="34" spans="1:20" x14ac:dyDescent="0.2">
      <c r="A34" s="1">
        <v>32</v>
      </c>
      <c r="B34" s="1" t="s">
        <v>301</v>
      </c>
      <c r="C34" s="1" t="s">
        <v>302</v>
      </c>
      <c r="D34" s="23">
        <v>3821</v>
      </c>
      <c r="E34" s="23">
        <v>3821</v>
      </c>
      <c r="F34" s="23">
        <v>3821</v>
      </c>
      <c r="G34" s="23">
        <v>3821</v>
      </c>
      <c r="H34" s="23">
        <v>3821</v>
      </c>
      <c r="I34" s="23">
        <v>3821</v>
      </c>
      <c r="J34" s="23">
        <v>3821</v>
      </c>
      <c r="K34" s="23">
        <v>3821</v>
      </c>
      <c r="L34" s="23">
        <v>3821</v>
      </c>
      <c r="M34" s="23">
        <v>3821</v>
      </c>
      <c r="N34" s="23">
        <v>3821</v>
      </c>
      <c r="O34" s="23">
        <v>3821</v>
      </c>
      <c r="P34" s="23">
        <v>3821</v>
      </c>
      <c r="Q34" s="23">
        <v>3821241</v>
      </c>
      <c r="R34" s="184">
        <v>1.2401206833068106E-2</v>
      </c>
      <c r="S34" s="23">
        <v>47388</v>
      </c>
      <c r="T34" s="23">
        <v>-3429667</v>
      </c>
    </row>
    <row r="35" spans="1:20" x14ac:dyDescent="0.2">
      <c r="A35" s="1">
        <v>33</v>
      </c>
      <c r="B35" s="1" t="s">
        <v>303</v>
      </c>
      <c r="C35" s="1" t="s">
        <v>304</v>
      </c>
      <c r="D35" s="23">
        <v>2287</v>
      </c>
      <c r="E35" s="23">
        <v>2287</v>
      </c>
      <c r="F35" s="23">
        <v>2287</v>
      </c>
      <c r="G35" s="23">
        <v>2287</v>
      </c>
      <c r="H35" s="23">
        <v>2287</v>
      </c>
      <c r="I35" s="23">
        <v>2287</v>
      </c>
      <c r="J35" s="23">
        <v>2287</v>
      </c>
      <c r="K35" s="23">
        <v>2287</v>
      </c>
      <c r="L35" s="23">
        <v>2287</v>
      </c>
      <c r="M35" s="23">
        <v>2287</v>
      </c>
      <c r="N35" s="23">
        <v>2287</v>
      </c>
      <c r="O35" s="23">
        <v>2287</v>
      </c>
      <c r="P35" s="23">
        <v>2287</v>
      </c>
      <c r="Q35" s="23">
        <v>2286589</v>
      </c>
      <c r="R35" s="184">
        <v>1.1398637883764856E-2</v>
      </c>
      <c r="S35" s="23">
        <v>26064</v>
      </c>
      <c r="T35" s="23">
        <v>-1851039</v>
      </c>
    </row>
    <row r="36" spans="1:20" x14ac:dyDescent="0.2">
      <c r="A36" s="1">
        <v>34</v>
      </c>
      <c r="B36" s="1" t="s">
        <v>305</v>
      </c>
      <c r="C36" s="1" t="s">
        <v>306</v>
      </c>
      <c r="D36" s="203">
        <v>6206</v>
      </c>
      <c r="E36" s="203">
        <v>6206</v>
      </c>
      <c r="F36" s="203">
        <v>6206</v>
      </c>
      <c r="G36" s="203">
        <v>6206</v>
      </c>
      <c r="H36" s="203">
        <v>6206</v>
      </c>
      <c r="I36" s="203">
        <v>6206</v>
      </c>
      <c r="J36" s="203">
        <v>6206</v>
      </c>
      <c r="K36" s="203">
        <v>6206</v>
      </c>
      <c r="L36" s="203">
        <v>6206</v>
      </c>
      <c r="M36" s="203">
        <v>6206</v>
      </c>
      <c r="N36" s="203">
        <v>6206</v>
      </c>
      <c r="O36" s="203">
        <v>6206</v>
      </c>
      <c r="P36" s="203">
        <v>6206</v>
      </c>
      <c r="Q36" s="203">
        <v>6205597</v>
      </c>
      <c r="R36" s="214">
        <v>1.4000264599844301E-2</v>
      </c>
      <c r="S36" s="203">
        <v>86880</v>
      </c>
      <c r="T36" s="203">
        <v>-5048841</v>
      </c>
    </row>
    <row r="37" spans="1:20" x14ac:dyDescent="0.2">
      <c r="A37" s="1">
        <v>35</v>
      </c>
      <c r="C37" s="1" t="s">
        <v>307</v>
      </c>
      <c r="D37" s="23">
        <v>49536</v>
      </c>
      <c r="E37" s="23">
        <v>49536</v>
      </c>
      <c r="F37" s="23">
        <v>49536</v>
      </c>
      <c r="G37" s="23">
        <v>49536</v>
      </c>
      <c r="H37" s="23">
        <v>49536</v>
      </c>
      <c r="I37" s="23">
        <v>49536</v>
      </c>
      <c r="J37" s="23">
        <v>49536</v>
      </c>
      <c r="K37" s="23">
        <v>49536</v>
      </c>
      <c r="L37" s="23">
        <v>49536</v>
      </c>
      <c r="M37" s="23">
        <v>49536</v>
      </c>
      <c r="N37" s="23">
        <v>49536</v>
      </c>
      <c r="O37" s="23">
        <v>49536</v>
      </c>
      <c r="P37" s="23">
        <v>49620</v>
      </c>
      <c r="Q37" s="23">
        <v>49539175</v>
      </c>
      <c r="R37" s="184">
        <v>7.3000000000000001E-3</v>
      </c>
      <c r="S37" s="23">
        <v>363147</v>
      </c>
      <c r="T37" s="23">
        <v>-40751938</v>
      </c>
    </row>
    <row r="38" spans="1:20" x14ac:dyDescent="0.2">
      <c r="A38" s="1">
        <v>36</v>
      </c>
      <c r="C38" s="1" t="s">
        <v>310</v>
      </c>
    </row>
    <row r="39" spans="1:20" x14ac:dyDescent="0.2">
      <c r="A39" s="1">
        <v>37</v>
      </c>
      <c r="B39" s="1" t="s">
        <v>297</v>
      </c>
      <c r="C39" s="1" t="s">
        <v>298</v>
      </c>
      <c r="D39" s="23">
        <v>29084</v>
      </c>
      <c r="E39" s="23">
        <v>29140</v>
      </c>
      <c r="F39" s="23">
        <v>29147</v>
      </c>
      <c r="G39" s="23">
        <v>29141</v>
      </c>
      <c r="H39" s="23">
        <v>29136</v>
      </c>
      <c r="I39" s="23">
        <v>29154</v>
      </c>
      <c r="J39" s="23">
        <v>29170</v>
      </c>
      <c r="K39" s="23">
        <v>29174</v>
      </c>
      <c r="L39" s="23">
        <v>29209</v>
      </c>
      <c r="M39" s="23">
        <v>29229</v>
      </c>
      <c r="N39" s="23">
        <v>29229</v>
      </c>
      <c r="O39" s="23">
        <v>29244</v>
      </c>
      <c r="P39" s="23">
        <v>29246</v>
      </c>
      <c r="Q39" s="23">
        <v>29178119</v>
      </c>
      <c r="R39" s="184">
        <v>1.3294894026582042E-2</v>
      </c>
      <c r="S39" s="23">
        <v>387920</v>
      </c>
      <c r="T39" s="23">
        <v>-20354131</v>
      </c>
    </row>
    <row r="40" spans="1:20" x14ac:dyDescent="0.2">
      <c r="A40" s="1">
        <v>38</v>
      </c>
      <c r="B40" s="1" t="s">
        <v>299</v>
      </c>
      <c r="C40" s="1" t="s">
        <v>300</v>
      </c>
      <c r="D40" s="23">
        <v>129582</v>
      </c>
      <c r="E40" s="23">
        <v>129770</v>
      </c>
      <c r="F40" s="23">
        <v>129788</v>
      </c>
      <c r="G40" s="23">
        <v>130051</v>
      </c>
      <c r="H40" s="23">
        <v>130334</v>
      </c>
      <c r="I40" s="23">
        <v>130356</v>
      </c>
      <c r="J40" s="23">
        <v>130601</v>
      </c>
      <c r="K40" s="23">
        <v>130659</v>
      </c>
      <c r="L40" s="23">
        <v>130942</v>
      </c>
      <c r="M40" s="23">
        <v>131292</v>
      </c>
      <c r="N40" s="23">
        <v>131292</v>
      </c>
      <c r="O40" s="23">
        <v>131709</v>
      </c>
      <c r="P40" s="23">
        <v>132272</v>
      </c>
      <c r="Q40" s="23">
        <v>130643399</v>
      </c>
      <c r="R40" s="184">
        <v>1.4300232650866654E-2</v>
      </c>
      <c r="S40" s="23">
        <v>1868231</v>
      </c>
      <c r="T40" s="23">
        <v>-87445817</v>
      </c>
    </row>
    <row r="41" spans="1:20" x14ac:dyDescent="0.2">
      <c r="A41" s="1">
        <v>39</v>
      </c>
      <c r="B41" s="1" t="s">
        <v>301</v>
      </c>
      <c r="C41" s="1" t="s">
        <v>302</v>
      </c>
      <c r="D41" s="23">
        <v>40212</v>
      </c>
      <c r="E41" s="23">
        <v>40522</v>
      </c>
      <c r="F41" s="23">
        <v>40521</v>
      </c>
      <c r="G41" s="23">
        <v>40523</v>
      </c>
      <c r="H41" s="23">
        <v>40523</v>
      </c>
      <c r="I41" s="23">
        <v>40524</v>
      </c>
      <c r="J41" s="23">
        <v>40525</v>
      </c>
      <c r="K41" s="23">
        <v>40526</v>
      </c>
      <c r="L41" s="23">
        <v>40532</v>
      </c>
      <c r="M41" s="23">
        <v>40546</v>
      </c>
      <c r="N41" s="23">
        <v>40546</v>
      </c>
      <c r="O41" s="23">
        <v>40547</v>
      </c>
      <c r="P41" s="23">
        <v>42868</v>
      </c>
      <c r="Q41" s="23">
        <v>40614472</v>
      </c>
      <c r="R41" s="184">
        <v>1.7384419031718546E-2</v>
      </c>
      <c r="S41" s="23">
        <v>706059</v>
      </c>
      <c r="T41" s="23">
        <v>-13080284</v>
      </c>
    </row>
    <row r="42" spans="1:20" x14ac:dyDescent="0.2">
      <c r="A42" s="1">
        <v>40</v>
      </c>
      <c r="B42" s="1" t="s">
        <v>303</v>
      </c>
      <c r="C42" s="1" t="s">
        <v>304</v>
      </c>
      <c r="D42" s="23">
        <v>6444</v>
      </c>
      <c r="E42" s="23">
        <v>6444</v>
      </c>
      <c r="F42" s="23">
        <v>6444</v>
      </c>
      <c r="G42" s="23">
        <v>6444</v>
      </c>
      <c r="H42" s="23">
        <v>6444</v>
      </c>
      <c r="I42" s="23">
        <v>6444</v>
      </c>
      <c r="J42" s="23">
        <v>6457</v>
      </c>
      <c r="K42" s="23">
        <v>6512</v>
      </c>
      <c r="L42" s="23">
        <v>6510</v>
      </c>
      <c r="M42" s="23">
        <v>6497</v>
      </c>
      <c r="N42" s="23">
        <v>6497</v>
      </c>
      <c r="O42" s="23">
        <v>6501</v>
      </c>
      <c r="P42" s="23">
        <v>6489</v>
      </c>
      <c r="Q42" s="23">
        <v>6471957</v>
      </c>
      <c r="R42" s="184">
        <v>1.2790721569998071E-2</v>
      </c>
      <c r="S42" s="23">
        <v>82781</v>
      </c>
      <c r="T42" s="23">
        <v>-4244449</v>
      </c>
    </row>
    <row r="43" spans="1:20" x14ac:dyDescent="0.2">
      <c r="A43" s="1">
        <v>41</v>
      </c>
      <c r="B43" s="1" t="s">
        <v>305</v>
      </c>
      <c r="C43" s="1" t="s">
        <v>306</v>
      </c>
      <c r="D43" s="203">
        <v>791</v>
      </c>
      <c r="E43" s="203">
        <v>791</v>
      </c>
      <c r="F43" s="203">
        <v>791</v>
      </c>
      <c r="G43" s="203">
        <v>791</v>
      </c>
      <c r="H43" s="203">
        <v>791</v>
      </c>
      <c r="I43" s="203">
        <v>791</v>
      </c>
      <c r="J43" s="203">
        <v>791</v>
      </c>
      <c r="K43" s="203">
        <v>791</v>
      </c>
      <c r="L43" s="203">
        <v>791</v>
      </c>
      <c r="M43" s="203">
        <v>791</v>
      </c>
      <c r="N43" s="203">
        <v>791</v>
      </c>
      <c r="O43" s="203">
        <v>799</v>
      </c>
      <c r="P43" s="203">
        <v>791</v>
      </c>
      <c r="Q43" s="203">
        <v>791366</v>
      </c>
      <c r="R43" s="214">
        <v>2.013227760606344E-2</v>
      </c>
      <c r="S43" s="203">
        <v>15932</v>
      </c>
      <c r="T43" s="203">
        <v>-320075</v>
      </c>
    </row>
    <row r="44" spans="1:20" x14ac:dyDescent="0.2">
      <c r="A44" s="1">
        <v>42</v>
      </c>
      <c r="C44" s="1" t="s">
        <v>307</v>
      </c>
      <c r="D44" s="23">
        <v>206113</v>
      </c>
      <c r="E44" s="23">
        <v>206667</v>
      </c>
      <c r="F44" s="23">
        <v>206691</v>
      </c>
      <c r="G44" s="23">
        <v>206950</v>
      </c>
      <c r="H44" s="23">
        <v>207228</v>
      </c>
      <c r="I44" s="23">
        <v>207269</v>
      </c>
      <c r="J44" s="23">
        <v>207544</v>
      </c>
      <c r="K44" s="23">
        <v>207662</v>
      </c>
      <c r="L44" s="23">
        <v>207984</v>
      </c>
      <c r="M44" s="23">
        <v>208355</v>
      </c>
      <c r="N44" s="23">
        <v>208355</v>
      </c>
      <c r="O44" s="23">
        <v>208800</v>
      </c>
      <c r="P44" s="23">
        <v>211666</v>
      </c>
      <c r="Q44" s="23">
        <v>207699313</v>
      </c>
      <c r="R44" s="184">
        <v>1.47E-2</v>
      </c>
      <c r="S44" s="23">
        <v>3060923</v>
      </c>
      <c r="T44" s="23">
        <v>-125444756</v>
      </c>
    </row>
    <row r="45" spans="1:20" x14ac:dyDescent="0.2">
      <c r="A45" s="1">
        <v>43</v>
      </c>
      <c r="C45" s="1" t="s">
        <v>311</v>
      </c>
    </row>
    <row r="46" spans="1:20" x14ac:dyDescent="0.2">
      <c r="A46" s="1">
        <v>44</v>
      </c>
      <c r="B46" s="1" t="s">
        <v>297</v>
      </c>
      <c r="C46" s="1" t="s">
        <v>298</v>
      </c>
      <c r="D46" s="23">
        <v>27205</v>
      </c>
      <c r="E46" s="23">
        <v>27264</v>
      </c>
      <c r="F46" s="23">
        <v>27275</v>
      </c>
      <c r="G46" s="23">
        <v>27265</v>
      </c>
      <c r="H46" s="23">
        <v>27256</v>
      </c>
      <c r="I46" s="23">
        <v>27259</v>
      </c>
      <c r="J46" s="23">
        <v>27265</v>
      </c>
      <c r="K46" s="23">
        <v>27266</v>
      </c>
      <c r="L46" s="23">
        <v>27332</v>
      </c>
      <c r="M46" s="23">
        <v>27380</v>
      </c>
      <c r="N46" s="23">
        <v>27380</v>
      </c>
      <c r="O46" s="23">
        <v>27421</v>
      </c>
      <c r="P46" s="23">
        <v>27423</v>
      </c>
      <c r="Q46" s="23">
        <v>27306371</v>
      </c>
      <c r="R46" s="184">
        <v>1.4193610714510543E-2</v>
      </c>
      <c r="S46" s="23">
        <v>387576</v>
      </c>
      <c r="T46" s="23">
        <v>-18191032</v>
      </c>
    </row>
    <row r="47" spans="1:20" x14ac:dyDescent="0.2">
      <c r="A47" s="1">
        <v>45</v>
      </c>
      <c r="B47" s="1" t="s">
        <v>299</v>
      </c>
      <c r="C47" s="1" t="s">
        <v>300</v>
      </c>
      <c r="D47" s="23">
        <v>116083</v>
      </c>
      <c r="E47" s="23">
        <v>116355</v>
      </c>
      <c r="F47" s="23">
        <v>116485</v>
      </c>
      <c r="G47" s="23">
        <v>116777</v>
      </c>
      <c r="H47" s="23">
        <v>116846</v>
      </c>
      <c r="I47" s="23">
        <v>117041</v>
      </c>
      <c r="J47" s="23">
        <v>117379</v>
      </c>
      <c r="K47" s="23">
        <v>119043</v>
      </c>
      <c r="L47" s="23">
        <v>119365</v>
      </c>
      <c r="M47" s="23">
        <v>119440</v>
      </c>
      <c r="N47" s="23">
        <v>119440</v>
      </c>
      <c r="O47" s="23">
        <v>119729</v>
      </c>
      <c r="P47" s="23">
        <v>119867</v>
      </c>
      <c r="Q47" s="23">
        <v>117989635</v>
      </c>
      <c r="R47" s="184">
        <v>1.6326205263708121E-2</v>
      </c>
      <c r="S47" s="23">
        <v>1926323</v>
      </c>
      <c r="T47" s="23">
        <v>-71533921</v>
      </c>
    </row>
    <row r="48" spans="1:20" x14ac:dyDescent="0.2">
      <c r="A48" s="1">
        <v>46</v>
      </c>
      <c r="B48" s="1" t="s">
        <v>301</v>
      </c>
      <c r="C48" s="1" t="s">
        <v>302</v>
      </c>
      <c r="D48" s="23">
        <v>40132</v>
      </c>
      <c r="E48" s="23">
        <v>40596</v>
      </c>
      <c r="F48" s="23">
        <v>40599</v>
      </c>
      <c r="G48" s="23">
        <v>41759</v>
      </c>
      <c r="H48" s="23">
        <v>41810</v>
      </c>
      <c r="I48" s="23">
        <v>41873</v>
      </c>
      <c r="J48" s="23">
        <v>42029</v>
      </c>
      <c r="K48" s="23">
        <v>43550</v>
      </c>
      <c r="L48" s="23">
        <v>43382</v>
      </c>
      <c r="M48" s="23">
        <v>44499</v>
      </c>
      <c r="N48" s="23">
        <v>44499</v>
      </c>
      <c r="O48" s="23">
        <v>45858</v>
      </c>
      <c r="P48" s="23">
        <v>46881</v>
      </c>
      <c r="Q48" s="23">
        <v>42830033</v>
      </c>
      <c r="R48" s="184">
        <v>1.896918921355956E-2</v>
      </c>
      <c r="S48" s="23">
        <v>812451</v>
      </c>
      <c r="T48" s="23">
        <v>-19075914</v>
      </c>
    </row>
    <row r="49" spans="1:20" x14ac:dyDescent="0.2">
      <c r="A49" s="1">
        <v>47</v>
      </c>
      <c r="B49" s="1" t="s">
        <v>303</v>
      </c>
      <c r="C49" s="1" t="s">
        <v>304</v>
      </c>
      <c r="D49" s="23">
        <v>5742</v>
      </c>
      <c r="E49" s="23">
        <v>5783</v>
      </c>
      <c r="F49" s="23">
        <v>5784</v>
      </c>
      <c r="G49" s="23">
        <v>5784</v>
      </c>
      <c r="H49" s="23">
        <v>5818</v>
      </c>
      <c r="I49" s="23">
        <v>5819</v>
      </c>
      <c r="J49" s="23">
        <v>5821</v>
      </c>
      <c r="K49" s="23">
        <v>5930</v>
      </c>
      <c r="L49" s="23">
        <v>5907</v>
      </c>
      <c r="M49" s="23">
        <v>5895</v>
      </c>
      <c r="N49" s="23">
        <v>5895</v>
      </c>
      <c r="O49" s="23">
        <v>5915</v>
      </c>
      <c r="P49" s="23">
        <v>5911</v>
      </c>
      <c r="Q49" s="23">
        <v>5848060</v>
      </c>
      <c r="R49" s="184">
        <v>1.3923420758336953E-2</v>
      </c>
      <c r="S49" s="23">
        <v>81425</v>
      </c>
      <c r="T49" s="23">
        <v>-3563258</v>
      </c>
    </row>
    <row r="50" spans="1:20" x14ac:dyDescent="0.2">
      <c r="A50" s="1">
        <v>48</v>
      </c>
      <c r="B50" s="1" t="s">
        <v>305</v>
      </c>
      <c r="C50" s="1" t="s">
        <v>306</v>
      </c>
      <c r="D50" s="203">
        <v>918</v>
      </c>
      <c r="E50" s="203">
        <v>918</v>
      </c>
      <c r="F50" s="203">
        <v>925</v>
      </c>
      <c r="G50" s="203">
        <v>925</v>
      </c>
      <c r="H50" s="203">
        <v>925</v>
      </c>
      <c r="I50" s="203">
        <v>927</v>
      </c>
      <c r="J50" s="203">
        <v>932</v>
      </c>
      <c r="K50" s="203">
        <v>932</v>
      </c>
      <c r="L50" s="203">
        <v>936</v>
      </c>
      <c r="M50" s="203">
        <v>936</v>
      </c>
      <c r="N50" s="203">
        <v>936</v>
      </c>
      <c r="O50" s="203">
        <v>945</v>
      </c>
      <c r="P50" s="203">
        <v>938</v>
      </c>
      <c r="Q50" s="203">
        <v>930540</v>
      </c>
      <c r="R50" s="214">
        <v>1.9250112837707136E-2</v>
      </c>
      <c r="S50" s="203">
        <v>17913</v>
      </c>
      <c r="T50" s="203">
        <v>-362069</v>
      </c>
    </row>
    <row r="51" spans="1:20" x14ac:dyDescent="0.2">
      <c r="A51" s="1">
        <v>49</v>
      </c>
      <c r="C51" s="1" t="s">
        <v>307</v>
      </c>
      <c r="D51" s="23">
        <v>190080</v>
      </c>
      <c r="E51" s="23">
        <v>190916</v>
      </c>
      <c r="F51" s="23">
        <v>191068</v>
      </c>
      <c r="G51" s="23">
        <v>192510</v>
      </c>
      <c r="H51" s="23">
        <v>192655</v>
      </c>
      <c r="I51" s="23">
        <v>192919</v>
      </c>
      <c r="J51" s="23">
        <v>193426</v>
      </c>
      <c r="K51" s="23">
        <v>196721</v>
      </c>
      <c r="L51" s="23">
        <v>196922</v>
      </c>
      <c r="M51" s="23">
        <v>198150</v>
      </c>
      <c r="N51" s="23">
        <v>198150</v>
      </c>
      <c r="O51" s="23">
        <v>199868</v>
      </c>
      <c r="P51" s="23">
        <v>201020</v>
      </c>
      <c r="Q51" s="23">
        <v>194904639</v>
      </c>
      <c r="R51" s="184">
        <v>1.66E-2</v>
      </c>
      <c r="S51" s="23">
        <v>3225688</v>
      </c>
      <c r="T51" s="23">
        <v>-112726194</v>
      </c>
    </row>
    <row r="52" spans="1:20" x14ac:dyDescent="0.2">
      <c r="A52" s="1">
        <v>50</v>
      </c>
      <c r="C52" s="1" t="s">
        <v>312</v>
      </c>
      <c r="E52" s="1" t="s">
        <v>37</v>
      </c>
      <c r="F52" s="1" t="s">
        <v>37</v>
      </c>
      <c r="G52" s="1" t="s">
        <v>37</v>
      </c>
      <c r="H52" s="1" t="s">
        <v>37</v>
      </c>
      <c r="I52" s="1" t="s">
        <v>37</v>
      </c>
      <c r="J52" s="1" t="s">
        <v>37</v>
      </c>
      <c r="K52" s="1" t="s">
        <v>37</v>
      </c>
      <c r="L52" s="1" t="s">
        <v>37</v>
      </c>
    </row>
    <row r="53" spans="1:20" x14ac:dyDescent="0.2">
      <c r="A53" s="1">
        <v>51</v>
      </c>
      <c r="B53" s="1" t="s">
        <v>297</v>
      </c>
      <c r="C53" s="1" t="s">
        <v>298</v>
      </c>
      <c r="D53" s="23">
        <v>70392</v>
      </c>
      <c r="E53" s="23">
        <v>70392</v>
      </c>
      <c r="F53" s="23">
        <v>70392</v>
      </c>
      <c r="G53" s="23">
        <v>70392</v>
      </c>
      <c r="H53" s="23">
        <v>70392</v>
      </c>
      <c r="I53" s="23">
        <v>70392</v>
      </c>
      <c r="J53" s="23">
        <v>70392</v>
      </c>
      <c r="K53" s="23">
        <v>70392</v>
      </c>
      <c r="L53" s="23">
        <v>70392</v>
      </c>
      <c r="M53" s="23">
        <v>70392</v>
      </c>
      <c r="N53" s="23">
        <v>70392</v>
      </c>
      <c r="O53" s="23">
        <v>70392</v>
      </c>
      <c r="P53" s="23">
        <v>70407</v>
      </c>
      <c r="Q53" s="23">
        <v>70392983</v>
      </c>
      <c r="R53" s="184">
        <v>1.1293469407312942E-2</v>
      </c>
      <c r="S53" s="23">
        <v>794981</v>
      </c>
      <c r="T53" s="23">
        <v>-48874491</v>
      </c>
    </row>
    <row r="54" spans="1:20" x14ac:dyDescent="0.2">
      <c r="A54" s="1">
        <v>52</v>
      </c>
      <c r="B54" s="1" t="s">
        <v>299</v>
      </c>
      <c r="C54" s="1" t="s">
        <v>300</v>
      </c>
      <c r="D54" s="23">
        <v>14552</v>
      </c>
      <c r="E54" s="23">
        <v>14552</v>
      </c>
      <c r="F54" s="23">
        <v>14552</v>
      </c>
      <c r="G54" s="23">
        <v>14552</v>
      </c>
      <c r="H54" s="23">
        <v>14552</v>
      </c>
      <c r="I54" s="23">
        <v>14552</v>
      </c>
      <c r="J54" s="23">
        <v>14552</v>
      </c>
      <c r="K54" s="23">
        <v>14552</v>
      </c>
      <c r="L54" s="23">
        <v>14552</v>
      </c>
      <c r="M54" s="23">
        <v>14552</v>
      </c>
      <c r="N54" s="23">
        <v>14552</v>
      </c>
      <c r="O54" s="23">
        <v>14552</v>
      </c>
      <c r="P54" s="23">
        <v>15675</v>
      </c>
      <c r="Q54" s="23">
        <v>14599081</v>
      </c>
      <c r="R54" s="184">
        <v>1.4364465818088139E-2</v>
      </c>
      <c r="S54" s="23">
        <v>209708</v>
      </c>
      <c r="T54" s="23">
        <v>-8670811</v>
      </c>
    </row>
    <row r="55" spans="1:20" x14ac:dyDescent="0.2">
      <c r="A55" s="1">
        <v>53</v>
      </c>
      <c r="B55" s="1" t="s">
        <v>301</v>
      </c>
      <c r="C55" s="1" t="s">
        <v>302</v>
      </c>
      <c r="D55" s="23">
        <v>11</v>
      </c>
      <c r="E55" s="23">
        <v>11</v>
      </c>
      <c r="F55" s="23">
        <v>11</v>
      </c>
      <c r="G55" s="23">
        <v>11</v>
      </c>
      <c r="H55" s="23">
        <v>11</v>
      </c>
      <c r="I55" s="23">
        <v>11</v>
      </c>
      <c r="J55" s="23">
        <v>11</v>
      </c>
      <c r="K55" s="23">
        <v>11</v>
      </c>
      <c r="L55" s="23">
        <v>11</v>
      </c>
      <c r="M55" s="23">
        <v>11</v>
      </c>
      <c r="N55" s="23">
        <v>11</v>
      </c>
      <c r="O55" s="23">
        <v>11</v>
      </c>
      <c r="P55" s="23">
        <v>11</v>
      </c>
      <c r="Q55" s="23">
        <v>10515</v>
      </c>
      <c r="R55" s="184">
        <v>0.2659058487874465</v>
      </c>
      <c r="S55" s="23">
        <v>2796</v>
      </c>
      <c r="T55" s="23">
        <v>98503</v>
      </c>
    </row>
    <row r="56" spans="1:20" x14ac:dyDescent="0.2">
      <c r="A56" s="1">
        <v>54</v>
      </c>
      <c r="B56" s="1" t="s">
        <v>303</v>
      </c>
      <c r="C56" s="1" t="s">
        <v>304</v>
      </c>
      <c r="D56" s="23">
        <v>7550</v>
      </c>
      <c r="E56" s="23">
        <v>7550</v>
      </c>
      <c r="F56" s="23">
        <v>7550</v>
      </c>
      <c r="G56" s="23">
        <v>7550</v>
      </c>
      <c r="H56" s="23">
        <v>7550</v>
      </c>
      <c r="I56" s="23">
        <v>7550</v>
      </c>
      <c r="J56" s="23">
        <v>7550</v>
      </c>
      <c r="K56" s="23">
        <v>7550</v>
      </c>
      <c r="L56" s="23">
        <v>7550</v>
      </c>
      <c r="M56" s="23">
        <v>7550</v>
      </c>
      <c r="N56" s="23">
        <v>7550</v>
      </c>
      <c r="O56" s="23">
        <v>7550</v>
      </c>
      <c r="P56" s="23">
        <v>7645</v>
      </c>
      <c r="Q56" s="23">
        <v>7553954</v>
      </c>
      <c r="R56" s="184">
        <v>1.2725520965576439E-2</v>
      </c>
      <c r="S56" s="23">
        <v>96128</v>
      </c>
      <c r="T56" s="23">
        <v>-4983371</v>
      </c>
    </row>
    <row r="57" spans="1:20" x14ac:dyDescent="0.2">
      <c r="A57" s="1">
        <v>55</v>
      </c>
      <c r="B57" s="1" t="s">
        <v>305</v>
      </c>
      <c r="C57" s="1" t="s">
        <v>306</v>
      </c>
      <c r="D57" s="203">
        <v>4444</v>
      </c>
      <c r="E57" s="203">
        <v>4444</v>
      </c>
      <c r="F57" s="203">
        <v>4444</v>
      </c>
      <c r="G57" s="203">
        <v>4444</v>
      </c>
      <c r="H57" s="203">
        <v>4444</v>
      </c>
      <c r="I57" s="203">
        <v>4444</v>
      </c>
      <c r="J57" s="203">
        <v>4444</v>
      </c>
      <c r="K57" s="203">
        <v>4444</v>
      </c>
      <c r="L57" s="203">
        <v>4444</v>
      </c>
      <c r="M57" s="203">
        <v>4444</v>
      </c>
      <c r="N57" s="203">
        <v>4444</v>
      </c>
      <c r="O57" s="203">
        <v>4444</v>
      </c>
      <c r="P57" s="203">
        <v>4444</v>
      </c>
      <c r="Q57" s="203">
        <v>4444375</v>
      </c>
      <c r="R57" s="214">
        <v>1.630015468991703E-2</v>
      </c>
      <c r="S57" s="203">
        <v>72444</v>
      </c>
      <c r="T57" s="203">
        <v>-2675497</v>
      </c>
    </row>
    <row r="58" spans="1:20" x14ac:dyDescent="0.2">
      <c r="A58" s="1">
        <v>56</v>
      </c>
      <c r="C58" s="1" t="s">
        <v>307</v>
      </c>
      <c r="D58" s="23">
        <v>96949</v>
      </c>
      <c r="E58" s="23">
        <v>96949</v>
      </c>
      <c r="F58" s="23">
        <v>96949</v>
      </c>
      <c r="G58" s="23">
        <v>96949</v>
      </c>
      <c r="H58" s="23">
        <v>96949</v>
      </c>
      <c r="I58" s="23">
        <v>96949</v>
      </c>
      <c r="J58" s="23">
        <v>96949</v>
      </c>
      <c r="K58" s="23">
        <v>96949</v>
      </c>
      <c r="L58" s="23">
        <v>96949</v>
      </c>
      <c r="M58" s="23">
        <v>96949</v>
      </c>
      <c r="N58" s="23">
        <v>96949</v>
      </c>
      <c r="O58" s="23">
        <v>96949</v>
      </c>
      <c r="P58" s="23">
        <v>98182</v>
      </c>
      <c r="Q58" s="23">
        <v>97000908</v>
      </c>
      <c r="R58" s="184">
        <v>1.21E-2</v>
      </c>
      <c r="S58" s="23">
        <v>1176057</v>
      </c>
      <c r="T58" s="23">
        <v>-65105667</v>
      </c>
    </row>
    <row r="59" spans="1:20" x14ac:dyDescent="0.2">
      <c r="A59" s="1">
        <v>57</v>
      </c>
      <c r="C59" s="1" t="s">
        <v>313</v>
      </c>
    </row>
    <row r="60" spans="1:20" x14ac:dyDescent="0.2">
      <c r="A60" s="1">
        <v>58</v>
      </c>
      <c r="B60" s="1" t="s">
        <v>314</v>
      </c>
      <c r="C60" s="1" t="s">
        <v>315</v>
      </c>
      <c r="D60" s="203">
        <v>14385</v>
      </c>
      <c r="E60" s="203">
        <v>14385</v>
      </c>
      <c r="F60" s="203">
        <v>1167</v>
      </c>
      <c r="G60" s="203">
        <v>1167</v>
      </c>
      <c r="H60" s="203">
        <v>1167</v>
      </c>
      <c r="I60" s="203">
        <v>1167</v>
      </c>
      <c r="J60" s="203">
        <v>1167</v>
      </c>
      <c r="K60" s="203">
        <v>1167</v>
      </c>
      <c r="L60" s="203">
        <v>1167</v>
      </c>
      <c r="M60" s="203">
        <v>1167</v>
      </c>
      <c r="N60" s="203">
        <v>1167</v>
      </c>
      <c r="O60" s="203">
        <v>1167</v>
      </c>
      <c r="P60" s="203">
        <v>1167</v>
      </c>
      <c r="Q60" s="203">
        <v>2818900</v>
      </c>
      <c r="R60" s="214">
        <v>0</v>
      </c>
      <c r="S60" s="203">
        <v>41463.03</v>
      </c>
      <c r="T60" s="203">
        <v>-942152</v>
      </c>
    </row>
    <row r="61" spans="1:20" x14ac:dyDescent="0.2">
      <c r="A61" s="1">
        <v>59</v>
      </c>
      <c r="C61" s="1" t="s">
        <v>307</v>
      </c>
      <c r="D61" s="23">
        <v>14385</v>
      </c>
      <c r="E61" s="23">
        <v>14385</v>
      </c>
      <c r="F61" s="23">
        <v>1167</v>
      </c>
      <c r="G61" s="23">
        <v>1167</v>
      </c>
      <c r="H61" s="23">
        <v>1167</v>
      </c>
      <c r="I61" s="23">
        <v>1167</v>
      </c>
      <c r="J61" s="23">
        <v>1167</v>
      </c>
      <c r="K61" s="23">
        <v>1167</v>
      </c>
      <c r="L61" s="23">
        <v>1167</v>
      </c>
      <c r="M61" s="23">
        <v>1167</v>
      </c>
      <c r="N61" s="23">
        <v>1167</v>
      </c>
      <c r="O61" s="23">
        <v>1167</v>
      </c>
      <c r="P61" s="23">
        <v>1167</v>
      </c>
      <c r="Q61" s="23">
        <v>2818900</v>
      </c>
      <c r="R61" s="184">
        <v>0</v>
      </c>
      <c r="S61" s="23">
        <v>41463.03</v>
      </c>
      <c r="T61" s="23">
        <v>-942152</v>
      </c>
    </row>
    <row r="62" spans="1:20" x14ac:dyDescent="0.2">
      <c r="A62" s="1">
        <v>60</v>
      </c>
    </row>
    <row r="63" spans="1:20" x14ac:dyDescent="0.2">
      <c r="A63" s="1">
        <v>61</v>
      </c>
    </row>
    <row r="64" spans="1:20" x14ac:dyDescent="0.2">
      <c r="A64" s="1">
        <v>62</v>
      </c>
      <c r="C64" s="1" t="s">
        <v>316</v>
      </c>
    </row>
    <row r="65" spans="1:20" x14ac:dyDescent="0.2">
      <c r="A65" s="1">
        <v>63</v>
      </c>
      <c r="B65" s="1" t="s">
        <v>305</v>
      </c>
      <c r="C65" s="1" t="s">
        <v>317</v>
      </c>
      <c r="D65" s="203">
        <v>252</v>
      </c>
      <c r="E65" s="203">
        <v>252</v>
      </c>
      <c r="F65" s="203">
        <v>252</v>
      </c>
      <c r="G65" s="203">
        <v>252</v>
      </c>
      <c r="H65" s="203">
        <v>252</v>
      </c>
      <c r="I65" s="203">
        <v>252</v>
      </c>
      <c r="J65" s="203">
        <v>252</v>
      </c>
      <c r="K65" s="203">
        <v>252</v>
      </c>
      <c r="L65" s="203">
        <v>252</v>
      </c>
      <c r="M65" s="203">
        <v>252</v>
      </c>
      <c r="N65" s="203">
        <v>252</v>
      </c>
      <c r="O65" s="203">
        <v>252</v>
      </c>
      <c r="P65" s="203">
        <v>252</v>
      </c>
      <c r="Q65" s="203">
        <v>251534</v>
      </c>
      <c r="R65" s="214">
        <v>1.378740051046777E-2</v>
      </c>
      <c r="S65" s="203">
        <v>3468</v>
      </c>
      <c r="T65" s="203">
        <v>-183746</v>
      </c>
    </row>
    <row r="66" spans="1:20" x14ac:dyDescent="0.2">
      <c r="A66" s="1">
        <v>64</v>
      </c>
      <c r="C66" s="1" t="s">
        <v>307</v>
      </c>
      <c r="D66" s="23">
        <v>252</v>
      </c>
      <c r="E66" s="23">
        <v>252</v>
      </c>
      <c r="F66" s="23">
        <v>252</v>
      </c>
      <c r="G66" s="23">
        <v>252</v>
      </c>
      <c r="H66" s="23">
        <v>252</v>
      </c>
      <c r="I66" s="23">
        <v>252</v>
      </c>
      <c r="J66" s="23">
        <v>252</v>
      </c>
      <c r="K66" s="23">
        <v>252</v>
      </c>
      <c r="L66" s="23">
        <v>252</v>
      </c>
      <c r="M66" s="23">
        <v>252</v>
      </c>
      <c r="N66" s="23">
        <v>252</v>
      </c>
      <c r="O66" s="23">
        <v>252</v>
      </c>
      <c r="P66" s="23">
        <v>252</v>
      </c>
      <c r="Q66" s="23">
        <v>251534</v>
      </c>
      <c r="R66" s="184">
        <v>1.38E-2</v>
      </c>
      <c r="S66" s="23">
        <v>3468</v>
      </c>
      <c r="T66" s="23">
        <v>-183746</v>
      </c>
    </row>
    <row r="67" spans="1:20" x14ac:dyDescent="0.2">
      <c r="A67" s="1">
        <v>65</v>
      </c>
    </row>
    <row r="68" spans="1:20" x14ac:dyDescent="0.2">
      <c r="A68" s="1">
        <v>66</v>
      </c>
      <c r="B68" s="1" t="s">
        <v>318</v>
      </c>
      <c r="D68" s="23">
        <v>790633</v>
      </c>
      <c r="E68" s="23">
        <v>792983</v>
      </c>
      <c r="F68" s="23">
        <v>779945</v>
      </c>
      <c r="G68" s="23">
        <v>781691</v>
      </c>
      <c r="H68" s="23">
        <v>782287</v>
      </c>
      <c r="I68" s="23">
        <v>782810</v>
      </c>
      <c r="J68" s="23">
        <v>784046</v>
      </c>
      <c r="K68" s="23">
        <v>788165</v>
      </c>
      <c r="L68" s="23">
        <v>789142</v>
      </c>
      <c r="M68" s="23">
        <v>791123</v>
      </c>
      <c r="N68" s="23">
        <v>791123</v>
      </c>
      <c r="O68" s="23">
        <v>794157</v>
      </c>
      <c r="P68" s="23">
        <v>807944</v>
      </c>
      <c r="Q68" s="23">
        <v>788062549</v>
      </c>
      <c r="R68" s="184">
        <v>1.5365856486094735E-2</v>
      </c>
      <c r="S68" s="23">
        <v>12109256.029999999</v>
      </c>
      <c r="T68" s="23">
        <v>-447378353</v>
      </c>
    </row>
    <row r="69" spans="1:20" x14ac:dyDescent="0.2">
      <c r="A69" s="1">
        <v>67</v>
      </c>
      <c r="B69" s="1" t="s">
        <v>319</v>
      </c>
      <c r="Q69" s="23">
        <v>-3052073.0199999996</v>
      </c>
      <c r="S69" s="23">
        <v>169182.5</v>
      </c>
      <c r="T69" s="23"/>
    </row>
    <row r="70" spans="1:20" x14ac:dyDescent="0.2">
      <c r="A70" s="1">
        <v>68</v>
      </c>
      <c r="B70" s="1" t="s">
        <v>320</v>
      </c>
      <c r="Q70" s="23">
        <v>3883621.5699999142</v>
      </c>
      <c r="S70" s="23">
        <v>354668.75999999978</v>
      </c>
      <c r="T70" s="23"/>
    </row>
    <row r="71" spans="1:20" x14ac:dyDescent="0.2">
      <c r="A71" s="1">
        <v>69</v>
      </c>
      <c r="B71" s="1" t="s">
        <v>321</v>
      </c>
      <c r="Q71" s="203">
        <v>1145778.2325000002</v>
      </c>
      <c r="R71" s="184"/>
      <c r="S71" s="23">
        <v>104311.20600000001</v>
      </c>
      <c r="T71" s="203"/>
    </row>
    <row r="72" spans="1:20" x14ac:dyDescent="0.2">
      <c r="A72" s="1">
        <v>70</v>
      </c>
      <c r="C72" s="1" t="s">
        <v>322</v>
      </c>
      <c r="Q72" s="23">
        <v>790039875.78249991</v>
      </c>
      <c r="R72" s="184">
        <v>1.6122500757805604E-2</v>
      </c>
      <c r="S72" s="23">
        <v>12737418.495999999</v>
      </c>
      <c r="T72" s="23">
        <v>-447378353</v>
      </c>
    </row>
    <row r="73" spans="1:20" x14ac:dyDescent="0.2">
      <c r="A73" s="1">
        <v>71</v>
      </c>
    </row>
    <row r="74" spans="1:20" x14ac:dyDescent="0.2">
      <c r="A74" s="1">
        <v>72</v>
      </c>
    </row>
    <row r="75" spans="1:20" x14ac:dyDescent="0.2">
      <c r="A75" s="1">
        <v>73</v>
      </c>
      <c r="B75" s="155" t="s">
        <v>323</v>
      </c>
      <c r="T75" s="2" t="s">
        <v>324</v>
      </c>
    </row>
    <row r="76" spans="1:20" x14ac:dyDescent="0.2">
      <c r="A76" s="1">
        <v>74</v>
      </c>
      <c r="T76" s="2" t="s">
        <v>325</v>
      </c>
    </row>
    <row r="77" spans="1:20" x14ac:dyDescent="0.2">
      <c r="A77" s="1">
        <v>75</v>
      </c>
      <c r="T77" s="2" t="s">
        <v>326</v>
      </c>
    </row>
    <row r="78" spans="1:20" x14ac:dyDescent="0.2">
      <c r="A78" s="1">
        <v>76</v>
      </c>
    </row>
    <row r="79" spans="1:20" x14ac:dyDescent="0.2">
      <c r="A79" s="1">
        <v>77</v>
      </c>
    </row>
    <row r="80" spans="1:20" x14ac:dyDescent="0.2">
      <c r="A80" s="1">
        <v>78</v>
      </c>
      <c r="B80" s="1" t="s">
        <v>327</v>
      </c>
      <c r="D80" s="122" t="s">
        <v>328</v>
      </c>
    </row>
    <row r="81" spans="1:20" x14ac:dyDescent="0.2">
      <c r="A81" s="1">
        <v>79</v>
      </c>
      <c r="D81" s="122" t="s">
        <v>329</v>
      </c>
    </row>
    <row r="82" spans="1:20" x14ac:dyDescent="0.2">
      <c r="A82" s="1">
        <v>80</v>
      </c>
      <c r="B82" s="1" t="s">
        <v>330</v>
      </c>
      <c r="C82" s="1" t="s">
        <v>0</v>
      </c>
      <c r="D82" s="122" t="s">
        <v>331</v>
      </c>
    </row>
    <row r="83" spans="1:20" x14ac:dyDescent="0.2">
      <c r="A83" s="1">
        <v>81</v>
      </c>
      <c r="B83" s="1">
        <v>50004011</v>
      </c>
      <c r="C83" s="1" t="s">
        <v>332</v>
      </c>
      <c r="D83" s="23">
        <v>128798.83</v>
      </c>
    </row>
    <row r="84" spans="1:20" x14ac:dyDescent="0.2">
      <c r="A84" s="1">
        <v>82</v>
      </c>
      <c r="B84" s="1">
        <v>50005011</v>
      </c>
      <c r="C84" s="1" t="s">
        <v>333</v>
      </c>
      <c r="D84" s="23">
        <v>103410.57</v>
      </c>
    </row>
    <row r="85" spans="1:20" x14ac:dyDescent="0.2">
      <c r="A85" s="1">
        <v>83</v>
      </c>
      <c r="B85" s="1">
        <v>50204001</v>
      </c>
      <c r="C85" s="1" t="s">
        <v>334</v>
      </c>
      <c r="D85" s="23">
        <v>4331114.87</v>
      </c>
    </row>
    <row r="86" spans="1:20" x14ac:dyDescent="0.2">
      <c r="A86" s="1">
        <v>84</v>
      </c>
      <c r="B86" s="1">
        <v>50205001</v>
      </c>
      <c r="C86" s="1" t="s">
        <v>335</v>
      </c>
      <c r="D86" s="23">
        <v>2316736.87</v>
      </c>
    </row>
    <row r="87" spans="1:20" x14ac:dyDescent="0.2">
      <c r="A87" s="1">
        <v>85</v>
      </c>
      <c r="B87" s="1">
        <v>50504001</v>
      </c>
      <c r="C87" s="1" t="s">
        <v>336</v>
      </c>
      <c r="D87" s="23">
        <v>123244.93</v>
      </c>
      <c r="T87" s="2"/>
    </row>
    <row r="88" spans="1:20" x14ac:dyDescent="0.2">
      <c r="A88" s="1">
        <v>86</v>
      </c>
      <c r="B88" s="1">
        <v>50505001</v>
      </c>
      <c r="C88" s="1" t="s">
        <v>337</v>
      </c>
      <c r="D88" s="23">
        <v>110673.64</v>
      </c>
      <c r="T88" s="2"/>
    </row>
    <row r="89" spans="1:20" x14ac:dyDescent="0.2">
      <c r="A89" s="1">
        <v>87</v>
      </c>
      <c r="B89" s="1">
        <v>50604001</v>
      </c>
      <c r="C89" s="1" t="s">
        <v>338</v>
      </c>
      <c r="D89" s="23">
        <v>4720045.09</v>
      </c>
    </row>
    <row r="90" spans="1:20" x14ac:dyDescent="0.2">
      <c r="A90" s="1">
        <v>88</v>
      </c>
      <c r="B90" s="1">
        <v>50604009</v>
      </c>
      <c r="C90" s="1" t="s">
        <v>339</v>
      </c>
      <c r="D90" s="23">
        <v>184373.37</v>
      </c>
    </row>
    <row r="91" spans="1:20" x14ac:dyDescent="0.2">
      <c r="A91" s="1">
        <v>89</v>
      </c>
      <c r="B91" s="1">
        <v>50605001</v>
      </c>
      <c r="C91" s="1" t="s">
        <v>340</v>
      </c>
      <c r="D91" s="23">
        <v>3917973</v>
      </c>
    </row>
    <row r="92" spans="1:20" x14ac:dyDescent="0.2">
      <c r="A92" s="1">
        <v>90</v>
      </c>
      <c r="B92" s="1">
        <v>50605009</v>
      </c>
      <c r="C92" s="1" t="s">
        <v>341</v>
      </c>
      <c r="D92" s="23">
        <v>167536.65</v>
      </c>
    </row>
    <row r="93" spans="1:20" x14ac:dyDescent="0.2">
      <c r="A93" s="1">
        <v>91</v>
      </c>
      <c r="B93" s="1">
        <v>50704001</v>
      </c>
      <c r="C93" s="1" t="s">
        <v>342</v>
      </c>
      <c r="D93" s="23">
        <v>20114.490000000002</v>
      </c>
    </row>
    <row r="94" spans="1:20" x14ac:dyDescent="0.2">
      <c r="A94" s="1">
        <v>92</v>
      </c>
      <c r="B94" s="1">
        <v>50705001</v>
      </c>
      <c r="C94" s="1" t="s">
        <v>343</v>
      </c>
      <c r="D94" s="23">
        <v>49058.38</v>
      </c>
    </row>
    <row r="95" spans="1:20" x14ac:dyDescent="0.2">
      <c r="A95" s="1">
        <v>93</v>
      </c>
      <c r="B95" s="1">
        <v>51004001</v>
      </c>
      <c r="C95" s="1" t="s">
        <v>344</v>
      </c>
      <c r="D95" s="23">
        <v>770890.64</v>
      </c>
    </row>
    <row r="96" spans="1:20" x14ac:dyDescent="0.2">
      <c r="A96" s="1">
        <v>94</v>
      </c>
      <c r="B96" s="1">
        <v>51005001</v>
      </c>
      <c r="C96" s="1" t="s">
        <v>345</v>
      </c>
      <c r="D96" s="23">
        <v>620075.19999999995</v>
      </c>
    </row>
    <row r="97" spans="1:4" x14ac:dyDescent="0.2">
      <c r="A97" s="1">
        <v>95</v>
      </c>
      <c r="B97" s="1">
        <v>51104001</v>
      </c>
      <c r="C97" s="1" t="s">
        <v>346</v>
      </c>
      <c r="D97" s="23">
        <v>1246787.02</v>
      </c>
    </row>
    <row r="98" spans="1:4" x14ac:dyDescent="0.2">
      <c r="A98" s="1">
        <v>96</v>
      </c>
      <c r="B98" s="1">
        <v>51105001</v>
      </c>
      <c r="C98" s="1" t="s">
        <v>347</v>
      </c>
      <c r="D98" s="23">
        <v>996726.48</v>
      </c>
    </row>
    <row r="99" spans="1:4" x14ac:dyDescent="0.2">
      <c r="A99" s="1">
        <v>97</v>
      </c>
      <c r="B99" s="1">
        <v>51204001</v>
      </c>
      <c r="C99" s="1" t="s">
        <v>348</v>
      </c>
      <c r="D99" s="23">
        <v>5444942.4100000001</v>
      </c>
    </row>
    <row r="100" spans="1:4" x14ac:dyDescent="0.2">
      <c r="A100" s="1">
        <v>98</v>
      </c>
      <c r="B100" s="1">
        <v>51205001</v>
      </c>
      <c r="C100" s="1" t="s">
        <v>349</v>
      </c>
      <c r="D100" s="23">
        <v>5976620.79</v>
      </c>
    </row>
    <row r="101" spans="1:4" x14ac:dyDescent="0.2">
      <c r="A101" s="1">
        <v>99</v>
      </c>
      <c r="B101" s="1">
        <v>51304001</v>
      </c>
      <c r="C101" s="1" t="s">
        <v>350</v>
      </c>
      <c r="D101" s="23">
        <v>776928.97</v>
      </c>
    </row>
    <row r="102" spans="1:4" x14ac:dyDescent="0.2">
      <c r="A102" s="1">
        <v>100</v>
      </c>
      <c r="B102" s="1">
        <v>51305001</v>
      </c>
      <c r="C102" s="1" t="s">
        <v>351</v>
      </c>
      <c r="D102" s="23">
        <v>1384162.36</v>
      </c>
    </row>
    <row r="103" spans="1:4" x14ac:dyDescent="0.2">
      <c r="A103" s="1">
        <v>101</v>
      </c>
      <c r="B103" s="1">
        <v>51404001</v>
      </c>
      <c r="C103" s="1" t="s">
        <v>352</v>
      </c>
      <c r="D103" s="23">
        <v>968273.5</v>
      </c>
    </row>
    <row r="104" spans="1:4" x14ac:dyDescent="0.2">
      <c r="A104" s="1">
        <v>102</v>
      </c>
      <c r="B104" s="1">
        <v>51405001</v>
      </c>
      <c r="C104" s="1" t="s">
        <v>353</v>
      </c>
      <c r="D104" s="23">
        <v>847360.59</v>
      </c>
    </row>
    <row r="105" spans="1:4" x14ac:dyDescent="0.2">
      <c r="A105" s="1">
        <v>103</v>
      </c>
      <c r="B105" s="1">
        <v>50604002</v>
      </c>
      <c r="C105" s="1" t="s">
        <v>354</v>
      </c>
      <c r="D105" s="23">
        <v>0</v>
      </c>
    </row>
    <row r="106" spans="1:4" x14ac:dyDescent="0.2">
      <c r="A106" s="1">
        <v>104</v>
      </c>
      <c r="B106" s="1">
        <v>50604003</v>
      </c>
      <c r="C106" s="1" t="s">
        <v>355</v>
      </c>
      <c r="D106" s="23">
        <v>0</v>
      </c>
    </row>
    <row r="107" spans="1:4" x14ac:dyDescent="0.2">
      <c r="A107" s="1">
        <v>105</v>
      </c>
      <c r="B107" s="1">
        <v>50604004</v>
      </c>
      <c r="C107" s="1" t="s">
        <v>356</v>
      </c>
      <c r="D107" s="23">
        <v>0</v>
      </c>
    </row>
    <row r="108" spans="1:4" x14ac:dyDescent="0.2">
      <c r="A108" s="1">
        <v>106</v>
      </c>
      <c r="B108" s="1">
        <v>50605003</v>
      </c>
      <c r="C108" s="1" t="s">
        <v>357</v>
      </c>
      <c r="D108" s="23">
        <v>0</v>
      </c>
    </row>
    <row r="109" spans="1:4" x14ac:dyDescent="0.2">
      <c r="A109" s="1">
        <v>107</v>
      </c>
      <c r="B109" s="1">
        <v>50605004</v>
      </c>
      <c r="C109" s="1" t="s">
        <v>358</v>
      </c>
      <c r="D109" s="203">
        <v>1</v>
      </c>
    </row>
    <row r="110" spans="1:4" x14ac:dyDescent="0.2">
      <c r="A110" s="1">
        <v>108</v>
      </c>
      <c r="C110" s="1" t="s">
        <v>359</v>
      </c>
      <c r="D110" s="23">
        <v>35205849.650000006</v>
      </c>
    </row>
    <row r="111" spans="1:4" x14ac:dyDescent="0.2">
      <c r="A111" s="1">
        <v>109</v>
      </c>
      <c r="C111" s="1" t="s">
        <v>360</v>
      </c>
      <c r="D111" s="203">
        <v>7220735.4341666698</v>
      </c>
    </row>
    <row r="112" spans="1:4" x14ac:dyDescent="0.2">
      <c r="A112" s="1">
        <v>110</v>
      </c>
      <c r="C112" s="1" t="s">
        <v>361</v>
      </c>
      <c r="D112" s="23">
        <v>42426585.084166676</v>
      </c>
    </row>
    <row r="113" spans="1:4" x14ac:dyDescent="0.2">
      <c r="A113" s="1">
        <v>111</v>
      </c>
      <c r="D113" s="23"/>
    </row>
    <row r="114" spans="1:4" x14ac:dyDescent="0.2">
      <c r="A114" s="1">
        <v>112</v>
      </c>
      <c r="C114" s="1" t="s">
        <v>362</v>
      </c>
      <c r="D114" s="23">
        <v>1750088.1683000007</v>
      </c>
    </row>
    <row r="115" spans="1:4" x14ac:dyDescent="0.2">
      <c r="A115" s="1">
        <v>113</v>
      </c>
      <c r="B115" s="1" t="s">
        <v>363</v>
      </c>
      <c r="C115" s="1" t="s">
        <v>364</v>
      </c>
      <c r="D115" s="203">
        <v>12737418.495999999</v>
      </c>
    </row>
    <row r="116" spans="1:4" ht="13.5" thickBot="1" x14ac:dyDescent="0.25">
      <c r="A116" s="1">
        <v>114</v>
      </c>
      <c r="D116" s="216">
        <v>56914091.748466678</v>
      </c>
    </row>
    <row r="117" spans="1:4" ht="13.5" thickTop="1" x14ac:dyDescent="0.2"/>
  </sheetData>
  <printOptions horizontalCentered="1"/>
  <pageMargins left="0.45" right="0.45" top="0.75" bottom="0.75" header="0.3" footer="0.3"/>
  <pageSetup scale="74" fitToHeight="2" orientation="portrait" r:id="rId1"/>
  <rowBreaks count="1" manualBreakCount="1">
    <brk id="7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zoomScaleNormal="100" workbookViewId="0">
      <selection activeCell="H40" sqref="H40"/>
    </sheetView>
  </sheetViews>
  <sheetFormatPr defaultRowHeight="12.75" outlineLevelRow="1" x14ac:dyDescent="0.2"/>
  <cols>
    <col min="1" max="1" width="4.140625" style="1" customWidth="1"/>
    <col min="2" max="2" width="9.28515625" style="1" customWidth="1"/>
    <col min="3" max="3" width="3" style="1" customWidth="1"/>
    <col min="4" max="4" width="0" style="1" hidden="1" customWidth="1"/>
    <col min="5" max="5" width="10.85546875" style="1" bestFit="1" customWidth="1"/>
    <col min="6" max="6" width="14" style="1" customWidth="1"/>
    <col min="7" max="7" width="1.7109375" style="1" customWidth="1"/>
    <col min="8" max="8" width="13.42578125" style="1" customWidth="1"/>
    <col min="9" max="9" width="12.28515625" style="1" customWidth="1"/>
    <col min="10" max="10" width="9.140625" style="1"/>
    <col min="11" max="11" width="1.7109375" style="1" customWidth="1"/>
    <col min="12" max="12" width="13.140625" style="1" bestFit="1" customWidth="1"/>
    <col min="13" max="13" width="12.140625" style="1" customWidth="1"/>
    <col min="14" max="14" width="11.42578125" style="1" customWidth="1"/>
    <col min="15" max="15" width="11" style="1" customWidth="1"/>
    <col min="16" max="16384" width="9.140625" style="1"/>
  </cols>
  <sheetData>
    <row r="1" spans="1:15" x14ac:dyDescent="0.2">
      <c r="A1" s="155" t="s">
        <v>154</v>
      </c>
      <c r="O1" s="2"/>
    </row>
    <row r="2" spans="1:15" x14ac:dyDescent="0.2">
      <c r="A2" s="155" t="s">
        <v>365</v>
      </c>
      <c r="O2" s="2"/>
    </row>
    <row r="3" spans="1:15" ht="13.5" thickBot="1" x14ac:dyDescent="0.25">
      <c r="A3" s="155" t="s">
        <v>249</v>
      </c>
      <c r="N3" s="128" t="s">
        <v>157</v>
      </c>
    </row>
    <row r="4" spans="1:15" x14ac:dyDescent="0.2">
      <c r="L4" s="217" t="s">
        <v>159</v>
      </c>
      <c r="M4" s="218">
        <v>41043</v>
      </c>
      <c r="N4" s="219">
        <v>6.7100000000000007E-2</v>
      </c>
    </row>
    <row r="5" spans="1:15" ht="13.5" thickBot="1" x14ac:dyDescent="0.25">
      <c r="L5" s="220" t="s">
        <v>161</v>
      </c>
      <c r="M5" s="221">
        <v>41456</v>
      </c>
      <c r="N5" s="222">
        <v>6.6900000000000001E-2</v>
      </c>
    </row>
    <row r="6" spans="1:15" x14ac:dyDescent="0.2">
      <c r="E6" s="223" t="s">
        <v>162</v>
      </c>
      <c r="F6" s="223"/>
      <c r="H6" s="181" t="s">
        <v>4</v>
      </c>
      <c r="I6" s="224"/>
      <c r="J6" s="224"/>
    </row>
    <row r="7" spans="1:15" x14ac:dyDescent="0.2">
      <c r="F7" s="128" t="s">
        <v>163</v>
      </c>
    </row>
    <row r="8" spans="1:15" x14ac:dyDescent="0.2">
      <c r="F8" s="128" t="s">
        <v>164</v>
      </c>
      <c r="L8" s="128" t="s">
        <v>165</v>
      </c>
    </row>
    <row r="9" spans="1:15" x14ac:dyDescent="0.2">
      <c r="A9" s="179" t="s">
        <v>166</v>
      </c>
      <c r="B9" s="179" t="s">
        <v>0</v>
      </c>
      <c r="C9" s="191"/>
      <c r="D9" s="191" t="s">
        <v>167</v>
      </c>
      <c r="E9" s="179" t="s">
        <v>168</v>
      </c>
      <c r="F9" s="180" t="s">
        <v>169</v>
      </c>
      <c r="G9" s="191"/>
      <c r="H9" s="180" t="s">
        <v>168</v>
      </c>
      <c r="I9" s="179" t="s">
        <v>170</v>
      </c>
      <c r="J9" s="179"/>
      <c r="K9" s="191"/>
      <c r="L9" s="180" t="s">
        <v>171</v>
      </c>
      <c r="M9" s="180" t="s">
        <v>172</v>
      </c>
      <c r="N9" s="180" t="s">
        <v>173</v>
      </c>
      <c r="O9" s="180" t="s">
        <v>174</v>
      </c>
    </row>
    <row r="10" spans="1:15" x14ac:dyDescent="0.2">
      <c r="F10" s="128" t="s">
        <v>175</v>
      </c>
      <c r="I10" s="155" t="s">
        <v>175</v>
      </c>
    </row>
    <row r="12" spans="1:15" x14ac:dyDescent="0.2">
      <c r="A12" s="1">
        <v>10</v>
      </c>
      <c r="B12" s="155" t="s">
        <v>176</v>
      </c>
      <c r="H12" s="185" t="s">
        <v>177</v>
      </c>
    </row>
    <row r="13" spans="1:15" x14ac:dyDescent="0.2">
      <c r="A13" s="1">
        <v>11</v>
      </c>
      <c r="B13" s="1" t="s">
        <v>178</v>
      </c>
      <c r="C13" s="1" t="s">
        <v>179</v>
      </c>
      <c r="D13" s="23">
        <v>0</v>
      </c>
      <c r="E13" s="23">
        <v>-3526620</v>
      </c>
      <c r="F13" s="23">
        <v>15612243.00999999</v>
      </c>
      <c r="H13" s="23">
        <v>-3526620</v>
      </c>
      <c r="I13" s="23">
        <v>16811553.00999999</v>
      </c>
      <c r="J13" s="23">
        <v>40543</v>
      </c>
      <c r="L13" s="225" t="s">
        <v>180</v>
      </c>
      <c r="M13" s="23">
        <v>1164464.8854762185</v>
      </c>
      <c r="N13" s="23">
        <v>1791484.4391941824</v>
      </c>
      <c r="O13" s="23">
        <v>149290.36993284852</v>
      </c>
    </row>
    <row r="14" spans="1:15" x14ac:dyDescent="0.2">
      <c r="A14" s="1">
        <v>12</v>
      </c>
      <c r="B14" s="1" t="s">
        <v>181</v>
      </c>
      <c r="C14" s="1" t="s">
        <v>179</v>
      </c>
      <c r="D14" s="23">
        <v>0</v>
      </c>
      <c r="E14" s="23">
        <v>-3526620</v>
      </c>
      <c r="F14" s="23">
        <v>13213623.00999999</v>
      </c>
      <c r="H14" s="23">
        <v>-3526620</v>
      </c>
      <c r="I14" s="23">
        <v>14412933.00999999</v>
      </c>
      <c r="J14" s="23">
        <v>40908</v>
      </c>
      <c r="L14" s="184">
        <v>6.9000000000000006E-2</v>
      </c>
      <c r="M14" s="23">
        <v>994492.37768999918</v>
      </c>
      <c r="N14" s="23">
        <v>1529988.2733692294</v>
      </c>
      <c r="O14" s="23">
        <v>127499.02278076911</v>
      </c>
    </row>
    <row r="15" spans="1:15" x14ac:dyDescent="0.2">
      <c r="A15" s="1">
        <v>13</v>
      </c>
      <c r="B15" s="1" t="s">
        <v>182</v>
      </c>
      <c r="C15" s="1" t="s">
        <v>179</v>
      </c>
      <c r="D15" s="23">
        <v>0</v>
      </c>
      <c r="E15" s="23">
        <v>-3526620</v>
      </c>
      <c r="F15" s="23">
        <v>10815003.00999999</v>
      </c>
      <c r="H15" s="23">
        <v>-3526620</v>
      </c>
      <c r="I15" s="23">
        <v>12014313.00999999</v>
      </c>
      <c r="J15" s="23">
        <v>41274</v>
      </c>
      <c r="L15" s="225" t="s">
        <v>183</v>
      </c>
      <c r="M15" s="23">
        <v>814517.90049107082</v>
      </c>
      <c r="N15" s="23">
        <v>1253104.462293955</v>
      </c>
      <c r="O15" s="23">
        <v>104425.37185782958</v>
      </c>
    </row>
    <row r="16" spans="1:15" x14ac:dyDescent="0.2">
      <c r="A16" s="1">
        <v>11</v>
      </c>
      <c r="B16" s="1" t="s">
        <v>184</v>
      </c>
      <c r="C16" s="1" t="s">
        <v>179</v>
      </c>
      <c r="D16" s="23">
        <v>0</v>
      </c>
      <c r="E16" s="23">
        <v>-3526620</v>
      </c>
      <c r="F16" s="23">
        <v>8416383.0099999905</v>
      </c>
      <c r="H16" s="23">
        <v>-3526620</v>
      </c>
      <c r="I16" s="23">
        <v>9615693.0099999905</v>
      </c>
      <c r="J16" s="23">
        <v>41639</v>
      </c>
      <c r="L16" s="225" t="s">
        <v>366</v>
      </c>
      <c r="M16" s="23">
        <v>644243.52836067625</v>
      </c>
      <c r="N16" s="23">
        <v>991143.88978565577</v>
      </c>
      <c r="O16" s="23">
        <v>82595.324148804648</v>
      </c>
    </row>
    <row r="17" spans="1:15" x14ac:dyDescent="0.2">
      <c r="A17" s="1">
        <v>12</v>
      </c>
      <c r="B17" s="1" t="s">
        <v>186</v>
      </c>
      <c r="C17" s="1" t="s">
        <v>179</v>
      </c>
      <c r="D17" s="23">
        <v>0</v>
      </c>
      <c r="E17" s="23">
        <v>-3526620</v>
      </c>
      <c r="F17" s="23">
        <v>6017763.0099999905</v>
      </c>
      <c r="H17" s="23">
        <v>-3526620</v>
      </c>
      <c r="I17" s="23">
        <v>7217073.0099999905</v>
      </c>
      <c r="J17" s="23">
        <v>42004</v>
      </c>
      <c r="L17" s="184">
        <v>6.6900000000000001E-2</v>
      </c>
      <c r="M17" s="23">
        <v>482822.18436899938</v>
      </c>
      <c r="N17" s="23">
        <v>742803.36056769139</v>
      </c>
      <c r="O17" s="23">
        <v>61900.280047307613</v>
      </c>
    </row>
    <row r="18" spans="1:15" x14ac:dyDescent="0.2">
      <c r="A18" s="1">
        <v>13</v>
      </c>
      <c r="B18" s="1" t="s">
        <v>187</v>
      </c>
      <c r="C18" s="1" t="s">
        <v>179</v>
      </c>
      <c r="D18" s="23">
        <v>0</v>
      </c>
      <c r="E18" s="23">
        <v>-3526620</v>
      </c>
      <c r="F18" s="23">
        <v>3619143.0099999905</v>
      </c>
      <c r="H18" s="23">
        <v>-3526620</v>
      </c>
      <c r="I18" s="23">
        <v>4818453.0099999905</v>
      </c>
      <c r="J18" s="23">
        <v>42369</v>
      </c>
      <c r="L18" s="184">
        <v>6.6900000000000001E-2</v>
      </c>
      <c r="M18" s="23">
        <v>322354.50636899937</v>
      </c>
      <c r="N18" s="23">
        <v>495930.00979846052</v>
      </c>
      <c r="O18" s="23">
        <v>41327.500816538377</v>
      </c>
    </row>
    <row r="19" spans="1:15" x14ac:dyDescent="0.2">
      <c r="A19" s="1">
        <v>14</v>
      </c>
      <c r="B19" s="1" t="s">
        <v>188</v>
      </c>
      <c r="C19" s="1" t="s">
        <v>179</v>
      </c>
      <c r="D19" s="23">
        <v>0</v>
      </c>
      <c r="E19" s="23">
        <v>-3526620</v>
      </c>
      <c r="F19" s="23">
        <v>1220523.0099999905</v>
      </c>
      <c r="H19" s="23">
        <v>-3526620</v>
      </c>
      <c r="I19" s="23">
        <v>2419833.0099999905</v>
      </c>
      <c r="J19" s="23">
        <v>42735</v>
      </c>
      <c r="L19" s="184">
        <v>6.6900000000000001E-2</v>
      </c>
      <c r="M19" s="23">
        <v>161886.82836899936</v>
      </c>
      <c r="N19" s="23">
        <v>249056.65902922978</v>
      </c>
      <c r="O19" s="23">
        <v>20754.721585769148</v>
      </c>
    </row>
    <row r="20" spans="1:15" x14ac:dyDescent="0.2">
      <c r="A20" s="1">
        <v>15</v>
      </c>
      <c r="B20" s="1" t="s">
        <v>189</v>
      </c>
      <c r="C20" s="1" t="s">
        <v>179</v>
      </c>
      <c r="D20" s="23">
        <v>0</v>
      </c>
      <c r="E20" s="23">
        <v>-1763261</v>
      </c>
      <c r="F20" s="23">
        <v>9.9999904632568359E-3</v>
      </c>
      <c r="H20" s="23">
        <v>-1763261</v>
      </c>
      <c r="I20" s="23">
        <v>309550.13499999046</v>
      </c>
      <c r="J20" s="23">
        <v>43100</v>
      </c>
      <c r="L20" s="184">
        <v>6.6900000000000001E-2</v>
      </c>
      <c r="M20" s="23">
        <v>20708.904031499362</v>
      </c>
      <c r="N20" s="23">
        <v>31859.852356152864</v>
      </c>
      <c r="O20" s="23">
        <v>2654.987696346072</v>
      </c>
    </row>
    <row r="21" spans="1:15" x14ac:dyDescent="0.2">
      <c r="A21" s="1">
        <v>16</v>
      </c>
    </row>
    <row r="22" spans="1:15" x14ac:dyDescent="0.2">
      <c r="A22" s="1">
        <v>17</v>
      </c>
      <c r="B22" s="155" t="s">
        <v>190</v>
      </c>
      <c r="D22" s="23"/>
      <c r="H22" s="185" t="s">
        <v>191</v>
      </c>
    </row>
    <row r="23" spans="1:15" x14ac:dyDescent="0.2">
      <c r="A23" s="1">
        <v>18</v>
      </c>
      <c r="B23" s="1" t="s">
        <v>178</v>
      </c>
      <c r="C23" s="1" t="s">
        <v>179</v>
      </c>
      <c r="D23" s="23">
        <v>0</v>
      </c>
      <c r="F23" s="23">
        <v>24865721.809999999</v>
      </c>
      <c r="H23" s="23">
        <v>0</v>
      </c>
      <c r="I23" s="23">
        <v>24579160.119166661</v>
      </c>
      <c r="J23" s="23">
        <v>40543</v>
      </c>
      <c r="L23" s="225" t="s">
        <v>180</v>
      </c>
      <c r="M23" s="23">
        <v>1702494.0441993738</v>
      </c>
      <c r="N23" s="23">
        <v>2619221.606460575</v>
      </c>
      <c r="O23" s="23">
        <v>218268.46720504793</v>
      </c>
    </row>
    <row r="24" spans="1:15" x14ac:dyDescent="0.2">
      <c r="A24" s="1">
        <v>19</v>
      </c>
      <c r="B24" s="1" t="s">
        <v>181</v>
      </c>
      <c r="C24" s="1" t="s">
        <v>179</v>
      </c>
      <c r="D24" s="23">
        <v>0</v>
      </c>
      <c r="F24" s="23">
        <v>25394013.060000002</v>
      </c>
      <c r="H24" s="23">
        <v>0</v>
      </c>
      <c r="I24" s="23">
        <v>25145693.634583335</v>
      </c>
      <c r="J24" s="23">
        <v>40908</v>
      </c>
      <c r="L24" s="184">
        <v>6.9000000000000006E-2</v>
      </c>
      <c r="M24" s="23">
        <v>1735052.8607862501</v>
      </c>
      <c r="N24" s="23">
        <v>2669312.0935173077</v>
      </c>
      <c r="O24" s="23">
        <v>222442.67445977565</v>
      </c>
    </row>
    <row r="25" spans="1:15" x14ac:dyDescent="0.2">
      <c r="A25" s="1">
        <v>20</v>
      </c>
      <c r="B25" s="1" t="s">
        <v>182</v>
      </c>
      <c r="C25" s="1" t="s">
        <v>179</v>
      </c>
      <c r="D25" s="23"/>
      <c r="F25" s="23">
        <v>25620617.280000001</v>
      </c>
      <c r="H25" s="23">
        <v>0</v>
      </c>
      <c r="I25" s="23">
        <v>25552383.885000005</v>
      </c>
      <c r="J25" s="23">
        <v>41274</v>
      </c>
      <c r="L25" s="225" t="s">
        <v>183</v>
      </c>
      <c r="M25" s="23">
        <v>1732339.9229925738</v>
      </c>
      <c r="N25" s="23">
        <v>2665138.3430654979</v>
      </c>
      <c r="O25" s="23">
        <v>222094.86192212484</v>
      </c>
    </row>
    <row r="26" spans="1:15" x14ac:dyDescent="0.2">
      <c r="A26" s="1">
        <v>18</v>
      </c>
      <c r="B26" s="1" t="s">
        <v>184</v>
      </c>
      <c r="C26" s="1" t="s">
        <v>179</v>
      </c>
      <c r="D26" s="23"/>
      <c r="F26" s="23">
        <v>25650903.830000002</v>
      </c>
      <c r="H26" s="23">
        <v>0</v>
      </c>
      <c r="I26" s="23">
        <v>25636717.199583337</v>
      </c>
      <c r="J26" s="23">
        <v>41639</v>
      </c>
      <c r="L26" s="225" t="s">
        <v>366</v>
      </c>
      <c r="M26" s="23">
        <v>1717638.9810976731</v>
      </c>
      <c r="N26" s="23">
        <v>2642521.5093810353</v>
      </c>
      <c r="O26" s="23">
        <v>220210.12578175295</v>
      </c>
    </row>
    <row r="27" spans="1:15" x14ac:dyDescent="0.2">
      <c r="A27" s="1">
        <v>19</v>
      </c>
      <c r="B27" s="1" t="s">
        <v>186</v>
      </c>
      <c r="C27" s="1" t="s">
        <v>179</v>
      </c>
      <c r="D27" s="23"/>
      <c r="F27" s="23">
        <v>25658115.830000002</v>
      </c>
      <c r="H27" s="23">
        <v>0</v>
      </c>
      <c r="I27" s="23">
        <v>25657313.330000002</v>
      </c>
      <c r="J27" s="23">
        <v>42004</v>
      </c>
      <c r="L27" s="184">
        <v>6.6900000000000001E-2</v>
      </c>
      <c r="M27" s="23">
        <v>1716474.2617770003</v>
      </c>
      <c r="N27" s="23">
        <v>2640729.6335030771</v>
      </c>
      <c r="O27" s="23">
        <v>220060.80279192308</v>
      </c>
    </row>
    <row r="28" spans="1:15" x14ac:dyDescent="0.2">
      <c r="A28" s="1">
        <v>20</v>
      </c>
      <c r="B28" s="1" t="s">
        <v>187</v>
      </c>
      <c r="C28" s="1" t="s">
        <v>179</v>
      </c>
      <c r="D28" s="23"/>
      <c r="F28" s="23">
        <v>25658115.830000002</v>
      </c>
      <c r="H28" s="23">
        <v>0</v>
      </c>
      <c r="I28" s="23">
        <v>25658115.830000002</v>
      </c>
      <c r="J28" s="23">
        <v>42369</v>
      </c>
      <c r="L28" s="184">
        <v>6.6900000000000001E-2</v>
      </c>
      <c r="M28" s="23">
        <v>1716527.9490270002</v>
      </c>
      <c r="N28" s="23">
        <v>2640812.2292723078</v>
      </c>
      <c r="O28" s="23">
        <v>220067.68577269232</v>
      </c>
    </row>
    <row r="29" spans="1:15" x14ac:dyDescent="0.2">
      <c r="A29" s="1">
        <v>21</v>
      </c>
      <c r="B29" s="1" t="s">
        <v>188</v>
      </c>
      <c r="C29" s="1" t="s">
        <v>179</v>
      </c>
      <c r="D29" s="23"/>
      <c r="F29" s="23">
        <v>25658115.830000002</v>
      </c>
      <c r="H29" s="23">
        <v>0</v>
      </c>
      <c r="I29" s="23">
        <v>25658115.830000002</v>
      </c>
      <c r="J29" s="23">
        <v>42735</v>
      </c>
      <c r="L29" s="184">
        <v>6.6900000000000001E-2</v>
      </c>
      <c r="M29" s="23">
        <v>1716527.9490270002</v>
      </c>
      <c r="N29" s="23">
        <v>2640812.2292723078</v>
      </c>
      <c r="O29" s="23">
        <v>220067.68577269232</v>
      </c>
    </row>
    <row r="30" spans="1:15" x14ac:dyDescent="0.2">
      <c r="A30" s="1">
        <v>22</v>
      </c>
      <c r="B30" s="1" t="s">
        <v>189</v>
      </c>
      <c r="C30" s="1" t="s">
        <v>179</v>
      </c>
      <c r="D30" s="23"/>
      <c r="F30" s="23">
        <v>25658115.830000002</v>
      </c>
      <c r="H30" s="23">
        <v>0</v>
      </c>
      <c r="I30" s="23">
        <v>25658115.830000002</v>
      </c>
      <c r="J30" s="23">
        <v>43100</v>
      </c>
      <c r="L30" s="184">
        <v>6.6900000000000001E-2</v>
      </c>
      <c r="M30" s="23">
        <v>1716527.9490270002</v>
      </c>
      <c r="N30" s="23">
        <v>2640812.2292723078</v>
      </c>
      <c r="O30" s="23">
        <v>220067.68577269232</v>
      </c>
    </row>
    <row r="31" spans="1:15" x14ac:dyDescent="0.2">
      <c r="A31" s="1">
        <v>23</v>
      </c>
    </row>
    <row r="32" spans="1:15" x14ac:dyDescent="0.2">
      <c r="A32" s="1">
        <v>24</v>
      </c>
      <c r="B32" s="155" t="s">
        <v>192</v>
      </c>
      <c r="H32" s="185" t="s">
        <v>193</v>
      </c>
    </row>
    <row r="33" spans="1:15" x14ac:dyDescent="0.2">
      <c r="A33" s="1">
        <v>25</v>
      </c>
      <c r="B33" s="1" t="s">
        <v>178</v>
      </c>
      <c r="C33" s="1" t="s">
        <v>179</v>
      </c>
      <c r="D33" s="23">
        <v>0</v>
      </c>
      <c r="E33" s="23">
        <v>-1494701.982071016</v>
      </c>
      <c r="F33" s="23">
        <v>37305563.863841116</v>
      </c>
      <c r="H33" s="23">
        <v>-1494701.982071016</v>
      </c>
      <c r="I33" s="23">
        <v>37977362.051959954</v>
      </c>
      <c r="J33" s="23">
        <v>40543</v>
      </c>
      <c r="L33" s="225" t="s">
        <v>180</v>
      </c>
      <c r="M33" s="23">
        <v>2630530.5956100053</v>
      </c>
      <c r="N33" s="23">
        <v>4046970.1470923158</v>
      </c>
      <c r="O33" s="23">
        <v>337247.51225769299</v>
      </c>
    </row>
    <row r="34" spans="1:15" x14ac:dyDescent="0.2">
      <c r="A34" s="1">
        <v>26</v>
      </c>
      <c r="B34" s="1" t="s">
        <v>181</v>
      </c>
      <c r="C34" s="1" t="s">
        <v>179</v>
      </c>
      <c r="D34" s="23"/>
      <c r="E34" s="23">
        <v>-1494701.7220710181</v>
      </c>
      <c r="F34" s="23">
        <v>35810862.141770095</v>
      </c>
      <c r="H34" s="23">
        <v>-1494701.7220710181</v>
      </c>
      <c r="I34" s="23">
        <v>36558213.002805598</v>
      </c>
      <c r="J34" s="23">
        <v>40908</v>
      </c>
      <c r="L34" s="184">
        <v>6.9000000000000006E-2</v>
      </c>
      <c r="M34" s="23">
        <v>2522516.6971935863</v>
      </c>
      <c r="N34" s="23">
        <v>3880794.9187593632</v>
      </c>
      <c r="O34" s="23">
        <v>323399.57656328025</v>
      </c>
    </row>
    <row r="35" spans="1:15" x14ac:dyDescent="0.2">
      <c r="A35" s="1">
        <v>27</v>
      </c>
      <c r="B35" s="1" t="s">
        <v>182</v>
      </c>
      <c r="C35" s="1" t="s">
        <v>179</v>
      </c>
      <c r="D35" s="23"/>
      <c r="E35" s="23">
        <v>-1479342.7220710255</v>
      </c>
      <c r="F35" s="23">
        <v>34245030.019699082</v>
      </c>
      <c r="H35" s="23">
        <v>-1479342.7220710255</v>
      </c>
      <c r="I35" s="23">
        <v>35024982.314067923</v>
      </c>
      <c r="J35" s="23">
        <v>41274</v>
      </c>
      <c r="L35" s="225" t="s">
        <v>183</v>
      </c>
      <c r="M35" s="23">
        <v>2374540.6862170221</v>
      </c>
      <c r="N35" s="23">
        <v>3653139.517256957</v>
      </c>
      <c r="O35" s="23">
        <v>304428.29310474644</v>
      </c>
    </row>
    <row r="36" spans="1:15" x14ac:dyDescent="0.2">
      <c r="A36" s="1">
        <v>25</v>
      </c>
      <c r="B36" s="1" t="s">
        <v>184</v>
      </c>
      <c r="C36" s="1" t="s">
        <v>179</v>
      </c>
      <c r="D36" s="23"/>
      <c r="E36" s="23">
        <v>-1494701.7220710181</v>
      </c>
      <c r="F36" s="23">
        <v>32750328.29762806</v>
      </c>
      <c r="H36" s="23">
        <v>-1494701.7220710181</v>
      </c>
      <c r="I36" s="23">
        <v>33497679.158663567</v>
      </c>
      <c r="J36" s="23">
        <v>41639</v>
      </c>
      <c r="L36" s="225" t="s">
        <v>366</v>
      </c>
      <c r="M36" s="23">
        <v>2244316.9712914242</v>
      </c>
      <c r="N36" s="23">
        <v>3452795.3404483451</v>
      </c>
      <c r="O36" s="23">
        <v>287732.94503736211</v>
      </c>
    </row>
    <row r="37" spans="1:15" x14ac:dyDescent="0.2">
      <c r="A37" s="1">
        <v>26</v>
      </c>
      <c r="B37" s="1" t="s">
        <v>186</v>
      </c>
      <c r="C37" s="1" t="s">
        <v>179</v>
      </c>
      <c r="D37" s="23"/>
      <c r="E37" s="23">
        <v>-1494701.7220710218</v>
      </c>
      <c r="F37" s="23">
        <v>31255626.575557038</v>
      </c>
      <c r="H37" s="23">
        <v>-1494701.7220710218</v>
      </c>
      <c r="I37" s="23">
        <v>32002977.436592549</v>
      </c>
      <c r="J37" s="23">
        <v>42004</v>
      </c>
      <c r="L37" s="184">
        <v>6.6900000000000001E-2</v>
      </c>
      <c r="M37" s="23">
        <v>2140999.1905080415</v>
      </c>
      <c r="N37" s="23">
        <v>3293844.9084739098</v>
      </c>
      <c r="O37" s="23">
        <v>274487.07570615917</v>
      </c>
    </row>
    <row r="38" spans="1:15" x14ac:dyDescent="0.2">
      <c r="A38" s="1">
        <v>27</v>
      </c>
      <c r="B38" s="1" t="s">
        <v>187</v>
      </c>
      <c r="C38" s="1" t="s">
        <v>179</v>
      </c>
      <c r="D38" s="23"/>
      <c r="E38" s="23">
        <v>-1494701.7220710218</v>
      </c>
      <c r="F38" s="23">
        <v>29760924.853486016</v>
      </c>
      <c r="H38" s="23">
        <v>-1494701.7220710218</v>
      </c>
      <c r="I38" s="23">
        <v>30508275.714521527</v>
      </c>
      <c r="J38" s="23">
        <v>42369</v>
      </c>
      <c r="L38" s="184">
        <v>6.6900000000000001E-2</v>
      </c>
      <c r="M38" s="23">
        <v>2041003.6453014903</v>
      </c>
      <c r="N38" s="23">
        <v>3140005.608156139</v>
      </c>
      <c r="O38" s="23">
        <v>261667.13401301159</v>
      </c>
    </row>
    <row r="39" spans="1:15" x14ac:dyDescent="0.2">
      <c r="A39" s="1">
        <v>28</v>
      </c>
      <c r="B39" s="1" t="s">
        <v>188</v>
      </c>
      <c r="C39" s="1" t="s">
        <v>179</v>
      </c>
      <c r="D39" s="23"/>
      <c r="E39" s="23">
        <v>-1494701.7220710218</v>
      </c>
      <c r="F39" s="23">
        <v>28266223.131414995</v>
      </c>
      <c r="H39" s="23">
        <v>-1494701.7220710218</v>
      </c>
      <c r="I39" s="23">
        <v>29013573.992450505</v>
      </c>
      <c r="J39" s="23">
        <v>42735</v>
      </c>
      <c r="L39" s="184">
        <v>6.6900000000000001E-2</v>
      </c>
      <c r="M39" s="23">
        <v>1941008.1000949389</v>
      </c>
      <c r="N39" s="23">
        <v>2986166.3078383673</v>
      </c>
      <c r="O39" s="23">
        <v>248847.19231986394</v>
      </c>
    </row>
    <row r="40" spans="1:15" x14ac:dyDescent="0.2">
      <c r="A40" s="1">
        <v>29</v>
      </c>
      <c r="B40" s="1" t="s">
        <v>189</v>
      </c>
      <c r="C40" s="1" t="s">
        <v>179</v>
      </c>
      <c r="D40" s="23"/>
      <c r="E40" s="23">
        <v>-1494701.7220710218</v>
      </c>
      <c r="F40" s="23">
        <v>26771521.409343973</v>
      </c>
      <c r="H40" s="23">
        <v>-1494701.7220710218</v>
      </c>
      <c r="I40" s="23">
        <v>27518872.270379484</v>
      </c>
      <c r="J40" s="23">
        <v>43100</v>
      </c>
      <c r="L40" s="184">
        <v>6.6900000000000001E-2</v>
      </c>
      <c r="M40" s="23">
        <v>1841012.5548883874</v>
      </c>
      <c r="N40" s="23">
        <v>2832327.007520596</v>
      </c>
      <c r="O40" s="23">
        <v>236027.25062671633</v>
      </c>
    </row>
    <row r="41" spans="1:15" x14ac:dyDescent="0.2">
      <c r="A41" s="1">
        <v>30</v>
      </c>
    </row>
    <row r="42" spans="1:15" x14ac:dyDescent="0.2">
      <c r="A42" s="1">
        <v>31</v>
      </c>
      <c r="B42" s="155" t="s">
        <v>194</v>
      </c>
      <c r="H42" s="185" t="s">
        <v>195</v>
      </c>
    </row>
    <row r="43" spans="1:15" x14ac:dyDescent="0.2">
      <c r="A43" s="1">
        <v>32</v>
      </c>
      <c r="B43" s="1" t="s">
        <v>178</v>
      </c>
      <c r="C43" s="1" t="s">
        <v>179</v>
      </c>
      <c r="F43" s="23">
        <v>-24911730</v>
      </c>
      <c r="I43" s="23">
        <v>-25951720.172499999</v>
      </c>
      <c r="J43" s="23">
        <v>40543</v>
      </c>
      <c r="L43" s="225" t="s">
        <v>180</v>
      </c>
      <c r="M43" s="23">
        <v>-1797565.4504140962</v>
      </c>
      <c r="N43" s="23">
        <v>-2765485.3083293787</v>
      </c>
      <c r="O43" s="23">
        <v>-230457.10902744823</v>
      </c>
    </row>
    <row r="44" spans="1:15" x14ac:dyDescent="0.2">
      <c r="A44" s="1">
        <v>33</v>
      </c>
      <c r="B44" s="1" t="s">
        <v>181</v>
      </c>
      <c r="C44" s="1" t="s">
        <v>179</v>
      </c>
      <c r="F44" s="23">
        <v>-30211680.350000001</v>
      </c>
      <c r="I44" s="23">
        <v>-30099198.968750004</v>
      </c>
      <c r="J44" s="23">
        <v>40908</v>
      </c>
      <c r="L44" s="184">
        <v>6.9000000000000006E-2</v>
      </c>
      <c r="M44" s="23">
        <v>-2076844.7288437507</v>
      </c>
      <c r="N44" s="23">
        <v>-3195145.736682693</v>
      </c>
      <c r="O44" s="23">
        <v>-266262.14472355775</v>
      </c>
    </row>
    <row r="45" spans="1:15" x14ac:dyDescent="0.2">
      <c r="A45" s="1">
        <v>34</v>
      </c>
      <c r="B45" s="1" t="s">
        <v>182</v>
      </c>
      <c r="C45" s="1" t="s">
        <v>179</v>
      </c>
      <c r="F45" s="23">
        <v>-30211680.350000001</v>
      </c>
      <c r="I45" s="23">
        <v>-30211680.350000005</v>
      </c>
      <c r="J45" s="23">
        <v>41274</v>
      </c>
      <c r="L45" s="225" t="s">
        <v>183</v>
      </c>
      <c r="M45" s="23">
        <v>-2048219.8548104381</v>
      </c>
      <c r="N45" s="23">
        <v>-3151107.4689391353</v>
      </c>
      <c r="O45" s="23">
        <v>-262592.2890782613</v>
      </c>
    </row>
    <row r="46" spans="1:15" x14ac:dyDescent="0.2">
      <c r="A46" s="1">
        <v>32</v>
      </c>
      <c r="B46" s="1" t="s">
        <v>184</v>
      </c>
      <c r="C46" s="1" t="s">
        <v>179</v>
      </c>
      <c r="F46" s="23">
        <v>-30211680.350000001</v>
      </c>
      <c r="I46" s="23">
        <v>-30211680.350000005</v>
      </c>
      <c r="J46" s="23">
        <v>41639</v>
      </c>
      <c r="L46" s="225" t="s">
        <v>366</v>
      </c>
      <c r="M46" s="23">
        <v>-2024157.751931905</v>
      </c>
      <c r="N46" s="23">
        <v>-3114088.8491260079</v>
      </c>
      <c r="O46" s="23">
        <v>-259507.40409383399</v>
      </c>
    </row>
    <row r="47" spans="1:15" x14ac:dyDescent="0.2">
      <c r="A47" s="1">
        <v>33</v>
      </c>
      <c r="B47" s="1" t="s">
        <v>186</v>
      </c>
      <c r="C47" s="1" t="s">
        <v>179</v>
      </c>
      <c r="F47" s="23">
        <v>-30211680.350000001</v>
      </c>
      <c r="I47" s="23">
        <v>-30211680.350000005</v>
      </c>
      <c r="J47" s="23">
        <v>42004</v>
      </c>
      <c r="L47" s="184">
        <v>6.6900000000000001E-2</v>
      </c>
      <c r="M47" s="23">
        <v>-2021161.4154150004</v>
      </c>
      <c r="N47" s="23">
        <v>-3109479.1006384622</v>
      </c>
      <c r="O47" s="23">
        <v>-259123.25838653851</v>
      </c>
    </row>
    <row r="48" spans="1:15" x14ac:dyDescent="0.2">
      <c r="A48" s="1">
        <v>34</v>
      </c>
      <c r="B48" s="1" t="s">
        <v>187</v>
      </c>
      <c r="C48" s="1" t="s">
        <v>179</v>
      </c>
      <c r="F48" s="23">
        <v>-30211680.350000001</v>
      </c>
      <c r="I48" s="23">
        <v>-30211680.350000005</v>
      </c>
      <c r="J48" s="23">
        <v>42369</v>
      </c>
      <c r="L48" s="184">
        <v>6.6900000000000001E-2</v>
      </c>
      <c r="M48" s="23">
        <v>-2021161.4154150004</v>
      </c>
      <c r="N48" s="23">
        <v>-3109479.1006384622</v>
      </c>
      <c r="O48" s="23">
        <v>-259123.25838653851</v>
      </c>
    </row>
    <row r="49" spans="1:15" x14ac:dyDescent="0.2">
      <c r="A49" s="1">
        <v>35</v>
      </c>
      <c r="B49" s="1" t="s">
        <v>188</v>
      </c>
      <c r="C49" s="1" t="s">
        <v>179</v>
      </c>
      <c r="F49" s="23">
        <v>-30211680.350000001</v>
      </c>
      <c r="I49" s="23">
        <v>-30211680.350000005</v>
      </c>
      <c r="J49" s="23">
        <v>42735</v>
      </c>
      <c r="L49" s="184">
        <v>6.6900000000000001E-2</v>
      </c>
      <c r="M49" s="23">
        <v>-2021161.4154150004</v>
      </c>
      <c r="N49" s="23">
        <v>-3109479.1006384622</v>
      </c>
      <c r="O49" s="23">
        <v>-259123.25838653851</v>
      </c>
    </row>
    <row r="50" spans="1:15" x14ac:dyDescent="0.2">
      <c r="A50" s="1">
        <v>36</v>
      </c>
      <c r="B50" s="1" t="s">
        <v>189</v>
      </c>
      <c r="C50" s="1" t="s">
        <v>179</v>
      </c>
      <c r="F50" s="23">
        <v>-30211680.350000001</v>
      </c>
      <c r="I50" s="23">
        <v>-30211680.350000005</v>
      </c>
      <c r="J50" s="23">
        <v>43100</v>
      </c>
      <c r="L50" s="184">
        <v>6.6900000000000001E-2</v>
      </c>
      <c r="M50" s="23">
        <v>-2021161.4154150004</v>
      </c>
      <c r="N50" s="23">
        <v>-3109479.1006384622</v>
      </c>
      <c r="O50" s="23">
        <v>-259123.25838653851</v>
      </c>
    </row>
    <row r="51" spans="1:15" x14ac:dyDescent="0.2">
      <c r="A51" s="1">
        <v>37</v>
      </c>
    </row>
    <row r="52" spans="1:15" x14ac:dyDescent="0.2">
      <c r="A52" s="1">
        <v>38</v>
      </c>
      <c r="B52" s="155" t="s">
        <v>196</v>
      </c>
      <c r="H52" s="185" t="s">
        <v>197</v>
      </c>
    </row>
    <row r="53" spans="1:15" x14ac:dyDescent="0.2">
      <c r="A53" s="1">
        <v>39</v>
      </c>
      <c r="B53" s="1" t="s">
        <v>178</v>
      </c>
      <c r="C53" s="1" t="s">
        <v>179</v>
      </c>
      <c r="F53" s="23">
        <v>-11290628</v>
      </c>
      <c r="I53" s="23">
        <v>-12226928.583333334</v>
      </c>
      <c r="J53" s="23">
        <v>40543</v>
      </c>
      <c r="L53" s="225" t="s">
        <v>180</v>
      </c>
      <c r="M53" s="23">
        <v>-846907.42039406381</v>
      </c>
      <c r="N53" s="23">
        <v>-1302934.4929139442</v>
      </c>
      <c r="O53" s="23">
        <v>-108577.87440949534</v>
      </c>
    </row>
    <row r="54" spans="1:15" x14ac:dyDescent="0.2">
      <c r="A54" s="1">
        <v>40</v>
      </c>
      <c r="B54" s="1" t="s">
        <v>181</v>
      </c>
      <c r="C54" s="1" t="s">
        <v>179</v>
      </c>
      <c r="F54" s="23">
        <v>-10847618</v>
      </c>
      <c r="I54" s="23">
        <v>-11061440.166666666</v>
      </c>
      <c r="J54" s="23">
        <v>40908</v>
      </c>
      <c r="L54" s="184">
        <v>6.9000000000000006E-2</v>
      </c>
      <c r="M54" s="23">
        <v>-763239.37149999989</v>
      </c>
      <c r="N54" s="23">
        <v>-1174214.4176923074</v>
      </c>
      <c r="O54" s="23">
        <v>-97851.201474358953</v>
      </c>
    </row>
    <row r="55" spans="1:15" x14ac:dyDescent="0.2">
      <c r="A55" s="1">
        <v>41</v>
      </c>
      <c r="B55" s="1" t="s">
        <v>182</v>
      </c>
      <c r="C55" s="1" t="s">
        <v>179</v>
      </c>
      <c r="F55" s="23">
        <v>-10378888.52</v>
      </c>
      <c r="I55" s="23">
        <v>-10631619.416666666</v>
      </c>
      <c r="J55" s="23">
        <v>41274</v>
      </c>
      <c r="L55" s="225" t="s">
        <v>183</v>
      </c>
      <c r="M55" s="23">
        <v>-720777.31942522759</v>
      </c>
      <c r="N55" s="23">
        <v>-1108888.1837311194</v>
      </c>
      <c r="O55" s="23">
        <v>-92407.348644259953</v>
      </c>
    </row>
    <row r="56" spans="1:15" x14ac:dyDescent="0.2">
      <c r="A56" s="1">
        <v>39</v>
      </c>
      <c r="B56" s="1" t="s">
        <v>184</v>
      </c>
      <c r="C56" s="1" t="s">
        <v>179</v>
      </c>
      <c r="F56" s="23">
        <v>-9866342.035000002</v>
      </c>
      <c r="I56" s="23">
        <v>-10122932.069374999</v>
      </c>
      <c r="J56" s="23">
        <v>41639</v>
      </c>
      <c r="L56" s="225" t="s">
        <v>366</v>
      </c>
      <c r="M56" s="23">
        <v>-678228.12842998595</v>
      </c>
      <c r="N56" s="23">
        <v>-1043427.889892286</v>
      </c>
      <c r="O56" s="23">
        <v>-86952.324157690498</v>
      </c>
    </row>
    <row r="57" spans="1:15" x14ac:dyDescent="0.2">
      <c r="A57" s="1">
        <v>40</v>
      </c>
      <c r="B57" s="1" t="s">
        <v>186</v>
      </c>
      <c r="C57" s="1" t="s">
        <v>179</v>
      </c>
      <c r="F57" s="23">
        <v>-9345940.8100000061</v>
      </c>
      <c r="I57" s="23">
        <v>-9607168.6443750039</v>
      </c>
      <c r="J57" s="23">
        <v>42004</v>
      </c>
      <c r="L57" s="184">
        <v>6.6900000000000001E-2</v>
      </c>
      <c r="M57" s="23">
        <v>-642719.58230868774</v>
      </c>
      <c r="N57" s="23">
        <v>-988799.3573979811</v>
      </c>
      <c r="O57" s="23">
        <v>-82399.946449831754</v>
      </c>
    </row>
    <row r="58" spans="1:15" x14ac:dyDescent="0.2">
      <c r="A58" s="1">
        <v>41</v>
      </c>
      <c r="B58" s="1" t="s">
        <v>187</v>
      </c>
      <c r="C58" s="1" t="s">
        <v>179</v>
      </c>
      <c r="F58" s="23">
        <v>-8822795.1100000106</v>
      </c>
      <c r="I58" s="23">
        <v>-9084367.9600000083</v>
      </c>
      <c r="J58" s="23">
        <v>42369</v>
      </c>
      <c r="L58" s="184">
        <v>6.6900000000000001E-2</v>
      </c>
      <c r="M58" s="23">
        <v>-607744.21652400051</v>
      </c>
      <c r="N58" s="23">
        <v>-934991.10234461608</v>
      </c>
      <c r="O58" s="23">
        <v>-77915.925195384669</v>
      </c>
    </row>
    <row r="59" spans="1:15" x14ac:dyDescent="0.2">
      <c r="A59" s="1">
        <v>42</v>
      </c>
      <c r="B59" s="1" t="s">
        <v>188</v>
      </c>
      <c r="C59" s="1" t="s">
        <v>179</v>
      </c>
      <c r="F59" s="23">
        <v>-8299649.4100000151</v>
      </c>
      <c r="I59" s="23">
        <v>-8561222.2600000128</v>
      </c>
      <c r="J59" s="23">
        <v>42735</v>
      </c>
      <c r="L59" s="184">
        <v>6.6900000000000001E-2</v>
      </c>
      <c r="M59" s="23">
        <v>-572745.76919400087</v>
      </c>
      <c r="N59" s="23">
        <v>-881147.33722153981</v>
      </c>
      <c r="O59" s="23">
        <v>-73428.944768461646</v>
      </c>
    </row>
    <row r="60" spans="1:15" x14ac:dyDescent="0.2">
      <c r="A60" s="1">
        <v>43</v>
      </c>
      <c r="B60" s="1" t="s">
        <v>189</v>
      </c>
      <c r="C60" s="1" t="s">
        <v>179</v>
      </c>
      <c r="F60" s="23">
        <v>-7776503.7100000195</v>
      </c>
      <c r="I60" s="23">
        <v>-8038076.5600000173</v>
      </c>
      <c r="J60" s="23">
        <v>43100</v>
      </c>
      <c r="L60" s="184">
        <v>6.6900000000000001E-2</v>
      </c>
      <c r="M60" s="23">
        <v>-537747.32186400122</v>
      </c>
      <c r="N60" s="23">
        <v>-827303.57209846342</v>
      </c>
      <c r="O60" s="23">
        <v>-68941.964341538624</v>
      </c>
    </row>
    <row r="61" spans="1:15" x14ac:dyDescent="0.2">
      <c r="A61" s="1">
        <v>44</v>
      </c>
    </row>
    <row r="62" spans="1:15" x14ac:dyDescent="0.2">
      <c r="A62" s="1">
        <v>45</v>
      </c>
      <c r="B62" s="155" t="s">
        <v>198</v>
      </c>
      <c r="H62" s="185" t="s">
        <v>199</v>
      </c>
    </row>
    <row r="63" spans="1:15" x14ac:dyDescent="0.2">
      <c r="A63" s="1">
        <v>46</v>
      </c>
      <c r="B63" s="1" t="s">
        <v>178</v>
      </c>
      <c r="C63" s="1" t="s">
        <v>179</v>
      </c>
      <c r="E63" s="23">
        <v>457531.30444444448</v>
      </c>
      <c r="F63" s="23">
        <v>-1997131.6955555556</v>
      </c>
      <c r="H63" s="23">
        <v>457531.30444444448</v>
      </c>
      <c r="I63" s="23">
        <v>-2135221.6197685185</v>
      </c>
      <c r="J63" s="23">
        <v>40543</v>
      </c>
      <c r="L63" s="225" t="s">
        <v>180</v>
      </c>
      <c r="M63" s="23">
        <v>-147897.73422188411</v>
      </c>
      <c r="N63" s="23">
        <v>-227534.97572597556</v>
      </c>
      <c r="O63" s="23">
        <v>-18961.247977164629</v>
      </c>
    </row>
    <row r="64" spans="1:15" x14ac:dyDescent="0.2">
      <c r="A64" s="1">
        <v>47</v>
      </c>
      <c r="B64" s="1" t="s">
        <v>181</v>
      </c>
      <c r="C64" s="1" t="s">
        <v>179</v>
      </c>
      <c r="E64" s="23">
        <v>392169.66666666669</v>
      </c>
      <c r="F64" s="23">
        <v>-1741886.9187777783</v>
      </c>
      <c r="H64" s="23">
        <v>392169.66666666669</v>
      </c>
      <c r="I64" s="23">
        <v>-1869633.2620000001</v>
      </c>
      <c r="J64" s="23">
        <v>40908</v>
      </c>
      <c r="L64" s="184">
        <v>6.9000000000000006E-2</v>
      </c>
      <c r="M64" s="23">
        <v>-129004.69507800003</v>
      </c>
      <c r="N64" s="23">
        <v>-198468.76165846159</v>
      </c>
      <c r="O64" s="23">
        <v>-16539.063471538466</v>
      </c>
    </row>
    <row r="65" spans="1:15" x14ac:dyDescent="0.2">
      <c r="A65" s="1">
        <v>48</v>
      </c>
      <c r="B65" s="1" t="s">
        <v>182</v>
      </c>
      <c r="C65" s="1" t="s">
        <v>179</v>
      </c>
      <c r="E65" s="23">
        <v>392169.66666666669</v>
      </c>
      <c r="F65" s="23">
        <v>-1486976.6354444453</v>
      </c>
      <c r="H65" s="23">
        <v>392169.66666666669</v>
      </c>
      <c r="I65" s="23">
        <v>-1614431.7771111114</v>
      </c>
      <c r="J65" s="23">
        <v>41274</v>
      </c>
      <c r="L65" s="225" t="s">
        <v>183</v>
      </c>
      <c r="M65" s="23">
        <v>-109451.41686287826</v>
      </c>
      <c r="N65" s="23">
        <v>-168386.79517365887</v>
      </c>
      <c r="O65" s="23">
        <v>-14032.23293113824</v>
      </c>
    </row>
    <row r="66" spans="1:15" x14ac:dyDescent="0.2">
      <c r="A66" s="1">
        <v>46</v>
      </c>
      <c r="B66" s="1" t="s">
        <v>184</v>
      </c>
      <c r="C66" s="1" t="s">
        <v>179</v>
      </c>
      <c r="E66" s="23">
        <v>392169.66666666669</v>
      </c>
      <c r="F66" s="23">
        <v>-1232066.3521111123</v>
      </c>
      <c r="H66" s="23">
        <v>392169.66666666669</v>
      </c>
      <c r="I66" s="23">
        <v>-1359521.4937777787</v>
      </c>
      <c r="J66" s="23">
        <v>41639</v>
      </c>
      <c r="L66" s="225" t="s">
        <v>366</v>
      </c>
      <c r="M66" s="23">
        <v>-91086.822668184803</v>
      </c>
      <c r="N66" s="23">
        <v>-140133.57333566892</v>
      </c>
      <c r="O66" s="23">
        <v>-11677.79777797241</v>
      </c>
    </row>
    <row r="67" spans="1:15" x14ac:dyDescent="0.2">
      <c r="A67" s="1">
        <v>47</v>
      </c>
      <c r="B67" s="1" t="s">
        <v>186</v>
      </c>
      <c r="C67" s="1" t="s">
        <v>179</v>
      </c>
      <c r="E67" s="23">
        <v>392169.66666666669</v>
      </c>
      <c r="F67" s="23">
        <v>-977156.06877777935</v>
      </c>
      <c r="H67" s="23">
        <v>392169.66666666669</v>
      </c>
      <c r="I67" s="23">
        <v>-1104611.2104444457</v>
      </c>
      <c r="J67" s="23">
        <v>42004</v>
      </c>
      <c r="L67" s="184">
        <v>6.6900000000000001E-2</v>
      </c>
      <c r="M67" s="23">
        <v>-73898.489978733414</v>
      </c>
      <c r="N67" s="23">
        <v>-113689.98458266679</v>
      </c>
      <c r="O67" s="23">
        <v>-9474.165381888899</v>
      </c>
    </row>
    <row r="68" spans="1:15" x14ac:dyDescent="0.2">
      <c r="A68" s="1">
        <v>48</v>
      </c>
      <c r="B68" s="1" t="s">
        <v>187</v>
      </c>
      <c r="C68" s="1" t="s">
        <v>179</v>
      </c>
      <c r="E68" s="23">
        <v>392169.66666666669</v>
      </c>
      <c r="F68" s="23">
        <v>-722245.78544444626</v>
      </c>
      <c r="H68" s="23">
        <v>392169.66666666669</v>
      </c>
      <c r="I68" s="23">
        <v>-849700.92711111286</v>
      </c>
      <c r="J68" s="23">
        <v>42369</v>
      </c>
      <c r="L68" s="184">
        <v>6.6900000000000001E-2</v>
      </c>
      <c r="M68" s="23">
        <v>-56844.992023733452</v>
      </c>
      <c r="N68" s="23">
        <v>-87453.833882666848</v>
      </c>
      <c r="O68" s="23">
        <v>-7287.8194902222376</v>
      </c>
    </row>
    <row r="69" spans="1:15" x14ac:dyDescent="0.2">
      <c r="A69" s="1">
        <v>49</v>
      </c>
      <c r="B69" s="1" t="s">
        <v>188</v>
      </c>
      <c r="C69" s="1" t="s">
        <v>179</v>
      </c>
      <c r="E69" s="23">
        <v>392169.66666666669</v>
      </c>
      <c r="F69" s="23">
        <v>-467335.50211111328</v>
      </c>
      <c r="H69" s="23">
        <v>392169.66666666669</v>
      </c>
      <c r="I69" s="23">
        <v>-594790.64377777977</v>
      </c>
      <c r="J69" s="23">
        <v>42735</v>
      </c>
      <c r="L69" s="184">
        <v>6.6900000000000001E-2</v>
      </c>
      <c r="M69" s="23">
        <v>-39791.494068733467</v>
      </c>
      <c r="N69" s="23">
        <v>-61217.683182666871</v>
      </c>
      <c r="O69" s="23">
        <v>-5101.4735985555726</v>
      </c>
    </row>
    <row r="70" spans="1:15" x14ac:dyDescent="0.2">
      <c r="A70" s="1">
        <v>50</v>
      </c>
      <c r="B70" s="1" t="s">
        <v>189</v>
      </c>
      <c r="C70" s="1" t="s">
        <v>179</v>
      </c>
      <c r="E70" s="23">
        <v>392169.66666666669</v>
      </c>
      <c r="F70" s="23">
        <v>-212425.21877778036</v>
      </c>
      <c r="H70" s="23">
        <v>392169.66666666669</v>
      </c>
      <c r="I70" s="23">
        <v>-339880.36044444685</v>
      </c>
      <c r="J70" s="23">
        <v>43100</v>
      </c>
      <c r="L70" s="184">
        <v>6.6900000000000001E-2</v>
      </c>
      <c r="M70" s="23">
        <v>-22737.996113733494</v>
      </c>
      <c r="N70" s="23">
        <v>-34981.532482666909</v>
      </c>
      <c r="O70" s="23">
        <v>-2915.127706888909</v>
      </c>
    </row>
    <row r="71" spans="1:15" x14ac:dyDescent="0.2">
      <c r="A71" s="1">
        <v>51</v>
      </c>
      <c r="B71" s="1" t="s">
        <v>200</v>
      </c>
      <c r="C71" s="1" t="s">
        <v>179</v>
      </c>
      <c r="E71" s="23">
        <v>326808.05555555556</v>
      </c>
      <c r="F71" s="23">
        <v>1.7333330423571172E-2</v>
      </c>
      <c r="H71" s="23">
        <v>326808.05555555556</v>
      </c>
      <c r="I71" s="23">
        <v>-88510.49771296572</v>
      </c>
      <c r="J71" s="23">
        <v>43465</v>
      </c>
      <c r="L71" s="184">
        <v>6.6900000000000001E-2</v>
      </c>
      <c r="M71" s="23">
        <v>-5921.3522969974065</v>
      </c>
      <c r="N71" s="23">
        <v>-9109.7727646113945</v>
      </c>
      <c r="O71" s="23">
        <v>-759.14773038428291</v>
      </c>
    </row>
    <row r="72" spans="1:15" x14ac:dyDescent="0.2">
      <c r="A72" s="1">
        <v>52</v>
      </c>
      <c r="B72" s="1" t="s">
        <v>201</v>
      </c>
      <c r="C72" s="1" t="s">
        <v>179</v>
      </c>
      <c r="E72" s="23">
        <v>0</v>
      </c>
      <c r="F72" s="23">
        <v>1.7333330423571172E-2</v>
      </c>
      <c r="H72" s="23">
        <v>0</v>
      </c>
      <c r="I72" s="23">
        <v>1.7333330423571169E-2</v>
      </c>
      <c r="J72" s="23">
        <v>43830</v>
      </c>
      <c r="L72" s="184">
        <v>6.6900000000000001E-2</v>
      </c>
      <c r="M72" s="23">
        <v>1.1595998053369112E-3</v>
      </c>
      <c r="N72" s="23">
        <v>1.7839997005183249E-3</v>
      </c>
      <c r="O72" s="23">
        <v>1.486666417098604E-4</v>
      </c>
    </row>
    <row r="73" spans="1:15" x14ac:dyDescent="0.2">
      <c r="A73" s="1">
        <v>53</v>
      </c>
      <c r="C73" s="1" t="s">
        <v>179</v>
      </c>
      <c r="H73" s="23">
        <v>0</v>
      </c>
      <c r="M73" s="23">
        <v>0</v>
      </c>
      <c r="N73" s="23">
        <v>0</v>
      </c>
      <c r="O73" s="23">
        <v>0</v>
      </c>
    </row>
    <row r="74" spans="1:15" x14ac:dyDescent="0.2">
      <c r="A74" s="1">
        <v>54</v>
      </c>
      <c r="B74" s="155" t="s">
        <v>367</v>
      </c>
      <c r="H74" s="185" t="s">
        <v>203</v>
      </c>
    </row>
    <row r="75" spans="1:15" x14ac:dyDescent="0.2">
      <c r="A75" s="1">
        <v>55</v>
      </c>
      <c r="B75" s="1" t="s">
        <v>178</v>
      </c>
      <c r="C75" s="1" t="s">
        <v>179</v>
      </c>
      <c r="E75" s="23">
        <v>-2159053</v>
      </c>
      <c r="F75" s="23">
        <v>26614738.140861891</v>
      </c>
      <c r="H75" s="23">
        <v>-2159053</v>
      </c>
      <c r="I75" s="23">
        <v>26528891.378850214</v>
      </c>
      <c r="J75" s="23">
        <v>40543</v>
      </c>
      <c r="L75" s="225" t="s">
        <v>180</v>
      </c>
      <c r="M75" s="23">
        <v>1344033.5873361593</v>
      </c>
      <c r="N75" s="23">
        <v>2067743.9805171681</v>
      </c>
      <c r="O75" s="23">
        <v>229749.33116857422</v>
      </c>
    </row>
    <row r="76" spans="1:15" x14ac:dyDescent="0.2">
      <c r="A76" s="1">
        <v>56</v>
      </c>
      <c r="B76" s="1" t="s">
        <v>181</v>
      </c>
      <c r="C76" s="1" t="s">
        <v>179</v>
      </c>
      <c r="E76" s="23">
        <v>-2885052</v>
      </c>
      <c r="F76" s="23">
        <v>24739454.340861887</v>
      </c>
      <c r="H76" s="23">
        <v>-2885052</v>
      </c>
      <c r="I76" s="23">
        <v>25677096.240861878</v>
      </c>
      <c r="J76" s="23">
        <v>40908</v>
      </c>
      <c r="L76" s="184">
        <v>6.9000000000000006E-2</v>
      </c>
      <c r="M76" s="23">
        <v>1771719.640619471</v>
      </c>
      <c r="N76" s="23">
        <v>2725722.5240299553</v>
      </c>
      <c r="O76" s="23">
        <v>227143.54366916293</v>
      </c>
    </row>
    <row r="77" spans="1:15" x14ac:dyDescent="0.2">
      <c r="A77" s="1">
        <v>57</v>
      </c>
      <c r="B77" s="1" t="s">
        <v>182</v>
      </c>
      <c r="C77" s="1" t="s">
        <v>179</v>
      </c>
      <c r="E77" s="23">
        <v>-2885052</v>
      </c>
      <c r="F77" s="23">
        <v>22864164.190861881</v>
      </c>
      <c r="H77" s="23">
        <v>-2885052</v>
      </c>
      <c r="I77" s="23">
        <v>23801809.001278542</v>
      </c>
      <c r="J77" s="23">
        <v>41274</v>
      </c>
      <c r="L77" s="225" t="s">
        <v>183</v>
      </c>
      <c r="M77" s="23">
        <v>1613658.5986626369</v>
      </c>
      <c r="N77" s="23">
        <v>2482551.6902502105</v>
      </c>
      <c r="O77" s="23">
        <v>206879.30752085088</v>
      </c>
    </row>
    <row r="78" spans="1:15" x14ac:dyDescent="0.2">
      <c r="A78" s="1">
        <v>55</v>
      </c>
      <c r="B78" s="1" t="s">
        <v>184</v>
      </c>
      <c r="C78" s="1" t="s">
        <v>179</v>
      </c>
      <c r="E78" s="23">
        <v>-2885052</v>
      </c>
      <c r="F78" s="23">
        <v>20988887.390861876</v>
      </c>
      <c r="H78" s="23">
        <v>-2885052</v>
      </c>
      <c r="I78" s="23">
        <v>21926522.582528539</v>
      </c>
      <c r="J78" s="23">
        <v>41639</v>
      </c>
      <c r="L78" s="225" t="s">
        <v>366</v>
      </c>
      <c r="M78" s="23">
        <v>1469058.9912300298</v>
      </c>
      <c r="N78" s="23">
        <v>2260090.7557385075</v>
      </c>
      <c r="O78" s="23">
        <v>188340.89631154228</v>
      </c>
    </row>
    <row r="79" spans="1:15" x14ac:dyDescent="0.2">
      <c r="A79" s="1">
        <v>56</v>
      </c>
      <c r="B79" s="1" t="s">
        <v>186</v>
      </c>
      <c r="C79" s="1" t="s">
        <v>179</v>
      </c>
      <c r="E79" s="23">
        <v>-2885052</v>
      </c>
      <c r="F79" s="23">
        <v>19113603.590861872</v>
      </c>
      <c r="H79" s="23">
        <v>-2885052</v>
      </c>
      <c r="I79" s="23">
        <v>20051245.490861867</v>
      </c>
      <c r="J79" s="23">
        <v>42004</v>
      </c>
      <c r="L79" s="184">
        <v>6.6900000000000001E-2</v>
      </c>
      <c r="M79" s="23">
        <v>1341428.323338659</v>
      </c>
      <c r="N79" s="23">
        <v>2063735.8820594754</v>
      </c>
      <c r="O79" s="23">
        <v>171977.99017162295</v>
      </c>
    </row>
    <row r="80" spans="1:15" x14ac:dyDescent="0.2">
      <c r="A80" s="1">
        <v>57</v>
      </c>
      <c r="B80" s="1" t="s">
        <v>187</v>
      </c>
      <c r="C80" s="1" t="s">
        <v>179</v>
      </c>
      <c r="E80" s="23">
        <v>-2885052</v>
      </c>
      <c r="F80" s="23">
        <v>17238319.790861867</v>
      </c>
      <c r="H80" s="23">
        <v>-2885052</v>
      </c>
      <c r="I80" s="23">
        <v>18175961.690861866</v>
      </c>
      <c r="J80" s="23">
        <v>42369</v>
      </c>
      <c r="L80" s="184">
        <v>6.6900000000000001E-2</v>
      </c>
      <c r="M80" s="23">
        <v>1215971.8371186589</v>
      </c>
      <c r="N80" s="23">
        <v>1870725.9032594752</v>
      </c>
      <c r="O80" s="23">
        <v>155893.82527162295</v>
      </c>
    </row>
    <row r="81" spans="1:15" x14ac:dyDescent="0.2">
      <c r="A81" s="1">
        <v>58</v>
      </c>
      <c r="B81" s="1" t="s">
        <v>188</v>
      </c>
      <c r="C81" s="1" t="s">
        <v>179</v>
      </c>
      <c r="E81" s="23">
        <v>-2885052</v>
      </c>
      <c r="F81" s="23">
        <v>15363035.990861863</v>
      </c>
      <c r="H81" s="23">
        <v>-2885052</v>
      </c>
      <c r="I81" s="23">
        <v>16300677.890861858</v>
      </c>
      <c r="J81" s="23">
        <v>42735</v>
      </c>
      <c r="L81" s="184">
        <v>6.6900000000000001E-2</v>
      </c>
      <c r="M81" s="23">
        <v>1090515.3508986584</v>
      </c>
      <c r="N81" s="23">
        <v>1677715.9244594744</v>
      </c>
      <c r="O81" s="23">
        <v>139809.66037162286</v>
      </c>
    </row>
    <row r="82" spans="1:15" x14ac:dyDescent="0.2">
      <c r="A82" s="1">
        <v>59</v>
      </c>
      <c r="B82" s="1" t="s">
        <v>189</v>
      </c>
      <c r="C82" s="1" t="s">
        <v>179</v>
      </c>
      <c r="E82" s="23">
        <v>-2885052</v>
      </c>
      <c r="F82" s="23">
        <v>13487752.190861858</v>
      </c>
      <c r="H82" s="23">
        <v>-2885052</v>
      </c>
      <c r="I82" s="23">
        <v>14425394.090861853</v>
      </c>
      <c r="J82" s="23">
        <v>43100</v>
      </c>
      <c r="L82" s="184">
        <v>6.6900000000000001E-2</v>
      </c>
      <c r="M82" s="23">
        <v>965058.86467865796</v>
      </c>
      <c r="N82" s="23">
        <v>1484705.9456594738</v>
      </c>
      <c r="O82" s="23">
        <v>123725.49547162281</v>
      </c>
    </row>
    <row r="83" spans="1:15" x14ac:dyDescent="0.2">
      <c r="A83" s="1">
        <v>60</v>
      </c>
    </row>
    <row r="84" spans="1:15" x14ac:dyDescent="0.2">
      <c r="A84" s="1">
        <v>61</v>
      </c>
      <c r="B84" s="155" t="s">
        <v>368</v>
      </c>
      <c r="H84" s="185" t="s">
        <v>205</v>
      </c>
    </row>
    <row r="85" spans="1:15" x14ac:dyDescent="0.2">
      <c r="A85" s="1">
        <v>62</v>
      </c>
      <c r="B85" s="1" t="s">
        <v>178</v>
      </c>
      <c r="E85" s="23">
        <v>403219.66019417474</v>
      </c>
      <c r="F85" s="23">
        <v>-2737413.4708737871</v>
      </c>
      <c r="H85" s="23">
        <v>403219.66019417474</v>
      </c>
      <c r="I85" s="23">
        <v>-2267178.4245550167</v>
      </c>
      <c r="J85" s="23">
        <v>40543</v>
      </c>
      <c r="L85" s="225" t="s">
        <v>180</v>
      </c>
      <c r="M85" s="23">
        <v>-127036.52914794302</v>
      </c>
      <c r="N85" s="23">
        <v>-195440.81407375849</v>
      </c>
      <c r="O85" s="23">
        <v>-20083.304374133404</v>
      </c>
    </row>
    <row r="86" spans="1:15" x14ac:dyDescent="0.2">
      <c r="A86" s="1">
        <v>63</v>
      </c>
      <c r="B86" s="1" t="s">
        <v>181</v>
      </c>
      <c r="E86" s="23">
        <v>537626.2135922329</v>
      </c>
      <c r="F86" s="23">
        <v>-2387956.4320388352</v>
      </c>
      <c r="H86" s="23">
        <v>537626.2135922329</v>
      </c>
      <c r="I86" s="23">
        <v>-2562684.9514563112</v>
      </c>
      <c r="J86" s="23">
        <v>40908</v>
      </c>
      <c r="L86" s="184">
        <v>6.9000000000000006E-2</v>
      </c>
      <c r="M86" s="23">
        <v>-176825.26165048545</v>
      </c>
      <c r="N86" s="23">
        <v>-272038.86407766992</v>
      </c>
      <c r="O86" s="23">
        <v>-22669.905339805828</v>
      </c>
    </row>
    <row r="87" spans="1:15" x14ac:dyDescent="0.2">
      <c r="A87" s="1">
        <v>64</v>
      </c>
      <c r="B87" s="1" t="s">
        <v>182</v>
      </c>
      <c r="C87" s="1" t="s">
        <v>179</v>
      </c>
      <c r="E87" s="23">
        <v>537626.2135922329</v>
      </c>
      <c r="F87" s="23">
        <v>-2038499.3932038834</v>
      </c>
      <c r="H87" s="23">
        <v>537626.2135922329</v>
      </c>
      <c r="I87" s="23">
        <v>-2213227.9126213593</v>
      </c>
      <c r="J87" s="23">
        <v>41274</v>
      </c>
      <c r="L87" s="225" t="s">
        <v>183</v>
      </c>
      <c r="M87" s="23">
        <v>-150047.17716244893</v>
      </c>
      <c r="N87" s="23">
        <v>-230841.8110191522</v>
      </c>
      <c r="O87" s="23">
        <v>-19236.817584929351</v>
      </c>
    </row>
    <row r="88" spans="1:15" x14ac:dyDescent="0.2">
      <c r="A88" s="1">
        <v>62</v>
      </c>
      <c r="B88" s="1" t="s">
        <v>184</v>
      </c>
      <c r="C88" s="1" t="s">
        <v>179</v>
      </c>
      <c r="E88" s="23">
        <v>537626.21359223302</v>
      </c>
      <c r="F88" s="23">
        <v>-1689042.3543689311</v>
      </c>
      <c r="H88" s="23">
        <v>537626.21359223302</v>
      </c>
      <c r="I88" s="23">
        <v>-1863770.8737864075</v>
      </c>
      <c r="J88" s="23">
        <v>41639</v>
      </c>
      <c r="L88" s="225" t="s">
        <v>366</v>
      </c>
      <c r="M88" s="23">
        <v>-124871.11667721769</v>
      </c>
      <c r="N88" s="23">
        <v>-192109.41027264259</v>
      </c>
      <c r="O88" s="23">
        <v>-16009.117522720217</v>
      </c>
    </row>
    <row r="89" spans="1:15" x14ac:dyDescent="0.2">
      <c r="A89" s="1">
        <v>63</v>
      </c>
      <c r="B89" s="1" t="s">
        <v>186</v>
      </c>
      <c r="C89" s="1" t="s">
        <v>179</v>
      </c>
      <c r="E89" s="23">
        <v>537626.2135922329</v>
      </c>
      <c r="F89" s="23">
        <v>-1339585.3155339805</v>
      </c>
      <c r="H89" s="23">
        <v>537626.2135922329</v>
      </c>
      <c r="I89" s="23">
        <v>-1514313.8349514559</v>
      </c>
      <c r="J89" s="23">
        <v>42004</v>
      </c>
      <c r="L89" s="184">
        <v>6.6900000000000001E-2</v>
      </c>
      <c r="M89" s="23">
        <v>-101307.5955582524</v>
      </c>
      <c r="N89" s="23">
        <v>-155857.8393203883</v>
      </c>
      <c r="O89" s="23">
        <v>-12988.153276699026</v>
      </c>
    </row>
    <row r="90" spans="1:15" x14ac:dyDescent="0.2">
      <c r="A90" s="1">
        <v>64</v>
      </c>
      <c r="B90" s="1" t="s">
        <v>187</v>
      </c>
      <c r="E90" s="23">
        <v>537626.2135922329</v>
      </c>
      <c r="F90" s="23">
        <v>-990128.27669903019</v>
      </c>
      <c r="H90" s="23">
        <v>537626.2135922329</v>
      </c>
      <c r="I90" s="23">
        <v>-1164856.7961165055</v>
      </c>
      <c r="J90" s="23">
        <v>42369</v>
      </c>
      <c r="L90" s="184">
        <v>6.6900000000000001E-2</v>
      </c>
      <c r="M90" s="23">
        <v>-77928.919660194224</v>
      </c>
      <c r="N90" s="23">
        <v>-119890.64563106804</v>
      </c>
      <c r="O90" s="23">
        <v>-9990.8871359223358</v>
      </c>
    </row>
    <row r="91" spans="1:15" x14ac:dyDescent="0.2">
      <c r="A91" s="1">
        <v>65</v>
      </c>
      <c r="B91" s="1" t="s">
        <v>188</v>
      </c>
      <c r="E91" s="23">
        <v>537626.2135922329</v>
      </c>
      <c r="F91" s="23">
        <v>-640671.23786407989</v>
      </c>
      <c r="H91" s="23">
        <v>537626.2135922329</v>
      </c>
      <c r="I91" s="23">
        <v>-815399.75728155498</v>
      </c>
      <c r="J91" s="23">
        <v>42735</v>
      </c>
      <c r="L91" s="184">
        <v>6.6900000000000001E-2</v>
      </c>
      <c r="M91" s="23">
        <v>-54550.24376213603</v>
      </c>
      <c r="N91" s="23">
        <v>-83923.451941747728</v>
      </c>
      <c r="O91" s="23">
        <v>-6993.620995145644</v>
      </c>
    </row>
    <row r="92" spans="1:15" x14ac:dyDescent="0.2">
      <c r="A92" s="1">
        <v>66</v>
      </c>
      <c r="B92" s="1" t="s">
        <v>189</v>
      </c>
      <c r="E92" s="23">
        <v>537626.2135922329</v>
      </c>
      <c r="F92" s="23">
        <v>-291214.19902912952</v>
      </c>
      <c r="H92" s="23">
        <v>537626.2135922329</v>
      </c>
      <c r="I92" s="23">
        <v>-465942.71844660467</v>
      </c>
      <c r="J92" s="23">
        <v>43100</v>
      </c>
      <c r="L92" s="184">
        <v>6.6900000000000001E-2</v>
      </c>
      <c r="M92" s="23">
        <v>-31171.567864077853</v>
      </c>
      <c r="N92" s="23">
        <v>-47956.258252427462</v>
      </c>
      <c r="O92" s="23">
        <v>-3996.3548543689553</v>
      </c>
    </row>
    <row r="93" spans="1:15" x14ac:dyDescent="0.2">
      <c r="A93" s="1">
        <v>67</v>
      </c>
      <c r="B93" s="1" t="s">
        <v>200</v>
      </c>
      <c r="E93" s="23">
        <v>448021.84466019413</v>
      </c>
      <c r="F93" s="23">
        <v>0</v>
      </c>
      <c r="H93" s="23">
        <v>448021.84466019413</v>
      </c>
      <c r="I93" s="23">
        <v>-121339.24959547223</v>
      </c>
      <c r="J93" s="23">
        <v>43465</v>
      </c>
      <c r="L93" s="184">
        <v>6.6900000000000001E-2</v>
      </c>
      <c r="M93" s="23">
        <v>-8117.5957979370924</v>
      </c>
      <c r="N93" s="23">
        <v>-12488.608919903219</v>
      </c>
      <c r="O93" s="23">
        <v>-1040.717409991935</v>
      </c>
    </row>
    <row r="94" spans="1:15" x14ac:dyDescent="0.2">
      <c r="A94" s="1">
        <v>68</v>
      </c>
    </row>
    <row r="95" spans="1:15" x14ac:dyDescent="0.2">
      <c r="A95" s="1">
        <v>69</v>
      </c>
      <c r="B95" s="155" t="s">
        <v>369</v>
      </c>
    </row>
    <row r="96" spans="1:15" x14ac:dyDescent="0.2">
      <c r="A96" s="1">
        <v>70</v>
      </c>
      <c r="B96" s="1" t="s">
        <v>370</v>
      </c>
      <c r="H96" s="185" t="s">
        <v>371</v>
      </c>
    </row>
    <row r="97" spans="1:15" x14ac:dyDescent="0.2">
      <c r="A97" s="1">
        <v>71</v>
      </c>
      <c r="B97" s="1" t="s">
        <v>178</v>
      </c>
      <c r="E97" s="23">
        <v>-259039.50000000003</v>
      </c>
      <c r="F97" s="23">
        <v>413676.99000000022</v>
      </c>
      <c r="H97" s="23">
        <v>-259039.50000000003</v>
      </c>
      <c r="I97" s="23">
        <v>590967.09</v>
      </c>
      <c r="J97" s="23">
        <v>40543</v>
      </c>
      <c r="L97" s="225" t="s">
        <v>180</v>
      </c>
      <c r="M97" s="23">
        <v>29940.173776109586</v>
      </c>
      <c r="N97" s="23">
        <v>46061.80580939936</v>
      </c>
      <c r="O97" s="23">
        <v>5117.9784232665952</v>
      </c>
    </row>
    <row r="98" spans="1:15" x14ac:dyDescent="0.2">
      <c r="A98" s="1">
        <v>72</v>
      </c>
      <c r="B98" s="1" t="s">
        <v>181</v>
      </c>
      <c r="E98" s="23">
        <v>-354580.19999999995</v>
      </c>
      <c r="F98" s="23">
        <v>59096.790000000503</v>
      </c>
      <c r="H98" s="23">
        <v>-354580.19999999995</v>
      </c>
      <c r="I98" s="23">
        <v>236386.89000000036</v>
      </c>
      <c r="J98" s="23">
        <v>40908</v>
      </c>
      <c r="L98" s="184">
        <v>6.9000000000000006E-2</v>
      </c>
      <c r="M98" s="23">
        <v>16310.695410000024</v>
      </c>
      <c r="N98" s="23">
        <v>25093.377553846189</v>
      </c>
      <c r="O98" s="23">
        <v>2091.1147961538491</v>
      </c>
    </row>
    <row r="99" spans="1:15" x14ac:dyDescent="0.2">
      <c r="A99" s="1">
        <v>73</v>
      </c>
      <c r="B99" s="1" t="s">
        <v>182</v>
      </c>
      <c r="C99" s="1" t="s">
        <v>179</v>
      </c>
      <c r="E99" s="23">
        <v>-59096.7</v>
      </c>
      <c r="F99" s="23">
        <v>0</v>
      </c>
      <c r="H99" s="23">
        <v>-59096.7</v>
      </c>
      <c r="I99" s="23">
        <v>4924.7437500001106</v>
      </c>
      <c r="J99" s="23">
        <v>41274</v>
      </c>
      <c r="L99" s="225" t="s">
        <v>183</v>
      </c>
      <c r="M99" s="23">
        <v>124.41032981557657</v>
      </c>
      <c r="N99" s="23">
        <v>191.40050740857933</v>
      </c>
      <c r="O99" s="23">
        <v>47.850126852144832</v>
      </c>
    </row>
    <row r="100" spans="1:15" x14ac:dyDescent="0.2">
      <c r="A100" s="1">
        <v>74</v>
      </c>
    </row>
    <row r="101" spans="1:15" x14ac:dyDescent="0.2">
      <c r="A101" s="1">
        <v>75</v>
      </c>
      <c r="B101" s="155" t="s">
        <v>372</v>
      </c>
    </row>
    <row r="102" spans="1:15" x14ac:dyDescent="0.2">
      <c r="A102" s="1">
        <v>76</v>
      </c>
      <c r="B102" s="155" t="s">
        <v>373</v>
      </c>
      <c r="H102" s="185" t="s">
        <v>374</v>
      </c>
    </row>
    <row r="103" spans="1:15" x14ac:dyDescent="0.2">
      <c r="A103" s="1">
        <v>77</v>
      </c>
      <c r="B103" s="1" t="s">
        <v>178</v>
      </c>
      <c r="E103" s="23">
        <v>-456270.14391304349</v>
      </c>
      <c r="F103" s="23">
        <v>1042903.1860869566</v>
      </c>
      <c r="H103" s="1">
        <v>-456270.14391304349</v>
      </c>
      <c r="I103" s="1">
        <v>678973.42844202893</v>
      </c>
      <c r="J103" s="1">
        <v>40543</v>
      </c>
      <c r="L103" s="225" t="s">
        <v>180</v>
      </c>
      <c r="M103" s="23">
        <v>27467.730532534242</v>
      </c>
      <c r="N103" s="23">
        <v>42258.046973129603</v>
      </c>
      <c r="O103" s="23">
        <v>6036.8638533042295</v>
      </c>
    </row>
    <row r="104" spans="1:15" x14ac:dyDescent="0.2">
      <c r="A104" s="1">
        <v>78</v>
      </c>
      <c r="B104" s="1" t="s">
        <v>181</v>
      </c>
      <c r="E104" s="23">
        <v>-782177.38956521743</v>
      </c>
      <c r="F104" s="23">
        <v>260725.7965217391</v>
      </c>
      <c r="H104" s="1">
        <v>-782177.38956521743</v>
      </c>
      <c r="I104" s="1">
        <v>651814.49130434787</v>
      </c>
      <c r="J104" s="1">
        <v>40908</v>
      </c>
      <c r="L104" s="184">
        <v>6.9000000000000006E-2</v>
      </c>
      <c r="M104" s="23">
        <v>44975.199900000007</v>
      </c>
      <c r="N104" s="23">
        <v>69192.615230769239</v>
      </c>
      <c r="O104" s="23">
        <v>5766.0512692307702</v>
      </c>
    </row>
    <row r="105" spans="1:15" x14ac:dyDescent="0.2">
      <c r="A105" s="1">
        <v>79</v>
      </c>
      <c r="B105" s="1" t="s">
        <v>182</v>
      </c>
      <c r="C105" s="1" t="s">
        <v>179</v>
      </c>
      <c r="E105" s="23">
        <v>-260725.79652173913</v>
      </c>
      <c r="F105" s="23">
        <v>0</v>
      </c>
      <c r="H105" s="1">
        <v>-260725.79652173913</v>
      </c>
      <c r="I105" s="1">
        <v>43454.299420289848</v>
      </c>
      <c r="J105" s="1">
        <v>41274</v>
      </c>
      <c r="L105" s="225" t="s">
        <v>183</v>
      </c>
      <c r="M105" s="23">
        <v>1097.7553345355191</v>
      </c>
      <c r="N105" s="23">
        <v>1688.8543608238754</v>
      </c>
      <c r="O105" s="23">
        <v>422.21359020596884</v>
      </c>
    </row>
    <row r="106" spans="1:15" x14ac:dyDescent="0.2">
      <c r="A106" s="1">
        <v>80</v>
      </c>
    </row>
    <row r="107" spans="1:15" x14ac:dyDescent="0.2">
      <c r="A107" s="1">
        <v>69</v>
      </c>
      <c r="B107" s="155" t="s">
        <v>375</v>
      </c>
      <c r="H107" s="185" t="s">
        <v>207</v>
      </c>
    </row>
    <row r="108" spans="1:15" x14ac:dyDescent="0.2">
      <c r="A108" s="1">
        <v>70</v>
      </c>
      <c r="B108" s="1" t="s">
        <v>208</v>
      </c>
    </row>
    <row r="109" spans="1:15" x14ac:dyDescent="0.2">
      <c r="A109" s="1">
        <v>71</v>
      </c>
      <c r="B109" s="1" t="s">
        <v>181</v>
      </c>
      <c r="E109" s="23">
        <v>-1181344.2649166656</v>
      </c>
      <c r="F109" s="23">
        <v>122267587.6949707</v>
      </c>
      <c r="H109" s="23">
        <v>-1181344.2649166656</v>
      </c>
      <c r="I109" s="23">
        <v>121077131.71462242</v>
      </c>
      <c r="J109" s="23">
        <v>40908</v>
      </c>
      <c r="L109" s="184">
        <v>6.9000000000000006E-2</v>
      </c>
      <c r="M109" s="23">
        <v>1396201.7736625914</v>
      </c>
      <c r="N109" s="23">
        <v>2148002.7287116791</v>
      </c>
      <c r="O109" s="23">
        <v>1074001.3643558396</v>
      </c>
    </row>
    <row r="110" spans="1:15" x14ac:dyDescent="0.2">
      <c r="A110" s="1">
        <v>72</v>
      </c>
      <c r="B110" s="1" t="s">
        <v>182</v>
      </c>
      <c r="C110" s="1" t="s">
        <v>179</v>
      </c>
      <c r="E110" s="23">
        <v>-7088065.5894999942</v>
      </c>
      <c r="F110" s="23">
        <v>116102845.06179571</v>
      </c>
      <c r="H110" s="23">
        <v>-7088065.5894999942</v>
      </c>
      <c r="I110" s="23">
        <v>119185216.37838322</v>
      </c>
      <c r="J110" s="23">
        <v>41274</v>
      </c>
      <c r="L110" s="225" t="s">
        <v>376</v>
      </c>
      <c r="M110" s="23">
        <v>8080236.6421860615</v>
      </c>
      <c r="N110" s="23">
        <v>12431133.295670863</v>
      </c>
      <c r="O110" s="23">
        <v>1035927.7746392386</v>
      </c>
    </row>
    <row r="111" spans="1:15" x14ac:dyDescent="0.2">
      <c r="A111" s="1">
        <v>71</v>
      </c>
      <c r="B111" s="1" t="s">
        <v>184</v>
      </c>
      <c r="C111" s="1" t="s">
        <v>179</v>
      </c>
      <c r="E111" s="23">
        <v>-7088065.5894999942</v>
      </c>
      <c r="F111" s="23">
        <v>109938102.4286207</v>
      </c>
      <c r="H111" s="23">
        <v>-7088065.5894999942</v>
      </c>
      <c r="I111" s="23">
        <v>113020473.74520823</v>
      </c>
      <c r="J111" s="23">
        <v>41639</v>
      </c>
      <c r="L111" s="225" t="s">
        <v>366</v>
      </c>
      <c r="M111" s="23">
        <v>7572278.8473888868</v>
      </c>
      <c r="N111" s="23">
        <v>11649659.765213672</v>
      </c>
      <c r="O111" s="23">
        <v>970804.98043447267</v>
      </c>
    </row>
    <row r="112" spans="1:15" x14ac:dyDescent="0.2">
      <c r="A112" s="1">
        <v>72</v>
      </c>
      <c r="B112" s="1" t="s">
        <v>186</v>
      </c>
      <c r="C112" s="1" t="s">
        <v>179</v>
      </c>
      <c r="E112" s="23">
        <v>-7088065.5894999942</v>
      </c>
      <c r="F112" s="23">
        <v>103773359.79544571</v>
      </c>
      <c r="H112" s="23">
        <v>-7088065.5894999942</v>
      </c>
      <c r="I112" s="23">
        <v>106855731.11203322</v>
      </c>
      <c r="J112" s="23">
        <v>42004</v>
      </c>
      <c r="L112" s="184">
        <v>6.6900000000000001E-2</v>
      </c>
      <c r="M112" s="23">
        <v>7148648.4113950226</v>
      </c>
      <c r="N112" s="23">
        <v>10997920.632915419</v>
      </c>
      <c r="O112" s="23">
        <v>916493.38607628492</v>
      </c>
    </row>
    <row r="113" spans="1:15" x14ac:dyDescent="0.2">
      <c r="A113" s="1">
        <v>73</v>
      </c>
      <c r="B113" s="1" t="s">
        <v>187</v>
      </c>
      <c r="C113" s="1" t="s">
        <v>179</v>
      </c>
      <c r="E113" s="23">
        <v>-7088065.5894999942</v>
      </c>
      <c r="F113" s="23">
        <v>97608617.162270695</v>
      </c>
      <c r="H113" s="23">
        <v>-7088065.5894999942</v>
      </c>
      <c r="I113" s="23">
        <v>100690988.47885823</v>
      </c>
      <c r="J113" s="23">
        <v>42369</v>
      </c>
      <c r="L113" s="184">
        <v>6.6900000000000001E-2</v>
      </c>
      <c r="M113" s="23">
        <v>6736227.129235616</v>
      </c>
      <c r="N113" s="23">
        <v>10363426.352670178</v>
      </c>
      <c r="O113" s="23">
        <v>863618.86272251478</v>
      </c>
    </row>
    <row r="114" spans="1:15" x14ac:dyDescent="0.2">
      <c r="A114" s="1">
        <v>74</v>
      </c>
      <c r="B114" s="1" t="s">
        <v>188</v>
      </c>
      <c r="C114" s="1" t="s">
        <v>179</v>
      </c>
      <c r="E114" s="23">
        <v>-7088065.5894999942</v>
      </c>
      <c r="F114" s="23">
        <v>91443874.529095709</v>
      </c>
      <c r="H114" s="23">
        <v>-7088065.5894999942</v>
      </c>
      <c r="I114" s="23">
        <v>94526245.845683217</v>
      </c>
      <c r="J114" s="23">
        <v>42735</v>
      </c>
      <c r="L114" s="184">
        <v>6.6900000000000001E-2</v>
      </c>
      <c r="M114" s="23">
        <v>6323805.8470762074</v>
      </c>
      <c r="N114" s="23">
        <v>9728932.0724249333</v>
      </c>
      <c r="O114" s="23">
        <v>810744.3393687444</v>
      </c>
    </row>
    <row r="115" spans="1:15" x14ac:dyDescent="0.2">
      <c r="A115" s="1">
        <v>75</v>
      </c>
      <c r="B115" s="1" t="s">
        <v>189</v>
      </c>
      <c r="C115" s="1" t="s">
        <v>179</v>
      </c>
      <c r="E115" s="23">
        <v>-7088065.5894999942</v>
      </c>
      <c r="F115" s="23">
        <v>85279131.895920753</v>
      </c>
      <c r="H115" s="23">
        <v>-7088065.5894999942</v>
      </c>
      <c r="I115" s="23">
        <v>88361503.212508261</v>
      </c>
      <c r="J115" s="23">
        <v>43100</v>
      </c>
      <c r="L115" s="184">
        <v>6.6900000000000001E-2</v>
      </c>
      <c r="M115" s="23">
        <v>5911384.5649168026</v>
      </c>
      <c r="N115" s="23">
        <v>9094437.7921796963</v>
      </c>
      <c r="O115" s="23">
        <v>757869.81601497473</v>
      </c>
    </row>
    <row r="116" spans="1:15" x14ac:dyDescent="0.2">
      <c r="A116" s="1">
        <v>76</v>
      </c>
    </row>
    <row r="117" spans="1:15" x14ac:dyDescent="0.2">
      <c r="A117" s="1">
        <v>77</v>
      </c>
      <c r="B117" s="155" t="s">
        <v>377</v>
      </c>
      <c r="H117" s="185" t="s">
        <v>210</v>
      </c>
    </row>
    <row r="118" spans="1:15" x14ac:dyDescent="0.2">
      <c r="A118" s="1">
        <v>78</v>
      </c>
      <c r="B118" s="1" t="s">
        <v>182</v>
      </c>
      <c r="C118" s="1" t="s">
        <v>179</v>
      </c>
      <c r="E118" s="23">
        <v>0</v>
      </c>
      <c r="F118" s="23">
        <v>18500000</v>
      </c>
      <c r="H118" s="23">
        <v>0</v>
      </c>
      <c r="I118" s="23">
        <v>18500000</v>
      </c>
      <c r="J118" s="23">
        <v>41274</v>
      </c>
      <c r="L118" s="225" t="s">
        <v>376</v>
      </c>
      <c r="M118" s="23">
        <v>786866.66666666674</v>
      </c>
      <c r="N118" s="23">
        <v>1210564.1025641027</v>
      </c>
      <c r="O118" s="23">
        <v>159147.43589743591</v>
      </c>
    </row>
    <row r="119" spans="1:15" x14ac:dyDescent="0.2">
      <c r="A119" s="1">
        <v>78</v>
      </c>
      <c r="B119" s="1" t="s">
        <v>184</v>
      </c>
      <c r="C119" s="1" t="s">
        <v>179</v>
      </c>
      <c r="E119" s="23">
        <v>0</v>
      </c>
      <c r="F119" s="23">
        <v>18500000</v>
      </c>
      <c r="H119" s="23">
        <v>0</v>
      </c>
      <c r="I119" s="23">
        <v>18500000</v>
      </c>
      <c r="J119" s="23">
        <v>41639</v>
      </c>
      <c r="L119" s="225" t="s">
        <v>366</v>
      </c>
      <c r="M119" s="23">
        <v>1239484.7945205478</v>
      </c>
      <c r="N119" s="23">
        <v>1906899.6838777659</v>
      </c>
      <c r="O119" s="23">
        <v>158908.30698981383</v>
      </c>
    </row>
    <row r="120" spans="1:15" x14ac:dyDescent="0.2">
      <c r="A120" s="1">
        <v>79</v>
      </c>
      <c r="B120" s="1" t="s">
        <v>186</v>
      </c>
      <c r="C120" s="1" t="s">
        <v>179</v>
      </c>
      <c r="E120" s="23">
        <v>0</v>
      </c>
      <c r="F120" s="23">
        <v>18500000</v>
      </c>
      <c r="H120" s="23">
        <v>0</v>
      </c>
      <c r="I120" s="23">
        <v>18500000</v>
      </c>
      <c r="J120" s="23">
        <v>42004</v>
      </c>
      <c r="L120" s="184">
        <v>6.6900000000000001E-2</v>
      </c>
      <c r="M120" s="23">
        <v>1237650</v>
      </c>
      <c r="N120" s="23">
        <v>1904076.923076923</v>
      </c>
      <c r="O120" s="23">
        <v>158673.07692307691</v>
      </c>
    </row>
    <row r="121" spans="1:15" x14ac:dyDescent="0.2">
      <c r="A121" s="1">
        <v>80</v>
      </c>
      <c r="B121" s="1" t="s">
        <v>187</v>
      </c>
      <c r="C121" s="1" t="s">
        <v>179</v>
      </c>
      <c r="E121" s="23">
        <v>0</v>
      </c>
      <c r="F121" s="23">
        <v>18500000</v>
      </c>
      <c r="H121" s="23">
        <v>0</v>
      </c>
      <c r="I121" s="23">
        <v>18500000</v>
      </c>
      <c r="J121" s="23">
        <v>42369</v>
      </c>
      <c r="L121" s="184">
        <v>6.6900000000000001E-2</v>
      </c>
      <c r="M121" s="23">
        <v>1237650</v>
      </c>
      <c r="N121" s="23">
        <v>1904076.923076923</v>
      </c>
      <c r="O121" s="23">
        <v>158673.07692307691</v>
      </c>
    </row>
    <row r="122" spans="1:15" x14ac:dyDescent="0.2">
      <c r="A122" s="1">
        <v>81</v>
      </c>
      <c r="B122" s="1" t="s">
        <v>188</v>
      </c>
      <c r="C122" s="1" t="s">
        <v>179</v>
      </c>
      <c r="E122" s="23">
        <v>0</v>
      </c>
      <c r="F122" s="23">
        <v>18500000</v>
      </c>
      <c r="H122" s="23">
        <v>0</v>
      </c>
      <c r="I122" s="23">
        <v>18500000</v>
      </c>
      <c r="J122" s="23">
        <v>42735</v>
      </c>
      <c r="L122" s="184">
        <v>6.6900000000000001E-2</v>
      </c>
      <c r="M122" s="23">
        <v>1237650</v>
      </c>
      <c r="N122" s="23">
        <v>1904076.923076923</v>
      </c>
      <c r="O122" s="23">
        <v>158673.07692307691</v>
      </c>
    </row>
    <row r="123" spans="1:15" x14ac:dyDescent="0.2">
      <c r="A123" s="1">
        <v>82</v>
      </c>
      <c r="B123" s="1" t="s">
        <v>189</v>
      </c>
      <c r="C123" s="1" t="s">
        <v>179</v>
      </c>
      <c r="E123" s="23">
        <v>0</v>
      </c>
      <c r="F123" s="23">
        <v>18500000</v>
      </c>
      <c r="H123" s="23">
        <v>0</v>
      </c>
      <c r="I123" s="23">
        <v>18500000</v>
      </c>
      <c r="J123" s="23">
        <v>43100</v>
      </c>
      <c r="L123" s="184">
        <v>6.6900000000000001E-2</v>
      </c>
      <c r="M123" s="23">
        <v>1237650</v>
      </c>
      <c r="N123" s="23">
        <v>1904076.923076923</v>
      </c>
      <c r="O123" s="23">
        <v>158673.07692307691</v>
      </c>
    </row>
    <row r="124" spans="1:15" x14ac:dyDescent="0.2">
      <c r="A124" s="1">
        <v>83</v>
      </c>
    </row>
    <row r="125" spans="1:15" hidden="1" outlineLevel="1" x14ac:dyDescent="0.2">
      <c r="A125" s="1">
        <v>84</v>
      </c>
      <c r="B125" s="155" t="s">
        <v>378</v>
      </c>
      <c r="H125" s="1" t="s">
        <v>379</v>
      </c>
    </row>
    <row r="126" spans="1:15" hidden="1" outlineLevel="1" x14ac:dyDescent="0.2">
      <c r="A126" s="1">
        <v>85</v>
      </c>
      <c r="B126" s="1" t="s">
        <v>178</v>
      </c>
      <c r="E126" s="1" t="e">
        <v>#REF!</v>
      </c>
      <c r="F126" s="1" t="e">
        <v>#REF!</v>
      </c>
      <c r="H126" s="1" t="e">
        <v>#REF!</v>
      </c>
      <c r="I126" s="1" t="e">
        <v>#REF!</v>
      </c>
      <c r="J126" s="1">
        <v>40543</v>
      </c>
      <c r="L126" s="1" t="s">
        <v>180</v>
      </c>
      <c r="M126" s="23" t="e">
        <v>#REF!</v>
      </c>
      <c r="N126" s="23" t="e">
        <v>#REF!</v>
      </c>
      <c r="O126" s="23" t="e">
        <v>#REF!</v>
      </c>
    </row>
    <row r="127" spans="1:15" hidden="1" outlineLevel="1" x14ac:dyDescent="0.2">
      <c r="A127" s="1">
        <v>86</v>
      </c>
      <c r="B127" s="1" t="s">
        <v>181</v>
      </c>
      <c r="E127" s="1" t="e">
        <v>#REF!</v>
      </c>
      <c r="F127" s="1" t="e">
        <v>#REF!</v>
      </c>
      <c r="H127" s="1" t="e">
        <v>#REF!</v>
      </c>
      <c r="I127" s="1" t="e">
        <v>#REF!</v>
      </c>
      <c r="J127" s="1">
        <v>40908</v>
      </c>
      <c r="L127" s="184" t="e">
        <v>#REF!</v>
      </c>
      <c r="M127" s="23" t="e">
        <v>#REF!</v>
      </c>
      <c r="N127" s="23" t="e">
        <v>#REF!</v>
      </c>
      <c r="O127" s="23" t="e">
        <v>#REF!</v>
      </c>
    </row>
    <row r="128" spans="1:15" hidden="1" outlineLevel="1" x14ac:dyDescent="0.2">
      <c r="A128" s="1">
        <v>87</v>
      </c>
      <c r="B128" s="1" t="s">
        <v>182</v>
      </c>
      <c r="E128" s="1" t="e">
        <v>#REF!</v>
      </c>
      <c r="F128" s="1" t="e">
        <v>#REF!</v>
      </c>
      <c r="H128" s="1" t="e">
        <v>#REF!</v>
      </c>
      <c r="I128" s="1" t="e">
        <v>#REF!</v>
      </c>
      <c r="J128" s="1">
        <v>41274</v>
      </c>
      <c r="L128" s="1" t="s">
        <v>183</v>
      </c>
      <c r="M128" s="23" t="e">
        <v>#REF!</v>
      </c>
      <c r="N128" s="23" t="e">
        <v>#REF!</v>
      </c>
      <c r="O128" s="23" t="e">
        <v>#REF!</v>
      </c>
    </row>
    <row r="129" spans="1:15" hidden="1" outlineLevel="1" x14ac:dyDescent="0.2">
      <c r="A129" s="1">
        <v>83</v>
      </c>
    </row>
    <row r="130" spans="1:15" collapsed="1" x14ac:dyDescent="0.2">
      <c r="A130" s="1">
        <v>84</v>
      </c>
      <c r="B130" s="155" t="s">
        <v>380</v>
      </c>
      <c r="H130" s="185" t="s">
        <v>212</v>
      </c>
    </row>
    <row r="131" spans="1:15" x14ac:dyDescent="0.2">
      <c r="A131" s="1">
        <v>85</v>
      </c>
      <c r="B131" s="1" t="s">
        <v>213</v>
      </c>
    </row>
    <row r="132" spans="1:15" x14ac:dyDescent="0.2">
      <c r="A132" s="1">
        <v>86</v>
      </c>
      <c r="B132" s="1" t="s">
        <v>181</v>
      </c>
      <c r="E132" s="23">
        <v>-555555.55555555562</v>
      </c>
      <c r="F132" s="23">
        <v>4444444.444444444</v>
      </c>
      <c r="H132" s="23">
        <v>-555555.55555555562</v>
      </c>
      <c r="I132" s="23">
        <v>0</v>
      </c>
      <c r="J132" s="23">
        <v>40908</v>
      </c>
      <c r="L132" s="184">
        <v>6.9000000000000006E-2</v>
      </c>
      <c r="M132" s="1">
        <v>0</v>
      </c>
      <c r="N132" s="1">
        <v>0</v>
      </c>
      <c r="O132" s="1">
        <v>0</v>
      </c>
    </row>
    <row r="133" spans="1:15" x14ac:dyDescent="0.2">
      <c r="A133" s="1">
        <v>87</v>
      </c>
      <c r="B133" s="1" t="s">
        <v>182</v>
      </c>
      <c r="C133" s="1" t="s">
        <v>179</v>
      </c>
      <c r="E133" s="23">
        <v>-944444.44444444403</v>
      </c>
      <c r="F133" s="23">
        <v>3499999.9999999995</v>
      </c>
      <c r="H133" s="23">
        <v>-944444.44444444403</v>
      </c>
      <c r="I133" s="23">
        <v>3912808.6419753083</v>
      </c>
      <c r="J133" s="23">
        <v>41274</v>
      </c>
      <c r="L133" s="225" t="s">
        <v>376</v>
      </c>
      <c r="M133" s="23">
        <v>265271.32075153472</v>
      </c>
      <c r="N133" s="23">
        <v>408109.72423313034</v>
      </c>
      <c r="O133" s="23">
        <v>34009.143686094198</v>
      </c>
    </row>
    <row r="134" spans="1:15" x14ac:dyDescent="0.2">
      <c r="A134" s="1">
        <v>86</v>
      </c>
      <c r="B134" s="1" t="s">
        <v>184</v>
      </c>
      <c r="C134" s="1" t="s">
        <v>179</v>
      </c>
      <c r="E134" s="23">
        <v>-500000.00000000006</v>
      </c>
      <c r="F134" s="23">
        <v>2999999.9999999986</v>
      </c>
      <c r="H134" s="23">
        <v>-500000.00000000006</v>
      </c>
      <c r="I134" s="23">
        <v>3249999.9999999995</v>
      </c>
      <c r="J134" s="23">
        <v>41639</v>
      </c>
      <c r="L134" s="225" t="s">
        <v>366</v>
      </c>
      <c r="M134" s="23">
        <v>217747.32876712331</v>
      </c>
      <c r="N134" s="23">
        <v>334995.89041095891</v>
      </c>
      <c r="O134" s="23">
        <v>27916.324200913241</v>
      </c>
    </row>
    <row r="135" spans="1:15" x14ac:dyDescent="0.2">
      <c r="A135" s="1">
        <v>87</v>
      </c>
      <c r="B135" s="1" t="s">
        <v>186</v>
      </c>
      <c r="C135" s="1" t="s">
        <v>179</v>
      </c>
      <c r="E135" s="23">
        <v>-500000.00000000006</v>
      </c>
      <c r="F135" s="23">
        <v>2500000</v>
      </c>
      <c r="H135" s="23">
        <v>-500000.00000000006</v>
      </c>
      <c r="I135" s="23">
        <v>2749999.9999999995</v>
      </c>
      <c r="J135" s="23">
        <v>42004</v>
      </c>
      <c r="L135" s="184">
        <v>6.6900000000000001E-2</v>
      </c>
      <c r="M135" s="23">
        <v>183974.99999999997</v>
      </c>
      <c r="N135" s="23">
        <v>283038.4615384615</v>
      </c>
      <c r="O135" s="23">
        <v>23586.538461538457</v>
      </c>
    </row>
    <row r="136" spans="1:15" x14ac:dyDescent="0.2">
      <c r="A136" s="1">
        <v>88</v>
      </c>
      <c r="B136" s="1" t="s">
        <v>187</v>
      </c>
      <c r="C136" s="1" t="s">
        <v>179</v>
      </c>
      <c r="E136" s="23">
        <v>-500000.00000000006</v>
      </c>
      <c r="F136" s="23">
        <v>2000000.0000000019</v>
      </c>
      <c r="H136" s="23">
        <v>-500000.00000000006</v>
      </c>
      <c r="I136" s="23">
        <v>2250000.0000000009</v>
      </c>
      <c r="J136" s="23">
        <v>42369</v>
      </c>
      <c r="L136" s="184">
        <v>6.6900000000000001E-2</v>
      </c>
      <c r="M136" s="23">
        <v>150525.00000000006</v>
      </c>
      <c r="N136" s="23">
        <v>231576.92307692315</v>
      </c>
      <c r="O136" s="23">
        <v>19298.076923076929</v>
      </c>
    </row>
    <row r="137" spans="1:15" x14ac:dyDescent="0.2">
      <c r="A137" s="1">
        <v>89</v>
      </c>
      <c r="B137" s="1" t="s">
        <v>188</v>
      </c>
      <c r="C137" s="1" t="s">
        <v>179</v>
      </c>
      <c r="E137" s="23">
        <v>-500000.00000000006</v>
      </c>
      <c r="F137" s="23">
        <v>1500000.0000000037</v>
      </c>
      <c r="H137" s="23">
        <v>-500000.00000000006</v>
      </c>
      <c r="I137" s="23">
        <v>1750000.000000003</v>
      </c>
      <c r="J137" s="23">
        <v>42735</v>
      </c>
      <c r="L137" s="184">
        <v>6.6900000000000001E-2</v>
      </c>
      <c r="M137" s="23">
        <v>117075.0000000002</v>
      </c>
      <c r="N137" s="23">
        <v>180115.38461538492</v>
      </c>
      <c r="O137" s="23">
        <v>15009.61538461541</v>
      </c>
    </row>
    <row r="138" spans="1:15" x14ac:dyDescent="0.2">
      <c r="A138" s="1">
        <v>90</v>
      </c>
      <c r="B138" s="1" t="s">
        <v>189</v>
      </c>
      <c r="C138" s="1" t="s">
        <v>179</v>
      </c>
      <c r="E138" s="23">
        <v>-500000.00000000006</v>
      </c>
      <c r="F138" s="23">
        <v>1000000.0000000056</v>
      </c>
      <c r="H138" s="23">
        <v>-500000.00000000006</v>
      </c>
      <c r="I138" s="23">
        <v>1250000.0000000047</v>
      </c>
      <c r="J138" s="23">
        <v>43100</v>
      </c>
      <c r="L138" s="184">
        <v>6.6900000000000001E-2</v>
      </c>
      <c r="M138" s="23">
        <v>83625.00000000032</v>
      </c>
      <c r="N138" s="23">
        <v>128653.84615384664</v>
      </c>
      <c r="O138" s="23">
        <v>10721.153846153886</v>
      </c>
    </row>
    <row r="139" spans="1:15" hidden="1" outlineLevel="1" x14ac:dyDescent="0.2">
      <c r="A139" s="1">
        <v>91</v>
      </c>
    </row>
    <row r="140" spans="1:15" hidden="1" outlineLevel="1" x14ac:dyDescent="0.2">
      <c r="A140" s="1">
        <v>92</v>
      </c>
      <c r="B140" s="155" t="s">
        <v>381</v>
      </c>
      <c r="H140" s="1" t="s">
        <v>382</v>
      </c>
      <c r="N140" s="1" t="s">
        <v>383</v>
      </c>
    </row>
    <row r="141" spans="1:15" hidden="1" outlineLevel="1" x14ac:dyDescent="0.2">
      <c r="A141" s="1">
        <v>93</v>
      </c>
      <c r="B141" s="1" t="s">
        <v>181</v>
      </c>
      <c r="E141" s="1" t="e">
        <v>#REF!</v>
      </c>
      <c r="F141" s="1" t="e">
        <v>#REF!</v>
      </c>
      <c r="H141" s="1" t="e">
        <v>#REF!</v>
      </c>
      <c r="I141" s="1" t="e">
        <v>#REF!</v>
      </c>
      <c r="J141" s="1">
        <v>40908</v>
      </c>
      <c r="L141" s="1" t="e">
        <v>#REF!</v>
      </c>
      <c r="M141" s="1" t="e">
        <v>#REF!</v>
      </c>
      <c r="N141" s="1" t="e">
        <v>#REF!</v>
      </c>
      <c r="O141" s="1" t="e">
        <v>#REF!</v>
      </c>
    </row>
    <row r="142" spans="1:15" hidden="1" outlineLevel="1" x14ac:dyDescent="0.2">
      <c r="A142" s="1">
        <v>94</v>
      </c>
      <c r="B142" s="1" t="s">
        <v>182</v>
      </c>
      <c r="C142" s="1" t="s">
        <v>179</v>
      </c>
      <c r="E142" s="1" t="e">
        <v>#REF!</v>
      </c>
      <c r="F142" s="1" t="e">
        <v>#REF!</v>
      </c>
      <c r="H142" s="1" t="e">
        <v>#REF!</v>
      </c>
      <c r="I142" s="1" t="e">
        <v>#REF!</v>
      </c>
      <c r="J142" s="1">
        <v>41274</v>
      </c>
      <c r="L142" s="1" t="s">
        <v>183</v>
      </c>
      <c r="M142" s="1" t="e">
        <v>#REF!</v>
      </c>
      <c r="N142" s="1" t="e">
        <v>#REF!</v>
      </c>
      <c r="O142" s="1" t="e">
        <v>#REF!</v>
      </c>
    </row>
    <row r="143" spans="1:15" hidden="1" outlineLevel="1" x14ac:dyDescent="0.2">
      <c r="A143" s="1">
        <v>95</v>
      </c>
      <c r="B143" s="1" t="s">
        <v>184</v>
      </c>
      <c r="C143" s="1" t="s">
        <v>179</v>
      </c>
      <c r="F143" s="1" t="e">
        <v>#REF!</v>
      </c>
      <c r="H143" s="1">
        <v>0</v>
      </c>
      <c r="M143" s="1" t="e">
        <v>#REF!</v>
      </c>
      <c r="N143" s="1" t="e">
        <v>#REF!</v>
      </c>
      <c r="O143" s="1" t="e">
        <v>#REF!</v>
      </c>
    </row>
    <row r="144" spans="1:15" collapsed="1" x14ac:dyDescent="0.2">
      <c r="A144" s="1">
        <v>96</v>
      </c>
    </row>
    <row r="145" spans="1:15" x14ac:dyDescent="0.2">
      <c r="A145" s="1">
        <v>92</v>
      </c>
      <c r="B145" s="155" t="s">
        <v>214</v>
      </c>
      <c r="H145" s="185" t="s">
        <v>215</v>
      </c>
    </row>
    <row r="146" spans="1:15" x14ac:dyDescent="0.2">
      <c r="A146" s="1">
        <v>93</v>
      </c>
      <c r="B146" s="1" t="s">
        <v>182</v>
      </c>
      <c r="C146" s="1" t="s">
        <v>179</v>
      </c>
      <c r="E146" s="23">
        <v>-241268.10200000007</v>
      </c>
      <c r="F146" s="23">
        <v>965072.40799999994</v>
      </c>
      <c r="H146" s="23">
        <v>-241268.10200000007</v>
      </c>
      <c r="I146" s="23">
        <v>1035442.2710833332</v>
      </c>
      <c r="J146" s="23">
        <v>41274</v>
      </c>
      <c r="L146" s="225" t="s">
        <v>376</v>
      </c>
      <c r="M146" s="23">
        <v>70198.45945586056</v>
      </c>
      <c r="N146" s="23">
        <v>107997.62993209317</v>
      </c>
      <c r="O146" s="23">
        <v>8999.8024943410983</v>
      </c>
    </row>
    <row r="147" spans="1:15" x14ac:dyDescent="0.2">
      <c r="A147" s="1">
        <v>93</v>
      </c>
      <c r="B147" s="1" t="s">
        <v>184</v>
      </c>
      <c r="C147" s="1" t="s">
        <v>179</v>
      </c>
      <c r="E147" s="23">
        <v>-241268.10200000007</v>
      </c>
      <c r="F147" s="23">
        <v>723804.30599999975</v>
      </c>
      <c r="H147" s="23">
        <v>-241268.10200000007</v>
      </c>
      <c r="I147" s="23">
        <v>844438.35699999984</v>
      </c>
      <c r="J147" s="23">
        <v>41639</v>
      </c>
      <c r="L147" s="225" t="s">
        <v>366</v>
      </c>
      <c r="M147" s="23">
        <v>56576.675860076422</v>
      </c>
      <c r="N147" s="23">
        <v>87041.039784732959</v>
      </c>
      <c r="O147" s="23">
        <v>7253.4199820610802</v>
      </c>
    </row>
    <row r="148" spans="1:15" x14ac:dyDescent="0.2">
      <c r="A148" s="1">
        <v>94</v>
      </c>
      <c r="B148" s="1" t="s">
        <v>186</v>
      </c>
      <c r="C148" s="1" t="s">
        <v>179</v>
      </c>
      <c r="E148" s="23">
        <v>-241268.10200000007</v>
      </c>
      <c r="F148" s="23">
        <v>482536.20400000014</v>
      </c>
      <c r="H148" s="23">
        <v>-241268.10200000007</v>
      </c>
      <c r="I148" s="23">
        <v>603170.255</v>
      </c>
      <c r="J148" s="23">
        <v>42004</v>
      </c>
      <c r="L148" s="184">
        <v>6.6900000000000001E-2</v>
      </c>
      <c r="M148" s="23">
        <v>40352.090059499998</v>
      </c>
      <c r="N148" s="23">
        <v>62080.138553076918</v>
      </c>
      <c r="O148" s="23">
        <v>5173.3448794230762</v>
      </c>
    </row>
    <row r="149" spans="1:15" x14ac:dyDescent="0.2">
      <c r="A149" s="1">
        <v>95</v>
      </c>
      <c r="B149" s="1" t="s">
        <v>187</v>
      </c>
      <c r="C149" s="1" t="s">
        <v>179</v>
      </c>
      <c r="E149" s="23">
        <v>-241268.10200000007</v>
      </c>
      <c r="F149" s="23">
        <v>241268.10200000065</v>
      </c>
      <c r="H149" s="23">
        <v>-241268.10200000007</v>
      </c>
      <c r="I149" s="23">
        <v>361902.1530000004</v>
      </c>
      <c r="J149" s="23">
        <v>42369</v>
      </c>
      <c r="L149" s="184">
        <v>6.6900000000000001E-2</v>
      </c>
      <c r="M149" s="23">
        <v>24211.254035700025</v>
      </c>
      <c r="N149" s="23">
        <v>37248.083131846193</v>
      </c>
      <c r="O149" s="23">
        <v>3104.0069276538493</v>
      </c>
    </row>
    <row r="150" spans="1:15" x14ac:dyDescent="0.2">
      <c r="A150" s="1">
        <v>96</v>
      </c>
      <c r="B150" s="1" t="s">
        <v>188</v>
      </c>
      <c r="C150" s="1" t="s">
        <v>179</v>
      </c>
      <c r="E150" s="23">
        <v>-241268.10200000007</v>
      </c>
      <c r="F150" s="23">
        <v>0</v>
      </c>
      <c r="H150" s="23">
        <v>-241268.10200000007</v>
      </c>
      <c r="I150" s="23">
        <v>120634.0510000006</v>
      </c>
      <c r="J150" s="23">
        <v>42735</v>
      </c>
      <c r="L150" s="184">
        <v>6.6900000000000001E-2</v>
      </c>
      <c r="M150" s="23">
        <v>8070.4180119000403</v>
      </c>
      <c r="N150" s="23">
        <v>12416.027710615446</v>
      </c>
      <c r="O150" s="23">
        <v>1034.6689758846205</v>
      </c>
    </row>
    <row r="151" spans="1:15" x14ac:dyDescent="0.2">
      <c r="A151" s="1">
        <v>97</v>
      </c>
    </row>
    <row r="152" spans="1:15" x14ac:dyDescent="0.2">
      <c r="A152" s="1">
        <v>98</v>
      </c>
      <c r="B152" s="155" t="s">
        <v>216</v>
      </c>
      <c r="I152" s="185" t="s">
        <v>217</v>
      </c>
    </row>
    <row r="153" spans="1:15" x14ac:dyDescent="0.2">
      <c r="A153" s="1">
        <v>99</v>
      </c>
      <c r="B153" s="1" t="s">
        <v>182</v>
      </c>
      <c r="C153" s="1" t="s">
        <v>179</v>
      </c>
      <c r="E153" s="23">
        <v>0</v>
      </c>
      <c r="F153" s="23">
        <v>99765789.260000005</v>
      </c>
      <c r="H153" s="23">
        <v>0</v>
      </c>
      <c r="I153" s="23">
        <v>99765789.260000005</v>
      </c>
      <c r="J153" s="23">
        <v>41274</v>
      </c>
      <c r="L153" s="225" t="s">
        <v>376</v>
      </c>
      <c r="M153" s="23">
        <v>4243371.5698586674</v>
      </c>
      <c r="N153" s="23">
        <v>6528263.9536287189</v>
      </c>
      <c r="O153" s="23">
        <v>858241.59735205129</v>
      </c>
    </row>
    <row r="154" spans="1:15" x14ac:dyDescent="0.2">
      <c r="A154" s="1">
        <v>99</v>
      </c>
      <c r="B154" s="1" t="s">
        <v>184</v>
      </c>
      <c r="C154" s="1" t="s">
        <v>179</v>
      </c>
      <c r="E154" s="23">
        <v>-1165887.9141173935</v>
      </c>
      <c r="F154" s="23">
        <v>76213066.685882613</v>
      </c>
      <c r="H154" s="23">
        <v>-1165887.9141173935</v>
      </c>
      <c r="I154" s="23">
        <v>94826912.321738064</v>
      </c>
      <c r="J154" s="23">
        <v>41639</v>
      </c>
      <c r="L154" s="225" t="s">
        <v>366</v>
      </c>
      <c r="M154" s="23">
        <v>6353325.1856285138</v>
      </c>
      <c r="N154" s="23">
        <v>9774346.4394284822</v>
      </c>
      <c r="O154" s="23">
        <v>814528.86995237356</v>
      </c>
    </row>
    <row r="155" spans="1:15" x14ac:dyDescent="0.2">
      <c r="A155" s="1">
        <v>100</v>
      </c>
      <c r="B155" s="1" t="s">
        <v>186</v>
      </c>
      <c r="C155" s="1" t="s">
        <v>179</v>
      </c>
      <c r="E155" s="23">
        <v>-3098754.1259423909</v>
      </c>
      <c r="F155" s="23">
        <v>73009214.32994023</v>
      </c>
      <c r="H155" s="23">
        <v>-3098754.1259423909</v>
      </c>
      <c r="I155" s="23">
        <v>74575643.544422567</v>
      </c>
      <c r="J155" s="23">
        <v>42004</v>
      </c>
      <c r="L155" s="184">
        <v>6.6900000000000001E-2</v>
      </c>
      <c r="M155" s="23">
        <v>4989110.5531218695</v>
      </c>
      <c r="N155" s="23">
        <v>7675554.6971105682</v>
      </c>
      <c r="O155" s="23">
        <v>639629.55809254735</v>
      </c>
    </row>
    <row r="156" spans="1:15" x14ac:dyDescent="0.2">
      <c r="A156" s="1">
        <v>101</v>
      </c>
      <c r="B156" s="1" t="s">
        <v>187</v>
      </c>
      <c r="C156" s="1" t="s">
        <v>179</v>
      </c>
      <c r="E156" s="23">
        <v>-3211192.6015450517</v>
      </c>
      <c r="F156" s="23">
        <v>69798021.728395164</v>
      </c>
      <c r="H156" s="23">
        <v>-3211192.6015450517</v>
      </c>
      <c r="I156" s="23">
        <v>71407902.252747342</v>
      </c>
      <c r="J156" s="23">
        <v>42369</v>
      </c>
      <c r="L156" s="184">
        <v>6.6900000000000001E-2</v>
      </c>
      <c r="M156" s="23">
        <v>4777188.6607087972</v>
      </c>
      <c r="N156" s="23">
        <v>7349521.0164750721</v>
      </c>
      <c r="O156" s="23">
        <v>612460.08470625605</v>
      </c>
    </row>
    <row r="157" spans="1:15" x14ac:dyDescent="0.2">
      <c r="A157" s="1">
        <v>102</v>
      </c>
      <c r="B157" s="1" t="s">
        <v>188</v>
      </c>
      <c r="C157" s="1" t="s">
        <v>179</v>
      </c>
      <c r="E157" s="23">
        <v>-3320228.848687178</v>
      </c>
      <c r="F157" s="23">
        <v>66477792.879707977</v>
      </c>
      <c r="H157" s="23">
        <v>-3320228.848687178</v>
      </c>
      <c r="I157" s="23">
        <v>68145307.232022181</v>
      </c>
      <c r="J157" s="23">
        <v>42735</v>
      </c>
      <c r="L157" s="184">
        <v>6.6900000000000001E-2</v>
      </c>
      <c r="M157" s="23">
        <v>4558921.0538222836</v>
      </c>
      <c r="N157" s="23">
        <v>7013724.6981881289</v>
      </c>
      <c r="O157" s="23">
        <v>584477.05818234407</v>
      </c>
    </row>
    <row r="158" spans="1:15" x14ac:dyDescent="0.2">
      <c r="A158" s="1">
        <v>103</v>
      </c>
      <c r="B158" s="1" t="s">
        <v>189</v>
      </c>
      <c r="C158" s="1" t="s">
        <v>179</v>
      </c>
      <c r="E158" s="23">
        <v>-3447269.6894195587</v>
      </c>
      <c r="F158" s="23">
        <v>63030523.190288402</v>
      </c>
      <c r="H158" s="23">
        <v>-3447269.6894195587</v>
      </c>
      <c r="I158" s="23">
        <v>64759605.666925438</v>
      </c>
      <c r="J158" s="23">
        <v>43100</v>
      </c>
      <c r="L158" s="184">
        <v>6.6900000000000001E-2</v>
      </c>
      <c r="M158" s="23">
        <v>4332417.6191173121</v>
      </c>
      <c r="N158" s="23">
        <v>6665257.8755650958</v>
      </c>
      <c r="O158" s="23">
        <v>555438.15629709128</v>
      </c>
    </row>
    <row r="159" spans="1:15" x14ac:dyDescent="0.2">
      <c r="A159" s="1">
        <v>104</v>
      </c>
    </row>
    <row r="160" spans="1:15" x14ac:dyDescent="0.2">
      <c r="A160" s="1">
        <v>105</v>
      </c>
      <c r="B160" s="155" t="s">
        <v>218</v>
      </c>
      <c r="I160" s="185" t="s">
        <v>219</v>
      </c>
    </row>
    <row r="161" spans="1:15" x14ac:dyDescent="0.2">
      <c r="A161" s="1">
        <v>106</v>
      </c>
      <c r="B161" s="1" t="s">
        <v>182</v>
      </c>
      <c r="C161" s="1" t="s">
        <v>179</v>
      </c>
      <c r="E161" s="23">
        <v>-463264.51487179485</v>
      </c>
      <c r="F161" s="23">
        <v>10990950.615333334</v>
      </c>
      <c r="H161" s="23">
        <v>-463264.51487179485</v>
      </c>
      <c r="I161" s="23">
        <v>12744429.753348293</v>
      </c>
      <c r="J161" s="23">
        <v>41274</v>
      </c>
      <c r="L161" s="225" t="s">
        <v>376</v>
      </c>
      <c r="M161" s="23">
        <v>542063.07884241419</v>
      </c>
      <c r="N161" s="23">
        <v>833943.19821909873</v>
      </c>
      <c r="O161" s="23">
        <v>109634.77390380393</v>
      </c>
    </row>
    <row r="162" spans="1:15" x14ac:dyDescent="0.2">
      <c r="A162" s="1">
        <v>106</v>
      </c>
      <c r="B162" s="1" t="s">
        <v>184</v>
      </c>
      <c r="C162" s="1" t="s">
        <v>179</v>
      </c>
      <c r="E162" s="23">
        <v>-694252.64358974353</v>
      </c>
      <c r="F162" s="23">
        <v>10477012.824474361</v>
      </c>
      <c r="H162" s="23">
        <v>-694252.64358974353</v>
      </c>
      <c r="I162" s="23">
        <v>10757309.881196052</v>
      </c>
      <c r="J162" s="23">
        <v>41639</v>
      </c>
      <c r="L162" s="225" t="s">
        <v>366</v>
      </c>
      <c r="M162" s="23">
        <v>720730.92041557527</v>
      </c>
      <c r="N162" s="23">
        <v>1108816.8006393465</v>
      </c>
      <c r="O162" s="23">
        <v>92401.400053278878</v>
      </c>
    </row>
    <row r="163" spans="1:15" x14ac:dyDescent="0.2">
      <c r="A163" s="1">
        <v>107</v>
      </c>
      <c r="B163" s="1" t="s">
        <v>186</v>
      </c>
      <c r="C163" s="1" t="s">
        <v>179</v>
      </c>
      <c r="E163" s="23">
        <v>-686817</v>
      </c>
      <c r="F163" s="23">
        <v>10030581.77447436</v>
      </c>
      <c r="H163" s="23">
        <v>-686817</v>
      </c>
      <c r="I163" s="23">
        <v>10253976.943224363</v>
      </c>
      <c r="J163" s="23">
        <v>42004</v>
      </c>
      <c r="L163" s="184">
        <v>6.6900000000000001E-2</v>
      </c>
      <c r="M163" s="23">
        <v>685991.0575017099</v>
      </c>
      <c r="N163" s="23">
        <v>1055370.8576949383</v>
      </c>
      <c r="O163" s="23">
        <v>87947.571474578188</v>
      </c>
    </row>
    <row r="164" spans="1:15" x14ac:dyDescent="0.2">
      <c r="A164" s="1">
        <v>108</v>
      </c>
      <c r="B164" s="1" t="s">
        <v>187</v>
      </c>
      <c r="C164" s="1" t="s">
        <v>179</v>
      </c>
      <c r="E164" s="23">
        <v>-687420</v>
      </c>
      <c r="F164" s="23">
        <v>9583758.77447436</v>
      </c>
      <c r="H164" s="23">
        <v>-687420</v>
      </c>
      <c r="I164" s="23">
        <v>9807170.2744743638</v>
      </c>
      <c r="J164" s="23">
        <v>42369</v>
      </c>
      <c r="L164" s="184">
        <v>6.6900000000000001E-2</v>
      </c>
      <c r="M164" s="23">
        <v>656099.691362335</v>
      </c>
      <c r="N164" s="23">
        <v>1009384.1405574384</v>
      </c>
      <c r="O164" s="23">
        <v>84115.345046453192</v>
      </c>
    </row>
    <row r="165" spans="1:15" x14ac:dyDescent="0.2">
      <c r="A165" s="1">
        <v>109</v>
      </c>
      <c r="B165" s="1" t="s">
        <v>188</v>
      </c>
      <c r="C165" s="1" t="s">
        <v>179</v>
      </c>
      <c r="E165" s="23">
        <v>-687420</v>
      </c>
      <c r="F165" s="23">
        <v>9136935.77447436</v>
      </c>
      <c r="H165" s="23">
        <v>-687420</v>
      </c>
      <c r="I165" s="23">
        <v>9360347.2744743638</v>
      </c>
      <c r="J165" s="23">
        <v>42735</v>
      </c>
      <c r="L165" s="184">
        <v>6.6900000000000001E-2</v>
      </c>
      <c r="M165" s="23">
        <v>626207.23266233492</v>
      </c>
      <c r="N165" s="23">
        <v>963395.74255743832</v>
      </c>
      <c r="O165" s="23">
        <v>80282.978546453189</v>
      </c>
    </row>
    <row r="166" spans="1:15" x14ac:dyDescent="0.2">
      <c r="A166" s="1">
        <v>110</v>
      </c>
      <c r="B166" s="1" t="s">
        <v>189</v>
      </c>
      <c r="C166" s="1" t="s">
        <v>179</v>
      </c>
      <c r="E166" s="23">
        <v>-687420</v>
      </c>
      <c r="F166" s="23">
        <v>8690112.77447436</v>
      </c>
      <c r="H166" s="23">
        <v>-687420</v>
      </c>
      <c r="I166" s="23">
        <v>8913524.2744743638</v>
      </c>
      <c r="J166" s="23">
        <v>43100</v>
      </c>
      <c r="L166" s="184">
        <v>6.6900000000000001E-2</v>
      </c>
      <c r="M166" s="23">
        <v>596314.77396233496</v>
      </c>
      <c r="N166" s="23">
        <v>917407.34455743839</v>
      </c>
      <c r="O166" s="23">
        <v>76450.6120464532</v>
      </c>
    </row>
    <row r="167" spans="1:15" x14ac:dyDescent="0.2">
      <c r="A167" s="1">
        <v>111</v>
      </c>
    </row>
    <row r="168" spans="1:15" x14ac:dyDescent="0.2">
      <c r="A168" s="1">
        <v>112</v>
      </c>
      <c r="B168" s="155" t="s">
        <v>220</v>
      </c>
      <c r="I168" s="185" t="s">
        <v>221</v>
      </c>
    </row>
    <row r="169" spans="1:15" x14ac:dyDescent="0.2">
      <c r="A169" s="1">
        <v>113</v>
      </c>
      <c r="B169" s="1" t="s">
        <v>182</v>
      </c>
      <c r="C169" s="1" t="s">
        <v>179</v>
      </c>
      <c r="E169" s="23">
        <v>-2893654</v>
      </c>
      <c r="F169" s="23">
        <v>9793060.5668181907</v>
      </c>
      <c r="H169" s="23">
        <v>-2893654</v>
      </c>
      <c r="I169" s="23">
        <v>8953339.8903359007</v>
      </c>
      <c r="J169" s="23">
        <v>41274</v>
      </c>
      <c r="L169" s="225" t="s">
        <v>376</v>
      </c>
      <c r="M169" s="23">
        <v>380815.39000228705</v>
      </c>
      <c r="N169" s="23">
        <v>585869.83077274926</v>
      </c>
      <c r="O169" s="23">
        <v>77021.680338658844</v>
      </c>
    </row>
    <row r="170" spans="1:15" x14ac:dyDescent="0.2">
      <c r="A170" s="1">
        <v>113</v>
      </c>
      <c r="B170" s="1" t="s">
        <v>184</v>
      </c>
      <c r="C170" s="1" t="s">
        <v>179</v>
      </c>
      <c r="E170" s="23">
        <v>-4580592</v>
      </c>
      <c r="F170" s="23">
        <v>6815675.7668181881</v>
      </c>
      <c r="H170" s="23">
        <v>-4580592</v>
      </c>
      <c r="I170" s="23">
        <v>8304368.1668181876</v>
      </c>
      <c r="J170" s="23">
        <v>41639</v>
      </c>
      <c r="L170" s="225" t="s">
        <v>366</v>
      </c>
      <c r="M170" s="23">
        <v>556385.84166873642</v>
      </c>
      <c r="N170" s="23">
        <v>855978.21795190219</v>
      </c>
      <c r="O170" s="23">
        <v>71331.518162658511</v>
      </c>
    </row>
    <row r="171" spans="1:15" x14ac:dyDescent="0.2">
      <c r="A171" s="1">
        <v>114</v>
      </c>
      <c r="B171" s="1" t="s">
        <v>186</v>
      </c>
      <c r="C171" s="1" t="s">
        <v>179</v>
      </c>
      <c r="E171" s="23">
        <v>-4486148</v>
      </c>
      <c r="F171" s="23">
        <v>3899679.5668181879</v>
      </c>
      <c r="H171" s="23">
        <v>-4486148</v>
      </c>
      <c r="I171" s="23">
        <v>5361697.1584848557</v>
      </c>
      <c r="J171" s="23">
        <v>42004</v>
      </c>
      <c r="L171" s="184">
        <v>6.6900000000000001E-2</v>
      </c>
      <c r="M171" s="23">
        <v>358697.53990263684</v>
      </c>
      <c r="N171" s="23">
        <v>551842.36908097973</v>
      </c>
      <c r="O171" s="23">
        <v>45986.864090081646</v>
      </c>
    </row>
    <row r="172" spans="1:15" x14ac:dyDescent="0.2">
      <c r="A172" s="1">
        <v>115</v>
      </c>
      <c r="B172" s="1" t="s">
        <v>187</v>
      </c>
      <c r="C172" s="1" t="s">
        <v>179</v>
      </c>
      <c r="E172" s="23">
        <v>-4499640</v>
      </c>
      <c r="F172" s="23">
        <v>974913.56681818794</v>
      </c>
      <c r="H172" s="23">
        <v>-4499640</v>
      </c>
      <c r="I172" s="23">
        <v>2437296.5668181889</v>
      </c>
      <c r="J172" s="23">
        <v>42369</v>
      </c>
      <c r="L172" s="184">
        <v>6.6900000000000001E-2</v>
      </c>
      <c r="M172" s="23">
        <v>163055.14032013685</v>
      </c>
      <c r="N172" s="23">
        <v>250854.06203097975</v>
      </c>
      <c r="O172" s="23">
        <v>20904.505169248314</v>
      </c>
    </row>
    <row r="173" spans="1:15" x14ac:dyDescent="0.2">
      <c r="A173" s="1">
        <v>116</v>
      </c>
      <c r="B173" s="1" t="s">
        <v>188</v>
      </c>
      <c r="C173" s="1" t="s">
        <v>179</v>
      </c>
      <c r="E173" s="23">
        <v>-1499866.7668181919</v>
      </c>
      <c r="F173" s="23">
        <v>0.16838636322063394</v>
      </c>
      <c r="H173" s="23">
        <v>-1499866.7668181919</v>
      </c>
      <c r="I173" s="23">
        <v>162484.65959564276</v>
      </c>
      <c r="J173" s="23">
        <v>42735</v>
      </c>
      <c r="L173" s="184">
        <v>6.6900000000000001E-2</v>
      </c>
      <c r="M173" s="23">
        <v>10870.223726948501</v>
      </c>
      <c r="N173" s="23">
        <v>16723.42111838231</v>
      </c>
      <c r="O173" s="23">
        <v>1393.6184265318591</v>
      </c>
    </row>
    <row r="174" spans="1:15" x14ac:dyDescent="0.2">
      <c r="A174" s="1">
        <v>117</v>
      </c>
    </row>
    <row r="175" spans="1:15" x14ac:dyDescent="0.2">
      <c r="A175" s="1">
        <v>118</v>
      </c>
      <c r="B175" s="155" t="s">
        <v>222</v>
      </c>
      <c r="I175" s="185" t="s">
        <v>223</v>
      </c>
    </row>
    <row r="176" spans="1:15" x14ac:dyDescent="0.2">
      <c r="A176" s="1">
        <v>119</v>
      </c>
      <c r="B176" s="1" t="s">
        <v>184</v>
      </c>
      <c r="C176" s="1" t="s">
        <v>179</v>
      </c>
      <c r="E176" s="1">
        <v>-322316.46999999997</v>
      </c>
      <c r="F176" s="1">
        <v>7874093.7602762626</v>
      </c>
      <c r="H176" s="1">
        <v>-322316.46999999997</v>
      </c>
      <c r="I176" s="1">
        <v>3205253.0129514821</v>
      </c>
      <c r="J176" s="1">
        <v>41639</v>
      </c>
      <c r="L176" s="225" t="s">
        <v>366</v>
      </c>
      <c r="M176" s="23">
        <v>35836.484987818367</v>
      </c>
      <c r="N176" s="23">
        <v>55133.05382741287</v>
      </c>
      <c r="O176" s="23">
        <v>27566.526913706435</v>
      </c>
    </row>
    <row r="177" spans="1:15" x14ac:dyDescent="0.2">
      <c r="A177" s="1">
        <v>120</v>
      </c>
      <c r="B177" s="1" t="s">
        <v>186</v>
      </c>
      <c r="C177" s="1" t="s">
        <v>179</v>
      </c>
      <c r="E177" s="1">
        <v>-1978184.0966724923</v>
      </c>
      <c r="F177" s="1">
        <v>6588274.0974391429</v>
      </c>
      <c r="H177" s="1">
        <v>-1978184.0966724923</v>
      </c>
      <c r="I177" s="1">
        <v>7249840.2637116518</v>
      </c>
      <c r="J177" s="1">
        <v>42004</v>
      </c>
      <c r="L177" s="184">
        <v>6.6900000000000001E-2</v>
      </c>
      <c r="M177" s="23">
        <v>485014.31364230951</v>
      </c>
      <c r="N177" s="23">
        <v>746175.86714201455</v>
      </c>
      <c r="O177" s="23">
        <v>62181.322261834546</v>
      </c>
    </row>
    <row r="178" spans="1:15" x14ac:dyDescent="0.2">
      <c r="A178" s="1">
        <v>121</v>
      </c>
      <c r="B178" s="1" t="s">
        <v>187</v>
      </c>
      <c r="C178" s="1" t="s">
        <v>179</v>
      </c>
      <c r="E178" s="1">
        <v>-2644123.3835876156</v>
      </c>
      <c r="F178" s="1">
        <v>4869593.8981071962</v>
      </c>
      <c r="H178" s="1">
        <v>-2644123.3835876156</v>
      </c>
      <c r="I178" s="1">
        <v>5728933.9977731667</v>
      </c>
      <c r="J178" s="1">
        <v>42369</v>
      </c>
      <c r="L178" s="184">
        <v>6.6900000000000001E-2</v>
      </c>
      <c r="M178" s="23">
        <v>383265.68445102486</v>
      </c>
      <c r="N178" s="23">
        <v>589639.51454003819</v>
      </c>
      <c r="O178" s="23">
        <v>49136.626211669849</v>
      </c>
    </row>
    <row r="179" spans="1:15" x14ac:dyDescent="0.2">
      <c r="A179" s="1">
        <v>122</v>
      </c>
      <c r="B179" s="1" t="s">
        <v>188</v>
      </c>
      <c r="C179" s="1" t="s">
        <v>179</v>
      </c>
      <c r="E179" s="1">
        <v>-2644123.3835876156</v>
      </c>
      <c r="F179" s="1">
        <v>3150913.6987752495</v>
      </c>
      <c r="H179" s="1">
        <v>-2644123.3835876156</v>
      </c>
      <c r="I179" s="1">
        <v>4010253.7984412191</v>
      </c>
      <c r="J179" s="1">
        <v>42735</v>
      </c>
      <c r="L179" s="184">
        <v>6.6900000000000001E-2</v>
      </c>
      <c r="M179" s="23">
        <v>268285.97911571758</v>
      </c>
      <c r="N179" s="23">
        <v>412747.66017802706</v>
      </c>
      <c r="O179" s="23">
        <v>34395.638348168919</v>
      </c>
    </row>
    <row r="180" spans="1:15" x14ac:dyDescent="0.2">
      <c r="A180" s="1">
        <v>123</v>
      </c>
      <c r="B180" s="1" t="s">
        <v>189</v>
      </c>
      <c r="C180" s="1" t="s">
        <v>179</v>
      </c>
      <c r="E180" s="1">
        <v>-2644123.3835876156</v>
      </c>
      <c r="F180" s="1">
        <v>1432233.4994433024</v>
      </c>
      <c r="H180" s="1">
        <v>-2644123.3835876156</v>
      </c>
      <c r="I180" s="1">
        <v>2291573.5991092706</v>
      </c>
      <c r="J180" s="1">
        <v>43100</v>
      </c>
      <c r="L180" s="184">
        <v>6.6900000000000001E-2</v>
      </c>
      <c r="M180" s="23">
        <v>153306.27378041021</v>
      </c>
      <c r="N180" s="23">
        <v>235855.80581601569</v>
      </c>
      <c r="O180" s="23">
        <v>19654.650484667975</v>
      </c>
    </row>
    <row r="181" spans="1:15" x14ac:dyDescent="0.2">
      <c r="A181" s="1">
        <v>124</v>
      </c>
    </row>
    <row r="182" spans="1:15" x14ac:dyDescent="0.2">
      <c r="A182" s="1">
        <v>125</v>
      </c>
      <c r="B182" s="155" t="s">
        <v>224</v>
      </c>
      <c r="I182" s="185" t="s">
        <v>225</v>
      </c>
    </row>
    <row r="183" spans="1:15" x14ac:dyDescent="0.2">
      <c r="A183" s="1">
        <v>126</v>
      </c>
      <c r="B183" s="1" t="s">
        <v>184</v>
      </c>
      <c r="C183" s="1" t="s">
        <v>179</v>
      </c>
      <c r="E183" s="23">
        <v>-89850</v>
      </c>
      <c r="F183" s="23">
        <v>2028695.2640366009</v>
      </c>
      <c r="H183" s="23">
        <v>-89850</v>
      </c>
      <c r="I183" s="23">
        <v>628103.8141185384</v>
      </c>
      <c r="J183" s="23">
        <v>41639</v>
      </c>
      <c r="L183" s="225" t="s">
        <v>366</v>
      </c>
      <c r="M183" s="23">
        <v>7022.5448083187503</v>
      </c>
      <c r="N183" s="23">
        <v>10803.915089721153</v>
      </c>
      <c r="O183" s="23">
        <v>5401.9575448605765</v>
      </c>
    </row>
    <row r="184" spans="1:15" x14ac:dyDescent="0.2">
      <c r="A184" s="1">
        <v>127</v>
      </c>
      <c r="B184" s="1" t="s">
        <v>186</v>
      </c>
      <c r="C184" s="1" t="s">
        <v>179</v>
      </c>
      <c r="E184" s="23">
        <v>-539888.46893145295</v>
      </c>
      <c r="F184" s="23">
        <v>1677767.7592311567</v>
      </c>
      <c r="H184" s="23">
        <v>-539888.46893145295</v>
      </c>
      <c r="I184" s="23">
        <v>1857279.2455754825</v>
      </c>
      <c r="J184" s="23">
        <v>42004</v>
      </c>
      <c r="L184" s="184">
        <v>6.6900000000000001E-2</v>
      </c>
      <c r="M184" s="23">
        <v>124251.98152899978</v>
      </c>
      <c r="N184" s="23">
        <v>191156.89465999964</v>
      </c>
      <c r="O184" s="23">
        <v>15929.741221666636</v>
      </c>
    </row>
    <row r="185" spans="1:15" x14ac:dyDescent="0.2">
      <c r="A185" s="1">
        <v>128</v>
      </c>
      <c r="B185" s="1" t="s">
        <v>187</v>
      </c>
      <c r="C185" s="1" t="s">
        <v>179</v>
      </c>
      <c r="E185" s="23">
        <v>-673351.60905598255</v>
      </c>
      <c r="F185" s="23">
        <v>1240089.2133447675</v>
      </c>
      <c r="H185" s="23">
        <v>-673351.60905598255</v>
      </c>
      <c r="I185" s="23">
        <v>1458928.4862879622</v>
      </c>
      <c r="J185" s="23">
        <v>42369</v>
      </c>
      <c r="L185" s="184">
        <v>6.6900000000000001E-2</v>
      </c>
      <c r="M185" s="23">
        <v>97602.315732664676</v>
      </c>
      <c r="N185" s="23">
        <v>150157.40881948412</v>
      </c>
      <c r="O185" s="23">
        <v>12513.117401623676</v>
      </c>
    </row>
    <row r="186" spans="1:15" x14ac:dyDescent="0.2">
      <c r="A186" s="1">
        <v>129</v>
      </c>
      <c r="B186" s="1" t="s">
        <v>188</v>
      </c>
      <c r="C186" s="1" t="s">
        <v>179</v>
      </c>
      <c r="E186" s="23">
        <v>-673351.60905598255</v>
      </c>
      <c r="F186" s="23">
        <v>802410.66745837755</v>
      </c>
      <c r="H186" s="23">
        <v>-673351.60905598255</v>
      </c>
      <c r="I186" s="23">
        <v>1021249.9404015724</v>
      </c>
      <c r="J186" s="23">
        <v>42735</v>
      </c>
      <c r="L186" s="184">
        <v>6.6900000000000001E-2</v>
      </c>
      <c r="M186" s="23">
        <v>68321.621012865187</v>
      </c>
      <c r="N186" s="23">
        <v>105110.18617363875</v>
      </c>
      <c r="O186" s="23">
        <v>8759.1821811365626</v>
      </c>
    </row>
    <row r="187" spans="1:15" x14ac:dyDescent="0.2">
      <c r="A187" s="1">
        <v>130</v>
      </c>
      <c r="B187" s="1" t="s">
        <v>189</v>
      </c>
      <c r="C187" s="1" t="s">
        <v>179</v>
      </c>
      <c r="E187" s="23">
        <v>-673351.60905598255</v>
      </c>
      <c r="F187" s="23">
        <v>364732.12157198973</v>
      </c>
      <c r="H187" s="23">
        <v>-673351.60905598255</v>
      </c>
      <c r="I187" s="23">
        <v>583571.39451518329</v>
      </c>
      <c r="J187" s="23">
        <v>43100</v>
      </c>
      <c r="L187" s="184">
        <v>6.6900000000000001E-2</v>
      </c>
      <c r="M187" s="23">
        <v>39040.926293065764</v>
      </c>
      <c r="N187" s="23">
        <v>60062.963527793479</v>
      </c>
      <c r="O187" s="23">
        <v>5005.2469606494569</v>
      </c>
    </row>
    <row r="188" spans="1:15" x14ac:dyDescent="0.2">
      <c r="A188" s="1">
        <v>131</v>
      </c>
    </row>
    <row r="189" spans="1:15" x14ac:dyDescent="0.2">
      <c r="A189" s="1">
        <v>132</v>
      </c>
      <c r="B189" s="155" t="s">
        <v>226</v>
      </c>
      <c r="I189" s="185" t="s">
        <v>227</v>
      </c>
    </row>
    <row r="190" spans="1:15" x14ac:dyDescent="0.2">
      <c r="A190" s="1">
        <v>133</v>
      </c>
      <c r="B190" s="1" t="s">
        <v>184</v>
      </c>
      <c r="C190" s="1" t="s">
        <v>179</v>
      </c>
      <c r="E190" s="1">
        <v>-691933.35</v>
      </c>
      <c r="F190" s="1">
        <v>16908876.192230932</v>
      </c>
      <c r="H190" s="1">
        <v>-691933.35</v>
      </c>
      <c r="I190" s="1">
        <v>10375523.575690515</v>
      </c>
      <c r="J190" s="1">
        <v>41639</v>
      </c>
      <c r="L190" s="225" t="s">
        <v>366</v>
      </c>
      <c r="M190" s="23">
        <v>116004.03879461761</v>
      </c>
      <c r="N190" s="23">
        <v>178467.75199171939</v>
      </c>
      <c r="O190" s="23">
        <v>89233.875995859693</v>
      </c>
    </row>
    <row r="191" spans="1:15" x14ac:dyDescent="0.2">
      <c r="A191" s="1">
        <v>134</v>
      </c>
      <c r="B191" s="1" t="s">
        <v>186</v>
      </c>
      <c r="C191" s="1" t="s">
        <v>179</v>
      </c>
      <c r="E191" s="1">
        <v>-4164946.8889192161</v>
      </c>
      <c r="F191" s="1">
        <v>14201660.714433443</v>
      </c>
      <c r="H191" s="1">
        <v>-4164946.8889192161</v>
      </c>
      <c r="I191" s="1">
        <v>15565620.397197813</v>
      </c>
      <c r="J191" s="1">
        <v>42004</v>
      </c>
      <c r="L191" s="184">
        <v>6.6900000000000001E-2</v>
      </c>
      <c r="M191" s="23">
        <v>1041340.0045725337</v>
      </c>
      <c r="N191" s="23">
        <v>1602061.5454962056</v>
      </c>
      <c r="O191" s="23">
        <v>133505.12879135046</v>
      </c>
    </row>
    <row r="192" spans="1:15" x14ac:dyDescent="0.2">
      <c r="A192" s="1">
        <v>135</v>
      </c>
      <c r="B192" s="1" t="s">
        <v>187</v>
      </c>
      <c r="C192" s="1" t="s">
        <v>179</v>
      </c>
      <c r="E192" s="1">
        <v>-4520422.508572978</v>
      </c>
      <c r="F192" s="1">
        <v>11263386.083861008</v>
      </c>
      <c r="H192" s="1">
        <v>-4520422.508572978</v>
      </c>
      <c r="I192" s="1">
        <v>12732523.399147227</v>
      </c>
      <c r="J192" s="1">
        <v>42369</v>
      </c>
      <c r="L192" s="184">
        <v>6.6900000000000001E-2</v>
      </c>
      <c r="M192" s="23">
        <v>851805.81540294958</v>
      </c>
      <c r="N192" s="23">
        <v>1310470.4852353069</v>
      </c>
      <c r="O192" s="23">
        <v>109205.87376960891</v>
      </c>
    </row>
    <row r="193" spans="1:15" x14ac:dyDescent="0.2">
      <c r="A193" s="1">
        <v>136</v>
      </c>
      <c r="B193" s="1" t="s">
        <v>188</v>
      </c>
      <c r="C193" s="1" t="s">
        <v>179</v>
      </c>
      <c r="E193" s="1">
        <v>-4520422.508572978</v>
      </c>
      <c r="F193" s="1">
        <v>8325111.4532885607</v>
      </c>
      <c r="H193" s="1">
        <v>-4520422.508572978</v>
      </c>
      <c r="I193" s="1">
        <v>9794248.7685747817</v>
      </c>
      <c r="J193" s="1">
        <v>42735</v>
      </c>
      <c r="L193" s="184">
        <v>6.6900000000000001E-2</v>
      </c>
      <c r="M193" s="23">
        <v>655235.24261765287</v>
      </c>
      <c r="N193" s="23">
        <v>1008054.2194117736</v>
      </c>
      <c r="O193" s="23">
        <v>84004.518284314472</v>
      </c>
    </row>
    <row r="194" spans="1:15" x14ac:dyDescent="0.2">
      <c r="A194" s="1">
        <v>137</v>
      </c>
      <c r="B194" s="1" t="s">
        <v>189</v>
      </c>
      <c r="C194" s="1" t="s">
        <v>179</v>
      </c>
      <c r="E194" s="1">
        <v>-4520422.508572978</v>
      </c>
      <c r="F194" s="1">
        <v>5386836.8227161244</v>
      </c>
      <c r="H194" s="1">
        <v>-4520422.508572978</v>
      </c>
      <c r="I194" s="1">
        <v>6855974.1380023435</v>
      </c>
      <c r="J194" s="1">
        <v>43100</v>
      </c>
      <c r="L194" s="184">
        <v>6.6900000000000001E-2</v>
      </c>
      <c r="M194" s="23">
        <v>458664.6698323568</v>
      </c>
      <c r="N194" s="23">
        <v>705637.95358824125</v>
      </c>
      <c r="O194" s="23">
        <v>58803.162799020101</v>
      </c>
    </row>
    <row r="195" spans="1:15" x14ac:dyDescent="0.2">
      <c r="A195" s="1">
        <v>138</v>
      </c>
    </row>
    <row r="196" spans="1:15" x14ac:dyDescent="0.2">
      <c r="A196" s="1">
        <v>139</v>
      </c>
      <c r="B196" s="155" t="s">
        <v>384</v>
      </c>
      <c r="I196" s="185" t="s">
        <v>385</v>
      </c>
    </row>
    <row r="197" spans="1:15" x14ac:dyDescent="0.2">
      <c r="A197" s="1">
        <v>140</v>
      </c>
      <c r="B197" s="1" t="s">
        <v>186</v>
      </c>
      <c r="C197" s="1" t="s">
        <v>179</v>
      </c>
      <c r="E197" s="23">
        <v>40002.152129608396</v>
      </c>
      <c r="F197" s="23">
        <v>-1196064.3486752911</v>
      </c>
      <c r="H197" s="23">
        <v>40002.152129608396</v>
      </c>
      <c r="I197" s="23">
        <v>-437722.07901088212</v>
      </c>
      <c r="J197" s="23">
        <v>42004</v>
      </c>
      <c r="L197" s="184">
        <v>6.6900000000000001E-2</v>
      </c>
      <c r="M197" s="23">
        <v>-17810.851433024163</v>
      </c>
      <c r="N197" s="23">
        <v>-27401.309896960251</v>
      </c>
      <c r="O197" s="23">
        <v>-3754.3086007471811</v>
      </c>
    </row>
    <row r="198" spans="1:15" x14ac:dyDescent="0.2">
      <c r="A198" s="1">
        <v>141</v>
      </c>
      <c r="B198" s="1" t="s">
        <v>187</v>
      </c>
      <c r="C198" s="1" t="s">
        <v>179</v>
      </c>
      <c r="E198" s="23">
        <v>480025.82555530063</v>
      </c>
      <c r="F198" s="23">
        <v>-884047.56206434534</v>
      </c>
      <c r="H198" s="23">
        <v>480025.82555530063</v>
      </c>
      <c r="I198" s="23">
        <v>-1040055.9553698184</v>
      </c>
      <c r="J198" s="23">
        <v>42369</v>
      </c>
      <c r="L198" s="184">
        <v>6.6900000000000001E-2</v>
      </c>
      <c r="M198" s="23">
        <v>-69579.743414240846</v>
      </c>
      <c r="N198" s="23">
        <v>-107045.75909883207</v>
      </c>
      <c r="O198" s="23">
        <v>-8920.4799249026728</v>
      </c>
    </row>
    <row r="199" spans="1:15" x14ac:dyDescent="0.2">
      <c r="A199" s="1">
        <v>142</v>
      </c>
      <c r="B199" s="1" t="s">
        <v>188</v>
      </c>
      <c r="C199" s="1" t="s">
        <v>179</v>
      </c>
      <c r="E199" s="23">
        <v>480025.82555530063</v>
      </c>
      <c r="F199" s="23">
        <v>-572030.77545339952</v>
      </c>
      <c r="H199" s="23">
        <v>480025.82555530063</v>
      </c>
      <c r="I199" s="23">
        <v>-728039.16875887266</v>
      </c>
      <c r="J199" s="23">
        <v>42735</v>
      </c>
      <c r="L199" s="184">
        <v>6.6900000000000001E-2</v>
      </c>
      <c r="M199" s="23">
        <v>-48705.820389968583</v>
      </c>
      <c r="N199" s="23">
        <v>-74932.031369182427</v>
      </c>
      <c r="O199" s="23">
        <v>-6244.3359474318686</v>
      </c>
    </row>
    <row r="200" spans="1:15" x14ac:dyDescent="0.2">
      <c r="A200" s="1">
        <v>143</v>
      </c>
      <c r="B200" s="1" t="s">
        <v>189</v>
      </c>
      <c r="C200" s="1" t="s">
        <v>179</v>
      </c>
      <c r="E200" s="23">
        <v>480025.82555530063</v>
      </c>
      <c r="F200" s="23">
        <v>-260013.98884245343</v>
      </c>
      <c r="H200" s="23">
        <v>480025.82555530063</v>
      </c>
      <c r="I200" s="23">
        <v>-416022.38214792672</v>
      </c>
      <c r="J200" s="23">
        <v>43100</v>
      </c>
      <c r="L200" s="184">
        <v>6.6900000000000001E-2</v>
      </c>
      <c r="M200" s="23">
        <v>-27831.897365696299</v>
      </c>
      <c r="N200" s="23">
        <v>-42818.303639532765</v>
      </c>
      <c r="O200" s="23">
        <v>-3568.1919699610639</v>
      </c>
    </row>
    <row r="201" spans="1:15" x14ac:dyDescent="0.2">
      <c r="A201" s="1">
        <v>144</v>
      </c>
    </row>
    <row r="202" spans="1:15" x14ac:dyDescent="0.2">
      <c r="A202" s="1">
        <v>145</v>
      </c>
      <c r="B202" s="155" t="s">
        <v>386</v>
      </c>
      <c r="I202" s="185" t="s">
        <v>387</v>
      </c>
    </row>
    <row r="203" spans="1:15" x14ac:dyDescent="0.2">
      <c r="A203" s="1">
        <v>146</v>
      </c>
      <c r="B203" s="1" t="s">
        <v>186</v>
      </c>
      <c r="C203" s="1" t="s">
        <v>179</v>
      </c>
      <c r="E203" s="23">
        <v>138185.17170492391</v>
      </c>
      <c r="F203" s="23">
        <v>-4131736.6339772251</v>
      </c>
      <c r="H203" s="23">
        <v>138185.17170492391</v>
      </c>
      <c r="I203" s="23">
        <v>-1624734.4442515634</v>
      </c>
      <c r="J203" s="23">
        <v>42004</v>
      </c>
      <c r="L203" s="184">
        <v>6.6900000000000001E-2</v>
      </c>
      <c r="M203" s="23">
        <v>-75044.035749995208</v>
      </c>
      <c r="N203" s="23">
        <v>-115452.36269230032</v>
      </c>
      <c r="O203" s="23">
        <v>-13935.222348773021</v>
      </c>
    </row>
    <row r="204" spans="1:15" x14ac:dyDescent="0.2">
      <c r="A204" s="1">
        <v>147</v>
      </c>
      <c r="B204" s="1" t="s">
        <v>187</v>
      </c>
      <c r="C204" s="1" t="s">
        <v>179</v>
      </c>
      <c r="E204" s="23">
        <v>1658222.0604590874</v>
      </c>
      <c r="F204" s="23">
        <v>-3053892.294678817</v>
      </c>
      <c r="H204" s="23">
        <v>1658222.0604590874</v>
      </c>
      <c r="I204" s="23">
        <v>-3592814.4643280199</v>
      </c>
      <c r="J204" s="23">
        <v>42369</v>
      </c>
      <c r="L204" s="184">
        <v>6.6900000000000001E-2</v>
      </c>
      <c r="M204" s="23">
        <v>-240359.28766354453</v>
      </c>
      <c r="N204" s="23">
        <v>-369783.51948237617</v>
      </c>
      <c r="O204" s="23">
        <v>-30815.293290198013</v>
      </c>
    </row>
    <row r="205" spans="1:15" x14ac:dyDescent="0.2">
      <c r="A205" s="1">
        <v>148</v>
      </c>
      <c r="B205" s="1" t="s">
        <v>188</v>
      </c>
      <c r="C205" s="1" t="s">
        <v>179</v>
      </c>
      <c r="E205" s="23">
        <v>1658222.0604590874</v>
      </c>
      <c r="F205" s="23">
        <v>-1976047.9553804109</v>
      </c>
      <c r="H205" s="23">
        <v>1658222.0604590874</v>
      </c>
      <c r="I205" s="23">
        <v>-2514970.1250296114</v>
      </c>
      <c r="J205" s="23">
        <v>42735</v>
      </c>
      <c r="L205" s="184">
        <v>6.6900000000000001E-2</v>
      </c>
      <c r="M205" s="23">
        <v>-168251.501364481</v>
      </c>
      <c r="N205" s="23">
        <v>-258848.46363766305</v>
      </c>
      <c r="O205" s="23">
        <v>-21570.705303138588</v>
      </c>
    </row>
    <row r="206" spans="1:15" x14ac:dyDescent="0.2">
      <c r="A206" s="1">
        <v>149</v>
      </c>
      <c r="B206" s="1" t="s">
        <v>189</v>
      </c>
      <c r="C206" s="1" t="s">
        <v>179</v>
      </c>
      <c r="E206" s="23">
        <v>1658222.0604590874</v>
      </c>
      <c r="F206" s="23">
        <v>-898203.61608200613</v>
      </c>
      <c r="H206" s="23">
        <v>1658222.0604590874</v>
      </c>
      <c r="I206" s="23">
        <v>-1437125.7857312057</v>
      </c>
      <c r="J206" s="23">
        <v>43100</v>
      </c>
      <c r="L206" s="184">
        <v>6.6900000000000001E-2</v>
      </c>
      <c r="M206" s="23">
        <v>-96143.715065417666</v>
      </c>
      <c r="N206" s="23">
        <v>-147913.40779295025</v>
      </c>
      <c r="O206" s="23">
        <v>-12326.117316079188</v>
      </c>
    </row>
    <row r="207" spans="1:15" x14ac:dyDescent="0.2">
      <c r="A207" s="1">
        <v>150</v>
      </c>
    </row>
    <row r="208" spans="1:15" x14ac:dyDescent="0.2">
      <c r="A208" s="1">
        <v>151</v>
      </c>
      <c r="B208" s="155" t="s">
        <v>388</v>
      </c>
    </row>
    <row r="209" spans="1:15" x14ac:dyDescent="0.2">
      <c r="A209" s="1">
        <v>152</v>
      </c>
      <c r="B209" s="1" t="s">
        <v>186</v>
      </c>
      <c r="C209" s="1" t="s">
        <v>179</v>
      </c>
      <c r="E209" s="23">
        <v>-1929201.6095833331</v>
      </c>
      <c r="F209" s="23">
        <v>8634179.3787708282</v>
      </c>
      <c r="H209" s="23">
        <v>-1929201.6095833331</v>
      </c>
      <c r="I209" s="23">
        <v>3432836.9695321159</v>
      </c>
      <c r="J209" s="23">
        <v>42004</v>
      </c>
      <c r="L209" s="184">
        <v>6.6900000000000001E-2</v>
      </c>
      <c r="M209" s="23">
        <v>19505.097509897685</v>
      </c>
      <c r="N209" s="23">
        <v>30007.842322919514</v>
      </c>
      <c r="O209" s="23">
        <v>30007.842322919514</v>
      </c>
    </row>
    <row r="210" spans="1:15" x14ac:dyDescent="0.2">
      <c r="A210" s="1">
        <v>153</v>
      </c>
      <c r="B210" s="1" t="s">
        <v>187</v>
      </c>
      <c r="C210" s="1" t="s">
        <v>179</v>
      </c>
      <c r="E210" s="23">
        <v>-3391494.3549999972</v>
      </c>
      <c r="F210" s="23">
        <v>6429708.0480208332</v>
      </c>
      <c r="H210" s="23">
        <v>-3391494.3549999972</v>
      </c>
      <c r="I210" s="23">
        <v>7531943.7133958377</v>
      </c>
      <c r="J210" s="23">
        <v>42369</v>
      </c>
      <c r="L210" s="184">
        <v>6.6900000000000001E-2</v>
      </c>
      <c r="M210" s="23">
        <v>503887.03442618158</v>
      </c>
      <c r="N210" s="23">
        <v>775210.8221941255</v>
      </c>
      <c r="O210" s="23">
        <v>64600.901849510461</v>
      </c>
    </row>
    <row r="211" spans="1:15" x14ac:dyDescent="0.2">
      <c r="A211" s="1">
        <v>154</v>
      </c>
      <c r="B211" s="1" t="s">
        <v>188</v>
      </c>
      <c r="C211" s="1" t="s">
        <v>179</v>
      </c>
      <c r="E211" s="23">
        <v>-3391494.3549999972</v>
      </c>
      <c r="F211" s="23">
        <v>4225236.7172708353</v>
      </c>
      <c r="H211" s="23">
        <v>-3391494.3549999972</v>
      </c>
      <c r="I211" s="23">
        <v>5327472.3826458398</v>
      </c>
      <c r="J211" s="23">
        <v>42735</v>
      </c>
      <c r="L211" s="184">
        <v>6.6900000000000001E-2</v>
      </c>
      <c r="M211" s="23">
        <v>356407.90239900671</v>
      </c>
      <c r="N211" s="23">
        <v>548319.84984462569</v>
      </c>
      <c r="O211" s="23">
        <v>45693.320820385474</v>
      </c>
    </row>
    <row r="212" spans="1:15" x14ac:dyDescent="0.2">
      <c r="A212" s="1">
        <v>155</v>
      </c>
      <c r="B212" s="1" t="s">
        <v>189</v>
      </c>
      <c r="C212" s="1" t="s">
        <v>179</v>
      </c>
      <c r="E212" s="23">
        <v>-3391494.3549999972</v>
      </c>
      <c r="F212" s="23">
        <v>2020765.3865208374</v>
      </c>
      <c r="H212" s="23">
        <v>-3391494.3549999972</v>
      </c>
      <c r="I212" s="23">
        <v>3123001.051895842</v>
      </c>
      <c r="J212" s="23">
        <v>43100</v>
      </c>
      <c r="L212" s="184">
        <v>6.6900000000000001E-2</v>
      </c>
      <c r="M212" s="23">
        <v>208928.77037183184</v>
      </c>
      <c r="N212" s="23">
        <v>321428.87749512587</v>
      </c>
      <c r="O212" s="23">
        <v>26785.73979126049</v>
      </c>
    </row>
    <row r="213" spans="1:15" x14ac:dyDescent="0.2">
      <c r="A213" s="1">
        <v>156</v>
      </c>
    </row>
    <row r="214" spans="1:15" x14ac:dyDescent="0.2">
      <c r="A214" s="1">
        <v>157</v>
      </c>
      <c r="L214" s="128" t="s">
        <v>165</v>
      </c>
    </row>
    <row r="215" spans="1:15" x14ac:dyDescent="0.2">
      <c r="A215" s="1">
        <v>158</v>
      </c>
      <c r="B215" s="128" t="s">
        <v>94</v>
      </c>
      <c r="C215" s="122"/>
      <c r="D215" s="122"/>
      <c r="E215" s="128" t="s">
        <v>231</v>
      </c>
      <c r="F215" s="128" t="s">
        <v>232</v>
      </c>
      <c r="H215" s="128" t="s">
        <v>168</v>
      </c>
      <c r="I215" s="226" t="s">
        <v>170</v>
      </c>
      <c r="J215" s="227"/>
      <c r="L215" s="128" t="s">
        <v>171</v>
      </c>
      <c r="M215" s="128" t="s">
        <v>172</v>
      </c>
      <c r="N215" s="128" t="s">
        <v>173</v>
      </c>
      <c r="O215" s="128" t="s">
        <v>174</v>
      </c>
    </row>
    <row r="216" spans="1:15" x14ac:dyDescent="0.2">
      <c r="A216" s="1">
        <v>159</v>
      </c>
      <c r="M216" s="1" t="s">
        <v>233</v>
      </c>
    </row>
    <row r="217" spans="1:15" x14ac:dyDescent="0.2">
      <c r="A217" s="1">
        <v>160</v>
      </c>
      <c r="B217" s="1" t="s">
        <v>234</v>
      </c>
      <c r="C217" s="1" t="s">
        <v>179</v>
      </c>
      <c r="D217" s="23"/>
      <c r="E217" s="183">
        <v>40179</v>
      </c>
      <c r="F217" s="183">
        <v>40543</v>
      </c>
      <c r="G217" s="23"/>
      <c r="H217" s="23">
        <v>-52290306.81488128</v>
      </c>
      <c r="I217" s="23">
        <v>128401148.42973246</v>
      </c>
      <c r="J217" s="228">
        <v>40543</v>
      </c>
      <c r="L217" s="225" t="s">
        <v>180</v>
      </c>
      <c r="M217" s="23">
        <v>8348278.4654187346</v>
      </c>
      <c r="N217" s="23">
        <v>12843505.331413437</v>
      </c>
      <c r="O217" s="23">
        <v>1070292.1109511198</v>
      </c>
    </row>
    <row r="218" spans="1:15" x14ac:dyDescent="0.2">
      <c r="A218" s="1">
        <v>161</v>
      </c>
      <c r="B218" s="1" t="s">
        <v>235</v>
      </c>
      <c r="C218" s="1" t="s">
        <v>179</v>
      </c>
      <c r="E218" s="183">
        <v>40544</v>
      </c>
      <c r="F218" s="183">
        <v>40908</v>
      </c>
      <c r="G218" s="23"/>
      <c r="H218" s="23">
        <v>-57775335.230317034</v>
      </c>
      <c r="I218" s="23">
        <v>205265167.05782279</v>
      </c>
      <c r="J218" s="228">
        <v>40908</v>
      </c>
      <c r="L218" s="229">
        <v>6.9000000000000006E-2</v>
      </c>
      <c r="M218" s="23">
        <v>6858473.9811124317</v>
      </c>
      <c r="N218" s="23">
        <v>10551498.432480663</v>
      </c>
      <c r="O218" s="23">
        <v>879291.53604005522</v>
      </c>
    </row>
    <row r="219" spans="1:15" x14ac:dyDescent="0.2">
      <c r="A219" s="1">
        <v>162</v>
      </c>
      <c r="B219" s="1" t="s">
        <v>236</v>
      </c>
      <c r="C219" s="1" t="s">
        <v>179</v>
      </c>
      <c r="E219" s="183">
        <v>40909</v>
      </c>
      <c r="F219" s="183">
        <v>41274</v>
      </c>
      <c r="G219" s="23"/>
      <c r="H219" s="23">
        <v>-19497704.97169042</v>
      </c>
      <c r="I219" s="23">
        <v>317135769.61879539</v>
      </c>
      <c r="J219" s="228">
        <v>41274</v>
      </c>
      <c r="L219" s="225" t="s">
        <v>376</v>
      </c>
      <c r="M219" s="23">
        <v>17913455.851940177</v>
      </c>
      <c r="N219" s="23">
        <v>27559162.849138733</v>
      </c>
      <c r="O219" s="23">
        <v>2745213.9277072088</v>
      </c>
    </row>
    <row r="220" spans="1:15" x14ac:dyDescent="0.2">
      <c r="A220" s="1">
        <v>163</v>
      </c>
      <c r="B220" s="1" t="s">
        <v>237</v>
      </c>
      <c r="C220" s="1" t="s">
        <v>179</v>
      </c>
      <c r="E220" s="183">
        <v>41275</v>
      </c>
      <c r="F220" s="183">
        <v>41639</v>
      </c>
      <c r="G220" s="23"/>
      <c r="H220" s="23">
        <v>-22350743.911019251</v>
      </c>
      <c r="I220" s="23">
        <v>310831090.03855729</v>
      </c>
      <c r="J220" s="228">
        <v>41639</v>
      </c>
      <c r="L220" s="225" t="s">
        <v>366</v>
      </c>
      <c r="M220" s="23">
        <v>20032307.315112725</v>
      </c>
      <c r="N220" s="23">
        <v>30818934.330942653</v>
      </c>
      <c r="O220" s="23">
        <v>2670079.8279572427</v>
      </c>
    </row>
    <row r="221" spans="1:15" x14ac:dyDescent="0.2">
      <c r="A221" s="1">
        <v>164</v>
      </c>
      <c r="B221" s="1" t="s">
        <v>238</v>
      </c>
      <c r="C221" s="1" t="s">
        <v>179</v>
      </c>
      <c r="E221" s="183">
        <v>41640</v>
      </c>
      <c r="F221" s="183">
        <v>42004</v>
      </c>
      <c r="G221" s="23"/>
      <c r="H221" s="23">
        <v>-31511664.399526466</v>
      </c>
      <c r="I221" s="23">
        <v>287434174.59360307</v>
      </c>
      <c r="J221" s="228">
        <v>42004</v>
      </c>
      <c r="L221" s="229">
        <v>6.6900000000000001E-2</v>
      </c>
      <c r="M221" s="23">
        <v>19064318.038783491</v>
      </c>
      <c r="N221" s="23">
        <v>29329720.059666909</v>
      </c>
      <c r="O221" s="23">
        <v>2465865.468867837</v>
      </c>
    </row>
    <row r="222" spans="1:15" x14ac:dyDescent="0.2">
      <c r="A222" s="1">
        <v>165</v>
      </c>
      <c r="B222" s="1" t="s">
        <v>239</v>
      </c>
      <c r="C222" s="1" t="s">
        <v>179</v>
      </c>
      <c r="E222" s="183">
        <v>42005</v>
      </c>
      <c r="F222" s="183">
        <v>42369</v>
      </c>
      <c r="G222" s="23"/>
      <c r="H222" s="23">
        <v>-32295308.105059348</v>
      </c>
      <c r="I222" s="23">
        <v>266124919.11496022</v>
      </c>
      <c r="J222" s="228">
        <v>42369</v>
      </c>
      <c r="L222" s="229">
        <v>6.6900000000000001E-2</v>
      </c>
      <c r="M222" s="23">
        <v>17803757.088790841</v>
      </c>
      <c r="N222" s="23">
        <v>27390395.521216679</v>
      </c>
      <c r="O222" s="23">
        <v>2282532.9601013898</v>
      </c>
    </row>
    <row r="223" spans="1:15" x14ac:dyDescent="0.2">
      <c r="A223" s="1">
        <v>166</v>
      </c>
      <c r="B223" s="1" t="s">
        <v>240</v>
      </c>
      <c r="C223" s="1" t="s">
        <v>179</v>
      </c>
      <c r="E223" s="183">
        <v>42370</v>
      </c>
      <c r="F223" s="183">
        <v>42735</v>
      </c>
      <c r="G223" s="23"/>
      <c r="H223" s="23">
        <v>-29404571.119019665</v>
      </c>
      <c r="I223" s="23">
        <v>242684342.37130335</v>
      </c>
      <c r="J223" s="228">
        <v>42735</v>
      </c>
      <c r="L223" s="229">
        <v>6.6900000000000001E-2</v>
      </c>
      <c r="M223" s="23">
        <v>16235582.504640196</v>
      </c>
      <c r="N223" s="23">
        <v>24977819.237907991</v>
      </c>
      <c r="O223" s="23">
        <v>2081484.9364923323</v>
      </c>
    </row>
    <row r="224" spans="1:15" x14ac:dyDescent="0.2">
      <c r="A224" s="1">
        <v>167</v>
      </c>
      <c r="B224" s="1" t="s">
        <v>241</v>
      </c>
      <c r="C224" s="1" t="s">
        <v>179</v>
      </c>
      <c r="E224" s="183">
        <v>42736</v>
      </c>
      <c r="F224" s="183">
        <v>43100</v>
      </c>
      <c r="G224" s="23"/>
      <c r="H224" s="23">
        <v>-26027118.090933852</v>
      </c>
      <c r="I224" s="23">
        <v>221641957.5069018</v>
      </c>
      <c r="J224" s="228">
        <v>43100</v>
      </c>
      <c r="L224" s="229">
        <v>6.6900000000000001E-2</v>
      </c>
      <c r="M224" s="23">
        <v>14827846.957211733</v>
      </c>
      <c r="N224" s="23">
        <v>22812072.241864204</v>
      </c>
      <c r="O224" s="23">
        <v>1901006.0201553507</v>
      </c>
    </row>
    <row r="225" spans="1:2" x14ac:dyDescent="0.2">
      <c r="A225" s="1">
        <v>168</v>
      </c>
    </row>
    <row r="226" spans="1:2" x14ac:dyDescent="0.2">
      <c r="A226" s="1">
        <v>169</v>
      </c>
      <c r="B226" s="1" t="s">
        <v>389</v>
      </c>
    </row>
    <row r="227" spans="1:2" x14ac:dyDescent="0.2">
      <c r="A227" s="1">
        <v>170</v>
      </c>
      <c r="B227" s="1" t="s">
        <v>242</v>
      </c>
    </row>
  </sheetData>
  <mergeCells count="1">
    <mergeCell ref="E6:F6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0FFB20F8EA7248BF94135BCD4B135E" ma:contentTypeVersion="96" ma:contentTypeDescription="" ma:contentTypeScope="" ma:versionID="00055373df75db16d49b834018a375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2016-04-29T07:00:00+00:00</OpenedDate>
    <Date1 xmlns="dc463f71-b30c-4ab2-9473-d307f9d35888">2016-04-29T07:00:00+00:00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160459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DC0164D-E6B0-4282-A5EB-EA59BF7DC413}"/>
</file>

<file path=customXml/itemProps2.xml><?xml version="1.0" encoding="utf-8"?>
<ds:datastoreItem xmlns:ds="http://schemas.openxmlformats.org/officeDocument/2006/customXml" ds:itemID="{98F6D283-DECC-408D-ADA0-4749887E99D3}"/>
</file>

<file path=customXml/itemProps3.xml><?xml version="1.0" encoding="utf-8"?>
<ds:datastoreItem xmlns:ds="http://schemas.openxmlformats.org/officeDocument/2006/customXml" ds:itemID="{52561406-BAA5-4F01-97C0-B34D9D017C16}"/>
</file>

<file path=customXml/itemProps4.xml><?xml version="1.0" encoding="utf-8"?>
<ds:datastoreItem xmlns:ds="http://schemas.openxmlformats.org/officeDocument/2006/customXml" ds:itemID="{A67BDE2E-0673-4B81-BCBA-C89705006D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KJB-3 p 4</vt:lpstr>
      <vt:lpstr>KJB-3 p 5</vt:lpstr>
      <vt:lpstr>KJB-3 p 6</vt:lpstr>
      <vt:lpstr>KJB-3 p 7-8</vt:lpstr>
      <vt:lpstr>KJB-3 p 10 </vt:lpstr>
      <vt:lpstr>KJB-3 p 11-12</vt:lpstr>
      <vt:lpstr>KJB-3 p 13-16</vt:lpstr>
      <vt:lpstr>'KJB-3 p 10 '!Print_Area</vt:lpstr>
      <vt:lpstr>'KJB-3 p 11-12'!Print_Area</vt:lpstr>
      <vt:lpstr>'KJB-3 p 13-16'!Print_Area</vt:lpstr>
      <vt:lpstr>'KJB-3 p 5'!Print_Area</vt:lpstr>
      <vt:lpstr>'KJB-3 p 6'!Print_Area</vt:lpstr>
      <vt:lpstr>'KJB-3 p 7-8'!Print_Area</vt:lpstr>
      <vt:lpstr>'KJB-3 p 13-16'!Print_Titles</vt:lpstr>
      <vt:lpstr>'KJB-3 p 7-8'!Print_Titles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dcterms:created xsi:type="dcterms:W3CDTF">2016-04-27T23:48:04Z</dcterms:created>
  <dcterms:modified xsi:type="dcterms:W3CDTF">2016-04-27T23:48:44Z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0x0101006E56B4D1795A2E4DB2F0B01679ED314A007A0FFB20F8EA7248BF94135BCD4B135E</vt:lpwstr>
  </property>
  <property fmtid="{D5CDD505-2E9C-101B-9397-08002B2CF9AE}" pid="3" name="_docset_NoMedatataSyncRequired">
    <vt:lpwstr>False</vt:lpwstr>
  </property>
</Properties>
</file>