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9020" windowHeight="11385"/>
  </bookViews>
  <sheets>
    <sheet name="Summary - All Months" sheetId="1" r:id="rId1"/>
    <sheet name="Oct 2009" sheetId="2" r:id="rId2"/>
    <sheet name="Nov 2009" sheetId="3" r:id="rId3"/>
    <sheet name="Dec 2009" sheetId="4" r:id="rId4"/>
  </sheets>
  <definedNames>
    <definedName name="_xlnm.Print_Area">#REF!</definedName>
    <definedName name="_xlnm.Print_Titles">#REF!</definedName>
  </definedNames>
  <calcPr calcId="125725" calcMode="manual" iterate="1"/>
</workbook>
</file>

<file path=xl/calcChain.xml><?xml version="1.0" encoding="utf-8"?>
<calcChain xmlns="http://schemas.openxmlformats.org/spreadsheetml/2006/main">
  <c r="G36" i="4"/>
  <c r="G35"/>
  <c r="D33"/>
  <c r="G32"/>
  <c r="G31"/>
  <c r="G30"/>
  <c r="G29"/>
  <c r="G28"/>
  <c r="G27"/>
  <c r="G26"/>
  <c r="G25"/>
  <c r="G33" s="1"/>
  <c r="C19"/>
  <c r="B18"/>
  <c r="D18" s="1"/>
  <c r="G18" s="1"/>
  <c r="Q18" i="1" s="1"/>
  <c r="B17" i="4"/>
  <c r="D17" s="1"/>
  <c r="G17" s="1"/>
  <c r="Q17" i="1" s="1"/>
  <c r="B16" i="4"/>
  <c r="D16" s="1"/>
  <c r="G16" s="1"/>
  <c r="Q16" i="1" s="1"/>
  <c r="D15" i="4"/>
  <c r="G15" s="1"/>
  <c r="Q15" i="1" s="1"/>
  <c r="B15" i="4"/>
  <c r="B14"/>
  <c r="B19" s="1"/>
  <c r="G36" i="3"/>
  <c r="G35"/>
  <c r="D33"/>
  <c r="G32"/>
  <c r="G31"/>
  <c r="G30"/>
  <c r="G29"/>
  <c r="G28"/>
  <c r="G27"/>
  <c r="G26"/>
  <c r="G25"/>
  <c r="G33" s="1"/>
  <c r="C19"/>
  <c r="B18"/>
  <c r="D18" s="1"/>
  <c r="G18" s="1"/>
  <c r="P18" i="1" s="1"/>
  <c r="B17" i="3"/>
  <c r="D17" s="1"/>
  <c r="G17" s="1"/>
  <c r="P17" i="1" s="1"/>
  <c r="D16" i="3"/>
  <c r="G16" s="1"/>
  <c r="P16" i="1" s="1"/>
  <c r="B16" i="3"/>
  <c r="B15"/>
  <c r="D15" s="1"/>
  <c r="G15" s="1"/>
  <c r="P15" i="1" s="1"/>
  <c r="B14" i="3"/>
  <c r="B19" s="1"/>
  <c r="G36" i="2"/>
  <c r="G35"/>
  <c r="D33"/>
  <c r="G32"/>
  <c r="G31"/>
  <c r="G30"/>
  <c r="G29"/>
  <c r="G28"/>
  <c r="G27"/>
  <c r="G26"/>
  <c r="G25"/>
  <c r="G33" s="1"/>
  <c r="C19"/>
  <c r="B19"/>
  <c r="D18"/>
  <c r="G18" s="1"/>
  <c r="O18" i="1" s="1"/>
  <c r="D17" i="2"/>
  <c r="G17" s="1"/>
  <c r="O17" i="1" s="1"/>
  <c r="D16" i="2"/>
  <c r="G16" s="1"/>
  <c r="O16" i="1" s="1"/>
  <c r="D15" i="2"/>
  <c r="G15" s="1"/>
  <c r="O15" i="1" s="1"/>
  <c r="D14" i="2"/>
  <c r="D19" s="1"/>
  <c r="D22" s="1"/>
  <c r="D37" s="1"/>
  <c r="D42" s="1"/>
  <c r="Q36" i="1"/>
  <c r="P36"/>
  <c r="O36"/>
  <c r="Q35"/>
  <c r="P35"/>
  <c r="O35"/>
  <c r="N33"/>
  <c r="M33"/>
  <c r="L33"/>
  <c r="K33"/>
  <c r="J33"/>
  <c r="I33"/>
  <c r="H33"/>
  <c r="G33"/>
  <c r="F33"/>
  <c r="E33"/>
  <c r="D33"/>
  <c r="C33"/>
  <c r="B33"/>
  <c r="Q32"/>
  <c r="P32"/>
  <c r="O32"/>
  <c r="Q31"/>
  <c r="P31"/>
  <c r="O31"/>
  <c r="Q30"/>
  <c r="P30"/>
  <c r="O30"/>
  <c r="Q29"/>
  <c r="P29"/>
  <c r="O29"/>
  <c r="Q28"/>
  <c r="P28"/>
  <c r="O28"/>
  <c r="Q27"/>
  <c r="P27"/>
  <c r="O27"/>
  <c r="Q26"/>
  <c r="P26"/>
  <c r="O26"/>
  <c r="Q25"/>
  <c r="Q33" s="1"/>
  <c r="P25"/>
  <c r="P33" s="1"/>
  <c r="O25"/>
  <c r="O33" s="1"/>
  <c r="N19"/>
  <c r="N22" s="1"/>
  <c r="N37" s="1"/>
  <c r="N42" s="1"/>
  <c r="M19"/>
  <c r="M22" s="1"/>
  <c r="M37" s="1"/>
  <c r="M42" s="1"/>
  <c r="L19"/>
  <c r="L22" s="1"/>
  <c r="L37" s="1"/>
  <c r="L42" s="1"/>
  <c r="K19"/>
  <c r="K22" s="1"/>
  <c r="K37" s="1"/>
  <c r="K42" s="1"/>
  <c r="J19"/>
  <c r="J22" s="1"/>
  <c r="J37" s="1"/>
  <c r="J42" s="1"/>
  <c r="I19"/>
  <c r="I22" s="1"/>
  <c r="I37" s="1"/>
  <c r="I42" s="1"/>
  <c r="H19"/>
  <c r="H22" s="1"/>
  <c r="H37" s="1"/>
  <c r="H42" s="1"/>
  <c r="G19"/>
  <c r="G22" s="1"/>
  <c r="G37" s="1"/>
  <c r="G42" s="1"/>
  <c r="F19"/>
  <c r="F22" s="1"/>
  <c r="F37" s="1"/>
  <c r="F42" s="1"/>
  <c r="E19"/>
  <c r="E22" s="1"/>
  <c r="E37" s="1"/>
  <c r="E42" s="1"/>
  <c r="D19"/>
  <c r="D22" s="1"/>
  <c r="D37" s="1"/>
  <c r="D42" s="1"/>
  <c r="C19"/>
  <c r="C22" s="1"/>
  <c r="C37" s="1"/>
  <c r="C42" s="1"/>
  <c r="B19"/>
  <c r="B22" s="1"/>
  <c r="B37" s="1"/>
  <c r="B42" s="1"/>
  <c r="D14" i="3" l="1"/>
  <c r="G14" s="1"/>
  <c r="G19"/>
  <c r="G22" s="1"/>
  <c r="G37" s="1"/>
  <c r="G42" s="1"/>
  <c r="P14" i="1"/>
  <c r="P19" s="1"/>
  <c r="P22" s="1"/>
  <c r="P37" s="1"/>
  <c r="P42" s="1"/>
  <c r="G14" i="2"/>
  <c r="D19" i="3"/>
  <c r="D22" s="1"/>
  <c r="D37" s="1"/>
  <c r="D42" s="1"/>
  <c r="D14" i="4"/>
  <c r="D19" l="1"/>
  <c r="D22" s="1"/>
  <c r="D37" s="1"/>
  <c r="D42" s="1"/>
  <c r="G14"/>
  <c r="G19" i="2"/>
  <c r="G22" s="1"/>
  <c r="G37" s="1"/>
  <c r="G42" s="1"/>
  <c r="O14" i="1"/>
  <c r="O19" s="1"/>
  <c r="O22" s="1"/>
  <c r="O37" s="1"/>
  <c r="O42" s="1"/>
  <c r="G19" i="4" l="1"/>
  <c r="G22" s="1"/>
  <c r="G37" s="1"/>
  <c r="G42" s="1"/>
  <c r="Q14" i="1"/>
  <c r="Q19" s="1"/>
  <c r="Q22" s="1"/>
  <c r="Q37" s="1"/>
  <c r="Q42" s="1"/>
</calcChain>
</file>

<file path=xl/sharedStrings.xml><?xml version="1.0" encoding="utf-8"?>
<sst xmlns="http://schemas.openxmlformats.org/spreadsheetml/2006/main" count="221" uniqueCount="58">
  <si>
    <t>PacifiCorp</t>
  </si>
  <si>
    <t>Washington</t>
  </si>
  <si>
    <t>Docket UE-082252</t>
  </si>
  <si>
    <t>Chehalis Natural Gas Plant Deferral</t>
  </si>
  <si>
    <t>Washington Allocated</t>
  </si>
  <si>
    <t>Actual</t>
  </si>
  <si>
    <t>Electric Plant In-Service (FERC 102)</t>
  </si>
  <si>
    <t>Materials &amp; Supplies (FERC 154 and 151)</t>
  </si>
  <si>
    <t>Prepaid Maintenance/Overhaul (FERC 186)</t>
  </si>
  <si>
    <t>Depreciation Reserve (FERC 108)</t>
  </si>
  <si>
    <t>Accumulated Deferred Taxes (FERC 282)</t>
  </si>
  <si>
    <t>Net Rate Base</t>
  </si>
  <si>
    <t>Monthly Pre-Tax Return on Rate Base</t>
  </si>
  <si>
    <t>Non-NPC Operation &amp; Maintenance Expenses</t>
  </si>
  <si>
    <t>546 - Operations - Supervision and Engineering</t>
  </si>
  <si>
    <t>548 - Generation Expenses</t>
  </si>
  <si>
    <t>549 - Misc Other Power Generation</t>
  </si>
  <si>
    <t>550 - Operation Supplies and Expenses</t>
  </si>
  <si>
    <t>552 - Maintenance of Structures</t>
  </si>
  <si>
    <t>553 - Maintenance of Generating and Electric Equipment</t>
  </si>
  <si>
    <t>557- Other Expenses</t>
  </si>
  <si>
    <t>930 - Misc. General</t>
  </si>
  <si>
    <t>Total Non-NPC O&amp;M Expenses</t>
  </si>
  <si>
    <t>Depreciation Expense (FERC 403)</t>
  </si>
  <si>
    <t>Estimated Property Taxes (FERC 408)</t>
  </si>
  <si>
    <t>Monthly Rev. Reqt. Before Franchise Tax &amp; Bad Debt</t>
  </si>
  <si>
    <t>WA Revenue Taxes  (3.873%)</t>
  </si>
  <si>
    <t>Bad Debt Expense (0.552%)</t>
  </si>
  <si>
    <t>Monthly Revenue Requirement</t>
  </si>
  <si>
    <t>Pacific Power</t>
  </si>
  <si>
    <t>October 2009</t>
  </si>
  <si>
    <t>Total Company</t>
  </si>
  <si>
    <t>Beginning Balance</t>
  </si>
  <si>
    <t>Ending Balance</t>
  </si>
  <si>
    <t>Average Balance</t>
  </si>
  <si>
    <t>Factor</t>
  </si>
  <si>
    <t>Factor %</t>
  </si>
  <si>
    <t>CAGW</t>
  </si>
  <si>
    <t>SO</t>
  </si>
  <si>
    <t>GPS</t>
  </si>
  <si>
    <t>Notes:</t>
  </si>
  <si>
    <t>(1) The Washington allocation factors come from the Company's last general rate case filing, Docket No. UE-080220, Exhibit No.__(RBD-2), page 10.1</t>
  </si>
  <si>
    <t>(2) The return on rate base is calculated using the current authorized capital structure and costs, as ordered in Docket No. UE-061546.  The annual rate of return is divided by twelve to calculate a monthly return on rate base.</t>
  </si>
  <si>
    <t>(3) Property taxes are estimated using the Washington allocated net electric plant in service (EPIS) to Washington allocated total property tax ratio from Docket No. UE-080220.</t>
  </si>
  <si>
    <t>(4) The Company intends to use the Average of Monthly Averages (AMA) rate base methodology when computing the final deferral amount, consistent with current Commission practice.</t>
  </si>
  <si>
    <t>(5) Net Power Costs impacts are not reflected in the figures above.</t>
  </si>
  <si>
    <t>(6) Costs and balances presented in this exhibit were extracted from the Company's accounting system as of January 2010.</t>
  </si>
  <si>
    <t>(7) A pre-tax return on rate base has been used for simplicity in presentation.  Using a pre-tax return accounts for the income tax expense component of the revenue requirement.</t>
  </si>
  <si>
    <t>(8) Washington revenue tax and bad debt expense rates are those filed in the Company's last general rate case, Docket No. UE-080220, Exhibit No.___(RBD-2), page 1.3.</t>
  </si>
  <si>
    <t>(9) Deferred income tax balances are reported based on output from the Company's PowerTax system which is updated on an annual basis. Since the system is only updated on an annual basis, balances reported above represent actuals as of December 2008.</t>
  </si>
  <si>
    <t>November 2009</t>
  </si>
  <si>
    <t>December 2009</t>
  </si>
  <si>
    <t>2009 - 4th Quarter Actual Costs (October 2009)</t>
  </si>
  <si>
    <t>2009 - 4th Quarter Actual Costs (November 2009)</t>
  </si>
  <si>
    <t>2009 - 4th Quarter Actual Costs (December 2009)</t>
  </si>
  <si>
    <t>Amounts Previously Reported</t>
  </si>
  <si>
    <t>(9) Deferred income tax balances are reported based on output from the Company's PowerTax system which is updated on an annual basis. Since the system is only updated on an annual basis, balances reported above represent entries as of December 2008 and December 2009.</t>
  </si>
  <si>
    <t>Final Summary - Through December 31, 2009</t>
  </si>
</sst>
</file>

<file path=xl/styles.xml><?xml version="1.0" encoding="utf-8"?>
<styleSheet xmlns="http://schemas.openxmlformats.org/spreadsheetml/2006/main">
  <numFmts count="15">
    <numFmt numFmtId="5" formatCode="&quot;$&quot;#,##0_);\(&quot;$&quot;#,##0\)"/>
    <numFmt numFmtId="43" formatCode="_(* #,##0.00_);_(* \(#,##0.00\);_(* &quot;-&quot;??_);_(@_)"/>
    <numFmt numFmtId="164" formatCode="_(* #,##0_);_(* \(#,##0\);_(* &quot;-&quot;??_);_(@_)"/>
    <numFmt numFmtId="165" formatCode="0.0000%"/>
    <numFmt numFmtId="166" formatCode="#,##0\ ;\(#,##0\);\-\ \ \ \ \ "/>
    <numFmt numFmtId="167" formatCode="#,##0\ ;\(#,##0\);\–\ \ \ \ \ "/>
    <numFmt numFmtId="168" formatCode="_-* #,##0\ &quot;F&quot;_-;\-* #,##0\ &quot;F&quot;_-;_-* &quot;-&quot;\ &quot;F&quot;_-;_-@_-"/>
    <numFmt numFmtId="169" formatCode="&quot;$&quot;###0;[Red]\(&quot;$&quot;###0\)"/>
    <numFmt numFmtId="170" formatCode="&quot;$&quot;#,##0\ ;\(&quot;$&quot;#,##0\)"/>
    <numFmt numFmtId="171" formatCode="########\-###\-###"/>
    <numFmt numFmtId="172" formatCode="0.0"/>
    <numFmt numFmtId="173" formatCode="#,##0.000;[Red]\-#,##0.000"/>
    <numFmt numFmtId="174" formatCode="#,##0.0_);\(#,##0.0\);\-\ ;"/>
    <numFmt numFmtId="175" formatCode="#,##0.0000"/>
    <numFmt numFmtId="176" formatCode="General_)"/>
  </numFmts>
  <fonts count="29">
    <font>
      <sz val="10"/>
      <name val="Arial"/>
      <family val="2"/>
    </font>
    <font>
      <sz val="10"/>
      <name val="Arial"/>
      <family val="2"/>
    </font>
    <font>
      <b/>
      <sz val="10"/>
      <name val="Arial"/>
      <family val="2"/>
    </font>
    <font>
      <sz val="8"/>
      <name val="Arial"/>
      <family val="2"/>
    </font>
    <font>
      <b/>
      <sz val="8"/>
      <name val="Arial"/>
      <family val="2"/>
    </font>
    <font>
      <sz val="11"/>
      <name val="Times New Roman"/>
      <family val="1"/>
    </font>
    <font>
      <sz val="10"/>
      <name val="Courier"/>
      <family val="3"/>
    </font>
    <font>
      <sz val="10"/>
      <color indexed="8"/>
      <name val="Helv"/>
    </font>
    <font>
      <sz val="10"/>
      <color indexed="24"/>
      <name val="Courier New"/>
      <family val="3"/>
    </font>
    <font>
      <sz val="10"/>
      <name val="Helv"/>
    </font>
    <font>
      <sz val="8"/>
      <name val="Helv"/>
    </font>
    <font>
      <sz val="7"/>
      <name val="Arial"/>
      <family val="2"/>
    </font>
    <font>
      <b/>
      <sz val="16"/>
      <name val="Times New Roman"/>
      <family val="1"/>
    </font>
    <font>
      <b/>
      <sz val="12"/>
      <name val="Arial"/>
      <family val="2"/>
    </font>
    <font>
      <sz val="12"/>
      <color indexed="12"/>
      <name val="Times New Roman"/>
      <family val="1"/>
    </font>
    <font>
      <sz val="12"/>
      <name val="Times New Roman"/>
      <family val="1"/>
    </font>
    <font>
      <sz val="10"/>
      <color indexed="11"/>
      <name val="Geneva"/>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12"/>
      <name val="Arial MT"/>
    </font>
    <font>
      <sz val="10"/>
      <name val="LinePrinter"/>
    </font>
    <font>
      <sz val="8"/>
      <color indexed="12"/>
      <name val="Arial"/>
      <family val="2"/>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lightGray"/>
    </fill>
    <fill>
      <patternFill patternType="solid">
        <fgColor indexed="14"/>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top/>
      <bottom style="hair">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135">
    <xf numFmtId="0" fontId="0" fillId="0" borderId="0"/>
    <xf numFmtId="43" fontId="1" fillId="0" borderId="0" applyFont="0" applyFill="0" applyBorder="0" applyAlignment="0" applyProtection="0"/>
    <xf numFmtId="9" fontId="1" fillId="0" borderId="0" applyFont="0" applyFill="0" applyBorder="0" applyAlignment="0" applyProtection="0"/>
    <xf numFmtId="166" fontId="5" fillId="0" borderId="5" applyNumberFormat="0" applyFill="0" applyAlignment="0" applyProtection="0">
      <alignment horizontal="center"/>
    </xf>
    <xf numFmtId="167" fontId="5" fillId="0" borderId="28" applyFill="0" applyAlignment="0" applyProtection="0">
      <alignment horizontal="center"/>
    </xf>
    <xf numFmtId="0" fontId="6"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 fontId="7" fillId="0" borderId="0"/>
    <xf numFmtId="43" fontId="1" fillId="0" borderId="0" applyFont="0" applyFill="0" applyBorder="0" applyAlignment="0" applyProtection="0"/>
    <xf numFmtId="3" fontId="8" fillId="0" borderId="0" applyFont="0" applyFill="0" applyBorder="0" applyAlignment="0" applyProtection="0"/>
    <xf numFmtId="0" fontId="9" fillId="0" borderId="0"/>
    <xf numFmtId="0" fontId="9" fillId="0" borderId="0"/>
    <xf numFmtId="3" fontId="8" fillId="0" borderId="0" applyFont="0" applyFill="0" applyBorder="0" applyAlignment="0" applyProtection="0"/>
    <xf numFmtId="0" fontId="9" fillId="0" borderId="0"/>
    <xf numFmtId="169" fontId="10" fillId="0" borderId="0" applyFont="0" applyFill="0" applyBorder="0" applyProtection="0">
      <alignment horizontal="right"/>
    </xf>
    <xf numFmtId="5" fontId="9" fillId="0" borderId="0"/>
    <xf numFmtId="170" fontId="8" fillId="0" borderId="0" applyFont="0" applyFill="0" applyBorder="0" applyAlignment="0" applyProtection="0"/>
    <xf numFmtId="0" fontId="8" fillId="0" borderId="0" applyFont="0" applyFill="0" applyBorder="0" applyAlignment="0" applyProtection="0"/>
    <xf numFmtId="0" fontId="9" fillId="0" borderId="0"/>
    <xf numFmtId="0" fontId="8" fillId="0" borderId="0" applyFont="0" applyFill="0" applyBorder="0" applyAlignment="0" applyProtection="0"/>
    <xf numFmtId="2" fontId="8" fillId="0" borderId="0" applyFont="0" applyFill="0" applyBorder="0" applyAlignment="0" applyProtection="0"/>
    <xf numFmtId="0" fontId="11" fillId="0" borderId="0" applyFont="0" applyFill="0" applyBorder="0" applyAlignment="0" applyProtection="0">
      <alignment horizontal="left"/>
    </xf>
    <xf numFmtId="38" fontId="3" fillId="2" borderId="0" applyNumberFormat="0" applyBorder="0" applyAlignment="0" applyProtection="0"/>
    <xf numFmtId="0" fontId="12" fillId="0" borderId="0"/>
    <xf numFmtId="0" fontId="13" fillId="0" borderId="30" applyNumberFormat="0" applyAlignment="0" applyProtection="0">
      <alignment horizontal="left" vertical="center"/>
    </xf>
    <xf numFmtId="0" fontId="13" fillId="0" borderId="26">
      <alignment horizontal="left" vertical="center"/>
    </xf>
    <xf numFmtId="10" fontId="3" fillId="3" borderId="16" applyNumberFormat="0" applyBorder="0" applyAlignment="0" applyProtection="0"/>
    <xf numFmtId="171" fontId="1" fillId="0" borderId="0"/>
    <xf numFmtId="172" fontId="4" fillId="0" borderId="0" applyNumberFormat="0" applyFill="0" applyBorder="0" applyAlignment="0" applyProtection="0"/>
    <xf numFmtId="0" fontId="5" fillId="0" borderId="0" applyNumberFormat="0" applyFill="0" applyAlignment="0" applyProtection="0"/>
    <xf numFmtId="164" fontId="14" fillId="0" borderId="0" applyFont="0" applyAlignment="0" applyProtection="0"/>
    <xf numFmtId="0" fontId="3" fillId="0" borderId="31" applyNumberFormat="0" applyBorder="0" applyAlignment="0"/>
    <xf numFmtId="173" fontId="1" fillId="0" borderId="0"/>
    <xf numFmtId="0" fontId="1" fillId="0" borderId="0"/>
    <xf numFmtId="0" fontId="1" fillId="0" borderId="0"/>
    <xf numFmtId="37" fontId="9" fillId="0" borderId="0"/>
    <xf numFmtId="174" fontId="15" fillId="0" borderId="0" applyFont="0" applyFill="0" applyBorder="0" applyProtection="0"/>
    <xf numFmtId="12" fontId="13" fillId="4" borderId="5">
      <alignment horizontal="left"/>
    </xf>
    <xf numFmtId="0" fontId="9" fillId="0" borderId="0"/>
    <xf numFmtId="0" fontId="9" fillId="0" borderId="0"/>
    <xf numFmtId="10" fontId="1" fillId="0" borderId="0" applyFont="0" applyFill="0" applyBorder="0" applyAlignment="0" applyProtection="0"/>
    <xf numFmtId="9" fontId="1" fillId="0" borderId="0" applyFont="0" applyFill="0" applyBorder="0" applyAlignment="0" applyProtection="0"/>
    <xf numFmtId="9" fontId="16" fillId="0" borderId="0"/>
    <xf numFmtId="4" fontId="17" fillId="5" borderId="32" applyNumberFormat="0" applyProtection="0">
      <alignment vertical="center"/>
    </xf>
    <xf numFmtId="4" fontId="18" fillId="6" borderId="32" applyNumberFormat="0" applyProtection="0">
      <alignment vertical="center"/>
    </xf>
    <xf numFmtId="4" fontId="17" fillId="6" borderId="32" applyNumberFormat="0" applyProtection="0">
      <alignment horizontal="left" vertical="center" indent="1"/>
    </xf>
    <xf numFmtId="0" fontId="17" fillId="6" borderId="32" applyNumberFormat="0" applyProtection="0">
      <alignment horizontal="left" vertical="top" indent="1"/>
    </xf>
    <xf numFmtId="4" fontId="17" fillId="7" borderId="32" applyNumberFormat="0" applyProtection="0"/>
    <xf numFmtId="4" fontId="19" fillId="8" borderId="32" applyNumberFormat="0" applyProtection="0">
      <alignment horizontal="right" vertical="center"/>
    </xf>
    <xf numFmtId="4" fontId="19" fillId="9" borderId="32" applyNumberFormat="0" applyProtection="0">
      <alignment horizontal="right" vertical="center"/>
    </xf>
    <xf numFmtId="4" fontId="19" fillId="10" borderId="32" applyNumberFormat="0" applyProtection="0">
      <alignment horizontal="right" vertical="center"/>
    </xf>
    <xf numFmtId="4" fontId="19" fillId="11" borderId="32" applyNumberFormat="0" applyProtection="0">
      <alignment horizontal="right" vertical="center"/>
    </xf>
    <xf numFmtId="4" fontId="19" fillId="12" borderId="32" applyNumberFormat="0" applyProtection="0">
      <alignment horizontal="right" vertical="center"/>
    </xf>
    <xf numFmtId="4" fontId="19" fillId="13" borderId="32" applyNumberFormat="0" applyProtection="0">
      <alignment horizontal="right" vertical="center"/>
    </xf>
    <xf numFmtId="4" fontId="19" fillId="14" borderId="32" applyNumberFormat="0" applyProtection="0">
      <alignment horizontal="right" vertical="center"/>
    </xf>
    <xf numFmtId="4" fontId="19" fillId="15" borderId="32" applyNumberFormat="0" applyProtection="0">
      <alignment horizontal="right" vertical="center"/>
    </xf>
    <xf numFmtId="4" fontId="19" fillId="16" borderId="32" applyNumberFormat="0" applyProtection="0">
      <alignment horizontal="right" vertical="center"/>
    </xf>
    <xf numFmtId="4" fontId="17" fillId="17" borderId="33" applyNumberFormat="0" applyProtection="0">
      <alignment horizontal="left" vertical="center" indent="1"/>
    </xf>
    <xf numFmtId="4" fontId="19" fillId="18" borderId="0" applyNumberFormat="0" applyProtection="0">
      <alignment horizontal="left" indent="1"/>
    </xf>
    <xf numFmtId="4" fontId="20" fillId="19" borderId="0" applyNumberFormat="0" applyProtection="0">
      <alignment horizontal="left" vertical="center" indent="1"/>
    </xf>
    <xf numFmtId="4" fontId="20" fillId="19" borderId="0" applyNumberFormat="0" applyProtection="0">
      <alignment horizontal="left" vertical="center" indent="1"/>
    </xf>
    <xf numFmtId="4" fontId="19" fillId="20" borderId="32" applyNumberFormat="0" applyProtection="0">
      <alignment horizontal="right" vertical="center"/>
    </xf>
    <xf numFmtId="4" fontId="21" fillId="21" borderId="0" applyNumberFormat="0" applyProtection="0">
      <alignment horizontal="left" indent="1"/>
    </xf>
    <xf numFmtId="4" fontId="21" fillId="21" borderId="0" applyNumberFormat="0" applyProtection="0">
      <alignment horizontal="left" indent="1"/>
    </xf>
    <xf numFmtId="4" fontId="22" fillId="22" borderId="0" applyNumberFormat="0" applyProtection="0"/>
    <xf numFmtId="4" fontId="22" fillId="22" borderId="0" applyNumberFormat="0" applyProtection="0"/>
    <xf numFmtId="0" fontId="1" fillId="19" borderId="32" applyNumberFormat="0" applyProtection="0">
      <alignment horizontal="left" vertical="center" indent="1"/>
    </xf>
    <xf numFmtId="0" fontId="1" fillId="19" borderId="32" applyNumberFormat="0" applyProtection="0">
      <alignment horizontal="left" vertical="center" indent="1"/>
    </xf>
    <xf numFmtId="0" fontId="1" fillId="19" borderId="32" applyNumberFormat="0" applyProtection="0">
      <alignment horizontal="left" vertical="center" indent="1"/>
    </xf>
    <xf numFmtId="0" fontId="1" fillId="19" borderId="32" applyNumberFormat="0" applyProtection="0">
      <alignment horizontal="left" vertical="center" indent="1"/>
    </xf>
    <xf numFmtId="0" fontId="1" fillId="19" borderId="32" applyNumberFormat="0" applyProtection="0">
      <alignment horizontal="left" vertical="center" indent="1"/>
    </xf>
    <xf numFmtId="0" fontId="1" fillId="19" borderId="32" applyNumberFormat="0" applyProtection="0">
      <alignment horizontal="left" vertical="top" indent="1"/>
    </xf>
    <xf numFmtId="0" fontId="1" fillId="19" borderId="32" applyNumberFormat="0" applyProtection="0">
      <alignment horizontal="left" vertical="top" indent="1"/>
    </xf>
    <xf numFmtId="0" fontId="1" fillId="19" borderId="32" applyNumberFormat="0" applyProtection="0">
      <alignment horizontal="left" vertical="top" indent="1"/>
    </xf>
    <xf numFmtId="0" fontId="1" fillId="19" borderId="32" applyNumberFormat="0" applyProtection="0">
      <alignment horizontal="left" vertical="top" indent="1"/>
    </xf>
    <xf numFmtId="0" fontId="1" fillId="19" borderId="32" applyNumberFormat="0" applyProtection="0">
      <alignment horizontal="left" vertical="top" indent="1"/>
    </xf>
    <xf numFmtId="0" fontId="1" fillId="7" borderId="32" applyNumberFormat="0" applyProtection="0">
      <alignment horizontal="left" vertical="center" indent="1"/>
    </xf>
    <xf numFmtId="0" fontId="1" fillId="7" borderId="32" applyNumberFormat="0" applyProtection="0">
      <alignment horizontal="left" vertical="center" indent="1"/>
    </xf>
    <xf numFmtId="0" fontId="1" fillId="7" borderId="32" applyNumberFormat="0" applyProtection="0">
      <alignment horizontal="left" vertical="center" indent="1"/>
    </xf>
    <xf numFmtId="0" fontId="1" fillId="7" borderId="32" applyNumberFormat="0" applyProtection="0">
      <alignment horizontal="left" vertical="center" indent="1"/>
    </xf>
    <xf numFmtId="0" fontId="1" fillId="7" borderId="32" applyNumberFormat="0" applyProtection="0">
      <alignment horizontal="left" vertical="center" indent="1"/>
    </xf>
    <xf numFmtId="0" fontId="1" fillId="7" borderId="32" applyNumberFormat="0" applyProtection="0">
      <alignment horizontal="left" vertical="top" indent="1"/>
    </xf>
    <xf numFmtId="0" fontId="1" fillId="7" borderId="32" applyNumberFormat="0" applyProtection="0">
      <alignment horizontal="left" vertical="top" indent="1"/>
    </xf>
    <xf numFmtId="0" fontId="1" fillId="7" borderId="32" applyNumberFormat="0" applyProtection="0">
      <alignment horizontal="left" vertical="top" indent="1"/>
    </xf>
    <xf numFmtId="0" fontId="1" fillId="7" borderId="32" applyNumberFormat="0" applyProtection="0">
      <alignment horizontal="left" vertical="top" indent="1"/>
    </xf>
    <xf numFmtId="0" fontId="1" fillId="7" borderId="32" applyNumberFormat="0" applyProtection="0">
      <alignment horizontal="left" vertical="top" indent="1"/>
    </xf>
    <xf numFmtId="0" fontId="1" fillId="23" borderId="32" applyNumberFormat="0" applyProtection="0">
      <alignment horizontal="left" vertical="center" indent="1"/>
    </xf>
    <xf numFmtId="0" fontId="1" fillId="23" borderId="32" applyNumberFormat="0" applyProtection="0">
      <alignment horizontal="left" vertical="center" indent="1"/>
    </xf>
    <xf numFmtId="0" fontId="1" fillId="23" borderId="32" applyNumberFormat="0" applyProtection="0">
      <alignment horizontal="left" vertical="center" indent="1"/>
    </xf>
    <xf numFmtId="0" fontId="1" fillId="23" borderId="32" applyNumberFormat="0" applyProtection="0">
      <alignment horizontal="left" vertical="center" indent="1"/>
    </xf>
    <xf numFmtId="0" fontId="1" fillId="23" borderId="32" applyNumberFormat="0" applyProtection="0">
      <alignment horizontal="left" vertical="center" indent="1"/>
    </xf>
    <xf numFmtId="0" fontId="1" fillId="23" borderId="32" applyNumberFormat="0" applyProtection="0">
      <alignment horizontal="left" vertical="top" indent="1"/>
    </xf>
    <xf numFmtId="0" fontId="1" fillId="23" borderId="32" applyNumberFormat="0" applyProtection="0">
      <alignment horizontal="left" vertical="top" indent="1"/>
    </xf>
    <xf numFmtId="0" fontId="1" fillId="23" borderId="32" applyNumberFormat="0" applyProtection="0">
      <alignment horizontal="left" vertical="top" indent="1"/>
    </xf>
    <xf numFmtId="0" fontId="1" fillId="23" borderId="32" applyNumberFormat="0" applyProtection="0">
      <alignment horizontal="left" vertical="top" indent="1"/>
    </xf>
    <xf numFmtId="0" fontId="1" fillId="23" borderId="32" applyNumberFormat="0" applyProtection="0">
      <alignment horizontal="left" vertical="top" indent="1"/>
    </xf>
    <xf numFmtId="0" fontId="1" fillId="24" borderId="32" applyNumberFormat="0" applyProtection="0">
      <alignment horizontal="left" vertical="center" indent="1"/>
    </xf>
    <xf numFmtId="0" fontId="1" fillId="24" borderId="32" applyNumberFormat="0" applyProtection="0">
      <alignment horizontal="left" vertical="center" indent="1"/>
    </xf>
    <xf numFmtId="0" fontId="1" fillId="24" borderId="32" applyNumberFormat="0" applyProtection="0">
      <alignment horizontal="left" vertical="center" indent="1"/>
    </xf>
    <xf numFmtId="0" fontId="1" fillId="24" borderId="32" applyNumberFormat="0" applyProtection="0">
      <alignment horizontal="left" vertical="center" indent="1"/>
    </xf>
    <xf numFmtId="0" fontId="1" fillId="24" borderId="32" applyNumberFormat="0" applyProtection="0">
      <alignment horizontal="left" vertical="center" indent="1"/>
    </xf>
    <xf numFmtId="0" fontId="1" fillId="24" borderId="32" applyNumberFormat="0" applyProtection="0">
      <alignment horizontal="left" vertical="top" indent="1"/>
    </xf>
    <xf numFmtId="0" fontId="1" fillId="24" borderId="32" applyNumberFormat="0" applyProtection="0">
      <alignment horizontal="left" vertical="top" indent="1"/>
    </xf>
    <xf numFmtId="0" fontId="1" fillId="24" borderId="32" applyNumberFormat="0" applyProtection="0">
      <alignment horizontal="left" vertical="top" indent="1"/>
    </xf>
    <xf numFmtId="0" fontId="1" fillId="24" borderId="32" applyNumberFormat="0" applyProtection="0">
      <alignment horizontal="left" vertical="top" indent="1"/>
    </xf>
    <xf numFmtId="0" fontId="1" fillId="24" borderId="32" applyNumberFormat="0" applyProtection="0">
      <alignment horizontal="left" vertical="top" indent="1"/>
    </xf>
    <xf numFmtId="4" fontId="19" fillId="3" borderId="32" applyNumberFormat="0" applyProtection="0">
      <alignment vertical="center"/>
    </xf>
    <xf numFmtId="4" fontId="23" fillId="3" borderId="32" applyNumberFormat="0" applyProtection="0">
      <alignment vertical="center"/>
    </xf>
    <xf numFmtId="4" fontId="19" fillId="3" borderId="32" applyNumberFormat="0" applyProtection="0">
      <alignment horizontal="left" vertical="center" indent="1"/>
    </xf>
    <xf numFmtId="0" fontId="19" fillId="3" borderId="32" applyNumberFormat="0" applyProtection="0">
      <alignment horizontal="left" vertical="top" indent="1"/>
    </xf>
    <xf numFmtId="4" fontId="19" fillId="0" borderId="32" applyNumberFormat="0" applyProtection="0">
      <alignment horizontal="right" vertical="center"/>
    </xf>
    <xf numFmtId="4" fontId="23" fillId="18" borderId="32" applyNumberFormat="0" applyProtection="0">
      <alignment horizontal="right" vertical="center"/>
    </xf>
    <xf numFmtId="4" fontId="19" fillId="0" borderId="32" applyNumberFormat="0" applyProtection="0">
      <alignment horizontal="left" vertical="center" indent="1"/>
    </xf>
    <xf numFmtId="0" fontId="19" fillId="7" borderId="32" applyNumberFormat="0" applyProtection="0">
      <alignment horizontal="left" vertical="top"/>
    </xf>
    <xf numFmtId="4" fontId="24" fillId="25" borderId="0" applyNumberFormat="0" applyProtection="0">
      <alignment horizontal="left"/>
    </xf>
    <xf numFmtId="4" fontId="24" fillId="25" borderId="0" applyNumberFormat="0" applyProtection="0">
      <alignment horizontal="left"/>
    </xf>
    <xf numFmtId="4" fontId="25" fillId="18" borderId="32" applyNumberFormat="0" applyProtection="0">
      <alignment horizontal="right" vertical="center"/>
    </xf>
    <xf numFmtId="37" fontId="26" fillId="26" borderId="0" applyNumberFormat="0" applyFont="0" applyBorder="0" applyAlignment="0" applyProtection="0"/>
    <xf numFmtId="0" fontId="5" fillId="0" borderId="28" applyNumberFormat="0" applyFill="0" applyAlignment="0" applyProtection="0"/>
    <xf numFmtId="175" fontId="1" fillId="0" borderId="34">
      <alignment horizontal="justify" vertical="top" wrapText="1"/>
    </xf>
    <xf numFmtId="0" fontId="1" fillId="0" borderId="0">
      <alignment horizontal="left" wrapText="1"/>
    </xf>
    <xf numFmtId="0" fontId="2" fillId="0" borderId="16">
      <alignment horizontal="center" vertical="center" wrapText="1"/>
    </xf>
    <xf numFmtId="0" fontId="9" fillId="0" borderId="35"/>
    <xf numFmtId="176" fontId="27" fillId="0" borderId="0">
      <alignment horizontal="left"/>
    </xf>
    <xf numFmtId="0" fontId="9" fillId="0" borderId="36"/>
    <xf numFmtId="37" fontId="3" fillId="6" borderId="0" applyNumberFormat="0" applyBorder="0" applyAlignment="0" applyProtection="0"/>
    <xf numFmtId="37" fontId="3" fillId="0" borderId="0"/>
    <xf numFmtId="3" fontId="28" fillId="27" borderId="37" applyProtection="0"/>
  </cellStyleXfs>
  <cellXfs count="111">
    <xf numFmtId="0" fontId="0" fillId="0" borderId="0" xfId="0"/>
    <xf numFmtId="0" fontId="2" fillId="0" borderId="0" xfId="0" applyFont="1"/>
    <xf numFmtId="0" fontId="1" fillId="0" borderId="0" xfId="0" applyFont="1"/>
    <xf numFmtId="0" fontId="2" fillId="0" borderId="0" xfId="0" applyFont="1" applyBorder="1" applyAlignment="1">
      <alignment horizontal="centerContinuous"/>
    </xf>
    <xf numFmtId="164" fontId="0" fillId="0" borderId="0" xfId="1" applyNumberFormat="1" applyFont="1"/>
    <xf numFmtId="0" fontId="2" fillId="0" borderId="0" xfId="0" applyFont="1" applyBorder="1"/>
    <xf numFmtId="0" fontId="0" fillId="0" borderId="0" xfId="0" applyBorder="1"/>
    <xf numFmtId="0" fontId="1" fillId="0" borderId="0" xfId="0" applyFont="1" applyBorder="1" applyAlignment="1">
      <alignment horizontal="centerContinuous"/>
    </xf>
    <xf numFmtId="0" fontId="3" fillId="0" borderId="0" xfId="0" applyFont="1" applyBorder="1" applyAlignment="1">
      <alignment horizontal="right"/>
    </xf>
    <xf numFmtId="17" fontId="1" fillId="0" borderId="1" xfId="0" applyNumberFormat="1" applyFont="1" applyFill="1" applyBorder="1" applyAlignment="1">
      <alignment horizontal="centerContinuous" vertical="center" wrapText="1"/>
    </xf>
    <xf numFmtId="0" fontId="0" fillId="0" borderId="2" xfId="0" applyBorder="1" applyAlignment="1">
      <alignment horizontal="centerContinuous" vertical="center" wrapText="1"/>
    </xf>
    <xf numFmtId="0" fontId="0" fillId="0" borderId="3" xfId="0" applyBorder="1" applyAlignment="1">
      <alignment horizontal="centerContinuous" vertical="center" wrapText="1"/>
    </xf>
    <xf numFmtId="0" fontId="3" fillId="0" borderId="0" xfId="0" applyFont="1" applyAlignment="1">
      <alignment horizontal="right"/>
    </xf>
    <xf numFmtId="0" fontId="2" fillId="0" borderId="4" xfId="0" applyFont="1" applyFill="1" applyBorder="1" applyAlignment="1">
      <alignment horizontal="centerContinuous" vertical="center" wrapText="1"/>
    </xf>
    <xf numFmtId="0" fontId="0" fillId="0" borderId="5" xfId="0" applyBorder="1" applyAlignment="1">
      <alignment horizontal="centerContinuous" vertical="center" wrapText="1"/>
    </xf>
    <xf numFmtId="0" fontId="0" fillId="0" borderId="6" xfId="0" applyBorder="1" applyAlignment="1">
      <alignment horizontal="centerContinuous" vertical="center" wrapText="1"/>
    </xf>
    <xf numFmtId="0" fontId="0" fillId="0" borderId="0" xfId="0" applyAlignment="1">
      <alignment wrapText="1"/>
    </xf>
    <xf numFmtId="17" fontId="2" fillId="0" borderId="7" xfId="0" applyNumberFormat="1" applyFont="1" applyFill="1" applyBorder="1" applyAlignment="1">
      <alignment horizontal="center" wrapText="1"/>
    </xf>
    <xf numFmtId="17" fontId="2" fillId="0" borderId="8" xfId="0" applyNumberFormat="1" applyFont="1" applyFill="1" applyBorder="1" applyAlignment="1">
      <alignment horizontal="center" wrapText="1"/>
    </xf>
    <xf numFmtId="17" fontId="2" fillId="0" borderId="9" xfId="0" applyNumberFormat="1" applyFont="1" applyFill="1" applyBorder="1" applyAlignment="1">
      <alignment horizontal="center" wrapText="1"/>
    </xf>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164" fontId="1" fillId="0" borderId="10" xfId="1" applyNumberFormat="1" applyFill="1" applyBorder="1"/>
    <xf numFmtId="164" fontId="1" fillId="0" borderId="11" xfId="1" applyNumberFormat="1" applyFill="1" applyBorder="1"/>
    <xf numFmtId="164" fontId="1" fillId="0" borderId="12" xfId="1" applyNumberFormat="1" applyFill="1" applyBorder="1"/>
    <xf numFmtId="164" fontId="1" fillId="0" borderId="13" xfId="1" applyNumberFormat="1" applyFill="1" applyBorder="1"/>
    <xf numFmtId="164" fontId="1" fillId="0" borderId="14" xfId="1" applyNumberFormat="1" applyFill="1" applyBorder="1"/>
    <xf numFmtId="164" fontId="1" fillId="0" borderId="15" xfId="1" applyNumberFormat="1" applyFill="1" applyBorder="1"/>
    <xf numFmtId="164" fontId="1" fillId="0" borderId="16" xfId="1" applyNumberFormat="1" applyFill="1" applyBorder="1"/>
    <xf numFmtId="164" fontId="1" fillId="0" borderId="17" xfId="1" applyNumberFormat="1" applyFill="1" applyBorder="1"/>
    <xf numFmtId="10" fontId="1" fillId="0" borderId="10" xfId="1" applyNumberFormat="1" applyFill="1" applyBorder="1"/>
    <xf numFmtId="10" fontId="1" fillId="0" borderId="11" xfId="1" applyNumberFormat="1" applyFill="1" applyBorder="1"/>
    <xf numFmtId="10" fontId="1" fillId="0" borderId="12" xfId="1" applyNumberFormat="1" applyFill="1" applyBorder="1"/>
    <xf numFmtId="10" fontId="1" fillId="0" borderId="13" xfId="1" applyNumberFormat="1" applyFill="1" applyBorder="1"/>
    <xf numFmtId="164" fontId="2" fillId="0" borderId="10" xfId="1" applyNumberFormat="1" applyFont="1" applyFill="1" applyBorder="1" applyAlignment="1">
      <alignment horizontal="center"/>
    </xf>
    <xf numFmtId="164" fontId="2" fillId="0" borderId="11" xfId="1" applyNumberFormat="1" applyFont="1" applyFill="1" applyBorder="1" applyAlignment="1">
      <alignment horizontal="center"/>
    </xf>
    <xf numFmtId="164" fontId="2" fillId="0" borderId="12" xfId="1" applyNumberFormat="1" applyFont="1" applyFill="1" applyBorder="1" applyAlignment="1">
      <alignment horizontal="center"/>
    </xf>
    <xf numFmtId="164" fontId="2" fillId="0" borderId="13" xfId="1" applyNumberFormat="1" applyFont="1" applyFill="1" applyBorder="1" applyAlignment="1">
      <alignment horizontal="center"/>
    </xf>
    <xf numFmtId="0" fontId="0" fillId="0" borderId="0" xfId="0" applyAlignment="1">
      <alignment horizontal="left" indent="1"/>
    </xf>
    <xf numFmtId="164" fontId="1" fillId="0" borderId="12" xfId="1" applyNumberFormat="1" applyFont="1" applyFill="1" applyBorder="1" applyAlignment="1">
      <alignment horizontal="center"/>
    </xf>
    <xf numFmtId="164" fontId="1" fillId="0" borderId="13" xfId="1" applyNumberFormat="1" applyFont="1" applyFill="1" applyBorder="1" applyAlignment="1">
      <alignment horizontal="center"/>
    </xf>
    <xf numFmtId="164" fontId="1" fillId="0" borderId="10" xfId="1" applyNumberFormat="1" applyFont="1" applyFill="1" applyBorder="1"/>
    <xf numFmtId="164" fontId="1" fillId="0" borderId="11" xfId="1" applyNumberFormat="1" applyFont="1" applyFill="1" applyBorder="1"/>
    <xf numFmtId="164" fontId="1" fillId="0" borderId="12" xfId="1" applyNumberFormat="1" applyFont="1" applyFill="1" applyBorder="1"/>
    <xf numFmtId="164" fontId="1" fillId="0" borderId="13" xfId="1" applyNumberFormat="1" applyFont="1" applyFill="1" applyBorder="1"/>
    <xf numFmtId="164" fontId="2" fillId="0" borderId="10" xfId="0" applyNumberFormat="1" applyFont="1" applyFill="1" applyBorder="1"/>
    <xf numFmtId="164" fontId="2" fillId="0" borderId="11" xfId="0" applyNumberFormat="1" applyFont="1" applyFill="1" applyBorder="1"/>
    <xf numFmtId="164" fontId="2" fillId="0" borderId="12" xfId="0" applyNumberFormat="1" applyFont="1" applyFill="1" applyBorder="1"/>
    <xf numFmtId="164" fontId="2" fillId="0" borderId="13" xfId="0" applyNumberFormat="1" applyFont="1" applyFill="1" applyBorder="1"/>
    <xf numFmtId="164" fontId="2" fillId="0" borderId="18" xfId="1" applyNumberFormat="1" applyFont="1" applyFill="1" applyBorder="1"/>
    <xf numFmtId="164" fontId="2" fillId="0" borderId="19" xfId="1" applyNumberFormat="1" applyFont="1" applyFill="1" applyBorder="1"/>
    <xf numFmtId="164" fontId="2" fillId="0" borderId="20" xfId="1" applyNumberFormat="1" applyFont="1" applyFill="1" applyBorder="1"/>
    <xf numFmtId="164" fontId="2" fillId="0" borderId="21" xfId="1" applyNumberFormat="1" applyFont="1" applyFill="1" applyBorder="1"/>
    <xf numFmtId="164" fontId="2" fillId="0" borderId="0" xfId="1" applyNumberFormat="1" applyFont="1" applyFill="1" applyBorder="1"/>
    <xf numFmtId="164" fontId="0" fillId="0" borderId="0" xfId="0" applyNumberFormat="1"/>
    <xf numFmtId="0" fontId="0" fillId="0" borderId="0" xfId="0" applyBorder="1" applyAlignment="1">
      <alignment horizontal="center"/>
    </xf>
    <xf numFmtId="0" fontId="1" fillId="0" borderId="22" xfId="0" applyFont="1" applyBorder="1" applyAlignment="1">
      <alignment horizontal="centerContinuous"/>
    </xf>
    <xf numFmtId="0" fontId="1" fillId="0" borderId="23" xfId="0" applyFont="1" applyBorder="1" applyAlignment="1">
      <alignment horizontal="centerContinuous"/>
    </xf>
    <xf numFmtId="0" fontId="1" fillId="0" borderId="24" xfId="0" applyFont="1" applyBorder="1" applyAlignment="1">
      <alignment horizontal="centerContinuous"/>
    </xf>
    <xf numFmtId="17" fontId="2" fillId="0" borderId="25" xfId="0" quotePrefix="1" applyNumberFormat="1" applyFont="1" applyFill="1" applyBorder="1" applyAlignment="1">
      <alignment horizontal="centerContinuous" wrapText="1"/>
    </xf>
    <xf numFmtId="17" fontId="2" fillId="0" borderId="26" xfId="0" quotePrefix="1" applyNumberFormat="1" applyFont="1" applyFill="1" applyBorder="1" applyAlignment="1">
      <alignment horizontal="centerContinuous" wrapText="1"/>
    </xf>
    <xf numFmtId="0" fontId="2" fillId="0" borderId="26" xfId="0" applyFont="1" applyBorder="1" applyAlignment="1">
      <alignment horizontal="centerContinuous"/>
    </xf>
    <xf numFmtId="17" fontId="4" fillId="0" borderId="15" xfId="0" applyNumberFormat="1" applyFont="1" applyFill="1" applyBorder="1" applyAlignment="1">
      <alignment horizontal="centerContinuous" wrapText="1"/>
    </xf>
    <xf numFmtId="17" fontId="2" fillId="0" borderId="27" xfId="0" applyNumberFormat="1" applyFont="1" applyFill="1" applyBorder="1" applyAlignment="1">
      <alignment horizontal="centerContinuous" vertical="center" wrapText="1"/>
    </xf>
    <xf numFmtId="17" fontId="2" fillId="0" borderId="0" xfId="0" quotePrefix="1" applyNumberFormat="1" applyFont="1" applyFill="1" applyBorder="1" applyAlignment="1">
      <alignment horizontal="centerContinuous" vertical="center" wrapText="1"/>
    </xf>
    <xf numFmtId="0" fontId="2" fillId="0" borderId="0" xfId="0" applyFont="1" applyBorder="1" applyAlignment="1">
      <alignment horizontal="center"/>
    </xf>
    <xf numFmtId="0" fontId="2" fillId="0" borderId="15" xfId="0" applyFont="1" applyFill="1" applyBorder="1" applyAlignment="1">
      <alignment horizontal="center" wrapText="1"/>
    </xf>
    <xf numFmtId="0" fontId="2" fillId="0" borderId="25" xfId="0" applyFont="1" applyFill="1" applyBorder="1" applyAlignment="1">
      <alignment horizontal="center" wrapText="1"/>
    </xf>
    <xf numFmtId="0" fontId="2" fillId="0" borderId="26" xfId="0" applyFont="1" applyFill="1" applyBorder="1" applyAlignment="1">
      <alignment horizontal="center" wrapText="1"/>
    </xf>
    <xf numFmtId="0" fontId="2" fillId="0" borderId="26" xfId="0" applyFont="1" applyBorder="1" applyAlignment="1">
      <alignment horizontal="center" wrapText="1"/>
    </xf>
    <xf numFmtId="0" fontId="0" fillId="0" borderId="27" xfId="0" applyFill="1" applyBorder="1"/>
    <xf numFmtId="0" fontId="0" fillId="0" borderId="0" xfId="0" applyFill="1" applyBorder="1"/>
    <xf numFmtId="164" fontId="1" fillId="0" borderId="27" xfId="1" applyNumberFormat="1" applyFill="1" applyBorder="1"/>
    <xf numFmtId="164" fontId="1" fillId="0" borderId="0" xfId="1" applyNumberFormat="1" applyFill="1" applyBorder="1"/>
    <xf numFmtId="164" fontId="1" fillId="0" borderId="0" xfId="1" applyNumberFormat="1" applyFont="1" applyBorder="1" applyAlignment="1">
      <alignment horizontal="center"/>
    </xf>
    <xf numFmtId="165" fontId="1" fillId="0" borderId="0" xfId="2" applyNumberFormat="1" applyBorder="1"/>
    <xf numFmtId="164" fontId="1" fillId="0" borderId="0" xfId="1" applyNumberFormat="1" applyBorder="1"/>
    <xf numFmtId="164" fontId="1" fillId="0" borderId="0" xfId="1" applyNumberFormat="1" applyFont="1" applyFill="1" applyBorder="1" applyAlignment="1">
      <alignment horizontal="center"/>
    </xf>
    <xf numFmtId="164" fontId="1" fillId="0" borderId="25" xfId="1" applyNumberFormat="1" applyFill="1" applyBorder="1"/>
    <xf numFmtId="164" fontId="1" fillId="0" borderId="26" xfId="1" applyNumberFormat="1" applyFill="1" applyBorder="1"/>
    <xf numFmtId="164" fontId="1" fillId="0" borderId="0" xfId="1" applyNumberFormat="1" applyBorder="1" applyAlignment="1">
      <alignment horizontal="center"/>
    </xf>
    <xf numFmtId="10" fontId="1" fillId="0" borderId="27" xfId="1" applyNumberFormat="1" applyFill="1" applyBorder="1"/>
    <xf numFmtId="10" fontId="1" fillId="0" borderId="0" xfId="1" applyNumberFormat="1" applyFill="1" applyBorder="1"/>
    <xf numFmtId="10" fontId="1" fillId="0" borderId="0" xfId="1" applyNumberFormat="1" applyBorder="1" applyAlignment="1">
      <alignment horizontal="center"/>
    </xf>
    <xf numFmtId="164" fontId="2" fillId="0" borderId="0" xfId="1" applyNumberFormat="1" applyFont="1" applyFill="1" applyBorder="1" applyAlignment="1">
      <alignment horizontal="center"/>
    </xf>
    <xf numFmtId="0" fontId="0" fillId="0" borderId="0" xfId="0" applyFill="1" applyAlignment="1">
      <alignment horizontal="left" indent="1"/>
    </xf>
    <xf numFmtId="164" fontId="1" fillId="0" borderId="28" xfId="1" applyNumberFormat="1" applyFill="1" applyBorder="1"/>
    <xf numFmtId="164" fontId="1" fillId="0" borderId="8" xfId="1" applyNumberFormat="1" applyFill="1" applyBorder="1"/>
    <xf numFmtId="164" fontId="1" fillId="0" borderId="27" xfId="1" applyNumberFormat="1" applyFont="1" applyFill="1" applyBorder="1" applyAlignment="1">
      <alignment horizontal="center"/>
    </xf>
    <xf numFmtId="164" fontId="1" fillId="0" borderId="27" xfId="1" applyNumberFormat="1" applyFont="1" applyFill="1" applyBorder="1"/>
    <xf numFmtId="164" fontId="1" fillId="0" borderId="0" xfId="1" applyNumberFormat="1" applyFont="1" applyFill="1" applyBorder="1"/>
    <xf numFmtId="164" fontId="1" fillId="0" borderId="0" xfId="0" applyNumberFormat="1" applyFont="1" applyBorder="1" applyAlignment="1">
      <alignment horizontal="center"/>
    </xf>
    <xf numFmtId="164" fontId="1" fillId="0" borderId="0" xfId="0" applyNumberFormat="1" applyFont="1" applyBorder="1"/>
    <xf numFmtId="164" fontId="2" fillId="0" borderId="27" xfId="0" applyNumberFormat="1" applyFont="1" applyFill="1" applyBorder="1"/>
    <xf numFmtId="164" fontId="2" fillId="0" borderId="0" xfId="0" applyNumberFormat="1" applyFont="1" applyFill="1" applyBorder="1"/>
    <xf numFmtId="10" fontId="1" fillId="0" borderId="0" xfId="2" applyNumberFormat="1" applyBorder="1"/>
    <xf numFmtId="164" fontId="2" fillId="0" borderId="29" xfId="1" applyNumberFormat="1" applyFont="1" applyFill="1" applyBorder="1"/>
    <xf numFmtId="164" fontId="2" fillId="0" borderId="28" xfId="1" applyNumberFormat="1" applyFont="1" applyFill="1" applyBorder="1"/>
    <xf numFmtId="164" fontId="2" fillId="0" borderId="26" xfId="1" applyNumberFormat="1" applyFont="1" applyFill="1" applyBorder="1"/>
    <xf numFmtId="164" fontId="2" fillId="0" borderId="28" xfId="1" applyNumberFormat="1" applyFont="1" applyBorder="1" applyAlignment="1">
      <alignment horizontal="center"/>
    </xf>
    <xf numFmtId="164" fontId="2" fillId="0" borderId="28" xfId="1" applyNumberFormat="1" applyFont="1" applyBorder="1"/>
    <xf numFmtId="164" fontId="2" fillId="0" borderId="15" xfId="1" applyNumberFormat="1" applyFont="1" applyFill="1" applyBorder="1"/>
    <xf numFmtId="0" fontId="0" fillId="0" borderId="0" xfId="0" applyAlignment="1">
      <alignment vertical="top"/>
    </xf>
    <xf numFmtId="164" fontId="1" fillId="0" borderId="0" xfId="1" applyNumberFormat="1" applyFill="1" applyBorder="1" applyAlignment="1">
      <alignment vertical="top"/>
    </xf>
    <xf numFmtId="164" fontId="1" fillId="0" borderId="0" xfId="1" applyNumberFormat="1" applyBorder="1" applyAlignment="1">
      <alignment horizontal="center" vertical="top"/>
    </xf>
    <xf numFmtId="164" fontId="1" fillId="0" borderId="0" xfId="1" applyNumberFormat="1" applyBorder="1" applyAlignment="1">
      <alignment vertical="top"/>
    </xf>
    <xf numFmtId="0" fontId="0" fillId="0" borderId="0" xfId="0" applyBorder="1" applyAlignment="1">
      <alignment horizontal="centerContinuous"/>
    </xf>
    <xf numFmtId="0" fontId="0" fillId="0" borderId="0" xfId="0" applyAlignment="1">
      <alignment vertical="top" wrapText="1"/>
    </xf>
    <xf numFmtId="0" fontId="1" fillId="0" borderId="0" xfId="0" applyFont="1" applyAlignment="1">
      <alignment vertical="top" wrapText="1"/>
    </xf>
  </cellXfs>
  <cellStyles count="135">
    <cellStyle name="Bottom bold border" xfId="3"/>
    <cellStyle name="Bottom single border" xfId="4"/>
    <cellStyle name="Column total in dollars" xfId="5"/>
    <cellStyle name="Comma" xfId="1" builtinId="3"/>
    <cellStyle name="Comma  - Style1" xfId="6"/>
    <cellStyle name="Comma  - Style2" xfId="7"/>
    <cellStyle name="Comma  - Style3" xfId="8"/>
    <cellStyle name="Comma  - Style4" xfId="9"/>
    <cellStyle name="Comma  - Style5" xfId="10"/>
    <cellStyle name="Comma  - Style6" xfId="11"/>
    <cellStyle name="Comma  - Style7" xfId="12"/>
    <cellStyle name="Comma  - Style8" xfId="13"/>
    <cellStyle name="Comma (0)" xfId="14"/>
    <cellStyle name="Comma 2" xfId="15"/>
    <cellStyle name="Comma0" xfId="16"/>
    <cellStyle name="Comma0 - Style3" xfId="17"/>
    <cellStyle name="Comma0 - Style4" xfId="18"/>
    <cellStyle name="Comma0_OMAG by BU" xfId="19"/>
    <cellStyle name="Comma1 - Style1" xfId="20"/>
    <cellStyle name="Currency No Comma" xfId="21"/>
    <cellStyle name="Currency(0)" xfId="22"/>
    <cellStyle name="Currency0" xfId="23"/>
    <cellStyle name="Date" xfId="24"/>
    <cellStyle name="Date - Style3" xfId="25"/>
    <cellStyle name="Date_OMAG by BU" xfId="26"/>
    <cellStyle name="Fixed" xfId="27"/>
    <cellStyle name="General" xfId="28"/>
    <cellStyle name="Grey" xfId="29"/>
    <cellStyle name="header" xfId="30"/>
    <cellStyle name="Header1" xfId="31"/>
    <cellStyle name="Header2" xfId="32"/>
    <cellStyle name="Input [yellow]" xfId="33"/>
    <cellStyle name="Marathon" xfId="34"/>
    <cellStyle name="MCP" xfId="35"/>
    <cellStyle name="No Border" xfId="36"/>
    <cellStyle name="nONE" xfId="37"/>
    <cellStyle name="noninput" xfId="38"/>
    <cellStyle name="Normal" xfId="0" builtinId="0"/>
    <cellStyle name="Normal - Style1" xfId="39"/>
    <cellStyle name="Normal 2" xfId="40"/>
    <cellStyle name="Normal 3" xfId="41"/>
    <cellStyle name="Normal(0)" xfId="42"/>
    <cellStyle name="Number" xfId="43"/>
    <cellStyle name="Password" xfId="44"/>
    <cellStyle name="Percen - Style1" xfId="45"/>
    <cellStyle name="Percen - Style2" xfId="46"/>
    <cellStyle name="Percent" xfId="2" builtinId="5"/>
    <cellStyle name="Percent [2]" xfId="47"/>
    <cellStyle name="Percent 2" xfId="48"/>
    <cellStyle name="Percent(0)" xfId="49"/>
    <cellStyle name="SAPBEXaggData" xfId="50"/>
    <cellStyle name="SAPBEXaggDataEmph" xfId="51"/>
    <cellStyle name="SAPBEXaggItem" xfId="52"/>
    <cellStyle name="SAPBEXaggItemX" xfId="53"/>
    <cellStyle name="SAPBEXchaText" xfId="54"/>
    <cellStyle name="SAPBEXexcBad7" xfId="55"/>
    <cellStyle name="SAPBEXexcBad8" xfId="56"/>
    <cellStyle name="SAPBEXexcBad9" xfId="57"/>
    <cellStyle name="SAPBEXexcCritical4" xfId="58"/>
    <cellStyle name="SAPBEXexcCritical5" xfId="59"/>
    <cellStyle name="SAPBEXexcCritical6" xfId="60"/>
    <cellStyle name="SAPBEXexcGood1" xfId="61"/>
    <cellStyle name="SAPBEXexcGood2" xfId="62"/>
    <cellStyle name="SAPBEXexcGood3" xfId="63"/>
    <cellStyle name="SAPBEXfilterDrill" xfId="64"/>
    <cellStyle name="SAPBEXfilterItem" xfId="65"/>
    <cellStyle name="SAPBEXfilterText" xfId="66"/>
    <cellStyle name="SAPBEXfilterText 2" xfId="67"/>
    <cellStyle name="SAPBEXformats" xfId="68"/>
    <cellStyle name="SAPBEXheaderItem" xfId="69"/>
    <cellStyle name="SAPBEXheaderItem 2" xfId="70"/>
    <cellStyle name="SAPBEXheaderText" xfId="71"/>
    <cellStyle name="SAPBEXheaderText 2" xfId="72"/>
    <cellStyle name="SAPBEXHLevel0" xfId="73"/>
    <cellStyle name="SAPBEXHLevel0 2" xfId="74"/>
    <cellStyle name="SAPBEXHLevel0 3" xfId="75"/>
    <cellStyle name="SAPBEXHLevel0 4" xfId="76"/>
    <cellStyle name="SAPBEXHLevel0 5" xfId="77"/>
    <cellStyle name="SAPBEXHLevel0X" xfId="78"/>
    <cellStyle name="SAPBEXHLevel0X 2" xfId="79"/>
    <cellStyle name="SAPBEXHLevel0X 3" xfId="80"/>
    <cellStyle name="SAPBEXHLevel0X 4" xfId="81"/>
    <cellStyle name="SAPBEXHLevel0X 5" xfId="82"/>
    <cellStyle name="SAPBEXHLevel1" xfId="83"/>
    <cellStyle name="SAPBEXHLevel1 2" xfId="84"/>
    <cellStyle name="SAPBEXHLevel1 3" xfId="85"/>
    <cellStyle name="SAPBEXHLevel1 4" xfId="86"/>
    <cellStyle name="SAPBEXHLevel1 5" xfId="87"/>
    <cellStyle name="SAPBEXHLevel1X" xfId="88"/>
    <cellStyle name="SAPBEXHLevel1X 2" xfId="89"/>
    <cellStyle name="SAPBEXHLevel1X 3" xfId="90"/>
    <cellStyle name="SAPBEXHLevel1X 4" xfId="91"/>
    <cellStyle name="SAPBEXHLevel1X 5" xfId="92"/>
    <cellStyle name="SAPBEXHLevel2" xfId="93"/>
    <cellStyle name="SAPBEXHLevel2 2" xfId="94"/>
    <cellStyle name="SAPBEXHLevel2 3" xfId="95"/>
    <cellStyle name="SAPBEXHLevel2 4" xfId="96"/>
    <cellStyle name="SAPBEXHLevel2 5" xfId="97"/>
    <cellStyle name="SAPBEXHLevel2X" xfId="98"/>
    <cellStyle name="SAPBEXHLevel2X 2" xfId="99"/>
    <cellStyle name="SAPBEXHLevel2X 3" xfId="100"/>
    <cellStyle name="SAPBEXHLevel2X 4" xfId="101"/>
    <cellStyle name="SAPBEXHLevel2X 5" xfId="102"/>
    <cellStyle name="SAPBEXHLevel3" xfId="103"/>
    <cellStyle name="SAPBEXHLevel3 2" xfId="104"/>
    <cellStyle name="SAPBEXHLevel3 3" xfId="105"/>
    <cellStyle name="SAPBEXHLevel3 4" xfId="106"/>
    <cellStyle name="SAPBEXHLevel3 5" xfId="107"/>
    <cellStyle name="SAPBEXHLevel3X" xfId="108"/>
    <cellStyle name="SAPBEXHLevel3X 2" xfId="109"/>
    <cellStyle name="SAPBEXHLevel3X 3" xfId="110"/>
    <cellStyle name="SAPBEXHLevel3X 4" xfId="111"/>
    <cellStyle name="SAPBEXHLevel3X 5" xfId="112"/>
    <cellStyle name="SAPBEXresData" xfId="113"/>
    <cellStyle name="SAPBEXresDataEmph" xfId="114"/>
    <cellStyle name="SAPBEXresItem" xfId="115"/>
    <cellStyle name="SAPBEXresItemX" xfId="116"/>
    <cellStyle name="SAPBEXstdData" xfId="117"/>
    <cellStyle name="SAPBEXstdDataEmph" xfId="118"/>
    <cellStyle name="SAPBEXstdItem" xfId="119"/>
    <cellStyle name="SAPBEXstdItemX" xfId="120"/>
    <cellStyle name="SAPBEXtitle" xfId="121"/>
    <cellStyle name="SAPBEXtitle 2" xfId="122"/>
    <cellStyle name="SAPBEXundefined" xfId="123"/>
    <cellStyle name="Shade" xfId="124"/>
    <cellStyle name="Single Border" xfId="125"/>
    <cellStyle name="Special" xfId="126"/>
    <cellStyle name="Style 1" xfId="127"/>
    <cellStyle name="Titles" xfId="128"/>
    <cellStyle name="Total2 - Style2" xfId="129"/>
    <cellStyle name="TRANSMISSION RELIABILITY PORTION OF PROJECT" xfId="130"/>
    <cellStyle name="Underl - Style4" xfId="131"/>
    <cellStyle name="Unprot" xfId="132"/>
    <cellStyle name="Unprot$" xfId="133"/>
    <cellStyle name="Unprotect" xfId="13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3524251</xdr:colOff>
      <xdr:row>41</xdr:row>
      <xdr:rowOff>154783</xdr:rowOff>
    </xdr:from>
    <xdr:to>
      <xdr:col>13</xdr:col>
      <xdr:colOff>857249</xdr:colOff>
      <xdr:row>44</xdr:row>
      <xdr:rowOff>16671</xdr:rowOff>
    </xdr:to>
    <xdr:sp macro="" textlink="">
      <xdr:nvSpPr>
        <xdr:cNvPr id="2" name="AutoShape 1"/>
        <xdr:cNvSpPr>
          <a:spLocks/>
        </xdr:cNvSpPr>
      </xdr:nvSpPr>
      <xdr:spPr bwMode="auto">
        <a:xfrm rot="5400000">
          <a:off x="9052322" y="1460900"/>
          <a:ext cx="361950" cy="11418092"/>
        </a:xfrm>
        <a:prstGeom prst="rightBrace">
          <a:avLst>
            <a:gd name="adj1" fmla="val 165231"/>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Q48"/>
  <sheetViews>
    <sheetView tabSelected="1" zoomScale="80" workbookViewId="0">
      <pane xSplit="1" topLeftCell="F1" activePane="topRight" state="frozen"/>
      <selection activeCell="C4" sqref="C4"/>
      <selection pane="topRight" activeCell="A6" sqref="A6"/>
    </sheetView>
  </sheetViews>
  <sheetFormatPr defaultRowHeight="12.75"/>
  <cols>
    <col min="1" max="1" width="52.7109375" bestFit="1" customWidth="1"/>
    <col min="2" max="11" width="13.140625" customWidth="1"/>
    <col min="12" max="14" width="13" bestFit="1" customWidth="1"/>
    <col min="15" max="17" width="13" customWidth="1"/>
  </cols>
  <sheetData>
    <row r="1" spans="1:17">
      <c r="A1" s="1" t="s">
        <v>0</v>
      </c>
    </row>
    <row r="2" spans="1:17">
      <c r="A2" s="2" t="s">
        <v>1</v>
      </c>
    </row>
    <row r="3" spans="1:17">
      <c r="A3" s="2" t="s">
        <v>2</v>
      </c>
    </row>
    <row r="4" spans="1:17">
      <c r="A4" s="2" t="s">
        <v>3</v>
      </c>
    </row>
    <row r="5" spans="1:17">
      <c r="A5" s="1" t="s">
        <v>57</v>
      </c>
      <c r="B5" s="3"/>
    </row>
    <row r="6" spans="1:17">
      <c r="A6" s="1" t="s">
        <v>4</v>
      </c>
      <c r="B6" s="3"/>
    </row>
    <row r="7" spans="1:17">
      <c r="A7" s="1"/>
      <c r="B7" s="4"/>
      <c r="C7" s="4"/>
      <c r="D7" s="4"/>
      <c r="E7" s="4"/>
      <c r="F7" s="4"/>
      <c r="G7" s="4"/>
      <c r="H7" s="4"/>
      <c r="I7" s="4"/>
      <c r="J7" s="4"/>
      <c r="K7" s="4"/>
      <c r="L7" s="4"/>
      <c r="M7" s="4"/>
      <c r="N7" s="4"/>
      <c r="O7" s="4"/>
      <c r="P7" s="4"/>
      <c r="Q7" s="4"/>
    </row>
    <row r="8" spans="1:17" s="6" customFormat="1">
      <c r="A8" s="5"/>
      <c r="B8" s="3"/>
    </row>
    <row r="9" spans="1:17" s="6" customFormat="1" ht="13.5" thickBot="1">
      <c r="A9" s="5"/>
      <c r="B9" s="7"/>
    </row>
    <row r="10" spans="1:17" s="6" customFormat="1">
      <c r="A10" s="8"/>
      <c r="B10" s="9" t="s">
        <v>5</v>
      </c>
      <c r="C10" s="10"/>
      <c r="D10" s="10"/>
      <c r="E10" s="10"/>
      <c r="F10" s="10"/>
      <c r="G10" s="10"/>
      <c r="H10" s="10"/>
      <c r="I10" s="10"/>
      <c r="J10" s="10"/>
      <c r="K10" s="11"/>
      <c r="L10" s="11"/>
      <c r="M10" s="11"/>
      <c r="N10" s="11"/>
      <c r="O10" s="11"/>
      <c r="P10" s="11"/>
      <c r="Q10" s="11"/>
    </row>
    <row r="11" spans="1:17" ht="13.5" thickBot="1">
      <c r="A11" s="12"/>
      <c r="B11" s="13" t="s">
        <v>4</v>
      </c>
      <c r="C11" s="14"/>
      <c r="D11" s="14"/>
      <c r="E11" s="14"/>
      <c r="F11" s="14"/>
      <c r="G11" s="14"/>
      <c r="H11" s="14"/>
      <c r="I11" s="14"/>
      <c r="J11" s="14"/>
      <c r="K11" s="15"/>
      <c r="L11" s="15"/>
      <c r="M11" s="15"/>
      <c r="N11" s="15"/>
      <c r="O11" s="15"/>
      <c r="P11" s="15"/>
      <c r="Q11" s="15"/>
    </row>
    <row r="12" spans="1:17">
      <c r="A12" s="16"/>
      <c r="B12" s="17">
        <v>39692</v>
      </c>
      <c r="C12" s="18">
        <v>39722</v>
      </c>
      <c r="D12" s="18">
        <v>39753</v>
      </c>
      <c r="E12" s="18">
        <v>39783</v>
      </c>
      <c r="F12" s="18">
        <v>39814</v>
      </c>
      <c r="G12" s="18">
        <v>39845</v>
      </c>
      <c r="H12" s="18">
        <v>39873</v>
      </c>
      <c r="I12" s="18">
        <v>39904</v>
      </c>
      <c r="J12" s="18">
        <v>39934</v>
      </c>
      <c r="K12" s="18">
        <v>39965</v>
      </c>
      <c r="L12" s="18">
        <v>39995</v>
      </c>
      <c r="M12" s="18">
        <v>40026</v>
      </c>
      <c r="N12" s="18">
        <v>40057</v>
      </c>
      <c r="O12" s="18">
        <v>40087</v>
      </c>
      <c r="P12" s="18">
        <v>40118</v>
      </c>
      <c r="Q12" s="19">
        <v>40148</v>
      </c>
    </row>
    <row r="13" spans="1:17">
      <c r="B13" s="20"/>
      <c r="C13" s="21"/>
      <c r="D13" s="21"/>
      <c r="E13" s="21"/>
      <c r="F13" s="21"/>
      <c r="G13" s="21"/>
      <c r="H13" s="21"/>
      <c r="I13" s="21"/>
      <c r="J13" s="21"/>
      <c r="K13" s="22"/>
      <c r="L13" s="22"/>
      <c r="M13" s="22"/>
      <c r="N13" s="22"/>
      <c r="O13" s="22"/>
      <c r="P13" s="22"/>
      <c r="Q13" s="23"/>
    </row>
    <row r="14" spans="1:17">
      <c r="A14" t="s">
        <v>6</v>
      </c>
      <c r="B14" s="24">
        <v>33111746.269680854</v>
      </c>
      <c r="C14" s="25">
        <v>66223492.539361708</v>
      </c>
      <c r="D14" s="25">
        <v>66141514.07017757</v>
      </c>
      <c r="E14" s="25">
        <v>67148918.389714062</v>
      </c>
      <c r="F14" s="25">
        <v>68238301.178434715</v>
      </c>
      <c r="G14" s="25">
        <v>68238301.178434715</v>
      </c>
      <c r="H14" s="25">
        <v>68200792.726677239</v>
      </c>
      <c r="I14" s="25">
        <v>68163284.274919778</v>
      </c>
      <c r="J14" s="25">
        <v>74599795.316683441</v>
      </c>
      <c r="K14" s="26">
        <v>81136323.519375294</v>
      </c>
      <c r="L14" s="26">
        <v>80586293.125405312</v>
      </c>
      <c r="M14" s="26">
        <v>79942763.682443663</v>
      </c>
      <c r="N14" s="26">
        <v>79950137.712005541</v>
      </c>
      <c r="O14" s="26">
        <f>+'Oct 2009'!G14</f>
        <v>79950064.749142259</v>
      </c>
      <c r="P14" s="26">
        <f>+'Nov 2009'!G14</f>
        <v>79950225.510313392</v>
      </c>
      <c r="Q14" s="27">
        <f>+'Dec 2009'!G14</f>
        <v>80039200.718657121</v>
      </c>
    </row>
    <row r="15" spans="1:17">
      <c r="A15" t="s">
        <v>7</v>
      </c>
      <c r="B15" s="24">
        <v>165144.09541449646</v>
      </c>
      <c r="C15" s="25">
        <v>342926.2467831407</v>
      </c>
      <c r="D15" s="25">
        <v>334684.477480534</v>
      </c>
      <c r="E15" s="25">
        <v>238448.48989073804</v>
      </c>
      <c r="F15" s="25">
        <v>250540.14018215166</v>
      </c>
      <c r="G15" s="25">
        <v>336367.85069696832</v>
      </c>
      <c r="H15" s="25">
        <v>370257.34685809677</v>
      </c>
      <c r="I15" s="25">
        <v>411712.69185178878</v>
      </c>
      <c r="J15" s="25">
        <v>420626.91359843506</v>
      </c>
      <c r="K15" s="26">
        <v>427172.57157004782</v>
      </c>
      <c r="L15" s="26">
        <v>436509.12401862215</v>
      </c>
      <c r="M15" s="26">
        <v>444279.65904880612</v>
      </c>
      <c r="N15" s="26">
        <v>442665.6705735799</v>
      </c>
      <c r="O15" s="26">
        <f>+'Oct 2009'!G15</f>
        <v>438767.02473752032</v>
      </c>
      <c r="P15" s="26">
        <f>+'Nov 2009'!G15</f>
        <v>436648.11259440676</v>
      </c>
      <c r="Q15" s="27">
        <f>+'Dec 2009'!G15</f>
        <v>254793.0113348249</v>
      </c>
    </row>
    <row r="16" spans="1:17">
      <c r="A16" t="s">
        <v>8</v>
      </c>
      <c r="B16" s="24">
        <v>1506667.8662215655</v>
      </c>
      <c r="C16" s="25">
        <v>3013335.732443131</v>
      </c>
      <c r="D16" s="25">
        <v>3013335.732443131</v>
      </c>
      <c r="E16" s="25">
        <v>1965226.3813941164</v>
      </c>
      <c r="F16" s="25">
        <v>917117.03034510172</v>
      </c>
      <c r="G16" s="25">
        <v>917117.03034510172</v>
      </c>
      <c r="H16" s="25">
        <v>917117.03034510172</v>
      </c>
      <c r="I16" s="25">
        <v>917117.03034510172</v>
      </c>
      <c r="J16" s="25">
        <v>917117.03034510172</v>
      </c>
      <c r="K16" s="26">
        <v>458558.5150624548</v>
      </c>
      <c r="L16" s="26">
        <v>-1.1009606360966431E-4</v>
      </c>
      <c r="M16" s="26">
        <v>-1.1009606360966431E-4</v>
      </c>
      <c r="N16" s="26">
        <v>-2.2019212721932863E-4</v>
      </c>
      <c r="O16" s="26">
        <f>+'Oct 2009'!G16</f>
        <v>-1.1009606360966431E-4</v>
      </c>
      <c r="P16" s="26">
        <f>+'Nov 2009'!G16</f>
        <v>0</v>
      </c>
      <c r="Q16" s="27">
        <f>+'Dec 2009'!G16</f>
        <v>0</v>
      </c>
    </row>
    <row r="17" spans="1:17">
      <c r="A17" t="s">
        <v>9</v>
      </c>
      <c r="B17" s="24">
        <v>-39854.77502669848</v>
      </c>
      <c r="C17" s="25">
        <v>-159419.10010679392</v>
      </c>
      <c r="D17" s="25">
        <v>-318838.20021358784</v>
      </c>
      <c r="E17" s="25">
        <v>-466873.76919377473</v>
      </c>
      <c r="F17" s="25">
        <v>-613692.6709788536</v>
      </c>
      <c r="G17" s="25">
        <v>-770824.8369360168</v>
      </c>
      <c r="H17" s="25">
        <v>-928628.16060751141</v>
      </c>
      <c r="I17" s="25">
        <v>-1086219.1199819094</v>
      </c>
      <c r="J17" s="25">
        <v>-7345705.9414047608</v>
      </c>
      <c r="K17" s="26">
        <v>-12855514.116219273</v>
      </c>
      <c r="L17" s="26">
        <v>-11598802.460475769</v>
      </c>
      <c r="M17" s="26">
        <v>-11097039.305117499</v>
      </c>
      <c r="N17" s="26">
        <v>-11264278.138882423</v>
      </c>
      <c r="O17" s="26">
        <f>+'Oct 2009'!G17</f>
        <v>-11430620.064055545</v>
      </c>
      <c r="P17" s="26">
        <f>+'Nov 2009'!G17</f>
        <v>-11597162.086622352</v>
      </c>
      <c r="Q17" s="27">
        <f>+'Dec 2009'!G17</f>
        <v>-11764531.319265977</v>
      </c>
    </row>
    <row r="18" spans="1:17">
      <c r="A18" t="s">
        <v>10</v>
      </c>
      <c r="B18" s="24">
        <v>-194220.57590987242</v>
      </c>
      <c r="C18" s="25">
        <v>-388441.15181974485</v>
      </c>
      <c r="D18" s="25">
        <v>-388441.15181974485</v>
      </c>
      <c r="E18" s="25">
        <v>-388441.15181974485</v>
      </c>
      <c r="F18" s="25">
        <v>-388441.15181974485</v>
      </c>
      <c r="G18" s="25">
        <v>-388441.15181974485</v>
      </c>
      <c r="H18" s="25">
        <v>-388441.15181974485</v>
      </c>
      <c r="I18" s="25">
        <v>-388441.15181974485</v>
      </c>
      <c r="J18" s="25">
        <v>-388441.15181974485</v>
      </c>
      <c r="K18" s="26">
        <v>-388441.15181974485</v>
      </c>
      <c r="L18" s="26">
        <v>-388441.15181974485</v>
      </c>
      <c r="M18" s="26">
        <v>-388441.15181974485</v>
      </c>
      <c r="N18" s="26">
        <v>-388441.15181974485</v>
      </c>
      <c r="O18" s="26">
        <f>+'Oct 2009'!G18</f>
        <v>-388441.15181974485</v>
      </c>
      <c r="P18" s="26">
        <f>+'Nov 2009'!G18</f>
        <v>-388441.15181974485</v>
      </c>
      <c r="Q18" s="27">
        <f>+'Dec 2009'!G18</f>
        <v>-3385313.0330357575</v>
      </c>
    </row>
    <row r="19" spans="1:17">
      <c r="A19" t="s">
        <v>11</v>
      </c>
      <c r="B19" s="28">
        <f>SUM(B14:B18)</f>
        <v>34549482.88038034</v>
      </c>
      <c r="C19" s="29">
        <f t="shared" ref="C19:M19" si="0">SUM(C14:C18)</f>
        <v>69031894.266661435</v>
      </c>
      <c r="D19" s="29">
        <f t="shared" si="0"/>
        <v>68782254.928067893</v>
      </c>
      <c r="E19" s="29">
        <f t="shared" si="0"/>
        <v>68497278.3399854</v>
      </c>
      <c r="F19" s="29">
        <f t="shared" si="0"/>
        <v>68403824.526163355</v>
      </c>
      <c r="G19" s="29">
        <f t="shared" si="0"/>
        <v>68332520.070721015</v>
      </c>
      <c r="H19" s="29">
        <f t="shared" si="0"/>
        <v>68171097.791453168</v>
      </c>
      <c r="I19" s="29">
        <f t="shared" si="0"/>
        <v>68017453.725315005</v>
      </c>
      <c r="J19" s="29">
        <f t="shared" si="0"/>
        <v>68203392.167402461</v>
      </c>
      <c r="K19" s="30">
        <f t="shared" si="0"/>
        <v>68778099.337968782</v>
      </c>
      <c r="L19" s="30">
        <f t="shared" si="0"/>
        <v>69035558.637018323</v>
      </c>
      <c r="M19" s="30">
        <f t="shared" si="0"/>
        <v>68901562.884445131</v>
      </c>
      <c r="N19" s="30">
        <f>SUM(N14:N18)</f>
        <v>68740084.091656744</v>
      </c>
      <c r="O19" s="30">
        <f t="shared" ref="O19:Q19" si="1">SUM(O14:O18)</f>
        <v>68569770.557894394</v>
      </c>
      <c r="P19" s="30">
        <f t="shared" si="1"/>
        <v>68401270.384465694</v>
      </c>
      <c r="Q19" s="31">
        <f t="shared" si="1"/>
        <v>65144149.377690211</v>
      </c>
    </row>
    <row r="20" spans="1:17">
      <c r="B20" s="24"/>
      <c r="C20" s="25"/>
      <c r="D20" s="25"/>
      <c r="E20" s="25"/>
      <c r="F20" s="25"/>
      <c r="G20" s="25"/>
      <c r="H20" s="25"/>
      <c r="I20" s="25"/>
      <c r="J20" s="25"/>
      <c r="K20" s="26"/>
      <c r="L20" s="26"/>
      <c r="M20" s="26"/>
      <c r="N20" s="26"/>
      <c r="O20" s="26"/>
      <c r="P20" s="26"/>
      <c r="Q20" s="27"/>
    </row>
    <row r="21" spans="1:17">
      <c r="B21" s="32">
        <v>8.8502243589743592E-3</v>
      </c>
      <c r="C21" s="33">
        <v>8.8502243589743592E-3</v>
      </c>
      <c r="D21" s="33">
        <v>8.8502243589743592E-3</v>
      </c>
      <c r="E21" s="33">
        <v>8.8502243589743592E-3</v>
      </c>
      <c r="F21" s="33">
        <v>8.8502243589743592E-3</v>
      </c>
      <c r="G21" s="33">
        <v>8.8502243589743592E-3</v>
      </c>
      <c r="H21" s="33">
        <v>8.8502243589743592E-3</v>
      </c>
      <c r="I21" s="33">
        <v>8.8502243589743592E-3</v>
      </c>
      <c r="J21" s="33">
        <v>8.8502243589743592E-3</v>
      </c>
      <c r="K21" s="34">
        <v>8.8502243589743592E-3</v>
      </c>
      <c r="L21" s="34">
        <v>8.8502243589743592E-3</v>
      </c>
      <c r="M21" s="34">
        <v>8.8502243589743592E-3</v>
      </c>
      <c r="N21" s="34">
        <v>8.8502243589743592E-3</v>
      </c>
      <c r="O21" s="34">
        <v>8.8502243589743592E-3</v>
      </c>
      <c r="P21" s="34">
        <v>8.8502243589743592E-3</v>
      </c>
      <c r="Q21" s="35">
        <v>8.8502243589743592E-3</v>
      </c>
    </row>
    <row r="22" spans="1:17">
      <c r="A22" t="s">
        <v>12</v>
      </c>
      <c r="B22" s="28">
        <f>B21*B19</f>
        <v>305770.67497790972</v>
      </c>
      <c r="C22" s="29">
        <f t="shared" ref="C22:J22" si="2">C21*C19</f>
        <v>610947.75218494947</v>
      </c>
      <c r="D22" s="29">
        <f t="shared" si="2"/>
        <v>608738.38802957057</v>
      </c>
      <c r="E22" s="29">
        <f t="shared" si="2"/>
        <v>606216.2812879855</v>
      </c>
      <c r="F22" s="29">
        <f t="shared" si="2"/>
        <v>605389.19406845863</v>
      </c>
      <c r="G22" s="29">
        <f t="shared" si="2"/>
        <v>604758.13363999943</v>
      </c>
      <c r="H22" s="29">
        <f t="shared" si="2"/>
        <v>603329.51025194197</v>
      </c>
      <c r="I22" s="29">
        <f t="shared" si="2"/>
        <v>601969.72579519416</v>
      </c>
      <c r="J22" s="29">
        <f t="shared" si="2"/>
        <v>603615.32272462628</v>
      </c>
      <c r="K22" s="30">
        <f>K21*K19</f>
        <v>608701.6101248496</v>
      </c>
      <c r="L22" s="30">
        <f>L21*L19</f>
        <v>610980.18268474226</v>
      </c>
      <c r="M22" s="30">
        <f>M21*M19</f>
        <v>609794.29021131992</v>
      </c>
      <c r="N22" s="30">
        <f>N21*N19</f>
        <v>608365.16666592634</v>
      </c>
      <c r="O22" s="30">
        <f t="shared" ref="O22:Q22" si="3">O21*O19</f>
        <v>606857.85368075978</v>
      </c>
      <c r="P22" s="30">
        <f t="shared" si="3"/>
        <v>605366.58934138971</v>
      </c>
      <c r="Q22" s="31">
        <f t="shared" si="3"/>
        <v>576540.33766709827</v>
      </c>
    </row>
    <row r="23" spans="1:17">
      <c r="B23" s="24"/>
      <c r="C23" s="25"/>
      <c r="D23" s="25"/>
      <c r="E23" s="25"/>
      <c r="F23" s="25"/>
      <c r="G23" s="25"/>
      <c r="H23" s="25"/>
      <c r="I23" s="25"/>
      <c r="J23" s="25"/>
      <c r="K23" s="26"/>
      <c r="L23" s="26"/>
      <c r="M23" s="26"/>
      <c r="N23" s="26"/>
      <c r="O23" s="26"/>
      <c r="P23" s="26"/>
      <c r="Q23" s="27"/>
    </row>
    <row r="24" spans="1:17">
      <c r="A24" t="s">
        <v>13</v>
      </c>
      <c r="B24" s="36"/>
      <c r="C24" s="37"/>
      <c r="D24" s="37"/>
      <c r="E24" s="37"/>
      <c r="F24" s="37"/>
      <c r="G24" s="37"/>
      <c r="H24" s="37"/>
      <c r="I24" s="37"/>
      <c r="J24" s="37"/>
      <c r="K24" s="38"/>
      <c r="L24" s="38"/>
      <c r="M24" s="38"/>
      <c r="N24" s="38"/>
      <c r="O24" s="38"/>
      <c r="P24" s="38"/>
      <c r="Q24" s="39"/>
    </row>
    <row r="25" spans="1:17">
      <c r="A25" s="40" t="s">
        <v>14</v>
      </c>
      <c r="B25" s="36"/>
      <c r="C25" s="37"/>
      <c r="D25" s="37"/>
      <c r="E25" s="37"/>
      <c r="F25" s="37"/>
      <c r="G25" s="37"/>
      <c r="H25" s="37"/>
      <c r="I25" s="37"/>
      <c r="J25" s="37"/>
      <c r="K25" s="38"/>
      <c r="L25" s="38"/>
      <c r="M25" s="38"/>
      <c r="N25" s="38"/>
      <c r="O25" s="41">
        <f>'Oct 2009'!G25</f>
        <v>498.93334106627663</v>
      </c>
      <c r="P25" s="41">
        <f>'Nov 2009'!G25</f>
        <v>594.90848355736546</v>
      </c>
      <c r="Q25" s="42">
        <f>'Dec 2009'!G25</f>
        <v>-1003.6467254720607</v>
      </c>
    </row>
    <row r="26" spans="1:17">
      <c r="A26" s="40" t="s">
        <v>15</v>
      </c>
      <c r="B26" s="24">
        <v>57040.785969615987</v>
      </c>
      <c r="C26" s="25">
        <v>14928.850071768704</v>
      </c>
      <c r="D26" s="25">
        <v>63818.68718357083</v>
      </c>
      <c r="E26" s="25">
        <v>46154.388113435132</v>
      </c>
      <c r="F26" s="25">
        <v>6562.0072370588332</v>
      </c>
      <c r="G26" s="25">
        <v>39585.704651079002</v>
      </c>
      <c r="H26" s="25">
        <v>47412.814745470132</v>
      </c>
      <c r="I26" s="25">
        <v>36193.270604648977</v>
      </c>
      <c r="J26" s="25">
        <v>52041.033067493197</v>
      </c>
      <c r="K26" s="26">
        <v>46134.203101132938</v>
      </c>
      <c r="L26" s="26">
        <v>41018.853736062549</v>
      </c>
      <c r="M26" s="26">
        <v>74574.733502359115</v>
      </c>
      <c r="N26" s="26">
        <v>53983.84105205987</v>
      </c>
      <c r="O26" s="26">
        <f>'Oct 2009'!G26</f>
        <v>-19454.258487671799</v>
      </c>
      <c r="P26" s="41">
        <f>'Nov 2009'!G26</f>
        <v>40626.403105798272</v>
      </c>
      <c r="Q26" s="27">
        <f>'Dec 2009'!G26</f>
        <v>33117.684221602474</v>
      </c>
    </row>
    <row r="27" spans="1:17">
      <c r="A27" s="40" t="s">
        <v>16</v>
      </c>
      <c r="B27" s="24">
        <v>44500.17714232974</v>
      </c>
      <c r="C27" s="25">
        <v>58671.70061366156</v>
      </c>
      <c r="D27" s="25">
        <v>-4940.6885659174641</v>
      </c>
      <c r="E27" s="25">
        <v>-23251.090789189035</v>
      </c>
      <c r="F27" s="25">
        <v>15456.714456430327</v>
      </c>
      <c r="G27" s="25">
        <v>25144.214622169929</v>
      </c>
      <c r="H27" s="25">
        <v>2800.154656871664</v>
      </c>
      <c r="I27" s="25">
        <v>13684.308755276154</v>
      </c>
      <c r="J27" s="25">
        <v>11841.159727488955</v>
      </c>
      <c r="K27" s="26">
        <v>13479.15134650336</v>
      </c>
      <c r="L27" s="26">
        <v>10263.661491585512</v>
      </c>
      <c r="M27" s="26">
        <v>10147.998970999744</v>
      </c>
      <c r="N27" s="26">
        <v>11072.101290513821</v>
      </c>
      <c r="O27" s="26">
        <f>'Oct 2009'!G27</f>
        <v>65.808821062040749</v>
      </c>
      <c r="P27" s="41">
        <f>'Nov 2009'!G27</f>
        <v>8142.0729131656544</v>
      </c>
      <c r="Q27" s="27">
        <f>'Dec 2009'!G27</f>
        <v>7112.2299303183081</v>
      </c>
    </row>
    <row r="28" spans="1:17">
      <c r="A28" s="40" t="s">
        <v>17</v>
      </c>
      <c r="B28" s="24">
        <v>0</v>
      </c>
      <c r="C28" s="25">
        <v>3952.5896065483689</v>
      </c>
      <c r="D28" s="25">
        <v>1371.8718178996719</v>
      </c>
      <c r="E28" s="25">
        <v>713.87828989396883</v>
      </c>
      <c r="F28" s="25">
        <v>1089.3939436538119</v>
      </c>
      <c r="G28" s="25">
        <v>794.90679078940946</v>
      </c>
      <c r="H28" s="25">
        <v>47.191576705646519</v>
      </c>
      <c r="I28" s="25">
        <v>911.56457979020968</v>
      </c>
      <c r="J28" s="25">
        <v>0</v>
      </c>
      <c r="K28" s="26">
        <v>300.74281119870341</v>
      </c>
      <c r="L28" s="26">
        <v>201.80828651778688</v>
      </c>
      <c r="M28" s="26">
        <v>51.317977169736729</v>
      </c>
      <c r="N28" s="26">
        <v>4.0625447471966138</v>
      </c>
      <c r="O28" s="26">
        <f>'Oct 2009'!G28</f>
        <v>0</v>
      </c>
      <c r="P28" s="41">
        <f>'Nov 2009'!G28</f>
        <v>0</v>
      </c>
      <c r="Q28" s="27">
        <f>'Dec 2009'!G28</f>
        <v>0</v>
      </c>
    </row>
    <row r="29" spans="1:17">
      <c r="A29" s="40" t="s">
        <v>18</v>
      </c>
      <c r="B29" s="24">
        <v>0</v>
      </c>
      <c r="C29" s="25">
        <v>1646.0066124451916</v>
      </c>
      <c r="D29" s="25">
        <v>324.32538802389354</v>
      </c>
      <c r="E29" s="25">
        <v>226.7802756657309</v>
      </c>
      <c r="F29" s="25">
        <v>96.162305799225194</v>
      </c>
      <c r="G29" s="25">
        <v>21.85186670524617</v>
      </c>
      <c r="H29" s="25">
        <v>34.645029296689167</v>
      </c>
      <c r="I29" s="25">
        <v>0</v>
      </c>
      <c r="J29" s="25">
        <v>2018.1224997607681</v>
      </c>
      <c r="K29" s="26">
        <v>69.043443410892678</v>
      </c>
      <c r="L29" s="26">
        <v>17285.081986717298</v>
      </c>
      <c r="M29" s="26">
        <v>0</v>
      </c>
      <c r="N29" s="26">
        <v>0</v>
      </c>
      <c r="O29" s="26">
        <f>'Oct 2009'!G29</f>
        <v>164.04313477839983</v>
      </c>
      <c r="P29" s="41">
        <f>'Nov 2009'!G29</f>
        <v>0</v>
      </c>
      <c r="Q29" s="27">
        <f>'Dec 2009'!G29</f>
        <v>0</v>
      </c>
    </row>
    <row r="30" spans="1:17">
      <c r="A30" s="40" t="s">
        <v>19</v>
      </c>
      <c r="B30" s="24">
        <v>3220.3098605826813</v>
      </c>
      <c r="C30" s="25">
        <v>55319.189601817678</v>
      </c>
      <c r="D30" s="25">
        <v>27062.574674851443</v>
      </c>
      <c r="E30" s="25">
        <v>27809.741610538425</v>
      </c>
      <c r="F30" s="25">
        <v>25338.126819005633</v>
      </c>
      <c r="G30" s="25">
        <v>19005.172240365431</v>
      </c>
      <c r="H30" s="25">
        <v>27106.793657839618</v>
      </c>
      <c r="I30" s="25">
        <v>18430.644740103486</v>
      </c>
      <c r="J30" s="25">
        <v>48491.64166893869</v>
      </c>
      <c r="K30" s="26">
        <v>329227.30736197147</v>
      </c>
      <c r="L30" s="26">
        <v>87819.798598415597</v>
      </c>
      <c r="M30" s="26">
        <v>-5313.3967700552694</v>
      </c>
      <c r="N30" s="26">
        <v>19499.89110411673</v>
      </c>
      <c r="O30" s="26">
        <f>'Oct 2009'!G30</f>
        <v>16233.713021512989</v>
      </c>
      <c r="P30" s="41">
        <f>'Nov 2009'!G30</f>
        <v>17022.269471353393</v>
      </c>
      <c r="Q30" s="27">
        <f>'Dec 2009'!G30</f>
        <v>34221.571211069859</v>
      </c>
    </row>
    <row r="31" spans="1:17">
      <c r="A31" s="40" t="s">
        <v>20</v>
      </c>
      <c r="B31" s="24">
        <v>0</v>
      </c>
      <c r="C31" s="25">
        <v>0</v>
      </c>
      <c r="D31" s="25">
        <v>0</v>
      </c>
      <c r="E31" s="25">
        <v>0</v>
      </c>
      <c r="F31" s="25">
        <v>2923.0967291833035</v>
      </c>
      <c r="G31" s="25">
        <v>2816.981739233765</v>
      </c>
      <c r="H31" s="25">
        <v>2958.9396036520657</v>
      </c>
      <c r="I31" s="25">
        <v>5722.6348480987535</v>
      </c>
      <c r="J31" s="25">
        <v>2645.7911680058255</v>
      </c>
      <c r="K31" s="26">
        <v>2471.5883684775258</v>
      </c>
      <c r="L31" s="26">
        <v>2995.3527757303264</v>
      </c>
      <c r="M31" s="26">
        <v>2405.7575282027628</v>
      </c>
      <c r="N31" s="26">
        <v>2828.7003642443774</v>
      </c>
      <c r="O31" s="26">
        <f>'Oct 2009'!G31</f>
        <v>3073.897509430733</v>
      </c>
      <c r="P31" s="41">
        <f>'Nov 2009'!G31</f>
        <v>2686.0356830977021</v>
      </c>
      <c r="Q31" s="27">
        <f>'Dec 2009'!G31</f>
        <v>85.408122305833189</v>
      </c>
    </row>
    <row r="32" spans="1:17">
      <c r="A32" s="40" t="s">
        <v>21</v>
      </c>
      <c r="B32" s="24">
        <v>0</v>
      </c>
      <c r="C32" s="25">
        <v>0</v>
      </c>
      <c r="D32" s="25">
        <v>0</v>
      </c>
      <c r="E32" s="25">
        <v>0</v>
      </c>
      <c r="F32" s="25">
        <v>0</v>
      </c>
      <c r="G32" s="25">
        <v>36.362538826544089</v>
      </c>
      <c r="H32" s="25">
        <v>0</v>
      </c>
      <c r="I32" s="25">
        <v>0</v>
      </c>
      <c r="J32" s="25">
        <v>0</v>
      </c>
      <c r="K32" s="26">
        <v>0</v>
      </c>
      <c r="L32" s="26">
        <v>0</v>
      </c>
      <c r="M32" s="26">
        <v>0</v>
      </c>
      <c r="N32" s="26">
        <v>0</v>
      </c>
      <c r="O32" s="26">
        <f>'Oct 2009'!G32</f>
        <v>0</v>
      </c>
      <c r="P32" s="41">
        <f>'Nov 2009'!G32</f>
        <v>0</v>
      </c>
      <c r="Q32" s="27">
        <f>'Dec 2009'!G32</f>
        <v>0</v>
      </c>
    </row>
    <row r="33" spans="1:17">
      <c r="A33" t="s">
        <v>22</v>
      </c>
      <c r="B33" s="28">
        <f>SUM(B26:B32)</f>
        <v>104761.2729725284</v>
      </c>
      <c r="C33" s="29">
        <f t="shared" ref="C33:M33" si="4">SUM(C26:C32)</f>
        <v>134518.33650624153</v>
      </c>
      <c r="D33" s="29">
        <f t="shared" si="4"/>
        <v>87636.770498428377</v>
      </c>
      <c r="E33" s="29">
        <f t="shared" si="4"/>
        <v>51653.69750034422</v>
      </c>
      <c r="F33" s="29">
        <f t="shared" si="4"/>
        <v>51465.501491131137</v>
      </c>
      <c r="G33" s="29">
        <f t="shared" si="4"/>
        <v>87405.194449169328</v>
      </c>
      <c r="H33" s="29">
        <f t="shared" si="4"/>
        <v>80360.539269835819</v>
      </c>
      <c r="I33" s="29">
        <f t="shared" si="4"/>
        <v>74942.423527917577</v>
      </c>
      <c r="J33" s="29">
        <f t="shared" si="4"/>
        <v>117037.74813168745</v>
      </c>
      <c r="K33" s="30">
        <f t="shared" si="4"/>
        <v>391682.03643269488</v>
      </c>
      <c r="L33" s="30">
        <f t="shared" si="4"/>
        <v>159584.55687502908</v>
      </c>
      <c r="M33" s="30">
        <f t="shared" si="4"/>
        <v>81866.411208676087</v>
      </c>
      <c r="N33" s="30">
        <f>SUM(N26:N32)</f>
        <v>87388.596355681992</v>
      </c>
      <c r="O33" s="30">
        <f>SUM(O25:O32)</f>
        <v>582.13734017863999</v>
      </c>
      <c r="P33" s="30">
        <f>SUM(P25:P32)</f>
        <v>69071.68965697239</v>
      </c>
      <c r="Q33" s="31">
        <f>SUM(Q25:Q32)</f>
        <v>73533.246759824411</v>
      </c>
    </row>
    <row r="34" spans="1:17">
      <c r="B34" s="24"/>
      <c r="C34" s="25"/>
      <c r="D34" s="25"/>
      <c r="E34" s="25"/>
      <c r="F34" s="25"/>
      <c r="G34" s="25"/>
      <c r="H34" s="25"/>
      <c r="I34" s="25"/>
      <c r="J34" s="25"/>
      <c r="K34" s="26"/>
      <c r="L34" s="26"/>
      <c r="M34" s="26"/>
      <c r="N34" s="26"/>
      <c r="O34" s="26"/>
      <c r="P34" s="26"/>
      <c r="Q34" s="27"/>
    </row>
    <row r="35" spans="1:17">
      <c r="A35" t="s">
        <v>23</v>
      </c>
      <c r="B35" s="24">
        <v>79709.550053396961</v>
      </c>
      <c r="C35" s="25">
        <v>159419.10010679392</v>
      </c>
      <c r="D35" s="25">
        <v>159419.10010679392</v>
      </c>
      <c r="E35" s="25">
        <v>136652.03785357971</v>
      </c>
      <c r="F35" s="25">
        <v>156985.7657165782</v>
      </c>
      <c r="G35" s="25">
        <v>157278.56619774809</v>
      </c>
      <c r="H35" s="25">
        <v>158328.12518366671</v>
      </c>
      <c r="I35" s="25">
        <v>156853.83760355477</v>
      </c>
      <c r="J35" s="25">
        <v>179492.09186618836</v>
      </c>
      <c r="K35" s="26">
        <v>161533.90016193164</v>
      </c>
      <c r="L35" s="26">
        <v>153768.91727623544</v>
      </c>
      <c r="M35" s="26">
        <v>152079.43813211331</v>
      </c>
      <c r="N35" s="26">
        <v>161533.90016193164</v>
      </c>
      <c r="O35" s="26">
        <f>+'Oct 2009'!G35</f>
        <v>152068.79624660479</v>
      </c>
      <c r="P35" s="26">
        <f>+'Nov 2009'!G35</f>
        <v>159331.4328132628</v>
      </c>
      <c r="Q35" s="27">
        <f>+'Dec 2009'!G35</f>
        <v>152235.24828325497</v>
      </c>
    </row>
    <row r="36" spans="1:17">
      <c r="A36" t="s">
        <v>24</v>
      </c>
      <c r="B36" s="24">
        <v>7077.5685496340848</v>
      </c>
      <c r="C36" s="25">
        <v>14138.078812636615</v>
      </c>
      <c r="D36" s="25">
        <v>14086.418391440335</v>
      </c>
      <c r="E36" s="25">
        <v>14270.328079292896</v>
      </c>
      <c r="F36" s="25">
        <v>14472.041988619019</v>
      </c>
      <c r="G36" s="25">
        <v>14438.41483197169</v>
      </c>
      <c r="H36" s="25">
        <v>14396.617026745678</v>
      </c>
      <c r="I36" s="25">
        <v>14354.864668659289</v>
      </c>
      <c r="J36" s="25">
        <v>14392.748835478418</v>
      </c>
      <c r="K36" s="26">
        <v>14612.472626594472</v>
      </c>
      <c r="L36" s="26">
        <v>14763.706343412648</v>
      </c>
      <c r="M36" s="26">
        <v>14733.367570116228</v>
      </c>
      <c r="N36" s="26">
        <v>14699.155613699895</v>
      </c>
      <c r="O36" s="26">
        <f>+'Oct 2009'!G36</f>
        <v>14663.541902946528</v>
      </c>
      <c r="P36" s="26">
        <f>+'Nov 2009'!G36</f>
        <v>14627.935388481132</v>
      </c>
      <c r="Q36" s="27">
        <f>+'Dec 2009'!G36</f>
        <v>14611.158631670776</v>
      </c>
    </row>
    <row r="37" spans="1:17">
      <c r="A37" t="s">
        <v>25</v>
      </c>
      <c r="B37" s="28">
        <f>B22+B33+B35+B36</f>
        <v>497319.06655346917</v>
      </c>
      <c r="C37" s="29">
        <f t="shared" ref="C37:K37" si="5">C22+C33+C35+C36</f>
        <v>919023.26761062164</v>
      </c>
      <c r="D37" s="29">
        <f t="shared" si="5"/>
        <v>869880.67702623317</v>
      </c>
      <c r="E37" s="29">
        <f t="shared" si="5"/>
        <v>808792.34472120239</v>
      </c>
      <c r="F37" s="29">
        <f t="shared" si="5"/>
        <v>828312.50326478702</v>
      </c>
      <c r="G37" s="29">
        <f t="shared" si="5"/>
        <v>863880.30911888846</v>
      </c>
      <c r="H37" s="29">
        <f t="shared" si="5"/>
        <v>856414.79173219018</v>
      </c>
      <c r="I37" s="29">
        <f t="shared" si="5"/>
        <v>848120.85159532574</v>
      </c>
      <c r="J37" s="29">
        <f t="shared" si="5"/>
        <v>914537.91155798046</v>
      </c>
      <c r="K37" s="30">
        <f t="shared" si="5"/>
        <v>1176530.0193460705</v>
      </c>
      <c r="L37" s="30">
        <f>L22+L33+L35+L36</f>
        <v>939097.36317941942</v>
      </c>
      <c r="M37" s="30">
        <f>M22+M33+M35+M36</f>
        <v>858473.50712222548</v>
      </c>
      <c r="N37" s="30">
        <f>N22+N33+N35+N36</f>
        <v>871986.81879723992</v>
      </c>
      <c r="O37" s="30">
        <f t="shared" ref="O37:Q37" si="6">O22+O33+O35+O36</f>
        <v>774172.32917048968</v>
      </c>
      <c r="P37" s="30">
        <f t="shared" si="6"/>
        <v>848397.64720010606</v>
      </c>
      <c r="Q37" s="31">
        <f t="shared" si="6"/>
        <v>816919.99134184839</v>
      </c>
    </row>
    <row r="38" spans="1:17">
      <c r="A38" s="2"/>
      <c r="B38" s="43"/>
      <c r="C38" s="44"/>
      <c r="D38" s="44"/>
      <c r="E38" s="44"/>
      <c r="F38" s="44"/>
      <c r="G38" s="44"/>
      <c r="H38" s="44"/>
      <c r="I38" s="44"/>
      <c r="J38" s="44"/>
      <c r="K38" s="45"/>
      <c r="L38" s="45"/>
      <c r="M38" s="45"/>
      <c r="N38" s="45"/>
      <c r="O38" s="45"/>
      <c r="P38" s="45"/>
      <c r="Q38" s="46"/>
    </row>
    <row r="39" spans="1:17">
      <c r="A39" s="2" t="s">
        <v>26</v>
      </c>
      <c r="B39" s="43">
        <v>20146.611001114859</v>
      </c>
      <c r="C39" s="44">
        <v>37230.031017791305</v>
      </c>
      <c r="D39" s="44">
        <v>35239.243367215116</v>
      </c>
      <c r="E39" s="44">
        <v>32764.52854040288</v>
      </c>
      <c r="F39" s="44">
        <v>33555.298626060568</v>
      </c>
      <c r="G39" s="44">
        <v>34996.165861800691</v>
      </c>
      <c r="H39" s="44">
        <v>34693.734515755168</v>
      </c>
      <c r="I39" s="44">
        <v>34357.743404933812</v>
      </c>
      <c r="J39" s="44">
        <v>37048.327299451477</v>
      </c>
      <c r="K39" s="45">
        <v>47661.74117386467</v>
      </c>
      <c r="L39" s="45">
        <v>38043.241332502395</v>
      </c>
      <c r="M39" s="45">
        <v>34777.133968771297</v>
      </c>
      <c r="N39" s="45">
        <v>35324.56408348633</v>
      </c>
      <c r="O39" s="45">
        <v>31362.056700771998</v>
      </c>
      <c r="P39" s="45">
        <v>34368.956514889505</v>
      </c>
      <c r="Q39" s="46">
        <v>33093.783028784885</v>
      </c>
    </row>
    <row r="40" spans="1:17">
      <c r="A40" t="s">
        <v>27</v>
      </c>
      <c r="B40" s="43">
        <v>2715.3449374081997</v>
      </c>
      <c r="C40" s="44">
        <v>5017.8353192065742</v>
      </c>
      <c r="D40" s="44">
        <v>4749.5184708717507</v>
      </c>
      <c r="E40" s="44">
        <v>4415.9782850736638</v>
      </c>
      <c r="F40" s="44">
        <v>4522.5576769438712</v>
      </c>
      <c r="G40" s="44">
        <v>4716.7566692124865</v>
      </c>
      <c r="H40" s="44">
        <v>4675.9952019685506</v>
      </c>
      <c r="I40" s="44">
        <v>4630.7105751033951</v>
      </c>
      <c r="J40" s="44">
        <v>4993.3454299802916</v>
      </c>
      <c r="K40" s="45">
        <v>6423.8132953156091</v>
      </c>
      <c r="L40" s="45">
        <v>5127.4391881141883</v>
      </c>
      <c r="M40" s="45">
        <v>4687.2357169374163</v>
      </c>
      <c r="N40" s="45">
        <v>4761.0179322437034</v>
      </c>
      <c r="O40" s="45">
        <v>4226.9541951466517</v>
      </c>
      <c r="P40" s="45">
        <v>4632.2218695513347</v>
      </c>
      <c r="Q40" s="46">
        <v>4460.3549550802245</v>
      </c>
    </row>
    <row r="41" spans="1:17">
      <c r="A41" s="1"/>
      <c r="B41" s="47"/>
      <c r="C41" s="48"/>
      <c r="D41" s="48"/>
      <c r="E41" s="48"/>
      <c r="F41" s="48"/>
      <c r="G41" s="48"/>
      <c r="H41" s="48"/>
      <c r="I41" s="48"/>
      <c r="J41" s="48"/>
      <c r="K41" s="49"/>
      <c r="L41" s="49"/>
      <c r="M41" s="49"/>
      <c r="N41" s="49"/>
      <c r="O41" s="49"/>
      <c r="P41" s="49"/>
      <c r="Q41" s="50"/>
    </row>
    <row r="42" spans="1:17" ht="13.5" thickBot="1">
      <c r="A42" s="1" t="s">
        <v>28</v>
      </c>
      <c r="B42" s="51">
        <f>SUM(B37,B39:B40)</f>
        <v>520181.02249199228</v>
      </c>
      <c r="C42" s="52">
        <f t="shared" ref="C42:J42" si="7">SUM(C37,C39:C40)</f>
        <v>961271.13394761947</v>
      </c>
      <c r="D42" s="52">
        <f t="shared" si="7"/>
        <v>909869.43886432005</v>
      </c>
      <c r="E42" s="52">
        <f t="shared" si="7"/>
        <v>845972.85154667892</v>
      </c>
      <c r="F42" s="52">
        <f t="shared" si="7"/>
        <v>866390.35956779146</v>
      </c>
      <c r="G42" s="52">
        <f t="shared" si="7"/>
        <v>903593.2316499016</v>
      </c>
      <c r="H42" s="52">
        <f t="shared" si="7"/>
        <v>895784.52144991397</v>
      </c>
      <c r="I42" s="52">
        <f t="shared" si="7"/>
        <v>887109.30557536299</v>
      </c>
      <c r="J42" s="52">
        <f t="shared" si="7"/>
        <v>956579.58428741223</v>
      </c>
      <c r="K42" s="53">
        <f>SUM(K37,K39:K40)</f>
        <v>1230615.5738152508</v>
      </c>
      <c r="L42" s="53">
        <f>SUM(L37,L39:L40)</f>
        <v>982268.04370003589</v>
      </c>
      <c r="M42" s="53">
        <f>SUM(M37,M39:M40)</f>
        <v>897937.87680793426</v>
      </c>
      <c r="N42" s="53">
        <f>SUM(N37,N39:N40)</f>
        <v>912072.40081297001</v>
      </c>
      <c r="O42" s="53">
        <f t="shared" ref="O42:Q42" si="8">SUM(O37,O39:O40)</f>
        <v>809761.34006640839</v>
      </c>
      <c r="P42" s="53">
        <f t="shared" si="8"/>
        <v>887398.8255845469</v>
      </c>
      <c r="Q42" s="54">
        <f t="shared" si="8"/>
        <v>854474.1293257135</v>
      </c>
    </row>
    <row r="44" spans="1:17">
      <c r="A44" s="6"/>
      <c r="B44" s="55"/>
      <c r="C44" s="55"/>
      <c r="D44" s="55"/>
      <c r="E44" s="55"/>
      <c r="F44" s="55"/>
      <c r="G44" s="55"/>
      <c r="H44" s="55"/>
      <c r="I44" s="55"/>
      <c r="J44" s="55"/>
      <c r="K44" s="55"/>
      <c r="L44" s="55"/>
      <c r="M44" s="55"/>
      <c r="N44" s="55"/>
      <c r="O44" s="6"/>
      <c r="Q44" s="56"/>
    </row>
    <row r="45" spans="1:17">
      <c r="A45" s="6"/>
      <c r="B45" s="3" t="s">
        <v>55</v>
      </c>
      <c r="C45" s="108"/>
      <c r="D45" s="108"/>
      <c r="E45" s="108"/>
      <c r="F45" s="108"/>
      <c r="G45" s="108"/>
      <c r="H45" s="108"/>
      <c r="I45" s="108"/>
      <c r="J45" s="108"/>
      <c r="K45" s="108"/>
      <c r="L45" s="108"/>
      <c r="M45" s="108"/>
      <c r="N45" s="108"/>
      <c r="O45" s="6"/>
    </row>
    <row r="46" spans="1:17">
      <c r="B46" s="4"/>
      <c r="C46" s="4"/>
      <c r="D46" s="4"/>
      <c r="E46" s="4"/>
      <c r="F46" s="4"/>
      <c r="G46" s="4"/>
      <c r="H46" s="4"/>
      <c r="I46" s="4"/>
      <c r="J46" s="4"/>
      <c r="K46" s="4"/>
      <c r="L46" s="4"/>
      <c r="M46" s="4"/>
      <c r="N46" s="4"/>
    </row>
    <row r="48" spans="1:17">
      <c r="B48" s="56"/>
      <c r="C48" s="56"/>
      <c r="D48" s="56"/>
      <c r="E48" s="56"/>
      <c r="F48" s="56"/>
      <c r="G48" s="56"/>
      <c r="H48" s="56"/>
      <c r="I48" s="56"/>
      <c r="J48" s="56"/>
      <c r="K48" s="56"/>
      <c r="L48" s="56"/>
      <c r="M48" s="56"/>
      <c r="N48" s="56"/>
    </row>
  </sheetData>
  <pageMargins left="0.3" right="0.35" top="1" bottom="1" header="0.5" footer="0.5"/>
  <pageSetup scale="5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J54"/>
  <sheetViews>
    <sheetView topLeftCell="A16" zoomScale="80" workbookViewId="0">
      <selection activeCell="A5" sqref="A5"/>
    </sheetView>
  </sheetViews>
  <sheetFormatPr defaultRowHeight="12.75"/>
  <cols>
    <col min="1" max="1" width="53" customWidth="1"/>
    <col min="2" max="4" width="14.140625" customWidth="1"/>
    <col min="5" max="6" width="11.140625" customWidth="1"/>
    <col min="7" max="7" width="14.140625" customWidth="1"/>
    <col min="9" max="9" width="13" bestFit="1" customWidth="1"/>
  </cols>
  <sheetData>
    <row r="1" spans="1:9">
      <c r="A1" s="1" t="s">
        <v>29</v>
      </c>
      <c r="E1" s="57"/>
      <c r="F1" s="6"/>
    </row>
    <row r="2" spans="1:9">
      <c r="A2" s="2" t="s">
        <v>1</v>
      </c>
      <c r="E2" s="57"/>
      <c r="F2" s="6"/>
    </row>
    <row r="3" spans="1:9">
      <c r="A3" s="2" t="s">
        <v>2</v>
      </c>
      <c r="E3" s="57"/>
      <c r="F3" s="6"/>
    </row>
    <row r="4" spans="1:9">
      <c r="A4" s="2" t="s">
        <v>3</v>
      </c>
      <c r="E4" s="57"/>
      <c r="F4" s="6"/>
    </row>
    <row r="5" spans="1:9">
      <c r="A5" s="1" t="s">
        <v>52</v>
      </c>
      <c r="B5" s="3"/>
      <c r="C5" s="3"/>
      <c r="D5" s="3"/>
      <c r="E5" s="3"/>
      <c r="F5" s="3"/>
      <c r="G5" s="3"/>
    </row>
    <row r="6" spans="1:9">
      <c r="A6" s="1"/>
      <c r="B6" s="3"/>
      <c r="C6" s="3"/>
      <c r="D6" s="3"/>
      <c r="E6" s="3"/>
      <c r="F6" s="3"/>
      <c r="G6" s="3"/>
    </row>
    <row r="7" spans="1:9">
      <c r="A7" s="1"/>
      <c r="B7" s="3"/>
      <c r="C7" s="3"/>
      <c r="D7" s="3"/>
      <c r="E7" s="3"/>
      <c r="F7" s="3"/>
      <c r="G7" s="3"/>
    </row>
    <row r="8" spans="1:9">
      <c r="A8" s="1"/>
      <c r="B8" s="3"/>
      <c r="C8" s="3"/>
      <c r="D8" s="3"/>
      <c r="E8" s="3"/>
      <c r="F8" s="3"/>
      <c r="G8" s="3"/>
    </row>
    <row r="9" spans="1:9">
      <c r="A9" s="1"/>
      <c r="B9" s="58" t="s">
        <v>5</v>
      </c>
      <c r="C9" s="59"/>
      <c r="D9" s="59"/>
      <c r="E9" s="59"/>
      <c r="F9" s="59"/>
      <c r="G9" s="60"/>
    </row>
    <row r="10" spans="1:9">
      <c r="A10" s="12"/>
      <c r="B10" s="61" t="s">
        <v>30</v>
      </c>
      <c r="C10" s="62"/>
      <c r="D10" s="62"/>
      <c r="E10" s="63"/>
      <c r="F10" s="63"/>
      <c r="G10" s="64"/>
    </row>
    <row r="11" spans="1:9" ht="25.5">
      <c r="A11" s="12"/>
      <c r="B11" s="65" t="s">
        <v>31</v>
      </c>
      <c r="C11" s="66"/>
      <c r="D11" s="66"/>
      <c r="E11" s="67"/>
      <c r="F11" s="67"/>
      <c r="G11" s="68" t="s">
        <v>4</v>
      </c>
    </row>
    <row r="12" spans="1:9" ht="25.5">
      <c r="A12" s="16"/>
      <c r="B12" s="69" t="s">
        <v>32</v>
      </c>
      <c r="C12" s="70" t="s">
        <v>33</v>
      </c>
      <c r="D12" s="70" t="s">
        <v>34</v>
      </c>
      <c r="E12" s="71" t="s">
        <v>35</v>
      </c>
      <c r="F12" s="71" t="s">
        <v>36</v>
      </c>
      <c r="G12" s="68" t="s">
        <v>34</v>
      </c>
    </row>
    <row r="13" spans="1:9">
      <c r="B13" s="72"/>
      <c r="C13" s="73"/>
      <c r="D13" s="73"/>
      <c r="E13" s="57"/>
      <c r="F13" s="6"/>
      <c r="G13" s="21"/>
    </row>
    <row r="14" spans="1:9">
      <c r="A14" t="s">
        <v>6</v>
      </c>
      <c r="B14" s="74">
        <v>363096513.20999992</v>
      </c>
      <c r="C14" s="75">
        <v>363088076.20999998</v>
      </c>
      <c r="D14" s="75">
        <f>(B14+C14)/2</f>
        <v>363092294.70999992</v>
      </c>
      <c r="E14" s="76" t="s">
        <v>37</v>
      </c>
      <c r="F14" s="77">
        <v>0.22019212721932863</v>
      </c>
      <c r="G14" s="25">
        <f>D14*F14</f>
        <v>79950064.749142259</v>
      </c>
      <c r="I14" s="56"/>
    </row>
    <row r="15" spans="1:9">
      <c r="A15" t="s">
        <v>7</v>
      </c>
      <c r="B15" s="74">
        <v>1993897.43</v>
      </c>
      <c r="C15" s="75">
        <v>1991413.3100200002</v>
      </c>
      <c r="D15" s="75">
        <f>(B15+C15)/2</f>
        <v>1992655.3700100002</v>
      </c>
      <c r="E15" s="76" t="s">
        <v>37</v>
      </c>
      <c r="F15" s="77">
        <v>0.22019212721932863</v>
      </c>
      <c r="G15" s="25">
        <f>D15*F15</f>
        <v>438767.02473752032</v>
      </c>
    </row>
    <row r="16" spans="1:9">
      <c r="A16" t="s">
        <v>8</v>
      </c>
      <c r="B16" s="74">
        <v>-1E-3</v>
      </c>
      <c r="C16" s="78">
        <v>0</v>
      </c>
      <c r="D16" s="75">
        <f>(B16+C16)/2</f>
        <v>-5.0000000000000001E-4</v>
      </c>
      <c r="E16" s="76" t="s">
        <v>37</v>
      </c>
      <c r="F16" s="77">
        <v>0.22019212721932863</v>
      </c>
      <c r="G16" s="25">
        <f>D16*F16</f>
        <v>-1.1009606360966431E-4</v>
      </c>
    </row>
    <row r="17" spans="1:10">
      <c r="A17" t="s">
        <v>9</v>
      </c>
      <c r="B17" s="74">
        <v>-51535994.240000024</v>
      </c>
      <c r="C17" s="75">
        <v>-52288063.490000017</v>
      </c>
      <c r="D17" s="75">
        <f>(B17+C17)/2</f>
        <v>-51912028.865000024</v>
      </c>
      <c r="E17" s="76" t="s">
        <v>37</v>
      </c>
      <c r="F17" s="77">
        <v>0.22019212721932863</v>
      </c>
      <c r="G17" s="25">
        <f>D17*F17</f>
        <v>-11430620.064055545</v>
      </c>
      <c r="I17" s="56"/>
      <c r="J17" s="56"/>
    </row>
    <row r="18" spans="1:10">
      <c r="A18" t="s">
        <v>10</v>
      </c>
      <c r="B18" s="74">
        <v>-1764101</v>
      </c>
      <c r="C18" s="79">
        <v>-1764101</v>
      </c>
      <c r="D18" s="75">
        <f>(B18+C18)/2</f>
        <v>-1764101</v>
      </c>
      <c r="E18" s="76" t="s">
        <v>37</v>
      </c>
      <c r="F18" s="77">
        <v>0.22019212721932863</v>
      </c>
      <c r="G18" s="25">
        <f>D18*F18</f>
        <v>-388441.15181974485</v>
      </c>
      <c r="I18" s="56"/>
    </row>
    <row r="19" spans="1:10">
      <c r="A19" t="s">
        <v>11</v>
      </c>
      <c r="B19" s="80">
        <f>SUM(B14:B18)</f>
        <v>311790315.39899993</v>
      </c>
      <c r="C19" s="81">
        <f>SUM(C14:C18)</f>
        <v>311027325.03002</v>
      </c>
      <c r="D19" s="81">
        <f>SUM(D14:D18)</f>
        <v>311408820.2145099</v>
      </c>
      <c r="E19" s="82"/>
      <c r="F19" s="78"/>
      <c r="G19" s="29">
        <f>SUM(G14:G18)</f>
        <v>68569770.557894394</v>
      </c>
      <c r="I19" s="56"/>
    </row>
    <row r="20" spans="1:10">
      <c r="B20" s="74"/>
      <c r="C20" s="75"/>
      <c r="D20" s="75"/>
      <c r="E20" s="82"/>
      <c r="F20" s="78"/>
      <c r="G20" s="25"/>
      <c r="I20" s="56"/>
    </row>
    <row r="21" spans="1:10">
      <c r="B21" s="83"/>
      <c r="C21" s="84"/>
      <c r="D21" s="84">
        <v>8.8502243589743592E-3</v>
      </c>
      <c r="E21" s="85"/>
      <c r="F21" s="6"/>
      <c r="G21" s="33">
        <v>8.8502243589743592E-3</v>
      </c>
    </row>
    <row r="22" spans="1:10">
      <c r="A22" t="s">
        <v>12</v>
      </c>
      <c r="B22" s="74"/>
      <c r="C22" s="75"/>
      <c r="D22" s="81">
        <f>D21*D19</f>
        <v>2756037.9262619223</v>
      </c>
      <c r="E22" s="82"/>
      <c r="F22" s="78"/>
      <c r="G22" s="29">
        <f>G21*G19</f>
        <v>606857.85368075978</v>
      </c>
    </row>
    <row r="23" spans="1:10">
      <c r="B23" s="74"/>
      <c r="C23" s="75"/>
      <c r="D23" s="75"/>
      <c r="E23" s="82"/>
      <c r="F23" s="78"/>
      <c r="G23" s="25"/>
    </row>
    <row r="24" spans="1:10">
      <c r="A24" t="s">
        <v>13</v>
      </c>
      <c r="B24" s="74"/>
      <c r="C24" s="75"/>
      <c r="D24" s="86"/>
      <c r="E24" s="76"/>
      <c r="F24" s="77"/>
      <c r="G24" s="37"/>
    </row>
    <row r="25" spans="1:10">
      <c r="A25" s="87" t="s">
        <v>14</v>
      </c>
      <c r="B25" s="74"/>
      <c r="C25" s="75"/>
      <c r="D25" s="79">
        <v>2265.8999999999996</v>
      </c>
      <c r="E25" s="76" t="s">
        <v>37</v>
      </c>
      <c r="F25" s="77">
        <v>0.22019212721932863</v>
      </c>
      <c r="G25" s="25">
        <f t="shared" ref="G25:G32" si="0">D25*F25</f>
        <v>498.93334106627663</v>
      </c>
    </row>
    <row r="26" spans="1:10">
      <c r="A26" s="40" t="s">
        <v>15</v>
      </c>
      <c r="B26" s="74"/>
      <c r="C26" s="6"/>
      <c r="D26" s="75">
        <v>-88351.290000000008</v>
      </c>
      <c r="E26" s="76" t="s">
        <v>37</v>
      </c>
      <c r="F26" s="77">
        <v>0.22019212721932863</v>
      </c>
      <c r="G26" s="25">
        <f t="shared" si="0"/>
        <v>-19454.258487671799</v>
      </c>
    </row>
    <row r="27" spans="1:10">
      <c r="A27" s="40" t="s">
        <v>16</v>
      </c>
      <c r="B27" s="74"/>
      <c r="C27" s="6"/>
      <c r="D27" s="75">
        <v>298.87</v>
      </c>
      <c r="E27" s="76" t="s">
        <v>37</v>
      </c>
      <c r="F27" s="77">
        <v>0.22019212721932863</v>
      </c>
      <c r="G27" s="25">
        <f t="shared" si="0"/>
        <v>65.808821062040749</v>
      </c>
    </row>
    <row r="28" spans="1:10">
      <c r="A28" s="40" t="s">
        <v>17</v>
      </c>
      <c r="B28" s="74"/>
      <c r="C28" s="6"/>
      <c r="D28" s="75">
        <v>0</v>
      </c>
      <c r="E28" s="76" t="s">
        <v>37</v>
      </c>
      <c r="F28" s="77">
        <v>0.22019212721932863</v>
      </c>
      <c r="G28" s="25">
        <f t="shared" si="0"/>
        <v>0</v>
      </c>
    </row>
    <row r="29" spans="1:10">
      <c r="A29" s="40" t="s">
        <v>18</v>
      </c>
      <c r="B29" s="74"/>
      <c r="C29" s="6"/>
      <c r="D29" s="75">
        <v>745</v>
      </c>
      <c r="E29" s="76" t="s">
        <v>37</v>
      </c>
      <c r="F29" s="77">
        <v>0.22019212721932863</v>
      </c>
      <c r="G29" s="25">
        <f t="shared" si="0"/>
        <v>164.04313477839983</v>
      </c>
    </row>
    <row r="30" spans="1:10">
      <c r="A30" s="40" t="s">
        <v>19</v>
      </c>
      <c r="B30" s="74"/>
      <c r="C30" s="6"/>
      <c r="D30" s="75">
        <v>73725.219999999987</v>
      </c>
      <c r="E30" s="76" t="s">
        <v>37</v>
      </c>
      <c r="F30" s="77">
        <v>0.22019212721932863</v>
      </c>
      <c r="G30" s="25">
        <f t="shared" si="0"/>
        <v>16233.713021512989</v>
      </c>
    </row>
    <row r="31" spans="1:10">
      <c r="A31" s="40" t="s">
        <v>20</v>
      </c>
      <c r="B31" s="74"/>
      <c r="C31" s="6"/>
      <c r="D31" s="75">
        <v>13960.07</v>
      </c>
      <c r="E31" s="76" t="s">
        <v>37</v>
      </c>
      <c r="F31" s="77">
        <v>0.22019212721932863</v>
      </c>
      <c r="G31" s="25">
        <f t="shared" si="0"/>
        <v>3073.897509430733</v>
      </c>
    </row>
    <row r="32" spans="1:10">
      <c r="A32" s="40" t="s">
        <v>21</v>
      </c>
      <c r="B32" s="74"/>
      <c r="C32" s="6"/>
      <c r="D32" s="88">
        <v>0</v>
      </c>
      <c r="E32" s="76" t="s">
        <v>38</v>
      </c>
      <c r="F32" s="77">
        <v>7.272507765308818E-2</v>
      </c>
      <c r="G32" s="89">
        <f t="shared" si="0"/>
        <v>0</v>
      </c>
    </row>
    <row r="33" spans="1:7">
      <c r="A33" t="s">
        <v>22</v>
      </c>
      <c r="B33" s="74"/>
      <c r="C33" s="6"/>
      <c r="D33" s="75">
        <f>SUM(D25:D32)</f>
        <v>2643.7699999999677</v>
      </c>
      <c r="E33" s="76"/>
      <c r="F33" s="77"/>
      <c r="G33" s="25">
        <f>SUM(G25:G32)</f>
        <v>582.13734017863999</v>
      </c>
    </row>
    <row r="34" spans="1:7">
      <c r="B34" s="74"/>
      <c r="C34" s="6"/>
      <c r="D34" s="75"/>
      <c r="E34" s="76"/>
      <c r="F34" s="77"/>
      <c r="G34" s="25"/>
    </row>
    <row r="35" spans="1:7">
      <c r="A35" t="s">
        <v>23</v>
      </c>
      <c r="B35" s="90"/>
      <c r="C35" s="6"/>
      <c r="D35" s="79">
        <v>690618.67999999993</v>
      </c>
      <c r="E35" s="76" t="s">
        <v>37</v>
      </c>
      <c r="F35" s="77">
        <v>0.22019212721932863</v>
      </c>
      <c r="G35" s="25">
        <f>D35*F35</f>
        <v>152068.79624660479</v>
      </c>
    </row>
    <row r="36" spans="1:7">
      <c r="A36" t="s">
        <v>24</v>
      </c>
      <c r="B36" s="74"/>
      <c r="C36" s="6"/>
      <c r="D36" s="75">
        <v>201629.78681018788</v>
      </c>
      <c r="E36" s="76" t="s">
        <v>39</v>
      </c>
      <c r="F36" s="77">
        <v>7.272507765308818E-2</v>
      </c>
      <c r="G36" s="25">
        <f>D36*F36</f>
        <v>14663.541902946528</v>
      </c>
    </row>
    <row r="37" spans="1:7">
      <c r="A37" t="s">
        <v>25</v>
      </c>
      <c r="B37" s="74"/>
      <c r="C37" s="6"/>
      <c r="D37" s="81">
        <f>D22+D33+D35+D36</f>
        <v>3650930.1630721106</v>
      </c>
      <c r="E37" s="76"/>
      <c r="F37" s="77"/>
      <c r="G37" s="29">
        <f>G22+G33+G35+G36</f>
        <v>774172.32917048968</v>
      </c>
    </row>
    <row r="38" spans="1:7">
      <c r="A38" s="2"/>
      <c r="B38" s="91"/>
      <c r="C38" s="6"/>
      <c r="D38" s="92"/>
      <c r="E38" s="93"/>
      <c r="F38" s="94"/>
      <c r="G38" s="44"/>
    </row>
    <row r="39" spans="1:7">
      <c r="A39" s="2" t="s">
        <v>26</v>
      </c>
      <c r="B39" s="91"/>
      <c r="C39" s="6"/>
      <c r="D39" s="92">
        <v>147900.76378409378</v>
      </c>
      <c r="E39" s="93"/>
      <c r="F39" s="94"/>
      <c r="G39" s="44">
        <v>31362.056700771998</v>
      </c>
    </row>
    <row r="40" spans="1:7">
      <c r="A40" t="s">
        <v>27</v>
      </c>
      <c r="B40" s="91"/>
      <c r="C40" s="6"/>
      <c r="D40" s="92">
        <v>19933.952671132702</v>
      </c>
      <c r="E40" s="82"/>
      <c r="F40" s="78"/>
      <c r="G40" s="44">
        <v>4226.9541951466517</v>
      </c>
    </row>
    <row r="41" spans="1:7">
      <c r="A41" s="1"/>
      <c r="B41" s="95"/>
      <c r="C41" s="6"/>
      <c r="D41" s="96"/>
      <c r="E41" s="82"/>
      <c r="F41" s="97"/>
      <c r="G41" s="48"/>
    </row>
    <row r="42" spans="1:7">
      <c r="A42" s="1" t="s">
        <v>28</v>
      </c>
      <c r="B42" s="98"/>
      <c r="C42" s="99"/>
      <c r="D42" s="100">
        <f>SUM(D37,D39:D40)</f>
        <v>3818764.8795273369</v>
      </c>
      <c r="E42" s="101"/>
      <c r="F42" s="102"/>
      <c r="G42" s="103">
        <f>SUM(G37,G39:G40)</f>
        <v>809761.34006640839</v>
      </c>
    </row>
    <row r="45" spans="1:7" s="104" customFormat="1" ht="27" customHeight="1">
      <c r="A45" s="104" t="s">
        <v>40</v>
      </c>
      <c r="B45" s="105"/>
      <c r="C45" s="105"/>
      <c r="D45" s="105"/>
      <c r="E45" s="106"/>
      <c r="F45" s="107"/>
      <c r="G45" s="105"/>
    </row>
    <row r="46" spans="1:7" s="104" customFormat="1" ht="27" customHeight="1">
      <c r="A46" s="109" t="s">
        <v>41</v>
      </c>
      <c r="B46" s="109"/>
      <c r="C46" s="109"/>
      <c r="D46" s="109"/>
      <c r="E46" s="109"/>
      <c r="F46" s="109"/>
      <c r="G46" s="109"/>
    </row>
    <row r="47" spans="1:7" s="104" customFormat="1" ht="27" customHeight="1">
      <c r="A47" s="109" t="s">
        <v>42</v>
      </c>
      <c r="B47" s="109"/>
      <c r="C47" s="109"/>
      <c r="D47" s="109"/>
      <c r="E47" s="109"/>
      <c r="F47" s="109"/>
      <c r="G47" s="109"/>
    </row>
    <row r="48" spans="1:7" s="104" customFormat="1" ht="27" customHeight="1">
      <c r="A48" s="109" t="s">
        <v>43</v>
      </c>
      <c r="B48" s="109"/>
      <c r="C48" s="109"/>
      <c r="D48" s="109"/>
      <c r="E48" s="109"/>
      <c r="F48" s="109"/>
      <c r="G48" s="109"/>
    </row>
    <row r="49" spans="1:7" s="104" customFormat="1" ht="27" customHeight="1">
      <c r="A49" s="109" t="s">
        <v>44</v>
      </c>
      <c r="B49" s="109"/>
      <c r="C49" s="109"/>
      <c r="D49" s="109"/>
      <c r="E49" s="109"/>
      <c r="F49" s="109"/>
      <c r="G49" s="109"/>
    </row>
    <row r="50" spans="1:7" s="104" customFormat="1" ht="27" customHeight="1">
      <c r="A50" s="109" t="s">
        <v>45</v>
      </c>
      <c r="B50" s="109"/>
      <c r="C50" s="109"/>
      <c r="D50" s="109"/>
      <c r="E50" s="109"/>
      <c r="F50" s="109"/>
      <c r="G50" s="109"/>
    </row>
    <row r="51" spans="1:7" s="104" customFormat="1" ht="27" customHeight="1">
      <c r="A51" s="110" t="s">
        <v>46</v>
      </c>
      <c r="B51" s="109"/>
      <c r="C51" s="109"/>
      <c r="D51" s="109"/>
      <c r="E51" s="109"/>
      <c r="F51" s="109"/>
      <c r="G51" s="109"/>
    </row>
    <row r="52" spans="1:7" s="104" customFormat="1" ht="27" customHeight="1">
      <c r="A52" s="109" t="s">
        <v>47</v>
      </c>
      <c r="B52" s="109"/>
      <c r="C52" s="109"/>
      <c r="D52" s="109"/>
      <c r="E52" s="109"/>
      <c r="F52" s="109"/>
      <c r="G52" s="109"/>
    </row>
    <row r="53" spans="1:7" s="104" customFormat="1" ht="27" customHeight="1">
      <c r="A53" s="109" t="s">
        <v>48</v>
      </c>
      <c r="B53" s="109"/>
      <c r="C53" s="109"/>
      <c r="D53" s="109"/>
      <c r="E53" s="109"/>
      <c r="F53" s="109"/>
      <c r="G53" s="109"/>
    </row>
    <row r="54" spans="1:7" ht="27" customHeight="1">
      <c r="A54" s="109" t="s">
        <v>49</v>
      </c>
      <c r="B54" s="109"/>
      <c r="C54" s="109"/>
      <c r="D54" s="109"/>
      <c r="E54" s="109"/>
      <c r="F54" s="109"/>
      <c r="G54" s="109"/>
    </row>
  </sheetData>
  <mergeCells count="9">
    <mergeCell ref="A52:G52"/>
    <mergeCell ref="A53:G53"/>
    <mergeCell ref="A54:G54"/>
    <mergeCell ref="A46:G46"/>
    <mergeCell ref="A47:G47"/>
    <mergeCell ref="A48:G48"/>
    <mergeCell ref="A49:G49"/>
    <mergeCell ref="A50:G50"/>
    <mergeCell ref="A51:G51"/>
  </mergeCells>
  <pageMargins left="0.75" right="0.75" top="1" bottom="1" header="0.5" footer="0.5"/>
  <pageSetup scale="69"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H54"/>
  <sheetViews>
    <sheetView zoomScale="80" workbookViewId="0"/>
  </sheetViews>
  <sheetFormatPr defaultRowHeight="12.75"/>
  <cols>
    <col min="1" max="1" width="53" customWidth="1"/>
    <col min="2" max="4" width="14.140625" customWidth="1"/>
    <col min="5" max="6" width="11.140625" customWidth="1"/>
    <col min="7" max="7" width="14.140625" customWidth="1"/>
    <col min="8" max="8" width="13" bestFit="1" customWidth="1"/>
  </cols>
  <sheetData>
    <row r="1" spans="1:7">
      <c r="A1" s="1" t="s">
        <v>29</v>
      </c>
      <c r="E1" s="57"/>
      <c r="F1" s="6"/>
    </row>
    <row r="2" spans="1:7">
      <c r="A2" s="2" t="s">
        <v>1</v>
      </c>
      <c r="E2" s="57"/>
      <c r="F2" s="6"/>
    </row>
    <row r="3" spans="1:7">
      <c r="A3" s="2" t="s">
        <v>2</v>
      </c>
      <c r="E3" s="57"/>
      <c r="F3" s="6"/>
    </row>
    <row r="4" spans="1:7">
      <c r="A4" s="2" t="s">
        <v>3</v>
      </c>
      <c r="E4" s="57"/>
      <c r="F4" s="6"/>
    </row>
    <row r="5" spans="1:7">
      <c r="A5" s="1" t="s">
        <v>53</v>
      </c>
      <c r="B5" s="3"/>
      <c r="C5" s="3"/>
      <c r="D5" s="3"/>
      <c r="E5" s="3"/>
      <c r="F5" s="3"/>
      <c r="G5" s="3"/>
    </row>
    <row r="6" spans="1:7">
      <c r="A6" s="1"/>
      <c r="B6" s="3"/>
      <c r="C6" s="3"/>
      <c r="D6" s="3"/>
      <c r="E6" s="3"/>
      <c r="F6" s="3"/>
      <c r="G6" s="3"/>
    </row>
    <row r="7" spans="1:7">
      <c r="A7" s="1"/>
      <c r="B7" s="3"/>
      <c r="C7" s="3"/>
      <c r="D7" s="3"/>
      <c r="E7" s="3"/>
      <c r="F7" s="3"/>
      <c r="G7" s="3"/>
    </row>
    <row r="8" spans="1:7">
      <c r="A8" s="1"/>
      <c r="B8" s="3"/>
      <c r="C8" s="3"/>
      <c r="D8" s="3"/>
      <c r="E8" s="3"/>
      <c r="F8" s="3"/>
      <c r="G8" s="3"/>
    </row>
    <row r="9" spans="1:7">
      <c r="A9" s="1"/>
      <c r="B9" s="58" t="s">
        <v>5</v>
      </c>
      <c r="C9" s="59"/>
      <c r="D9" s="59"/>
      <c r="E9" s="59"/>
      <c r="F9" s="59"/>
      <c r="G9" s="60"/>
    </row>
    <row r="10" spans="1:7">
      <c r="A10" s="12"/>
      <c r="B10" s="61" t="s">
        <v>50</v>
      </c>
      <c r="C10" s="62"/>
      <c r="D10" s="62"/>
      <c r="E10" s="63"/>
      <c r="F10" s="63"/>
      <c r="G10" s="64"/>
    </row>
    <row r="11" spans="1:7" ht="25.5">
      <c r="A11" s="12"/>
      <c r="B11" s="65" t="s">
        <v>31</v>
      </c>
      <c r="C11" s="66"/>
      <c r="D11" s="66"/>
      <c r="E11" s="67"/>
      <c r="F11" s="67"/>
      <c r="G11" s="68" t="s">
        <v>4</v>
      </c>
    </row>
    <row r="12" spans="1:7" ht="25.5">
      <c r="A12" s="16"/>
      <c r="B12" s="69" t="s">
        <v>32</v>
      </c>
      <c r="C12" s="70" t="s">
        <v>33</v>
      </c>
      <c r="D12" s="70" t="s">
        <v>34</v>
      </c>
      <c r="E12" s="71" t="s">
        <v>35</v>
      </c>
      <c r="F12" s="71" t="s">
        <v>36</v>
      </c>
      <c r="G12" s="68" t="s">
        <v>34</v>
      </c>
    </row>
    <row r="13" spans="1:7">
      <c r="B13" s="72"/>
      <c r="C13" s="73"/>
      <c r="D13" s="73"/>
      <c r="E13" s="57"/>
      <c r="F13" s="6"/>
      <c r="G13" s="21"/>
    </row>
    <row r="14" spans="1:7">
      <c r="A14" t="s">
        <v>6</v>
      </c>
      <c r="B14" s="74">
        <f>+'Oct 2009'!C14</f>
        <v>363088076.20999998</v>
      </c>
      <c r="C14" s="75">
        <v>363097973.39999998</v>
      </c>
      <c r="D14" s="75">
        <f>(B14+C14)/2</f>
        <v>363093024.80499995</v>
      </c>
      <c r="E14" s="76" t="s">
        <v>37</v>
      </c>
      <c r="F14" s="77">
        <v>0.22019212721932863</v>
      </c>
      <c r="G14" s="25">
        <f>D14*F14</f>
        <v>79950225.510313392</v>
      </c>
    </row>
    <row r="15" spans="1:7">
      <c r="A15" t="s">
        <v>7</v>
      </c>
      <c r="B15" s="74">
        <f>+'Oct 2009'!C15</f>
        <v>1991413.3100200002</v>
      </c>
      <c r="C15" s="75">
        <v>1974651.4</v>
      </c>
      <c r="D15" s="75">
        <f>(B15+C15)/2</f>
        <v>1983032.3550100001</v>
      </c>
      <c r="E15" s="76" t="s">
        <v>37</v>
      </c>
      <c r="F15" s="77">
        <v>0.22019212721932863</v>
      </c>
      <c r="G15" s="25">
        <f>D15*F15</f>
        <v>436648.11259440676</v>
      </c>
    </row>
    <row r="16" spans="1:7">
      <c r="A16" t="s">
        <v>8</v>
      </c>
      <c r="B16" s="74">
        <f>+'Oct 2009'!C16</f>
        <v>0</v>
      </c>
      <c r="C16" s="78">
        <v>0</v>
      </c>
      <c r="D16" s="75">
        <f>(B16+C16)/2</f>
        <v>0</v>
      </c>
      <c r="E16" s="76" t="s">
        <v>37</v>
      </c>
      <c r="F16" s="77">
        <v>0.22019212721932863</v>
      </c>
      <c r="G16" s="25">
        <f>D16*F16</f>
        <v>0</v>
      </c>
    </row>
    <row r="17" spans="1:8">
      <c r="A17" t="s">
        <v>9</v>
      </c>
      <c r="B17" s="74">
        <f>+'Oct 2009'!C17</f>
        <v>-52288063.490000017</v>
      </c>
      <c r="C17" s="75">
        <v>-53048691.580000013</v>
      </c>
      <c r="D17" s="75">
        <f>(B17+C17)/2</f>
        <v>-52668377.535000011</v>
      </c>
      <c r="E17" s="76" t="s">
        <v>37</v>
      </c>
      <c r="F17" s="77">
        <v>0.22019212721932863</v>
      </c>
      <c r="G17" s="25">
        <f>D17*F17</f>
        <v>-11597162.086622352</v>
      </c>
      <c r="H17" s="56"/>
    </row>
    <row r="18" spans="1:8">
      <c r="A18" t="s">
        <v>10</v>
      </c>
      <c r="B18" s="74">
        <f>+'Oct 2009'!C18</f>
        <v>-1764101</v>
      </c>
      <c r="C18" s="79">
        <v>-1764101</v>
      </c>
      <c r="D18" s="75">
        <f>(B18+C18)/2</f>
        <v>-1764101</v>
      </c>
      <c r="E18" s="76" t="s">
        <v>37</v>
      </c>
      <c r="F18" s="77">
        <v>0.22019212721932863</v>
      </c>
      <c r="G18" s="25">
        <f>D18*F18</f>
        <v>-388441.15181974485</v>
      </c>
    </row>
    <row r="19" spans="1:8">
      <c r="A19" t="s">
        <v>11</v>
      </c>
      <c r="B19" s="80">
        <f>SUM(B14:B18)</f>
        <v>311027325.03002</v>
      </c>
      <c r="C19" s="81">
        <f>SUM(C14:C18)</f>
        <v>310259832.21999991</v>
      </c>
      <c r="D19" s="81">
        <f>SUM(D14:D18)</f>
        <v>310643578.62500989</v>
      </c>
      <c r="E19" s="82"/>
      <c r="F19" s="78"/>
      <c r="G19" s="29">
        <f>SUM(G14:G18)</f>
        <v>68401270.384465694</v>
      </c>
    </row>
    <row r="20" spans="1:8">
      <c r="B20" s="74"/>
      <c r="C20" s="75"/>
      <c r="D20" s="75"/>
      <c r="E20" s="82"/>
      <c r="F20" s="78"/>
      <c r="G20" s="25"/>
    </row>
    <row r="21" spans="1:8">
      <c r="B21" s="83"/>
      <c r="C21" s="84"/>
      <c r="D21" s="84">
        <v>8.8502243589743592E-3</v>
      </c>
      <c r="E21" s="85"/>
      <c r="F21" s="6"/>
      <c r="G21" s="33">
        <v>8.8502243589743592E-3</v>
      </c>
    </row>
    <row r="22" spans="1:8">
      <c r="A22" t="s">
        <v>12</v>
      </c>
      <c r="B22" s="74"/>
      <c r="C22" s="75"/>
      <c r="D22" s="81">
        <f>D21*D19</f>
        <v>2749265.3665060289</v>
      </c>
      <c r="E22" s="82"/>
      <c r="F22" s="78"/>
      <c r="G22" s="29">
        <f>G21*G19</f>
        <v>605366.58934138971</v>
      </c>
    </row>
    <row r="23" spans="1:8">
      <c r="B23" s="74"/>
      <c r="C23" s="75"/>
      <c r="D23" s="75"/>
      <c r="E23" s="82"/>
      <c r="F23" s="78"/>
      <c r="G23" s="25"/>
    </row>
    <row r="24" spans="1:8">
      <c r="A24" t="s">
        <v>13</v>
      </c>
      <c r="B24" s="74"/>
      <c r="C24" s="75"/>
      <c r="D24" s="86"/>
      <c r="E24" s="76"/>
      <c r="F24" s="77"/>
      <c r="G24" s="37"/>
    </row>
    <row r="25" spans="1:8">
      <c r="A25" s="87" t="s">
        <v>14</v>
      </c>
      <c r="B25" s="74"/>
      <c r="C25" s="75"/>
      <c r="D25" s="79">
        <v>2701.77</v>
      </c>
      <c r="E25" s="76" t="s">
        <v>37</v>
      </c>
      <c r="F25" s="77">
        <v>0.22019212721932863</v>
      </c>
      <c r="G25" s="25">
        <f t="shared" ref="G25:G32" si="0">D25*F25</f>
        <v>594.90848355736546</v>
      </c>
    </row>
    <row r="26" spans="1:8">
      <c r="A26" s="40" t="s">
        <v>15</v>
      </c>
      <c r="B26" s="74"/>
      <c r="C26" s="6"/>
      <c r="D26" s="75">
        <v>184504.34000000003</v>
      </c>
      <c r="E26" s="76" t="s">
        <v>37</v>
      </c>
      <c r="F26" s="77">
        <v>0.22019212721932863</v>
      </c>
      <c r="G26" s="25">
        <f t="shared" si="0"/>
        <v>40626.403105798272</v>
      </c>
    </row>
    <row r="27" spans="1:8">
      <c r="A27" s="40" t="s">
        <v>16</v>
      </c>
      <c r="B27" s="74"/>
      <c r="C27" s="6"/>
      <c r="D27" s="75">
        <v>36977.130000000005</v>
      </c>
      <c r="E27" s="76" t="s">
        <v>37</v>
      </c>
      <c r="F27" s="77">
        <v>0.22019212721932863</v>
      </c>
      <c r="G27" s="25">
        <f t="shared" si="0"/>
        <v>8142.0729131656544</v>
      </c>
    </row>
    <row r="28" spans="1:8">
      <c r="A28" s="40" t="s">
        <v>17</v>
      </c>
      <c r="B28" s="74"/>
      <c r="C28" s="6"/>
      <c r="D28" s="75">
        <v>0</v>
      </c>
      <c r="E28" s="76" t="s">
        <v>37</v>
      </c>
      <c r="F28" s="77">
        <v>0.22019212721932863</v>
      </c>
      <c r="G28" s="25">
        <f t="shared" si="0"/>
        <v>0</v>
      </c>
    </row>
    <row r="29" spans="1:8">
      <c r="A29" s="40" t="s">
        <v>18</v>
      </c>
      <c r="B29" s="74"/>
      <c r="C29" s="6"/>
      <c r="D29" s="75">
        <v>0</v>
      </c>
      <c r="E29" s="76" t="s">
        <v>37</v>
      </c>
      <c r="F29" s="77">
        <v>0.22019212721932863</v>
      </c>
      <c r="G29" s="25">
        <f t="shared" si="0"/>
        <v>0</v>
      </c>
    </row>
    <row r="30" spans="1:8">
      <c r="A30" s="40" t="s">
        <v>19</v>
      </c>
      <c r="B30" s="74"/>
      <c r="C30" s="6"/>
      <c r="D30" s="75">
        <v>77306.439999999988</v>
      </c>
      <c r="E30" s="76" t="s">
        <v>37</v>
      </c>
      <c r="F30" s="77">
        <v>0.22019212721932863</v>
      </c>
      <c r="G30" s="25">
        <f t="shared" si="0"/>
        <v>17022.269471353393</v>
      </c>
    </row>
    <row r="31" spans="1:8">
      <c r="A31" s="40" t="s">
        <v>20</v>
      </c>
      <c r="B31" s="74"/>
      <c r="C31" s="6"/>
      <c r="D31" s="75">
        <v>12198.6</v>
      </c>
      <c r="E31" s="76" t="s">
        <v>37</v>
      </c>
      <c r="F31" s="77">
        <v>0.22019212721932863</v>
      </c>
      <c r="G31" s="25">
        <f t="shared" si="0"/>
        <v>2686.0356830977021</v>
      </c>
    </row>
    <row r="32" spans="1:8">
      <c r="A32" s="40" t="s">
        <v>21</v>
      </c>
      <c r="B32" s="74"/>
      <c r="C32" s="6"/>
      <c r="D32" s="88">
        <v>0</v>
      </c>
      <c r="E32" s="76" t="s">
        <v>38</v>
      </c>
      <c r="F32" s="77">
        <v>7.272507765308818E-2</v>
      </c>
      <c r="G32" s="89">
        <f t="shared" si="0"/>
        <v>0</v>
      </c>
    </row>
    <row r="33" spans="1:7">
      <c r="A33" t="s">
        <v>22</v>
      </c>
      <c r="B33" s="74"/>
      <c r="C33" s="6"/>
      <c r="D33" s="75">
        <f>SUM(D25:D32)</f>
        <v>313688.27999999997</v>
      </c>
      <c r="E33" s="76"/>
      <c r="F33" s="77"/>
      <c r="G33" s="25">
        <f>SUM(G25:G32)</f>
        <v>69071.68965697239</v>
      </c>
    </row>
    <row r="34" spans="1:7">
      <c r="B34" s="74"/>
      <c r="C34" s="6"/>
      <c r="D34" s="75"/>
      <c r="E34" s="76"/>
      <c r="F34" s="77"/>
      <c r="G34" s="25"/>
    </row>
    <row r="35" spans="1:7">
      <c r="A35" t="s">
        <v>23</v>
      </c>
      <c r="B35" s="90"/>
      <c r="C35" s="6"/>
      <c r="D35" s="79">
        <v>723601.85999999987</v>
      </c>
      <c r="E35" s="76" t="s">
        <v>37</v>
      </c>
      <c r="F35" s="77">
        <v>0.22019212721932863</v>
      </c>
      <c r="G35" s="25">
        <f>D35*F35</f>
        <v>159331.4328132628</v>
      </c>
    </row>
    <row r="36" spans="1:7">
      <c r="A36" t="s">
        <v>24</v>
      </c>
      <c r="B36" s="74"/>
      <c r="C36" s="6"/>
      <c r="D36" s="75">
        <v>201140.18245891793</v>
      </c>
      <c r="E36" s="76" t="s">
        <v>39</v>
      </c>
      <c r="F36" s="77">
        <v>7.272507765308818E-2</v>
      </c>
      <c r="G36" s="25">
        <f>D36*F36</f>
        <v>14627.935388481132</v>
      </c>
    </row>
    <row r="37" spans="1:7">
      <c r="A37" t="s">
        <v>25</v>
      </c>
      <c r="B37" s="74"/>
      <c r="C37" s="6"/>
      <c r="D37" s="81">
        <f>D22+D33+D35+D36</f>
        <v>3987695.6889649467</v>
      </c>
      <c r="E37" s="76"/>
      <c r="F37" s="77"/>
      <c r="G37" s="29">
        <f>G22+G33+G35+G36</f>
        <v>848397.64720010606</v>
      </c>
    </row>
    <row r="38" spans="1:7">
      <c r="A38" s="2"/>
      <c r="B38" s="91"/>
      <c r="C38" s="6"/>
      <c r="D38" s="92"/>
      <c r="E38" s="93"/>
      <c r="F38" s="94"/>
      <c r="G38" s="44"/>
    </row>
    <row r="39" spans="1:7">
      <c r="A39" s="2" t="s">
        <v>26</v>
      </c>
      <c r="B39" s="91"/>
      <c r="C39" s="6"/>
      <c r="D39" s="92">
        <v>161543.28124429935</v>
      </c>
      <c r="E39" s="93"/>
      <c r="F39" s="94"/>
      <c r="G39" s="44">
        <v>34368.956514889505</v>
      </c>
    </row>
    <row r="40" spans="1:7">
      <c r="A40" t="s">
        <v>27</v>
      </c>
      <c r="B40" s="91"/>
      <c r="C40" s="6"/>
      <c r="D40" s="92">
        <v>21772.680818364126</v>
      </c>
      <c r="E40" s="82"/>
      <c r="F40" s="78"/>
      <c r="G40" s="44">
        <v>4632.2218695513347</v>
      </c>
    </row>
    <row r="41" spans="1:7">
      <c r="A41" s="1"/>
      <c r="B41" s="95"/>
      <c r="C41" s="6"/>
      <c r="D41" s="96"/>
      <c r="E41" s="82"/>
      <c r="F41" s="97"/>
      <c r="G41" s="48"/>
    </row>
    <row r="42" spans="1:7">
      <c r="A42" s="1" t="s">
        <v>28</v>
      </c>
      <c r="B42" s="98"/>
      <c r="C42" s="99"/>
      <c r="D42" s="100">
        <f>SUM(D37,D39:D40)</f>
        <v>4171011.6510276101</v>
      </c>
      <c r="E42" s="101"/>
      <c r="F42" s="102"/>
      <c r="G42" s="103">
        <f>SUM(G37,G39:G40)</f>
        <v>887398.8255845469</v>
      </c>
    </row>
    <row r="45" spans="1:7" s="104" customFormat="1" ht="27" customHeight="1">
      <c r="A45" s="104" t="s">
        <v>40</v>
      </c>
      <c r="B45" s="105"/>
      <c r="C45" s="105"/>
      <c r="D45" s="105"/>
      <c r="E45" s="106"/>
      <c r="F45" s="107"/>
      <c r="G45" s="105"/>
    </row>
    <row r="46" spans="1:7" s="104" customFormat="1" ht="27" customHeight="1">
      <c r="A46" s="109" t="s">
        <v>41</v>
      </c>
      <c r="B46" s="109"/>
      <c r="C46" s="109"/>
      <c r="D46" s="109"/>
      <c r="E46" s="109"/>
      <c r="F46" s="109"/>
      <c r="G46" s="109"/>
    </row>
    <row r="47" spans="1:7" s="104" customFormat="1" ht="27" customHeight="1">
      <c r="A47" s="109" t="s">
        <v>42</v>
      </c>
      <c r="B47" s="109"/>
      <c r="C47" s="109"/>
      <c r="D47" s="109"/>
      <c r="E47" s="109"/>
      <c r="F47" s="109"/>
      <c r="G47" s="109"/>
    </row>
    <row r="48" spans="1:7" s="104" customFormat="1" ht="27" customHeight="1">
      <c r="A48" s="109" t="s">
        <v>43</v>
      </c>
      <c r="B48" s="109"/>
      <c r="C48" s="109"/>
      <c r="D48" s="109"/>
      <c r="E48" s="109"/>
      <c r="F48" s="109"/>
      <c r="G48" s="109"/>
    </row>
    <row r="49" spans="1:7" s="104" customFormat="1" ht="27" customHeight="1">
      <c r="A49" s="109" t="s">
        <v>44</v>
      </c>
      <c r="B49" s="109"/>
      <c r="C49" s="109"/>
      <c r="D49" s="109"/>
      <c r="E49" s="109"/>
      <c r="F49" s="109"/>
      <c r="G49" s="109"/>
    </row>
    <row r="50" spans="1:7" s="104" customFormat="1" ht="27" customHeight="1">
      <c r="A50" s="109" t="s">
        <v>45</v>
      </c>
      <c r="B50" s="109"/>
      <c r="C50" s="109"/>
      <c r="D50" s="109"/>
      <c r="E50" s="109"/>
      <c r="F50" s="109"/>
      <c r="G50" s="109"/>
    </row>
    <row r="51" spans="1:7" s="104" customFormat="1" ht="27" customHeight="1">
      <c r="A51" s="110" t="s">
        <v>46</v>
      </c>
      <c r="B51" s="109"/>
      <c r="C51" s="109"/>
      <c r="D51" s="109"/>
      <c r="E51" s="109"/>
      <c r="F51" s="109"/>
      <c r="G51" s="109"/>
    </row>
    <row r="52" spans="1:7" s="104" customFormat="1" ht="27" customHeight="1">
      <c r="A52" s="109" t="s">
        <v>47</v>
      </c>
      <c r="B52" s="109"/>
      <c r="C52" s="109"/>
      <c r="D52" s="109"/>
      <c r="E52" s="109"/>
      <c r="F52" s="109"/>
      <c r="G52" s="109"/>
    </row>
    <row r="53" spans="1:7" s="104" customFormat="1" ht="27" customHeight="1">
      <c r="A53" s="109" t="s">
        <v>48</v>
      </c>
      <c r="B53" s="109"/>
      <c r="C53" s="109"/>
      <c r="D53" s="109"/>
      <c r="E53" s="109"/>
      <c r="F53" s="109"/>
      <c r="G53" s="109"/>
    </row>
    <row r="54" spans="1:7" ht="27" customHeight="1">
      <c r="A54" s="109" t="s">
        <v>49</v>
      </c>
      <c r="B54" s="109"/>
      <c r="C54" s="109"/>
      <c r="D54" s="109"/>
      <c r="E54" s="109"/>
      <c r="F54" s="109"/>
      <c r="G54" s="109"/>
    </row>
  </sheetData>
  <mergeCells count="9">
    <mergeCell ref="A52:G52"/>
    <mergeCell ref="A53:G53"/>
    <mergeCell ref="A54:G54"/>
    <mergeCell ref="A46:G46"/>
    <mergeCell ref="A47:G47"/>
    <mergeCell ref="A48:G48"/>
    <mergeCell ref="A49:G49"/>
    <mergeCell ref="A50:G50"/>
    <mergeCell ref="A51:G51"/>
  </mergeCells>
  <pageMargins left="0.75" right="0.75" top="1" bottom="1" header="0.5" footer="0.5"/>
  <pageSetup scale="69"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54"/>
  <sheetViews>
    <sheetView zoomScale="80" workbookViewId="0">
      <selection activeCell="A5" sqref="A5"/>
    </sheetView>
  </sheetViews>
  <sheetFormatPr defaultRowHeight="12.75"/>
  <cols>
    <col min="1" max="1" width="53" customWidth="1"/>
    <col min="2" max="4" width="14.140625" customWidth="1"/>
    <col min="5" max="6" width="11.140625" customWidth="1"/>
    <col min="7" max="7" width="14.140625" customWidth="1"/>
    <col min="9" max="9" width="13" bestFit="1" customWidth="1"/>
  </cols>
  <sheetData>
    <row r="1" spans="1:9">
      <c r="A1" s="1" t="s">
        <v>29</v>
      </c>
      <c r="E1" s="57"/>
      <c r="F1" s="6"/>
    </row>
    <row r="2" spans="1:9">
      <c r="A2" s="2" t="s">
        <v>1</v>
      </c>
      <c r="E2" s="57"/>
      <c r="F2" s="6"/>
    </row>
    <row r="3" spans="1:9">
      <c r="A3" s="2" t="s">
        <v>2</v>
      </c>
      <c r="E3" s="57"/>
      <c r="F3" s="6"/>
    </row>
    <row r="4" spans="1:9">
      <c r="A4" s="2" t="s">
        <v>3</v>
      </c>
      <c r="E4" s="57"/>
      <c r="F4" s="6"/>
    </row>
    <row r="5" spans="1:9">
      <c r="A5" s="1" t="s">
        <v>54</v>
      </c>
      <c r="B5" s="3"/>
      <c r="C5" s="3"/>
      <c r="D5" s="3"/>
      <c r="E5" s="3"/>
      <c r="F5" s="3"/>
      <c r="G5" s="3"/>
    </row>
    <row r="6" spans="1:9">
      <c r="A6" s="1"/>
      <c r="B6" s="3"/>
      <c r="C6" s="3"/>
      <c r="D6" s="3"/>
      <c r="E6" s="3"/>
      <c r="F6" s="3"/>
      <c r="G6" s="3"/>
    </row>
    <row r="7" spans="1:9">
      <c r="A7" s="1"/>
      <c r="B7" s="3"/>
      <c r="C7" s="3"/>
      <c r="D7" s="3"/>
      <c r="E7" s="3"/>
      <c r="F7" s="3"/>
      <c r="G7" s="3"/>
    </row>
    <row r="8" spans="1:9">
      <c r="A8" s="1"/>
      <c r="B8" s="3"/>
      <c r="C8" s="3"/>
      <c r="D8" s="3"/>
      <c r="E8" s="3"/>
      <c r="F8" s="3"/>
      <c r="G8" s="3"/>
    </row>
    <row r="9" spans="1:9">
      <c r="A9" s="1"/>
      <c r="B9" s="58" t="s">
        <v>5</v>
      </c>
      <c r="C9" s="59"/>
      <c r="D9" s="59"/>
      <c r="E9" s="59"/>
      <c r="F9" s="59"/>
      <c r="G9" s="60"/>
    </row>
    <row r="10" spans="1:9">
      <c r="A10" s="12"/>
      <c r="B10" s="61" t="s">
        <v>51</v>
      </c>
      <c r="C10" s="62"/>
      <c r="D10" s="62"/>
      <c r="E10" s="63"/>
      <c r="F10" s="63"/>
      <c r="G10" s="64"/>
    </row>
    <row r="11" spans="1:9" ht="25.5">
      <c r="A11" s="12"/>
      <c r="B11" s="65" t="s">
        <v>31</v>
      </c>
      <c r="C11" s="66"/>
      <c r="D11" s="66"/>
      <c r="E11" s="67"/>
      <c r="F11" s="67"/>
      <c r="G11" s="68" t="s">
        <v>4</v>
      </c>
    </row>
    <row r="12" spans="1:9" ht="25.5">
      <c r="A12" s="16"/>
      <c r="B12" s="69" t="s">
        <v>32</v>
      </c>
      <c r="C12" s="70" t="s">
        <v>33</v>
      </c>
      <c r="D12" s="70" t="s">
        <v>34</v>
      </c>
      <c r="E12" s="71" t="s">
        <v>35</v>
      </c>
      <c r="F12" s="71" t="s">
        <v>36</v>
      </c>
      <c r="G12" s="68" t="s">
        <v>34</v>
      </c>
    </row>
    <row r="13" spans="1:9">
      <c r="B13" s="72"/>
      <c r="C13" s="73"/>
      <c r="D13" s="73"/>
      <c r="E13" s="57"/>
      <c r="F13" s="6"/>
      <c r="G13" s="21"/>
    </row>
    <row r="14" spans="1:9">
      <c r="A14" t="s">
        <v>6</v>
      </c>
      <c r="B14" s="74">
        <f>+'Nov 2009'!C14</f>
        <v>363097973.39999998</v>
      </c>
      <c r="C14" s="75">
        <v>363896235.96999997</v>
      </c>
      <c r="D14" s="75">
        <f>(B14+C14)/2</f>
        <v>363497104.68499994</v>
      </c>
      <c r="E14" s="76" t="s">
        <v>37</v>
      </c>
      <c r="F14" s="77">
        <v>0.22019212721932863</v>
      </c>
      <c r="G14" s="25">
        <f>D14*F14</f>
        <v>80039200.718657121</v>
      </c>
    </row>
    <row r="15" spans="1:9">
      <c r="A15" t="s">
        <v>7</v>
      </c>
      <c r="B15" s="74">
        <f>+'Nov 2009'!C15</f>
        <v>1974651.4</v>
      </c>
      <c r="C15" s="75">
        <v>339627.63033999997</v>
      </c>
      <c r="D15" s="75">
        <f>(B15+C15)/2</f>
        <v>1157139.51517</v>
      </c>
      <c r="E15" s="76" t="s">
        <v>37</v>
      </c>
      <c r="F15" s="77">
        <v>0.22019212721932863</v>
      </c>
      <c r="G15" s="25">
        <f>D15*F15</f>
        <v>254793.0113348249</v>
      </c>
      <c r="I15" s="56"/>
    </row>
    <row r="16" spans="1:9">
      <c r="A16" t="s">
        <v>8</v>
      </c>
      <c r="B16" s="74">
        <f>+'Nov 2009'!C16</f>
        <v>0</v>
      </c>
      <c r="C16" s="78">
        <v>0</v>
      </c>
      <c r="D16" s="75">
        <f>(B16+C16)/2</f>
        <v>0</v>
      </c>
      <c r="E16" s="76" t="s">
        <v>37</v>
      </c>
      <c r="F16" s="77">
        <v>0.22019212721932863</v>
      </c>
      <c r="G16" s="25">
        <f>D16*F16</f>
        <v>0</v>
      </c>
    </row>
    <row r="17" spans="1:9">
      <c r="A17" t="s">
        <v>9</v>
      </c>
      <c r="B17" s="74">
        <f>+'Nov 2009'!C17</f>
        <v>-53048691.580000013</v>
      </c>
      <c r="C17" s="75">
        <v>-53808274.360000014</v>
      </c>
      <c r="D17" s="75">
        <f>(B17+C17)/2</f>
        <v>-53428482.970000014</v>
      </c>
      <c r="E17" s="76" t="s">
        <v>37</v>
      </c>
      <c r="F17" s="77">
        <v>0.22019212721932863</v>
      </c>
      <c r="G17" s="25">
        <f>D17*F17</f>
        <v>-11764531.319265977</v>
      </c>
      <c r="I17" s="56"/>
    </row>
    <row r="18" spans="1:9">
      <c r="A18" t="s">
        <v>10</v>
      </c>
      <c r="B18" s="74">
        <f>+'Nov 2009'!C18</f>
        <v>-1764101</v>
      </c>
      <c r="C18" s="79">
        <v>-28984619</v>
      </c>
      <c r="D18" s="75">
        <f>(B18+C18)/2</f>
        <v>-15374360</v>
      </c>
      <c r="E18" s="76" t="s">
        <v>37</v>
      </c>
      <c r="F18" s="77">
        <v>0.22019212721932863</v>
      </c>
      <c r="G18" s="25">
        <f>D18*F18</f>
        <v>-3385313.0330357575</v>
      </c>
    </row>
    <row r="19" spans="1:9">
      <c r="A19" t="s">
        <v>11</v>
      </c>
      <c r="B19" s="80">
        <f>SUM(B14:B18)</f>
        <v>310259832.21999991</v>
      </c>
      <c r="C19" s="81">
        <f>SUM(C14:C18)</f>
        <v>281442970.24033993</v>
      </c>
      <c r="D19" s="81">
        <f>SUM(D14:D18)</f>
        <v>295851401.23016989</v>
      </c>
      <c r="E19" s="82"/>
      <c r="F19" s="78"/>
      <c r="G19" s="29">
        <f>SUM(G14:G18)</f>
        <v>65144149.377690211</v>
      </c>
    </row>
    <row r="20" spans="1:9">
      <c r="B20" s="74"/>
      <c r="C20" s="75"/>
      <c r="D20" s="75"/>
      <c r="E20" s="82"/>
      <c r="F20" s="78"/>
      <c r="G20" s="25"/>
    </row>
    <row r="21" spans="1:9">
      <c r="B21" s="83"/>
      <c r="C21" s="84"/>
      <c r="D21" s="84">
        <v>8.8502243589743592E-3</v>
      </c>
      <c r="E21" s="85"/>
      <c r="F21" s="6"/>
      <c r="G21" s="33">
        <v>8.8502243589743592E-3</v>
      </c>
    </row>
    <row r="22" spans="1:9">
      <c r="A22" t="s">
        <v>12</v>
      </c>
      <c r="B22" s="74"/>
      <c r="C22" s="75"/>
      <c r="D22" s="81">
        <f>D21*D19</f>
        <v>2618351.2778039463</v>
      </c>
      <c r="E22" s="82"/>
      <c r="F22" s="78"/>
      <c r="G22" s="29">
        <f>G21*G19</f>
        <v>576540.33766709827</v>
      </c>
    </row>
    <row r="23" spans="1:9">
      <c r="B23" s="74"/>
      <c r="C23" s="75"/>
      <c r="D23" s="75"/>
      <c r="E23" s="82"/>
      <c r="F23" s="78"/>
      <c r="G23" s="25"/>
    </row>
    <row r="24" spans="1:9">
      <c r="A24" t="s">
        <v>13</v>
      </c>
      <c r="B24" s="74"/>
      <c r="C24" s="75"/>
      <c r="D24" s="86"/>
      <c r="E24" s="76"/>
      <c r="F24" s="77"/>
      <c r="G24" s="37"/>
    </row>
    <row r="25" spans="1:9">
      <c r="A25" s="87" t="s">
        <v>14</v>
      </c>
      <c r="B25" s="74"/>
      <c r="C25" s="75"/>
      <c r="D25" s="79">
        <v>-4558.0499999999993</v>
      </c>
      <c r="E25" s="76" t="s">
        <v>37</v>
      </c>
      <c r="F25" s="77">
        <v>0.22019212721932863</v>
      </c>
      <c r="G25" s="25">
        <f t="shared" ref="G25:G32" si="0">D25*F25</f>
        <v>-1003.6467254720607</v>
      </c>
    </row>
    <row r="26" spans="1:9">
      <c r="A26" s="40" t="s">
        <v>15</v>
      </c>
      <c r="B26" s="74"/>
      <c r="C26" s="6"/>
      <c r="D26" s="75">
        <v>150403.58000000002</v>
      </c>
      <c r="E26" s="76" t="s">
        <v>37</v>
      </c>
      <c r="F26" s="77">
        <v>0.22019212721932863</v>
      </c>
      <c r="G26" s="25">
        <f t="shared" si="0"/>
        <v>33117.684221602474</v>
      </c>
    </row>
    <row r="27" spans="1:9">
      <c r="A27" s="40" t="s">
        <v>16</v>
      </c>
      <c r="B27" s="74"/>
      <c r="C27" s="6"/>
      <c r="D27" s="75">
        <v>32300.109999999997</v>
      </c>
      <c r="E27" s="76" t="s">
        <v>37</v>
      </c>
      <c r="F27" s="77">
        <v>0.22019212721932863</v>
      </c>
      <c r="G27" s="25">
        <f t="shared" si="0"/>
        <v>7112.2299303183081</v>
      </c>
    </row>
    <row r="28" spans="1:9">
      <c r="A28" s="40" t="s">
        <v>17</v>
      </c>
      <c r="B28" s="74"/>
      <c r="C28" s="6"/>
      <c r="D28" s="75">
        <v>0</v>
      </c>
      <c r="E28" s="76" t="s">
        <v>37</v>
      </c>
      <c r="F28" s="77">
        <v>0.22019212721932863</v>
      </c>
      <c r="G28" s="25">
        <f t="shared" si="0"/>
        <v>0</v>
      </c>
    </row>
    <row r="29" spans="1:9">
      <c r="A29" s="40" t="s">
        <v>18</v>
      </c>
      <c r="B29" s="74"/>
      <c r="C29" s="6"/>
      <c r="D29" s="75">
        <v>0</v>
      </c>
      <c r="E29" s="76" t="s">
        <v>37</v>
      </c>
      <c r="F29" s="77">
        <v>0.22019212721932863</v>
      </c>
      <c r="G29" s="25">
        <f t="shared" si="0"/>
        <v>0</v>
      </c>
    </row>
    <row r="30" spans="1:9">
      <c r="A30" s="40" t="s">
        <v>19</v>
      </c>
      <c r="B30" s="74"/>
      <c r="C30" s="6"/>
      <c r="D30" s="75">
        <v>155416.87</v>
      </c>
      <c r="E30" s="76" t="s">
        <v>37</v>
      </c>
      <c r="F30" s="77">
        <v>0.22019212721932863</v>
      </c>
      <c r="G30" s="25">
        <f t="shared" si="0"/>
        <v>34221.571211069859</v>
      </c>
    </row>
    <row r="31" spans="1:9">
      <c r="A31" s="40" t="s">
        <v>20</v>
      </c>
      <c r="B31" s="74"/>
      <c r="C31" s="6"/>
      <c r="D31" s="75">
        <v>387.88</v>
      </c>
      <c r="E31" s="76" t="s">
        <v>37</v>
      </c>
      <c r="F31" s="77">
        <v>0.22019212721932863</v>
      </c>
      <c r="G31" s="25">
        <f t="shared" si="0"/>
        <v>85.408122305833189</v>
      </c>
    </row>
    <row r="32" spans="1:9">
      <c r="A32" s="40" t="s">
        <v>21</v>
      </c>
      <c r="B32" s="74"/>
      <c r="C32" s="6"/>
      <c r="D32" s="88">
        <v>0</v>
      </c>
      <c r="E32" s="76" t="s">
        <v>38</v>
      </c>
      <c r="F32" s="77">
        <v>7.272507765308818E-2</v>
      </c>
      <c r="G32" s="89">
        <f t="shared" si="0"/>
        <v>0</v>
      </c>
    </row>
    <row r="33" spans="1:9">
      <c r="A33" t="s">
        <v>22</v>
      </c>
      <c r="B33" s="74"/>
      <c r="C33" s="6"/>
      <c r="D33" s="92">
        <f>SUM(D25:D32)</f>
        <v>333950.39</v>
      </c>
      <c r="E33" s="76"/>
      <c r="F33" s="77"/>
      <c r="G33" s="25">
        <f>SUM(G25:G32)</f>
        <v>73533.246759824411</v>
      </c>
    </row>
    <row r="34" spans="1:9">
      <c r="B34" s="74"/>
      <c r="C34" s="6"/>
      <c r="D34" s="75"/>
      <c r="E34" s="76"/>
      <c r="F34" s="77"/>
      <c r="G34" s="25"/>
    </row>
    <row r="35" spans="1:9">
      <c r="A35" t="s">
        <v>23</v>
      </c>
      <c r="B35" s="90"/>
      <c r="C35" s="6"/>
      <c r="D35" s="79">
        <v>691374.62</v>
      </c>
      <c r="E35" s="76" t="s">
        <v>37</v>
      </c>
      <c r="F35" s="77">
        <v>0.22019212721932863</v>
      </c>
      <c r="G35" s="25">
        <f>D35*F35</f>
        <v>152235.24828325497</v>
      </c>
    </row>
    <row r="36" spans="1:9">
      <c r="A36" t="s">
        <v>24</v>
      </c>
      <c r="B36" s="74"/>
      <c r="C36" s="6"/>
      <c r="D36" s="75">
        <v>200909.49509010708</v>
      </c>
      <c r="E36" s="76" t="s">
        <v>39</v>
      </c>
      <c r="F36" s="77">
        <v>7.272507765308818E-2</v>
      </c>
      <c r="G36" s="25">
        <f>D36*F36</f>
        <v>14611.158631670776</v>
      </c>
    </row>
    <row r="37" spans="1:9">
      <c r="A37" t="s">
        <v>25</v>
      </c>
      <c r="B37" s="74"/>
      <c r="C37" s="6"/>
      <c r="D37" s="81">
        <f>D22+D33+D35+D36</f>
        <v>3844585.7828940535</v>
      </c>
      <c r="E37" s="76"/>
      <c r="F37" s="77"/>
      <c r="G37" s="29">
        <f>G22+G33+G35+G36</f>
        <v>816919.99134184839</v>
      </c>
    </row>
    <row r="38" spans="1:9">
      <c r="A38" s="2"/>
      <c r="B38" s="91"/>
      <c r="C38" s="6"/>
      <c r="D38" s="92"/>
      <c r="E38" s="93"/>
      <c r="F38" s="94"/>
      <c r="G38" s="44"/>
    </row>
    <row r="39" spans="1:9">
      <c r="A39" s="2" t="s">
        <v>26</v>
      </c>
      <c r="B39" s="91"/>
      <c r="C39" s="6"/>
      <c r="D39" s="92">
        <v>155745.83690339074</v>
      </c>
      <c r="E39" s="93"/>
      <c r="F39" s="94"/>
      <c r="G39" s="44">
        <v>33093.783028784885</v>
      </c>
    </row>
    <row r="40" spans="1:9">
      <c r="A40" t="s">
        <v>27</v>
      </c>
      <c r="B40" s="91"/>
      <c r="C40" s="6"/>
      <c r="D40" s="92">
        <v>20991.305670944992</v>
      </c>
      <c r="E40" s="82"/>
      <c r="F40" s="78"/>
      <c r="G40" s="44">
        <v>4460.3549550802245</v>
      </c>
    </row>
    <row r="41" spans="1:9">
      <c r="A41" s="1"/>
      <c r="B41" s="95"/>
      <c r="C41" s="6"/>
      <c r="D41" s="96"/>
      <c r="E41" s="82"/>
      <c r="F41" s="97"/>
      <c r="G41" s="48"/>
    </row>
    <row r="42" spans="1:9">
      <c r="A42" s="1" t="s">
        <v>28</v>
      </c>
      <c r="B42" s="98"/>
      <c r="C42" s="99"/>
      <c r="D42" s="100">
        <f>SUM(D37,D39:D40)</f>
        <v>4021322.9254683894</v>
      </c>
      <c r="E42" s="101"/>
      <c r="F42" s="102"/>
      <c r="G42" s="103">
        <f>SUM(G37,G39:G40)</f>
        <v>854474.1293257135</v>
      </c>
    </row>
    <row r="44" spans="1:9">
      <c r="D44" s="4"/>
      <c r="E44" s="4"/>
      <c r="F44" s="4"/>
      <c r="G44" s="4"/>
      <c r="H44" s="56"/>
      <c r="I44" s="4"/>
    </row>
    <row r="45" spans="1:9" s="104" customFormat="1" ht="27" customHeight="1">
      <c r="A45" s="104" t="s">
        <v>40</v>
      </c>
      <c r="B45" s="105"/>
      <c r="C45" s="105"/>
      <c r="D45" s="105"/>
      <c r="E45" s="106"/>
      <c r="F45" s="107"/>
      <c r="G45" s="105"/>
    </row>
    <row r="46" spans="1:9" s="104" customFormat="1" ht="27" customHeight="1">
      <c r="A46" s="109" t="s">
        <v>41</v>
      </c>
      <c r="B46" s="109"/>
      <c r="C46" s="109"/>
      <c r="D46" s="109"/>
      <c r="E46" s="109"/>
      <c r="F46" s="109"/>
      <c r="G46" s="109"/>
    </row>
    <row r="47" spans="1:9" s="104" customFormat="1" ht="27" customHeight="1">
      <c r="A47" s="109" t="s">
        <v>42</v>
      </c>
      <c r="B47" s="109"/>
      <c r="C47" s="109"/>
      <c r="D47" s="109"/>
      <c r="E47" s="109"/>
      <c r="F47" s="109"/>
      <c r="G47" s="109"/>
    </row>
    <row r="48" spans="1:9" s="104" customFormat="1" ht="27" customHeight="1">
      <c r="A48" s="109" t="s">
        <v>43</v>
      </c>
      <c r="B48" s="109"/>
      <c r="C48" s="109"/>
      <c r="D48" s="109"/>
      <c r="E48" s="109"/>
      <c r="F48" s="109"/>
      <c r="G48" s="109"/>
    </row>
    <row r="49" spans="1:7" s="104" customFormat="1" ht="27" customHeight="1">
      <c r="A49" s="109" t="s">
        <v>44</v>
      </c>
      <c r="B49" s="109"/>
      <c r="C49" s="109"/>
      <c r="D49" s="109"/>
      <c r="E49" s="109"/>
      <c r="F49" s="109"/>
      <c r="G49" s="109"/>
    </row>
    <row r="50" spans="1:7" s="104" customFormat="1" ht="27" customHeight="1">
      <c r="A50" s="109" t="s">
        <v>45</v>
      </c>
      <c r="B50" s="109"/>
      <c r="C50" s="109"/>
      <c r="D50" s="109"/>
      <c r="E50" s="109"/>
      <c r="F50" s="109"/>
      <c r="G50" s="109"/>
    </row>
    <row r="51" spans="1:7" s="104" customFormat="1" ht="27" customHeight="1">
      <c r="A51" s="110" t="s">
        <v>46</v>
      </c>
      <c r="B51" s="109"/>
      <c r="C51" s="109"/>
      <c r="D51" s="109"/>
      <c r="E51" s="109"/>
      <c r="F51" s="109"/>
      <c r="G51" s="109"/>
    </row>
    <row r="52" spans="1:7" s="104" customFormat="1" ht="27" customHeight="1">
      <c r="A52" s="109" t="s">
        <v>47</v>
      </c>
      <c r="B52" s="109"/>
      <c r="C52" s="109"/>
      <c r="D52" s="109"/>
      <c r="E52" s="109"/>
      <c r="F52" s="109"/>
      <c r="G52" s="109"/>
    </row>
    <row r="53" spans="1:7" s="104" customFormat="1" ht="27" customHeight="1">
      <c r="A53" s="109" t="s">
        <v>48</v>
      </c>
      <c r="B53" s="109"/>
      <c r="C53" s="109"/>
      <c r="D53" s="109"/>
      <c r="E53" s="109"/>
      <c r="F53" s="109"/>
      <c r="G53" s="109"/>
    </row>
    <row r="54" spans="1:7" ht="27" customHeight="1">
      <c r="A54" s="109" t="s">
        <v>56</v>
      </c>
      <c r="B54" s="109"/>
      <c r="C54" s="109"/>
      <c r="D54" s="109"/>
      <c r="E54" s="109"/>
      <c r="F54" s="109"/>
      <c r="G54" s="109"/>
    </row>
  </sheetData>
  <mergeCells count="9">
    <mergeCell ref="A52:G52"/>
    <mergeCell ref="A53:G53"/>
    <mergeCell ref="A54:G54"/>
    <mergeCell ref="A46:G46"/>
    <mergeCell ref="A47:G47"/>
    <mergeCell ref="A48:G48"/>
    <mergeCell ref="A49:G49"/>
    <mergeCell ref="A50:G50"/>
    <mergeCell ref="A51:G51"/>
  </mergeCells>
  <pageMargins left="0.75" right="0.75" top="1" bottom="1" header="0.5" footer="0.5"/>
  <pageSetup scale="6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B6098EC1E7F543B499C66C7E1F2AD1" ma:contentTypeVersion="135" ma:contentTypeDescription="" ma:contentTypeScope="" ma:versionID="f7c675901193b2f7fcd2debe67eb96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2008-12-18T08:00:00+00:00</OpenedDate>
    <Date1 xmlns="dc463f71-b30c-4ab2-9473-d307f9d35888">2010-04-22T07:00:00+00:00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082252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8200B56-4D7F-446C-9A6D-90CFA9B83787}"/>
</file>

<file path=customXml/itemProps2.xml><?xml version="1.0" encoding="utf-8"?>
<ds:datastoreItem xmlns:ds="http://schemas.openxmlformats.org/officeDocument/2006/customXml" ds:itemID="{B8FDF284-0145-4727-A850-8B3C84D3FBB4}"/>
</file>

<file path=customXml/itemProps3.xml><?xml version="1.0" encoding="utf-8"?>
<ds:datastoreItem xmlns:ds="http://schemas.openxmlformats.org/officeDocument/2006/customXml" ds:itemID="{93AD378C-1561-4635-A0EA-957565B75391}"/>
</file>

<file path=customXml/itemProps4.xml><?xml version="1.0" encoding="utf-8"?>
<ds:datastoreItem xmlns:ds="http://schemas.openxmlformats.org/officeDocument/2006/customXml" ds:itemID="{F81FC7F9-CBEA-4B82-822B-CD284B5D4C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 All Months</vt:lpstr>
      <vt:lpstr>Oct 2009</vt:lpstr>
      <vt:lpstr>Nov 2009</vt:lpstr>
      <vt:lpstr>Dec 2009</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Bryce Dalley</dc:creator>
  <cp:lastModifiedBy>P04437</cp:lastModifiedBy>
  <cp:lastPrinted>2010-04-06T15:30:18Z</cp:lastPrinted>
  <dcterms:created xsi:type="dcterms:W3CDTF">2010-04-06T15:21:10Z</dcterms:created>
  <dcterms:modified xsi:type="dcterms:W3CDTF">2010-04-21T15:20:44Z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0x0101006E56B4D1795A2E4DB2F0B01679ED314A00FFB6098EC1E7F543B499C66C7E1F2AD1</vt:lpwstr>
  </property>
  <property fmtid="{D5CDD505-2E9C-101B-9397-08002B2CF9AE}" pid="3" name="_docset_NoMedatataSyncRequired">
    <vt:lpwstr>False</vt:lpwstr>
  </property>
</Properties>
</file>