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Load Forecasting Group\GRC and PCORC\2022 GRC\! Data Requests\Public Counsel\PC DR 353-372\"/>
    </mc:Choice>
  </mc:AlternateContent>
  <bookViews>
    <workbookView xWindow="0" yWindow="0" windowWidth="24045" windowHeight="9435" tabRatio="763" activeTab="2"/>
  </bookViews>
  <sheets>
    <sheet name="Supply Resources" sheetId="17" r:id="rId1"/>
    <sheet name="Gross &amp; Net Demand" sheetId="2" r:id="rId2"/>
    <sheet name="Net Demand less Supply" sheetId="16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2" localSheetId="2">#REF!</definedName>
    <definedName name="_DAT2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Order1" hidden="1">255</definedName>
    <definedName name="_Order2" hidden="1">255</definedName>
    <definedName name="_Regression_Int">1</definedName>
    <definedName name="_Regression_Out" localSheetId="2" hidden="1">[1]FIA!#REF!</definedName>
    <definedName name="_Regression_Out" localSheetId="0" hidden="1">[1]FIA!#REF!</definedName>
    <definedName name="_Regression_Out" hidden="1">[1]FIA!#REF!</definedName>
    <definedName name="a" hidden="1">{"Plat Summary",#N/A,FALSE,"PLAT DESIGN"}</definedName>
    <definedName name="AccessDatabase">"I:\COMTREL\FINICLE\TradeSummary.mdb"</definedName>
    <definedName name="After_Tax_WACC">[2]Assumptions!$B$50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CBWorkbookPriority">-2060790043</definedName>
    <definedName name="DGE_to_LNG">[2]Assumptions!$B$20</definedName>
    <definedName name="ee" hidden="1">{#N/A,#N/A,FALSE,"Month ";#N/A,#N/A,FALSE,"YTD";#N/A,#N/A,FALSE,"12 mo ended"}</definedName>
    <definedName name="Equity_Invst_MARKETER">[2]Assumptions!$C$28</definedName>
    <definedName name="Equity_Invst_TOTE">[2]Assumptions!$B$28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ydro_Table" localSheetId="2">[5]Controls!#REF!</definedName>
    <definedName name="Hydro_Table">[5]Controls!#REF!</definedName>
    <definedName name="Import_1" localSheetId="2">#REF!</definedName>
    <definedName name="Import_1">#REF!</definedName>
    <definedName name="Inflation">[2]Assumptions!$B$47</definedName>
    <definedName name="inflation_labor">[2]Assumptions!$B$48</definedName>
    <definedName name="Input_DB" localSheetId="2">[5]Controls!#REF!</definedName>
    <definedName name="Input_DB">[5]Controls!#REF!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'[6]Operations(Input)'!$B$6:$AO$9,'[6]Operations(Input)'!$B$14:$AO$14,'[6]Operations(Input)'!$B$16:$B$18,'[6]Operations(Input)'!$B$18:$AO$18,'[6]Operations(Input)'!$B$16:$AO$16</definedName>
    <definedName name="Output_DB" localSheetId="2">[5]Controls!#REF!</definedName>
    <definedName name="Output_DB">[5]Controls!#REF!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ing_Allocation">'[2]Capital Inputs'!$E$29</definedName>
    <definedName name="Plant_Input">'[6]Plant(Input)'!$B$7:$AP$9,'[6]Plant(Input)'!$B$11,'[6]Plant(Input)'!$B$15:$AP$15,'[6]Plant(Input)'!$B$18,'[6]Plant(Input)'!$B$20:$AP$20</definedName>
    <definedName name="_xlnm.Print_Titles" localSheetId="2">#REF!</definedName>
    <definedName name="_xlnm.Print_Titles">#REF!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TEST0" localSheetId="2">#REF!</definedName>
    <definedName name="TEST0">#REF!</definedName>
    <definedName name="TESTHKEY" localSheetId="2">#REF!</definedName>
    <definedName name="TESTHKEY">#REF!</definedName>
    <definedName name="TESTKEYS" localSheetId="2">#REF!</definedName>
    <definedName name="TESTKEYS">#REF!</definedName>
    <definedName name="TESTVKEY" localSheetId="2">#REF!</definedName>
    <definedName name="TESTVKEY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acc">[2]Assumptions!$B$51</definedName>
    <definedName name="we" hidden="1">{#N/A,#N/A,FALSE,"Pg 6b CustCount_Gas";#N/A,#N/A,FALSE,"QA";#N/A,#N/A,FALSE,"Report";#N/A,#N/A,FALSE,"forecast"}</definedName>
    <definedName name="Working_Capital">[2]Assumptions!$B$58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" localSheetId="2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7" l="1"/>
  <c r="D8" i="17"/>
  <c r="AA23" i="17" l="1"/>
  <c r="AA24" i="17" s="1"/>
  <c r="R17" i="17"/>
  <c r="T10" i="17"/>
  <c r="T11" i="17" s="1"/>
  <c r="T12" i="17" s="1"/>
  <c r="V9" i="17"/>
  <c r="V10" i="17" s="1"/>
  <c r="V11" i="17" s="1"/>
  <c r="V12" i="17" s="1"/>
  <c r="V13" i="17" s="1"/>
  <c r="V14" i="17" s="1"/>
  <c r="V15" i="17" s="1"/>
  <c r="V16" i="17" s="1"/>
  <c r="V17" i="17" s="1"/>
  <c r="V18" i="17" s="1"/>
  <c r="V19" i="17" s="1"/>
  <c r="V20" i="17" s="1"/>
  <c r="V21" i="17" s="1"/>
  <c r="V22" i="17" s="1"/>
  <c r="V23" i="17" s="1"/>
  <c r="T9" i="17"/>
  <c r="S9" i="17"/>
  <c r="S10" i="17" s="1"/>
  <c r="S11" i="17" s="1"/>
  <c r="S12" i="17" s="1"/>
  <c r="S13" i="17" s="1"/>
  <c r="S14" i="17" s="1"/>
  <c r="S15" i="17" s="1"/>
  <c r="S16" i="17" l="1"/>
  <c r="S17" i="17" s="1"/>
  <c r="S18" i="17" s="1"/>
  <c r="S19" i="17" s="1"/>
  <c r="S20" i="17" s="1"/>
  <c r="S21" i="17" s="1"/>
  <c r="S22" i="17" s="1"/>
  <c r="S23" i="17" s="1"/>
  <c r="Q9" i="17" l="1"/>
  <c r="W8" i="17"/>
  <c r="AF7" i="16"/>
  <c r="AE7" i="16"/>
  <c r="AD7" i="16"/>
  <c r="AO5" i="16"/>
  <c r="AM5" i="16"/>
  <c r="AK5" i="16"/>
  <c r="AI5" i="16"/>
  <c r="AG5" i="16"/>
  <c r="AE5" i="16"/>
  <c r="AD5" i="16"/>
  <c r="AF4" i="16"/>
  <c r="AE4" i="16"/>
  <c r="AD4" i="16"/>
  <c r="D7" i="16"/>
  <c r="R7" i="16" s="1"/>
  <c r="AA5" i="16"/>
  <c r="Y5" i="16"/>
  <c r="W5" i="16"/>
  <c r="U5" i="16"/>
  <c r="S5" i="16"/>
  <c r="Q5" i="16"/>
  <c r="P5" i="16"/>
  <c r="R4" i="16"/>
  <c r="C7" i="16"/>
  <c r="Q7" i="16" s="1"/>
  <c r="B7" i="16"/>
  <c r="P7" i="16" s="1"/>
  <c r="Q10" i="17" l="1"/>
  <c r="W9" i="17"/>
  <c r="Q4" i="16"/>
  <c r="P4" i="16"/>
  <c r="P22" i="2"/>
  <c r="P23" i="2"/>
  <c r="P24" i="2"/>
  <c r="Q24" i="2"/>
  <c r="R24" i="2"/>
  <c r="P25" i="2"/>
  <c r="Q25" i="2"/>
  <c r="R25" i="2"/>
  <c r="P26" i="2"/>
  <c r="Q26" i="2"/>
  <c r="R26" i="2"/>
  <c r="P27" i="2"/>
  <c r="Q27" i="2"/>
  <c r="R27" i="2"/>
  <c r="P28" i="2"/>
  <c r="Q28" i="2"/>
  <c r="R28" i="2"/>
  <c r="P29" i="2"/>
  <c r="Q29" i="2"/>
  <c r="R29" i="2"/>
  <c r="P30" i="2"/>
  <c r="Q30" i="2"/>
  <c r="R30" i="2"/>
  <c r="P31" i="2"/>
  <c r="Q31" i="2"/>
  <c r="R31" i="2"/>
  <c r="P32" i="2"/>
  <c r="Q32" i="2"/>
  <c r="R32" i="2"/>
  <c r="P33" i="2"/>
  <c r="Q33" i="2"/>
  <c r="R33" i="2"/>
  <c r="P34" i="2"/>
  <c r="Q34" i="2"/>
  <c r="R34" i="2"/>
  <c r="P35" i="2"/>
  <c r="Q35" i="2"/>
  <c r="R35" i="2"/>
  <c r="P36" i="2"/>
  <c r="Q36" i="2"/>
  <c r="R36" i="2"/>
  <c r="S5" i="2"/>
  <c r="U5" i="2"/>
  <c r="W5" i="2"/>
  <c r="Y5" i="2"/>
  <c r="AA5" i="2"/>
  <c r="Q5" i="2"/>
  <c r="P5" i="2"/>
  <c r="R4" i="2"/>
  <c r="R17" i="2"/>
  <c r="R9" i="2"/>
  <c r="R21" i="2"/>
  <c r="P16" i="2"/>
  <c r="P20" i="2"/>
  <c r="AG7" i="2"/>
  <c r="R7" i="2" s="1"/>
  <c r="D7" i="2"/>
  <c r="Q9" i="2"/>
  <c r="Q10" i="2"/>
  <c r="Q17" i="2"/>
  <c r="Q18" i="2"/>
  <c r="Q20" i="2"/>
  <c r="Q21" i="2"/>
  <c r="Q22" i="2"/>
  <c r="P12" i="2" l="1"/>
  <c r="P15" i="2"/>
  <c r="P11" i="2"/>
  <c r="P8" i="2"/>
  <c r="P14" i="2"/>
  <c r="Q19" i="2"/>
  <c r="P10" i="2"/>
  <c r="R16" i="2"/>
  <c r="P17" i="2"/>
  <c r="P9" i="2"/>
  <c r="R23" i="2"/>
  <c r="R15" i="2"/>
  <c r="P18" i="2"/>
  <c r="R14" i="2"/>
  <c r="R13" i="2"/>
  <c r="P21" i="2"/>
  <c r="P13" i="2"/>
  <c r="R19" i="2"/>
  <c r="R11" i="2"/>
  <c r="R22" i="2"/>
  <c r="R10" i="2"/>
  <c r="Q14" i="2"/>
  <c r="R20" i="2"/>
  <c r="R8" i="2"/>
  <c r="Q13" i="2"/>
  <c r="Q8" i="2"/>
  <c r="Q12" i="2"/>
  <c r="Q16" i="2"/>
  <c r="R18" i="2"/>
  <c r="R12" i="2"/>
  <c r="Q23" i="2"/>
  <c r="Q11" i="2"/>
  <c r="Q15" i="2"/>
  <c r="P19" i="2"/>
  <c r="Q11" i="17"/>
  <c r="W10" i="17"/>
  <c r="AF4" i="2"/>
  <c r="AE4" i="2"/>
  <c r="B7" i="2"/>
  <c r="C7" i="2"/>
  <c r="AE7" i="2" l="1"/>
  <c r="P7" i="2" s="1"/>
  <c r="P4" i="2"/>
  <c r="AF7" i="2"/>
  <c r="Q7" i="2" s="1"/>
  <c r="Q4" i="2"/>
  <c r="W11" i="17"/>
  <c r="Q12" i="17"/>
  <c r="Q13" i="17" l="1"/>
  <c r="W12" i="17"/>
  <c r="W13" i="17" l="1"/>
  <c r="Q14" i="17"/>
  <c r="S27" i="2"/>
  <c r="S28" i="2"/>
  <c r="T28" i="2"/>
  <c r="S29" i="2"/>
  <c r="T29" i="2"/>
  <c r="U29" i="2"/>
  <c r="S30" i="2"/>
  <c r="T30" i="2"/>
  <c r="U30" i="2"/>
  <c r="V30" i="2"/>
  <c r="S31" i="2"/>
  <c r="T31" i="2"/>
  <c r="U31" i="2"/>
  <c r="V31" i="2"/>
  <c r="S32" i="2"/>
  <c r="T32" i="2"/>
  <c r="U32" i="2"/>
  <c r="V32" i="2"/>
  <c r="W32" i="2"/>
  <c r="S33" i="2"/>
  <c r="T33" i="2"/>
  <c r="U33" i="2"/>
  <c r="V33" i="2"/>
  <c r="W33" i="2"/>
  <c r="X33" i="2"/>
  <c r="S34" i="2"/>
  <c r="T34" i="2"/>
  <c r="U34" i="2"/>
  <c r="V34" i="2"/>
  <c r="W34" i="2"/>
  <c r="X34" i="2"/>
  <c r="Y34" i="2"/>
  <c r="S35" i="2"/>
  <c r="T35" i="2"/>
  <c r="U35" i="2"/>
  <c r="V35" i="2"/>
  <c r="W35" i="2"/>
  <c r="X35" i="2"/>
  <c r="Y35" i="2"/>
  <c r="Z35" i="2"/>
  <c r="S36" i="2"/>
  <c r="T36" i="2"/>
  <c r="U36" i="2"/>
  <c r="V36" i="2"/>
  <c r="W36" i="2"/>
  <c r="X36" i="2"/>
  <c r="Y36" i="2"/>
  <c r="Z36" i="2"/>
  <c r="AA36" i="2"/>
  <c r="V8" i="2"/>
  <c r="W8" i="2"/>
  <c r="X8" i="2"/>
  <c r="Y8" i="2"/>
  <c r="Z8" i="2"/>
  <c r="AA8" i="2"/>
  <c r="AB8" i="2"/>
  <c r="W9" i="2"/>
  <c r="X9" i="2"/>
  <c r="Y9" i="2"/>
  <c r="Z9" i="2"/>
  <c r="AA9" i="2"/>
  <c r="AB9" i="2"/>
  <c r="X10" i="2"/>
  <c r="Y10" i="2"/>
  <c r="Z10" i="2"/>
  <c r="AA10" i="2"/>
  <c r="AB10" i="2"/>
  <c r="Y11" i="2"/>
  <c r="Z11" i="2"/>
  <c r="AA11" i="2"/>
  <c r="AB11" i="2"/>
  <c r="Z12" i="2"/>
  <c r="AA12" i="2"/>
  <c r="AB12" i="2"/>
  <c r="AA13" i="2"/>
  <c r="AB13" i="2"/>
  <c r="AB14" i="2"/>
  <c r="Q15" i="17" l="1"/>
  <c r="W14" i="17"/>
  <c r="S10" i="2"/>
  <c r="S11" i="2"/>
  <c r="S13" i="2" l="1"/>
  <c r="S12" i="2"/>
  <c r="S21" i="2"/>
  <c r="Q16" i="17"/>
  <c r="AA12" i="17" s="1"/>
  <c r="AA14" i="17" s="1"/>
  <c r="W15" i="17"/>
  <c r="S25" i="2"/>
  <c r="S9" i="2"/>
  <c r="S24" i="2"/>
  <c r="S23" i="2"/>
  <c r="S22" i="2"/>
  <c r="S26" i="2"/>
  <c r="S14" i="2"/>
  <c r="S19" i="2"/>
  <c r="S18" i="2"/>
  <c r="S17" i="2"/>
  <c r="S16" i="2"/>
  <c r="S20" i="2"/>
  <c r="S8" i="2"/>
  <c r="S15" i="2"/>
  <c r="AA16" i="17" l="1"/>
  <c r="AA19" i="17" s="1"/>
  <c r="T15" i="2"/>
  <c r="T14" i="2"/>
  <c r="U22" i="2"/>
  <c r="V27" i="2"/>
  <c r="T13" i="2"/>
  <c r="X16" i="2"/>
  <c r="W16" i="17"/>
  <c r="Q17" i="17"/>
  <c r="X28" i="2"/>
  <c r="X27" i="2"/>
  <c r="T24" i="2"/>
  <c r="U21" i="2"/>
  <c r="U10" i="2"/>
  <c r="W23" i="2"/>
  <c r="X15" i="2"/>
  <c r="T12" i="2"/>
  <c r="W24" i="2"/>
  <c r="V16" i="2"/>
  <c r="T27" i="2"/>
  <c r="V15" i="2"/>
  <c r="T26" i="2"/>
  <c r="W22" i="2"/>
  <c r="V14" i="2"/>
  <c r="T25" i="2"/>
  <c r="W12" i="2"/>
  <c r="V28" i="2"/>
  <c r="V26" i="2"/>
  <c r="U9" i="2"/>
  <c r="X30" i="2"/>
  <c r="U17" i="2"/>
  <c r="U28" i="2"/>
  <c r="X22" i="2"/>
  <c r="X32" i="2"/>
  <c r="X20" i="2"/>
  <c r="W28" i="2"/>
  <c r="W16" i="2"/>
  <c r="V20" i="2"/>
  <c r="U26" i="2"/>
  <c r="U14" i="2"/>
  <c r="T19" i="2"/>
  <c r="X31" i="2"/>
  <c r="W27" i="2"/>
  <c r="V19" i="2"/>
  <c r="U25" i="2"/>
  <c r="U13" i="2"/>
  <c r="T18" i="2"/>
  <c r="X23" i="2"/>
  <c r="U16" i="2"/>
  <c r="X19" i="2"/>
  <c r="W15" i="2"/>
  <c r="X18" i="2"/>
  <c r="W26" i="2"/>
  <c r="W14" i="2"/>
  <c r="V18" i="2"/>
  <c r="U24" i="2"/>
  <c r="U12" i="2"/>
  <c r="T17" i="2"/>
  <c r="X29" i="2"/>
  <c r="X17" i="2"/>
  <c r="T8" i="2"/>
  <c r="T16" i="2"/>
  <c r="W25" i="2"/>
  <c r="W13" i="2"/>
  <c r="V29" i="2"/>
  <c r="V17" i="2"/>
  <c r="U23" i="2"/>
  <c r="U11" i="2"/>
  <c r="X14" i="2"/>
  <c r="X13" i="2"/>
  <c r="W10" i="2"/>
  <c r="W21" i="2"/>
  <c r="V25" i="2"/>
  <c r="V13" i="2"/>
  <c r="U19" i="2"/>
  <c r="X25" i="2"/>
  <c r="X24" i="2"/>
  <c r="X12" i="2"/>
  <c r="W11" i="2"/>
  <c r="W20" i="2"/>
  <c r="V24" i="2"/>
  <c r="V12" i="2"/>
  <c r="U18" i="2"/>
  <c r="T23" i="2"/>
  <c r="T11" i="2"/>
  <c r="X26" i="2"/>
  <c r="W19" i="2"/>
  <c r="V11" i="2"/>
  <c r="T22" i="2"/>
  <c r="T10" i="2"/>
  <c r="V23" i="2"/>
  <c r="U20" i="2"/>
  <c r="W31" i="2"/>
  <c r="U8" i="2"/>
  <c r="W30" i="2"/>
  <c r="W18" i="2"/>
  <c r="V22" i="2"/>
  <c r="V10" i="2"/>
  <c r="T21" i="2"/>
  <c r="T9" i="2"/>
  <c r="X11" i="2"/>
  <c r="X21" i="2"/>
  <c r="W29" i="2"/>
  <c r="W17" i="2"/>
  <c r="V21" i="2"/>
  <c r="V9" i="2"/>
  <c r="U27" i="2"/>
  <c r="U15" i="2"/>
  <c r="T20" i="2"/>
  <c r="Y23" i="2"/>
  <c r="Q18" i="17" l="1"/>
  <c r="W17" i="17"/>
  <c r="Y22" i="2"/>
  <c r="Y21" i="2"/>
  <c r="Y24" i="2"/>
  <c r="Y13" i="2"/>
  <c r="Y12" i="2"/>
  <c r="Y33" i="2"/>
  <c r="Y25" i="2"/>
  <c r="Z23" i="2"/>
  <c r="Y29" i="2"/>
  <c r="Y17" i="2"/>
  <c r="Z32" i="2"/>
  <c r="Z31" i="2"/>
  <c r="Y32" i="2"/>
  <c r="Y20" i="2"/>
  <c r="Z20" i="2"/>
  <c r="Z19" i="2"/>
  <c r="Y31" i="2"/>
  <c r="Y19" i="2"/>
  <c r="Z17" i="2"/>
  <c r="Z28" i="2"/>
  <c r="Z15" i="2"/>
  <c r="Z14" i="2"/>
  <c r="Y30" i="2"/>
  <c r="Y18" i="2"/>
  <c r="Z18" i="2"/>
  <c r="Z24" i="2"/>
  <c r="Z13" i="2"/>
  <c r="Y28" i="2"/>
  <c r="Y16" i="2"/>
  <c r="Z30" i="2"/>
  <c r="Z29" i="2"/>
  <c r="Z16" i="2"/>
  <c r="Z27" i="2"/>
  <c r="Z26" i="2"/>
  <c r="Z25" i="2"/>
  <c r="Z34" i="2"/>
  <c r="Z22" i="2"/>
  <c r="Y27" i="2"/>
  <c r="Y15" i="2"/>
  <c r="Z33" i="2"/>
  <c r="Z21" i="2"/>
  <c r="Y26" i="2"/>
  <c r="Y14" i="2"/>
  <c r="AB25" i="2"/>
  <c r="AB36" i="2"/>
  <c r="AB33" i="2" l="1"/>
  <c r="I8" i="17"/>
  <c r="I9" i="17" s="1"/>
  <c r="I10" i="17" s="1"/>
  <c r="E8" i="17"/>
  <c r="Q19" i="17"/>
  <c r="W18" i="17"/>
  <c r="AB35" i="2"/>
  <c r="AB34" i="2"/>
  <c r="AB26" i="2"/>
  <c r="AB22" i="2"/>
  <c r="AB15" i="2"/>
  <c r="AB21" i="2"/>
  <c r="AB24" i="2"/>
  <c r="AB23" i="2"/>
  <c r="AB18" i="2"/>
  <c r="AB30" i="2"/>
  <c r="AB29" i="2"/>
  <c r="AB17" i="2"/>
  <c r="AB20" i="2"/>
  <c r="AB32" i="2"/>
  <c r="AB31" i="2"/>
  <c r="AB19" i="2"/>
  <c r="AB28" i="2"/>
  <c r="AB16" i="2"/>
  <c r="AB27" i="2"/>
  <c r="S8" i="16" l="1"/>
  <c r="F8" i="17"/>
  <c r="E9" i="17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P8" i="16"/>
  <c r="C8" i="17"/>
  <c r="B9" i="17"/>
  <c r="I11" i="17"/>
  <c r="I12" i="17" s="1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W10" i="16"/>
  <c r="Q20" i="17"/>
  <c r="W19" i="17"/>
  <c r="J8" i="17" s="1"/>
  <c r="J9" i="17" s="1"/>
  <c r="J10" i="17" s="1"/>
  <c r="J11" i="17" s="1"/>
  <c r="AA27" i="2"/>
  <c r="AA26" i="2"/>
  <c r="AA25" i="2"/>
  <c r="AA14" i="2"/>
  <c r="AA16" i="2"/>
  <c r="AA15" i="2"/>
  <c r="AA24" i="2"/>
  <c r="AA22" i="2"/>
  <c r="AA23" i="2"/>
  <c r="AA21" i="2"/>
  <c r="AA31" i="2"/>
  <c r="AA34" i="2"/>
  <c r="AA33" i="2"/>
  <c r="AA20" i="2"/>
  <c r="AA30" i="2"/>
  <c r="AA35" i="2"/>
  <c r="AA32" i="2"/>
  <c r="AA19" i="2"/>
  <c r="AA18" i="2"/>
  <c r="AA29" i="2"/>
  <c r="AA17" i="2"/>
  <c r="AA28" i="2"/>
  <c r="B10" i="17" l="1"/>
  <c r="C9" i="17"/>
  <c r="J12" i="17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J31" i="17" s="1"/>
  <c r="J32" i="17" s="1"/>
  <c r="J33" i="17" s="1"/>
  <c r="J34" i="17" s="1"/>
  <c r="J35" i="17" s="1"/>
  <c r="J36" i="17" s="1"/>
  <c r="X11" i="16"/>
  <c r="W11" i="16"/>
  <c r="AK10" i="16"/>
  <c r="P9" i="16"/>
  <c r="AD8" i="16"/>
  <c r="G8" i="17"/>
  <c r="T8" i="16"/>
  <c r="F9" i="17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Q8" i="16"/>
  <c r="S9" i="16"/>
  <c r="AG8" i="16"/>
  <c r="W20" i="17"/>
  <c r="Q21" i="17"/>
  <c r="R8" i="16" l="1"/>
  <c r="D9" i="17"/>
  <c r="D10" i="17" s="1"/>
  <c r="D11" i="17" s="1"/>
  <c r="D12" i="17" s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D27" i="17" s="1"/>
  <c r="D28" i="17" s="1"/>
  <c r="D29" i="17" s="1"/>
  <c r="D30" i="17" s="1"/>
  <c r="D31" i="17" s="1"/>
  <c r="D32" i="17" s="1"/>
  <c r="D33" i="17" s="1"/>
  <c r="D34" i="17" s="1"/>
  <c r="D35" i="17" s="1"/>
  <c r="D36" i="17" s="1"/>
  <c r="T9" i="16"/>
  <c r="AH8" i="16"/>
  <c r="P10" i="16"/>
  <c r="AD9" i="16"/>
  <c r="H8" i="17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U8" i="16"/>
  <c r="G9" i="17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S10" i="16"/>
  <c r="AG9" i="16"/>
  <c r="W12" i="16"/>
  <c r="AK11" i="16"/>
  <c r="X12" i="16"/>
  <c r="AL11" i="16"/>
  <c r="Q9" i="16"/>
  <c r="AE8" i="16"/>
  <c r="C10" i="17"/>
  <c r="B11" i="17"/>
  <c r="Q22" i="17"/>
  <c r="W21" i="17"/>
  <c r="S11" i="16" l="1"/>
  <c r="AG10" i="16"/>
  <c r="W13" i="16"/>
  <c r="AK12" i="16"/>
  <c r="U9" i="16"/>
  <c r="AI8" i="16"/>
  <c r="C11" i="17"/>
  <c r="B12" i="17"/>
  <c r="P11" i="16"/>
  <c r="AD10" i="16"/>
  <c r="Q10" i="16"/>
  <c r="AE9" i="16"/>
  <c r="T10" i="16"/>
  <c r="AH9" i="16"/>
  <c r="X13" i="16"/>
  <c r="AL12" i="16"/>
  <c r="R9" i="16"/>
  <c r="AF8" i="16"/>
  <c r="Q23" i="17"/>
  <c r="W23" i="17" s="1"/>
  <c r="W22" i="17"/>
  <c r="K8" i="17" s="1"/>
  <c r="Q11" i="16" l="1"/>
  <c r="AE10" i="16"/>
  <c r="P12" i="16"/>
  <c r="AD11" i="16"/>
  <c r="B13" i="17"/>
  <c r="C12" i="17"/>
  <c r="R10" i="16"/>
  <c r="AF9" i="16"/>
  <c r="U10" i="16"/>
  <c r="V9" i="16"/>
  <c r="AI9" i="16"/>
  <c r="X14" i="16"/>
  <c r="AL13" i="16"/>
  <c r="W14" i="16"/>
  <c r="AK13" i="16"/>
  <c r="T11" i="16"/>
  <c r="AH10" i="16"/>
  <c r="S12" i="16"/>
  <c r="AG11" i="16"/>
  <c r="L8" i="17"/>
  <c r="K9" i="17"/>
  <c r="K10" i="17" s="1"/>
  <c r="K11" i="17" s="1"/>
  <c r="K12" i="17" s="1"/>
  <c r="V10" i="16" l="1"/>
  <c r="AJ9" i="16"/>
  <c r="U11" i="16"/>
  <c r="AI10" i="16"/>
  <c r="X15" i="16"/>
  <c r="AL14" i="16"/>
  <c r="K13" i="17"/>
  <c r="K14" i="17" s="1"/>
  <c r="K15" i="17" s="1"/>
  <c r="K16" i="17" s="1"/>
  <c r="K17" i="17" s="1"/>
  <c r="K18" i="17" s="1"/>
  <c r="K19" i="17" s="1"/>
  <c r="K20" i="17" s="1"/>
  <c r="K21" i="17" s="1"/>
  <c r="K22" i="17" s="1"/>
  <c r="K23" i="17" s="1"/>
  <c r="K24" i="17" s="1"/>
  <c r="K25" i="17" s="1"/>
  <c r="K26" i="17" s="1"/>
  <c r="K27" i="17" s="1"/>
  <c r="K28" i="17" s="1"/>
  <c r="K29" i="17" s="1"/>
  <c r="K30" i="17" s="1"/>
  <c r="K31" i="17" s="1"/>
  <c r="K32" i="17" s="1"/>
  <c r="K33" i="17" s="1"/>
  <c r="K34" i="17" s="1"/>
  <c r="K35" i="17" s="1"/>
  <c r="K36" i="17" s="1"/>
  <c r="Y12" i="16"/>
  <c r="Y13" i="16" s="1"/>
  <c r="Y14" i="16" s="1"/>
  <c r="Y15" i="16" s="1"/>
  <c r="Y16" i="16" s="1"/>
  <c r="Y17" i="16" s="1"/>
  <c r="Y18" i="16" s="1"/>
  <c r="Y19" i="16" s="1"/>
  <c r="Y20" i="16" s="1"/>
  <c r="Y21" i="16" s="1"/>
  <c r="Y22" i="16" s="1"/>
  <c r="Y23" i="16" s="1"/>
  <c r="Y24" i="16" s="1"/>
  <c r="Y25" i="16" s="1"/>
  <c r="Y26" i="16" s="1"/>
  <c r="Y27" i="16" s="1"/>
  <c r="Y28" i="16" s="1"/>
  <c r="Y29" i="16" s="1"/>
  <c r="Y30" i="16" s="1"/>
  <c r="Y31" i="16" s="1"/>
  <c r="Y32" i="16" s="1"/>
  <c r="Y33" i="16" s="1"/>
  <c r="R11" i="16"/>
  <c r="AF10" i="16"/>
  <c r="S13" i="16"/>
  <c r="AG12" i="16"/>
  <c r="C13" i="17"/>
  <c r="B14" i="17"/>
  <c r="T12" i="16"/>
  <c r="AH11" i="16"/>
  <c r="P13" i="16"/>
  <c r="AD12" i="16"/>
  <c r="W15" i="16"/>
  <c r="AK14" i="16"/>
  <c r="Q12" i="16"/>
  <c r="AE11" i="16"/>
  <c r="L9" i="17"/>
  <c r="L10" i="17" s="1"/>
  <c r="L11" i="17" s="1"/>
  <c r="L12" i="17" s="1"/>
  <c r="L13" i="17" s="1"/>
  <c r="M8" i="17"/>
  <c r="S14" i="16" l="1"/>
  <c r="AG13" i="16"/>
  <c r="Q13" i="16"/>
  <c r="AE12" i="16"/>
  <c r="R12" i="16"/>
  <c r="AF11" i="16"/>
  <c r="W16" i="16"/>
  <c r="AK15" i="16"/>
  <c r="U12" i="16"/>
  <c r="AI11" i="16"/>
  <c r="X16" i="16"/>
  <c r="AL15" i="16"/>
  <c r="T13" i="16"/>
  <c r="AH12" i="16"/>
  <c r="C14" i="17"/>
  <c r="B15" i="17"/>
  <c r="P14" i="16"/>
  <c r="AD13" i="16"/>
  <c r="L14" i="17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Z13" i="16"/>
  <c r="Z14" i="16" s="1"/>
  <c r="Z15" i="16" s="1"/>
  <c r="Z16" i="16" s="1"/>
  <c r="Z17" i="16" s="1"/>
  <c r="Z18" i="16" s="1"/>
  <c r="Z19" i="16" s="1"/>
  <c r="Z20" i="16" s="1"/>
  <c r="Z21" i="16" s="1"/>
  <c r="Z22" i="16" s="1"/>
  <c r="Z23" i="16" s="1"/>
  <c r="Z24" i="16" s="1"/>
  <c r="Z25" i="16" s="1"/>
  <c r="Z26" i="16" s="1"/>
  <c r="Z27" i="16" s="1"/>
  <c r="Z28" i="16" s="1"/>
  <c r="Z29" i="16" s="1"/>
  <c r="Z30" i="16" s="1"/>
  <c r="Z31" i="16" s="1"/>
  <c r="Z32" i="16" s="1"/>
  <c r="Z33" i="16" s="1"/>
  <c r="Z34" i="16" s="1"/>
  <c r="V11" i="16"/>
  <c r="AJ10" i="16"/>
  <c r="M9" i="17"/>
  <c r="M10" i="17" s="1"/>
  <c r="M11" i="17" s="1"/>
  <c r="M12" i="17" s="1"/>
  <c r="M13" i="17" s="1"/>
  <c r="M14" i="17" s="1"/>
  <c r="N8" i="17"/>
  <c r="N9" i="17" s="1"/>
  <c r="N10" i="17" s="1"/>
  <c r="N11" i="17" s="1"/>
  <c r="N12" i="17" s="1"/>
  <c r="N13" i="17" s="1"/>
  <c r="N14" i="17" s="1"/>
  <c r="N15" i="17" s="1"/>
  <c r="U13" i="16" l="1"/>
  <c r="AI12" i="16"/>
  <c r="P15" i="16"/>
  <c r="AD14" i="16"/>
  <c r="X17" i="16"/>
  <c r="AL16" i="16"/>
  <c r="V12" i="16"/>
  <c r="AJ11" i="16"/>
  <c r="W17" i="16"/>
  <c r="AK16" i="16"/>
  <c r="R13" i="16"/>
  <c r="AF12" i="16"/>
  <c r="B16" i="17"/>
  <c r="C15" i="17"/>
  <c r="Q14" i="16"/>
  <c r="AE13" i="16"/>
  <c r="N16" i="17"/>
  <c r="N17" i="17" s="1"/>
  <c r="N18" i="17" s="1"/>
  <c r="N19" i="17" s="1"/>
  <c r="N20" i="17" s="1"/>
  <c r="N21" i="17" s="1"/>
  <c r="N22" i="17" s="1"/>
  <c r="N23" i="17" s="1"/>
  <c r="N24" i="17" s="1"/>
  <c r="N25" i="17" s="1"/>
  <c r="N26" i="17" s="1"/>
  <c r="N27" i="17" s="1"/>
  <c r="N28" i="17" s="1"/>
  <c r="N29" i="17" s="1"/>
  <c r="N30" i="17" s="1"/>
  <c r="N31" i="17" s="1"/>
  <c r="N32" i="17" s="1"/>
  <c r="N33" i="17" s="1"/>
  <c r="N34" i="17" s="1"/>
  <c r="N35" i="17" s="1"/>
  <c r="N36" i="17" s="1"/>
  <c r="AB15" i="16"/>
  <c r="AB16" i="16" s="1"/>
  <c r="AB17" i="16" s="1"/>
  <c r="AB18" i="16" s="1"/>
  <c r="AB19" i="16" s="1"/>
  <c r="AB20" i="16" s="1"/>
  <c r="AB21" i="16" s="1"/>
  <c r="AB22" i="16" s="1"/>
  <c r="AB23" i="16" s="1"/>
  <c r="AB24" i="16" s="1"/>
  <c r="AB25" i="16" s="1"/>
  <c r="AB26" i="16" s="1"/>
  <c r="AB27" i="16" s="1"/>
  <c r="AB28" i="16" s="1"/>
  <c r="AB29" i="16" s="1"/>
  <c r="AB30" i="16" s="1"/>
  <c r="AB31" i="16" s="1"/>
  <c r="AB32" i="16" s="1"/>
  <c r="AB33" i="16" s="1"/>
  <c r="AB34" i="16" s="1"/>
  <c r="AB35" i="16" s="1"/>
  <c r="AB36" i="16" s="1"/>
  <c r="M15" i="17"/>
  <c r="M16" i="17" s="1"/>
  <c r="M17" i="17" s="1"/>
  <c r="M18" i="17" s="1"/>
  <c r="M19" i="17" s="1"/>
  <c r="M20" i="17" s="1"/>
  <c r="M21" i="17" s="1"/>
  <c r="M22" i="17" s="1"/>
  <c r="M23" i="17" s="1"/>
  <c r="M24" i="17" s="1"/>
  <c r="M25" i="17" s="1"/>
  <c r="M26" i="17" s="1"/>
  <c r="M27" i="17" s="1"/>
  <c r="M28" i="17" s="1"/>
  <c r="M29" i="17" s="1"/>
  <c r="M30" i="17" s="1"/>
  <c r="M31" i="17" s="1"/>
  <c r="M32" i="17" s="1"/>
  <c r="M33" i="17" s="1"/>
  <c r="M34" i="17" s="1"/>
  <c r="M35" i="17" s="1"/>
  <c r="M36" i="17" s="1"/>
  <c r="AA14" i="16"/>
  <c r="AA15" i="16" s="1"/>
  <c r="AA16" i="16" s="1"/>
  <c r="AA17" i="16" s="1"/>
  <c r="AA18" i="16" s="1"/>
  <c r="AA19" i="16" s="1"/>
  <c r="AA20" i="16" s="1"/>
  <c r="AA21" i="16" s="1"/>
  <c r="AA22" i="16" s="1"/>
  <c r="AA23" i="16" s="1"/>
  <c r="AA24" i="16" s="1"/>
  <c r="AA25" i="16" s="1"/>
  <c r="AA26" i="16" s="1"/>
  <c r="AA27" i="16" s="1"/>
  <c r="AA28" i="16" s="1"/>
  <c r="AA29" i="16" s="1"/>
  <c r="AA30" i="16" s="1"/>
  <c r="AA31" i="16" s="1"/>
  <c r="AA32" i="16" s="1"/>
  <c r="AA33" i="16" s="1"/>
  <c r="AA34" i="16" s="1"/>
  <c r="AA35" i="16" s="1"/>
  <c r="T14" i="16"/>
  <c r="AH13" i="16"/>
  <c r="S15" i="16"/>
  <c r="AG14" i="16"/>
  <c r="S16" i="16" l="1"/>
  <c r="AG15" i="16"/>
  <c r="R14" i="16"/>
  <c r="AF13" i="16"/>
  <c r="T15" i="16"/>
  <c r="AH14" i="16"/>
  <c r="W18" i="16"/>
  <c r="AK17" i="16"/>
  <c r="V13" i="16"/>
  <c r="AJ12" i="16"/>
  <c r="X18" i="16"/>
  <c r="AL17" i="16"/>
  <c r="Q15" i="16"/>
  <c r="AE14" i="16"/>
  <c r="P16" i="16"/>
  <c r="AD15" i="16"/>
  <c r="C16" i="17"/>
  <c r="B17" i="17"/>
  <c r="U14" i="16"/>
  <c r="AI13" i="16"/>
  <c r="AM12" i="16"/>
  <c r="V14" i="16" l="1"/>
  <c r="AJ13" i="16"/>
  <c r="S17" i="16"/>
  <c r="AG16" i="16"/>
  <c r="R15" i="16"/>
  <c r="AF14" i="16"/>
  <c r="Q16" i="16"/>
  <c r="AE15" i="16"/>
  <c r="X19" i="16"/>
  <c r="AL18" i="16"/>
  <c r="U15" i="16"/>
  <c r="AI14" i="16"/>
  <c r="W19" i="16"/>
  <c r="AK18" i="16"/>
  <c r="C17" i="17"/>
  <c r="B18" i="17"/>
  <c r="T16" i="16"/>
  <c r="AH15" i="16"/>
  <c r="P17" i="16"/>
  <c r="AD16" i="16"/>
  <c r="AN13" i="16"/>
  <c r="AM13" i="16"/>
  <c r="W20" i="16" l="1"/>
  <c r="AK19" i="16"/>
  <c r="V15" i="16"/>
  <c r="AJ14" i="16"/>
  <c r="U16" i="16"/>
  <c r="AI15" i="16"/>
  <c r="X20" i="16"/>
  <c r="AL19" i="16"/>
  <c r="P18" i="16"/>
  <c r="AD17" i="16"/>
  <c r="Q17" i="16"/>
  <c r="AE16" i="16"/>
  <c r="T17" i="16"/>
  <c r="AH16" i="16"/>
  <c r="R16" i="16"/>
  <c r="AF15" i="16"/>
  <c r="C18" i="17"/>
  <c r="B19" i="17"/>
  <c r="S18" i="16"/>
  <c r="AG17" i="16"/>
  <c r="AO14" i="16"/>
  <c r="AP15" i="16"/>
  <c r="AM14" i="16"/>
  <c r="AN14" i="16"/>
  <c r="P19" i="16" l="1"/>
  <c r="AD18" i="16"/>
  <c r="C19" i="17"/>
  <c r="B20" i="17"/>
  <c r="Q18" i="16"/>
  <c r="AE17" i="16"/>
  <c r="S19" i="16"/>
  <c r="AG18" i="16"/>
  <c r="X21" i="16"/>
  <c r="AL20" i="16"/>
  <c r="U17" i="16"/>
  <c r="AI16" i="16"/>
  <c r="R17" i="16"/>
  <c r="AF16" i="16"/>
  <c r="V16" i="16"/>
  <c r="AJ15" i="16"/>
  <c r="T18" i="16"/>
  <c r="AH17" i="16"/>
  <c r="W21" i="16"/>
  <c r="AK20" i="16"/>
  <c r="AN15" i="16"/>
  <c r="AM15" i="16"/>
  <c r="AP16" i="16"/>
  <c r="AO15" i="16"/>
  <c r="U18" i="16" l="1"/>
  <c r="AI17" i="16"/>
  <c r="X22" i="16"/>
  <c r="AL21" i="16"/>
  <c r="W22" i="16"/>
  <c r="AK21" i="16"/>
  <c r="S20" i="16"/>
  <c r="AG19" i="16"/>
  <c r="T19" i="16"/>
  <c r="AH18" i="16"/>
  <c r="Q19" i="16"/>
  <c r="AE18" i="16"/>
  <c r="C20" i="17"/>
  <c r="B21" i="17"/>
  <c r="V17" i="16"/>
  <c r="AJ16" i="16"/>
  <c r="R18" i="16"/>
  <c r="AF17" i="16"/>
  <c r="P20" i="16"/>
  <c r="AD19" i="16"/>
  <c r="AN16" i="16"/>
  <c r="AM16" i="16"/>
  <c r="AO16" i="16"/>
  <c r="AP17" i="16"/>
  <c r="Q20" i="16" l="1"/>
  <c r="AE19" i="16"/>
  <c r="T20" i="16"/>
  <c r="AH19" i="16"/>
  <c r="W23" i="16"/>
  <c r="AK22" i="16"/>
  <c r="V18" i="16"/>
  <c r="AJ17" i="16"/>
  <c r="B22" i="17"/>
  <c r="C21" i="17"/>
  <c r="P21" i="16"/>
  <c r="AD21" i="16" s="1"/>
  <c r="AD20" i="16"/>
  <c r="S21" i="16"/>
  <c r="AG20" i="16"/>
  <c r="R19" i="16"/>
  <c r="AF18" i="16"/>
  <c r="X23" i="16"/>
  <c r="AL22" i="16"/>
  <c r="U19" i="16"/>
  <c r="AI18" i="16"/>
  <c r="AP18" i="16"/>
  <c r="AO17" i="16"/>
  <c r="AM17" i="16"/>
  <c r="AN17" i="16"/>
  <c r="C22" i="17" l="1"/>
  <c r="B23" i="17"/>
  <c r="U20" i="16"/>
  <c r="AI19" i="16"/>
  <c r="V19" i="16"/>
  <c r="AJ18" i="16"/>
  <c r="X24" i="16"/>
  <c r="AL23" i="16"/>
  <c r="W24" i="16"/>
  <c r="AK23" i="16"/>
  <c r="R20" i="16"/>
  <c r="AF19" i="16"/>
  <c r="T21" i="16"/>
  <c r="AH20" i="16"/>
  <c r="S22" i="16"/>
  <c r="AG21" i="16"/>
  <c r="Q21" i="16"/>
  <c r="AE20" i="16"/>
  <c r="AN18" i="16"/>
  <c r="AM18" i="16"/>
  <c r="AO18" i="16"/>
  <c r="AP19" i="16"/>
  <c r="R21" i="16" l="1"/>
  <c r="AF20" i="16"/>
  <c r="W25" i="16"/>
  <c r="AK24" i="16"/>
  <c r="X25" i="16"/>
  <c r="AL24" i="16"/>
  <c r="Q22" i="16"/>
  <c r="AE21" i="16"/>
  <c r="V20" i="16"/>
  <c r="AJ19" i="16"/>
  <c r="S23" i="16"/>
  <c r="AG22" i="16"/>
  <c r="U21" i="16"/>
  <c r="AI20" i="16"/>
  <c r="C23" i="17"/>
  <c r="B24" i="17"/>
  <c r="T22" i="16"/>
  <c r="AH21" i="16"/>
  <c r="AP20" i="16"/>
  <c r="AO19" i="16"/>
  <c r="AM19" i="16"/>
  <c r="AN19" i="16"/>
  <c r="S24" i="16" l="1"/>
  <c r="AG23" i="16"/>
  <c r="T23" i="16"/>
  <c r="AH22" i="16"/>
  <c r="W26" i="16"/>
  <c r="AK25" i="16"/>
  <c r="V21" i="16"/>
  <c r="AJ20" i="16"/>
  <c r="Q23" i="16"/>
  <c r="AE23" i="16" s="1"/>
  <c r="AE22" i="16"/>
  <c r="X26" i="16"/>
  <c r="AL25" i="16"/>
  <c r="C24" i="17"/>
  <c r="B25" i="17"/>
  <c r="U22" i="16"/>
  <c r="AI21" i="16"/>
  <c r="R22" i="16"/>
  <c r="AF21" i="16"/>
  <c r="AN20" i="16"/>
  <c r="AM20" i="16"/>
  <c r="AO20" i="16"/>
  <c r="AP21" i="16"/>
  <c r="T24" i="16" l="1"/>
  <c r="AH23" i="16"/>
  <c r="R23" i="16"/>
  <c r="AF23" i="16" s="1"/>
  <c r="AF22" i="16"/>
  <c r="B26" i="17"/>
  <c r="C25" i="17"/>
  <c r="X27" i="16"/>
  <c r="AL26" i="16"/>
  <c r="V22" i="16"/>
  <c r="AJ21" i="16"/>
  <c r="W27" i="16"/>
  <c r="AK26" i="16"/>
  <c r="U23" i="16"/>
  <c r="AI22" i="16"/>
  <c r="S25" i="16"/>
  <c r="AG24" i="16"/>
  <c r="AP22" i="16"/>
  <c r="AO21" i="16"/>
  <c r="AM21" i="16"/>
  <c r="AN21" i="16"/>
  <c r="W28" i="16" l="1"/>
  <c r="AK27" i="16"/>
  <c r="V23" i="16"/>
  <c r="AJ22" i="16"/>
  <c r="X28" i="16"/>
  <c r="AL27" i="16"/>
  <c r="C26" i="17"/>
  <c r="B27" i="17"/>
  <c r="S26" i="16"/>
  <c r="AG26" i="16" s="1"/>
  <c r="AG25" i="16"/>
  <c r="U24" i="16"/>
  <c r="AI23" i="16"/>
  <c r="T25" i="16"/>
  <c r="AH24" i="16"/>
  <c r="AN22" i="16"/>
  <c r="AM22" i="16"/>
  <c r="AO22" i="16"/>
  <c r="AP23" i="16"/>
  <c r="U25" i="16" l="1"/>
  <c r="AI24" i="16"/>
  <c r="C27" i="17"/>
  <c r="B28" i="17"/>
  <c r="X29" i="16"/>
  <c r="AL28" i="16"/>
  <c r="V24" i="16"/>
  <c r="AJ23" i="16"/>
  <c r="T26" i="16"/>
  <c r="AH25" i="16"/>
  <c r="W29" i="16"/>
  <c r="AK28" i="16"/>
  <c r="AP24" i="16"/>
  <c r="AO23" i="16"/>
  <c r="AM23" i="16"/>
  <c r="AN23" i="16"/>
  <c r="V25" i="16" l="1"/>
  <c r="AJ24" i="16"/>
  <c r="X30" i="16"/>
  <c r="AL29" i="16"/>
  <c r="W30" i="16"/>
  <c r="AK29" i="16"/>
  <c r="T27" i="16"/>
  <c r="AH27" i="16" s="1"/>
  <c r="AH26" i="16"/>
  <c r="C28" i="17"/>
  <c r="B29" i="17"/>
  <c r="U26" i="16"/>
  <c r="AI25" i="16"/>
  <c r="AO24" i="16"/>
  <c r="AN24" i="16"/>
  <c r="AM24" i="16"/>
  <c r="AP25" i="16"/>
  <c r="C29" i="17" l="1"/>
  <c r="B30" i="17"/>
  <c r="U27" i="16"/>
  <c r="AI26" i="16"/>
  <c r="W31" i="16"/>
  <c r="AK31" i="16" s="1"/>
  <c r="AK30" i="16"/>
  <c r="X31" i="16"/>
  <c r="AL30" i="16"/>
  <c r="V26" i="16"/>
  <c r="AJ25" i="16"/>
  <c r="AP26" i="16"/>
  <c r="AM25" i="16"/>
  <c r="AN25" i="16"/>
  <c r="AO25" i="16"/>
  <c r="V27" i="16" l="1"/>
  <c r="AJ26" i="16"/>
  <c r="X32" i="16"/>
  <c r="AL32" i="16" s="1"/>
  <c r="AL31" i="16"/>
  <c r="U28" i="16"/>
  <c r="AI28" i="16" s="1"/>
  <c r="AI27" i="16"/>
  <c r="C30" i="17"/>
  <c r="B31" i="17"/>
  <c r="AO26" i="16"/>
  <c r="AN26" i="16"/>
  <c r="AM26" i="16"/>
  <c r="AP27" i="16"/>
  <c r="C31" i="17" l="1"/>
  <c r="B32" i="17"/>
  <c r="V28" i="16"/>
  <c r="AJ27" i="16"/>
  <c r="AP28" i="16"/>
  <c r="AM27" i="16"/>
  <c r="AN27" i="16"/>
  <c r="AO27" i="16"/>
  <c r="V29" i="16" l="1"/>
  <c r="AJ29" i="16" s="1"/>
  <c r="AJ28" i="16"/>
  <c r="C32" i="17"/>
  <c r="B33" i="17"/>
  <c r="AO28" i="16"/>
  <c r="AN28" i="16"/>
  <c r="AM28" i="16"/>
  <c r="AP29" i="16"/>
  <c r="B34" i="17" l="1"/>
  <c r="C33" i="17"/>
  <c r="AP30" i="16"/>
  <c r="AM29" i="16"/>
  <c r="AN29" i="16"/>
  <c r="AO29" i="16"/>
  <c r="C34" i="17" l="1"/>
  <c r="B35" i="17"/>
  <c r="AO30" i="16"/>
  <c r="AN30" i="16"/>
  <c r="AM30" i="16"/>
  <c r="AP31" i="16"/>
  <c r="B36" i="17" l="1"/>
  <c r="C36" i="17" s="1"/>
  <c r="C35" i="17"/>
  <c r="AP32" i="16"/>
  <c r="AM31" i="16"/>
  <c r="AN31" i="16"/>
  <c r="AO31" i="16"/>
  <c r="AN32" i="16" l="1"/>
  <c r="AO32" i="16"/>
  <c r="AM32" i="16"/>
  <c r="AP33" i="16"/>
  <c r="AP34" i="16" l="1"/>
  <c r="AM33" i="16"/>
  <c r="AO33" i="16"/>
  <c r="AN33" i="16"/>
  <c r="AO34" i="16" l="1"/>
  <c r="AN34" i="16"/>
  <c r="AP36" i="16"/>
  <c r="AP35" i="16"/>
  <c r="AO35" i="16" l="1"/>
</calcChain>
</file>

<file path=xl/sharedStrings.xml><?xml version="1.0" encoding="utf-8"?>
<sst xmlns="http://schemas.openxmlformats.org/spreadsheetml/2006/main" count="339" uniqueCount="81">
  <si>
    <t>2041-42</t>
  </si>
  <si>
    <t>2040-41</t>
  </si>
  <si>
    <t>2039-40</t>
  </si>
  <si>
    <t>2038-39</t>
  </si>
  <si>
    <t>2037-38</t>
  </si>
  <si>
    <t>2036-37</t>
  </si>
  <si>
    <t>2035-36</t>
  </si>
  <si>
    <t>2034-35</t>
  </si>
  <si>
    <t>2033-34</t>
  </si>
  <si>
    <t>2032-33</t>
  </si>
  <si>
    <t>2031-32</t>
  </si>
  <si>
    <t>2030-31</t>
  </si>
  <si>
    <t>2029-30</t>
  </si>
  <si>
    <t>2028-29</t>
  </si>
  <si>
    <t>2027-28</t>
  </si>
  <si>
    <t>2026-27</t>
  </si>
  <si>
    <t>2025-26</t>
  </si>
  <si>
    <t>2024-25</t>
  </si>
  <si>
    <t>2023-24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</si>
  <si>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</si>
  <si>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</si>
  <si>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</si>
  <si>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</si>
  <si>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</si>
  <si>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</si>
  <si>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</si>
  <si>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</si>
  <si>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</si>
  <si>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F2020</t>
  </si>
  <si>
    <t>F2018</t>
  </si>
  <si>
    <t>F2016</t>
  </si>
  <si>
    <t>F2014</t>
  </si>
  <si>
    <t>F2012</t>
  </si>
  <si>
    <t>Forecast</t>
  </si>
  <si>
    <t>2042-43</t>
  </si>
  <si>
    <t>F2017</t>
  </si>
  <si>
    <t>F2019</t>
  </si>
  <si>
    <t>Gas peak load forecasts by year (MDth per day= Therms per day/10,000)</t>
  </si>
  <si>
    <t>F2013</t>
  </si>
  <si>
    <t>F2015</t>
  </si>
  <si>
    <t>Net of DSR</t>
  </si>
  <si>
    <t>F2021</t>
  </si>
  <si>
    <t>Projected DSR (Gross minus Net)</t>
  </si>
  <si>
    <t>Pipeline held prior to plans to build Tacoma LNG</t>
  </si>
  <si>
    <t>Tacoma LNG Vaporization</t>
  </si>
  <si>
    <t>Tacoma LNG Peaking Resource</t>
  </si>
  <si>
    <t>Firm Pipeline for jurisdictional service</t>
  </si>
  <si>
    <t>Gig Harbor LNG</t>
  </si>
  <si>
    <t>Jackson Prairie plus firm pipeline</t>
  </si>
  <si>
    <t>Capacity paid for by &amp; dedicated to serve PLNG, after WUTC Order and Air Permit requirements</t>
  </si>
  <si>
    <t>PSE Natural Gas Resources</t>
  </si>
  <si>
    <t>"Recalled" capacity during peak weather (service to PLNG is interruptible)</t>
  </si>
  <si>
    <t>IRP</t>
  </si>
  <si>
    <t>2021 IRP</t>
  </si>
  <si>
    <t>2019 IRP Process</t>
  </si>
  <si>
    <t>2017 IRP</t>
  </si>
  <si>
    <t>2015 IRP</t>
  </si>
  <si>
    <t>2013 IRP</t>
  </si>
  <si>
    <t>2009 IRP</t>
  </si>
  <si>
    <t>2011 IRP</t>
  </si>
  <si>
    <t>F2010</t>
  </si>
  <si>
    <t>F2011</t>
  </si>
  <si>
    <t>"2009 Low"</t>
  </si>
  <si>
    <t>F2009</t>
  </si>
  <si>
    <t>Pipeline</t>
  </si>
  <si>
    <t>JP+P/L</t>
  </si>
  <si>
    <t>Plym+P/L</t>
  </si>
  <si>
    <t>Tacoma LNG</t>
  </si>
  <si>
    <t>Total</t>
  </si>
  <si>
    <t>KEY</t>
  </si>
  <si>
    <t>Unrelated</t>
  </si>
  <si>
    <t>Planned for TLNG</t>
  </si>
  <si>
    <t>P/L Additions</t>
  </si>
  <si>
    <t>these additions came with additional load</t>
  </si>
  <si>
    <t>capacity acquired to serve Tote and others (when PSE planned to serve jurisdictionally)- also purchased because no other capacity was expected to be available for TLNG (could be released)</t>
  </si>
  <si>
    <t>Planned Supply w/o Tacoma LNG- assuming renewal of all contracts</t>
  </si>
  <si>
    <t>Total Resources w/o Tacoma LNG</t>
  </si>
  <si>
    <t>Supply Resources- assuming renewal of all desired contracts- w/o Tacoma LNG</t>
  </si>
  <si>
    <t>NET of conservation (DSR)</t>
  </si>
  <si>
    <t>GROSS of conservation (DSR)</t>
  </si>
  <si>
    <r>
      <t xml:space="preserve">Surplus or </t>
    </r>
    <r>
      <rPr>
        <b/>
        <sz val="11"/>
        <color rgb="FFFF0000"/>
        <rFont val="Calibri"/>
        <family val="2"/>
        <scheme val="minor"/>
      </rPr>
      <t>(Shortfall)</t>
    </r>
    <r>
      <rPr>
        <b/>
        <sz val="11"/>
        <color theme="1"/>
        <rFont val="Calibri"/>
        <family val="2"/>
        <scheme val="minor"/>
      </rPr>
      <t xml:space="preserve"> in Capacity after DSR- w/o Tacoma LNG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</si>
</sst>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0" xfId="0" applyFill="1"/>
    <xf numFmtId="164" fontId="0" fillId="0" borderId="2" xfId="1" applyNumberFormat="1" applyFont="1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0" fillId="0" borderId="2" xfId="1" applyNumberFormat="1" applyFont="1" applyFill="1" applyBorder="1"/>
    <xf numFmtId="43" fontId="0" fillId="0" borderId="1" xfId="1" applyNumberFormat="1" applyFont="1" applyFill="1" applyBorder="1"/>
    <xf numFmtId="43" fontId="0" fillId="0" borderId="2" xfId="1" applyFont="1" applyFill="1" applyBorder="1"/>
    <xf numFmtId="43" fontId="0" fillId="0" borderId="1" xfId="1" applyFont="1" applyFill="1" applyBorder="1"/>
    <xf numFmtId="17" fontId="0" fillId="0" borderId="1" xfId="0" applyNumberForma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165" fontId="0" fillId="0" borderId="0" xfId="1" applyNumberFormat="1" applyFont="1"/>
    <xf numFmtId="0" fontId="5" fillId="0" borderId="3" xfId="0" applyFont="1" applyBorder="1"/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6" fontId="0" fillId="0" borderId="6" xfId="0" applyNumberFormat="1" applyBorder="1"/>
    <xf numFmtId="166" fontId="0" fillId="0" borderId="8" xfId="0" applyNumberFormat="1" applyBorder="1"/>
    <xf numFmtId="166" fontId="0" fillId="0" borderId="9" xfId="0" applyNumberFormat="1" applyFill="1" applyBorder="1"/>
    <xf numFmtId="0" fontId="0" fillId="0" borderId="0" xfId="0" applyFill="1" applyBorder="1"/>
    <xf numFmtId="0" fontId="0" fillId="0" borderId="7" xfId="0" applyFill="1" applyBorder="1"/>
    <xf numFmtId="166" fontId="0" fillId="0" borderId="6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6" fontId="0" fillId="2" borderId="9" xfId="0" applyNumberForma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0" fillId="0" borderId="2" xfId="0" applyNumberFormat="1" applyBorder="1"/>
    <xf numFmtId="2" fontId="0" fillId="0" borderId="2" xfId="0" applyNumberFormat="1" applyBorder="1"/>
    <xf numFmtId="43" fontId="0" fillId="0" borderId="2" xfId="1" applyNumberFormat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0" fillId="0" borderId="2" xfId="1" applyNumberFormat="1" applyFont="1" applyFill="1" applyBorder="1"/>
    <xf numFmtId="43" fontId="0" fillId="0" borderId="0" xfId="1" applyFont="1" applyFill="1" applyBorder="1"/>
    <xf numFmtId="14" fontId="0" fillId="0" borderId="0" xfId="1" applyNumberFormat="1" applyFont="1" applyFill="1" applyBorder="1"/>
    <xf numFmtId="165" fontId="0" fillId="0" borderId="0" xfId="1" applyNumberFormat="1" applyFont="1" applyFill="1" applyBorder="1"/>
    <xf numFmtId="165" fontId="0" fillId="0" borderId="1" xfId="1" applyNumberFormat="1" applyFont="1" applyFill="1" applyBorder="1"/>
    <xf numFmtId="165" fontId="0" fillId="3" borderId="0" xfId="1" applyNumberFormat="1" applyFont="1" applyFill="1" applyBorder="1"/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38" fontId="0" fillId="0" borderId="0" xfId="0" applyNumberFormat="1"/>
    <xf numFmtId="40" fontId="0" fillId="0" borderId="2" xfId="1" applyNumberFormat="1" applyFont="1" applyFill="1" applyBorder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5" fontId="0" fillId="4" borderId="0" xfId="1" applyNumberFormat="1" applyFont="1" applyFill="1" applyBorder="1"/>
    <xf numFmtId="0" fontId="0" fillId="0" borderId="11" xfId="0" applyFill="1" applyBorder="1" applyAlignment="1">
      <alignment horizontal="center" vertical="center"/>
    </xf>
    <xf numFmtId="0" fontId="0" fillId="4" borderId="12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164" fontId="0" fillId="0" borderId="6" xfId="0" applyNumberFormat="1" applyBorder="1"/>
    <xf numFmtId="166" fontId="0" fillId="0" borderId="0" xfId="0" applyNumberFormat="1" applyBorder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3" fontId="0" fillId="0" borderId="2" xfId="1" applyFont="1" applyBorder="1"/>
    <xf numFmtId="40" fontId="0" fillId="0" borderId="2" xfId="1" applyNumberFormat="1" applyFont="1" applyBorder="1"/>
    <xf numFmtId="40" fontId="0" fillId="0" borderId="2" xfId="0" applyNumberFormat="1" applyBorder="1"/>
    <xf numFmtId="40" fontId="0" fillId="0" borderId="0" xfId="0" applyNumberFormat="1"/>
    <xf numFmtId="40" fontId="0" fillId="0" borderId="1" xfId="1" applyNumberFormat="1" applyFont="1" applyFill="1" applyBorder="1"/>
    <xf numFmtId="40" fontId="0" fillId="0" borderId="0" xfId="0" applyNumberFormat="1" applyFill="1"/>
    <xf numFmtId="40" fontId="0" fillId="0" borderId="1" xfId="0" applyNumberFormat="1" applyBorder="1"/>
  </cellXfs>
  <cellStyles count="7">
    <cellStyle name="Comma" xfId="1" builtinId="3"/>
    <cellStyle name="Comma 2 12" xfId="5"/>
    <cellStyle name="Comma 57" xfId="4"/>
    <cellStyle name="Normal" xfId="0" builtinId="0"/>
    <cellStyle name="Normal 2" xfId="2"/>
    <cellStyle name="Normal 7 2 3" xfId="3"/>
    <cellStyle name="Percent 11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1.%20Analytics\%23LNG%20Financial%20Model\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.%20Project%20Development%20&amp;%20Strategy\BOD%20Materials\Board%20Meeting%2001.2014\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6D\1_EV%20&amp;%20CNG\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RORA%202006%20GRC\(C)_RC_092205\Copy%20of%20(C)_PSE_Hydro_Data_50yrs_0721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willi\Local%20Settings\Temporary%20Internet%20Files\Content.Outlook\RL9YYJBD\Analyzer2011%20v5%20-%20Template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>
        <row r="5">
          <cell r="B5">
            <v>2019</v>
          </cell>
        </row>
        <row r="11">
          <cell r="G11" t="b">
            <v>1</v>
          </cell>
        </row>
        <row r="16">
          <cell r="B16">
            <v>5.9837400000000001</v>
          </cell>
        </row>
        <row r="17">
          <cell r="B17">
            <v>11.709190543657716</v>
          </cell>
        </row>
        <row r="18">
          <cell r="B18">
            <v>12.990555865885501</v>
          </cell>
        </row>
        <row r="20">
          <cell r="B20">
            <v>1.68</v>
          </cell>
        </row>
        <row r="23">
          <cell r="B23">
            <v>10</v>
          </cell>
        </row>
        <row r="24">
          <cell r="B24">
            <v>25</v>
          </cell>
        </row>
        <row r="28">
          <cell r="B28">
            <v>0</v>
          </cell>
          <cell r="C28">
            <v>0</v>
          </cell>
        </row>
        <row r="37">
          <cell r="E37">
            <v>39643375.466036282</v>
          </cell>
        </row>
        <row r="47">
          <cell r="B47">
            <v>2.5000000000000001E-2</v>
          </cell>
        </row>
        <row r="48">
          <cell r="B48">
            <v>0.03</v>
          </cell>
        </row>
        <row r="50">
          <cell r="B50">
            <v>6.6900000000000001E-2</v>
          </cell>
        </row>
        <row r="51">
          <cell r="B51">
            <v>7.7700000000000005E-2</v>
          </cell>
        </row>
        <row r="58">
          <cell r="B58">
            <v>0.63689265895742597</v>
          </cell>
        </row>
        <row r="61">
          <cell r="B61">
            <v>9.5000000000000001E-2</v>
          </cell>
        </row>
        <row r="65">
          <cell r="B65">
            <v>5.8100000000000001E-3</v>
          </cell>
        </row>
        <row r="70">
          <cell r="B70">
            <v>2.3964870499999957E-2</v>
          </cell>
          <cell r="C70">
            <v>5.94E-3</v>
          </cell>
          <cell r="D70">
            <v>4.0063235844739357E-2</v>
          </cell>
        </row>
        <row r="71">
          <cell r="B71">
            <v>1.4196421833144247E-2</v>
          </cell>
        </row>
        <row r="111">
          <cell r="C111">
            <v>0.10845025089865867</v>
          </cell>
        </row>
        <row r="113">
          <cell r="B113">
            <v>0.89948000000000006</v>
          </cell>
        </row>
      </sheetData>
      <sheetData sheetId="3"/>
      <sheetData sheetId="4">
        <row r="29">
          <cell r="E29">
            <v>0.54659029502071854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C49">
            <v>4.5872999999999997E-2</v>
          </cell>
        </row>
      </sheetData>
      <sheetData sheetId="12"/>
      <sheetData sheetId="13"/>
      <sheetData sheetId="14"/>
      <sheetData sheetId="15">
        <row r="36">
          <cell r="H36" t="str">
            <v>Tacoma LNG Facility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>
        <row r="19">
          <cell r="B19" t="b">
            <v>1</v>
          </cell>
        </row>
        <row r="103">
          <cell r="B103">
            <v>0.04</v>
          </cell>
        </row>
      </sheetData>
      <sheetData sheetId="3"/>
      <sheetData sheetId="4"/>
      <sheetData sheetId="5"/>
      <sheetData sheetId="6"/>
      <sheetData sheetId="7">
        <row r="29">
          <cell r="D29">
            <v>0.10500200000000001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36"/>
  <sheetViews>
    <sheetView workbookViewId="0">
      <pane xSplit="1" ySplit="7" topLeftCell="B8" activePane="bottomRight" state="frozen"/>
      <selection activeCell="P23" sqref="P23:R23"/>
      <selection pane="topRight" activeCell="P23" sqref="P23:R23"/>
      <selection pane="bottomLeft" activeCell="P23" sqref="P23:R23"/>
      <selection pane="bottomRight" activeCell="F23" sqref="F23"/>
    </sheetView>
  </sheetViews>
  <sheetFormatPr defaultRowHeight="15" x14ac:dyDescent="0.25"/>
  <cols>
    <col min="1" max="1" width="20.42578125" customWidth="1"/>
    <col min="2" max="6" width="10.5703125" customWidth="1"/>
    <col min="7" max="7" width="10.5703125" bestFit="1" customWidth="1"/>
    <col min="8" max="8" width="10" bestFit="1" customWidth="1"/>
    <col min="9" max="13" width="10.5703125" bestFit="1" customWidth="1"/>
    <col min="14" max="14" width="10.7109375" style="8" bestFit="1" customWidth="1"/>
    <col min="15" max="23" width="10.7109375" style="8" customWidth="1"/>
    <col min="25" max="25" width="10" customWidth="1"/>
    <col min="27" max="27" width="10.140625" bestFit="1" customWidth="1"/>
  </cols>
  <sheetData>
    <row r="1" spans="1:36" ht="18.75" x14ac:dyDescent="0.3">
      <c r="A1" s="3" t="s">
        <v>37</v>
      </c>
    </row>
    <row r="2" spans="1:36" ht="14.45" customHeight="1" x14ac:dyDescent="0.25"/>
    <row r="3" spans="1:36" s="71" customFormat="1" ht="15" customHeight="1" thickBot="1" x14ac:dyDescent="0.3">
      <c r="A3" s="39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1"/>
      <c r="O3" s="44"/>
      <c r="P3" s="44"/>
      <c r="Q3" s="44"/>
      <c r="R3" s="44"/>
      <c r="S3" s="44"/>
      <c r="T3" s="44"/>
      <c r="U3" s="44"/>
      <c r="V3" s="44"/>
      <c r="W3" s="44"/>
    </row>
    <row r="4" spans="1:36" s="71" customFormat="1" ht="14.45" customHeight="1" x14ac:dyDescent="0.25">
      <c r="A4" s="38" t="s">
        <v>33</v>
      </c>
      <c r="B4" s="38" t="s">
        <v>62</v>
      </c>
      <c r="C4" s="38" t="s">
        <v>60</v>
      </c>
      <c r="D4" s="38" t="s">
        <v>61</v>
      </c>
      <c r="E4" s="2" t="s">
        <v>32</v>
      </c>
      <c r="F4" s="2" t="s">
        <v>38</v>
      </c>
      <c r="G4" s="2" t="s">
        <v>31</v>
      </c>
      <c r="H4" s="2" t="s">
        <v>39</v>
      </c>
      <c r="I4" s="2" t="s">
        <v>30</v>
      </c>
      <c r="J4" s="2" t="s">
        <v>35</v>
      </c>
      <c r="K4" s="2" t="s">
        <v>29</v>
      </c>
      <c r="L4" s="2" t="s">
        <v>36</v>
      </c>
      <c r="M4" s="2" t="s">
        <v>28</v>
      </c>
      <c r="N4" s="11" t="s">
        <v>41</v>
      </c>
      <c r="O4" s="44"/>
      <c r="P4" s="44"/>
      <c r="Q4" s="61" t="s">
        <v>69</v>
      </c>
      <c r="R4" s="62"/>
      <c r="S4" s="63"/>
      <c r="T4" s="44"/>
      <c r="U4" s="68" t="s">
        <v>73</v>
      </c>
      <c r="V4" s="45"/>
      <c r="W4" s="45"/>
      <c r="X4" s="72"/>
    </row>
    <row r="5" spans="1:36" ht="15" customHeight="1" thickBot="1" x14ac:dyDescent="0.3">
      <c r="A5" s="38" t="s">
        <v>52</v>
      </c>
      <c r="B5" s="38" t="s">
        <v>58</v>
      </c>
      <c r="C5" s="38" t="s">
        <v>59</v>
      </c>
      <c r="D5" s="38"/>
      <c r="E5" s="2" t="s">
        <v>57</v>
      </c>
      <c r="F5" s="2"/>
      <c r="G5" s="2" t="s">
        <v>56</v>
      </c>
      <c r="H5" s="2"/>
      <c r="I5" s="2" t="s">
        <v>55</v>
      </c>
      <c r="J5" s="2"/>
      <c r="K5" s="2" t="s">
        <v>54</v>
      </c>
      <c r="L5" s="2"/>
      <c r="M5" s="2" t="s">
        <v>53</v>
      </c>
      <c r="N5" s="11"/>
      <c r="O5" s="44"/>
      <c r="P5" s="44"/>
      <c r="Q5" s="64" t="s">
        <v>70</v>
      </c>
      <c r="R5" s="66"/>
      <c r="S5" s="67" t="s">
        <v>71</v>
      </c>
      <c r="T5" s="44"/>
      <c r="U5" s="44"/>
      <c r="V5" s="44"/>
      <c r="W5" s="44"/>
    </row>
    <row r="6" spans="1:36" ht="30" x14ac:dyDescent="0.25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44"/>
      <c r="P6" s="44"/>
      <c r="Q6" s="44" t="s">
        <v>64</v>
      </c>
      <c r="R6" s="46" t="s">
        <v>72</v>
      </c>
      <c r="S6" s="44" t="s">
        <v>65</v>
      </c>
      <c r="T6" s="44" t="s">
        <v>66</v>
      </c>
      <c r="U6" s="46" t="s">
        <v>67</v>
      </c>
      <c r="V6" s="46" t="s">
        <v>47</v>
      </c>
      <c r="W6" s="44" t="s">
        <v>68</v>
      </c>
      <c r="X6" s="47"/>
    </row>
    <row r="7" spans="1:36" s="17" customFormat="1" x14ac:dyDescent="0.25">
      <c r="A7" s="18" t="s">
        <v>33</v>
      </c>
      <c r="B7" s="36" t="s">
        <v>63</v>
      </c>
      <c r="C7" s="36" t="s">
        <v>60</v>
      </c>
      <c r="D7" s="36" t="s">
        <v>61</v>
      </c>
      <c r="E7" s="36" t="s">
        <v>32</v>
      </c>
      <c r="F7" s="36" t="s">
        <v>38</v>
      </c>
      <c r="G7" s="36" t="s">
        <v>31</v>
      </c>
      <c r="H7" s="36" t="s">
        <v>39</v>
      </c>
      <c r="I7" s="36" t="s">
        <v>30</v>
      </c>
      <c r="J7" s="36" t="s">
        <v>35</v>
      </c>
      <c r="K7" s="36" t="s">
        <v>29</v>
      </c>
      <c r="L7" s="36" t="s">
        <v>36</v>
      </c>
      <c r="M7" s="36" t="s">
        <v>28</v>
      </c>
      <c r="N7" s="37" t="s">
        <v>41</v>
      </c>
      <c r="O7" s="48"/>
      <c r="P7" s="48"/>
      <c r="Q7" s="48"/>
      <c r="R7" s="48"/>
      <c r="S7" s="48"/>
      <c r="T7" s="48"/>
      <c r="U7" s="48"/>
      <c r="V7" s="48"/>
      <c r="W7" s="48"/>
    </row>
    <row r="8" spans="1:36" x14ac:dyDescent="0.25">
      <c r="A8" s="4" t="s">
        <v>27</v>
      </c>
      <c r="B8" s="49">
        <f>W17+T12</f>
        <v>1043629</v>
      </c>
      <c r="C8" s="49">
        <f>B8</f>
        <v>1043629</v>
      </c>
      <c r="D8" s="49">
        <f>W17</f>
        <v>973129</v>
      </c>
      <c r="E8" s="49">
        <f>W17</f>
        <v>973129</v>
      </c>
      <c r="F8" s="49">
        <f>E8</f>
        <v>973129</v>
      </c>
      <c r="G8" s="49">
        <f t="shared" ref="G8:H8" si="0">F8</f>
        <v>973129</v>
      </c>
      <c r="H8" s="49">
        <f t="shared" si="0"/>
        <v>973129</v>
      </c>
      <c r="I8" s="49">
        <f>W17</f>
        <v>973129</v>
      </c>
      <c r="J8" s="49">
        <f>W19</f>
        <v>973129</v>
      </c>
      <c r="K8" s="49">
        <f>W22</f>
        <v>973129</v>
      </c>
      <c r="L8" s="49">
        <f>K8</f>
        <v>973129</v>
      </c>
      <c r="M8" s="49">
        <f>L8</f>
        <v>973129</v>
      </c>
      <c r="N8" s="49">
        <f>M8</f>
        <v>973129</v>
      </c>
      <c r="O8" s="50"/>
      <c r="P8" s="51">
        <v>39022</v>
      </c>
      <c r="Q8" s="52">
        <v>519437</v>
      </c>
      <c r="R8" s="52"/>
      <c r="S8" s="52">
        <v>447057</v>
      </c>
      <c r="T8" s="52">
        <v>70500</v>
      </c>
      <c r="U8" s="52"/>
      <c r="V8" s="52">
        <v>2500</v>
      </c>
      <c r="W8" s="52">
        <f t="shared" ref="W8:W16" si="1">SUM(Q8:V8)-R8</f>
        <v>1039494</v>
      </c>
    </row>
    <row r="9" spans="1:36" ht="15.75" thickBot="1" x14ac:dyDescent="0.3">
      <c r="A9" s="1" t="s">
        <v>26</v>
      </c>
      <c r="B9" s="49">
        <f>B8</f>
        <v>1043629</v>
      </c>
      <c r="C9" s="49">
        <f t="shared" ref="C9:C36" si="2">B9</f>
        <v>1043629</v>
      </c>
      <c r="D9" s="49">
        <f>D8</f>
        <v>973129</v>
      </c>
      <c r="E9" s="49">
        <f>E8</f>
        <v>973129</v>
      </c>
      <c r="F9" s="49">
        <f>F8</f>
        <v>973129</v>
      </c>
      <c r="G9" s="49">
        <f>G8</f>
        <v>973129</v>
      </c>
      <c r="H9" s="49">
        <f t="shared" ref="H9:J24" si="3">H8</f>
        <v>973129</v>
      </c>
      <c r="I9" s="49">
        <f t="shared" si="3"/>
        <v>973129</v>
      </c>
      <c r="J9" s="53">
        <f>J8</f>
        <v>973129</v>
      </c>
      <c r="K9" s="53">
        <f t="shared" ref="K9:N24" si="4">K8</f>
        <v>973129</v>
      </c>
      <c r="L9" s="53">
        <f t="shared" si="4"/>
        <v>973129</v>
      </c>
      <c r="M9" s="53">
        <f t="shared" si="4"/>
        <v>973129</v>
      </c>
      <c r="N9" s="53">
        <f t="shared" si="4"/>
        <v>973129</v>
      </c>
      <c r="O9" s="50"/>
      <c r="P9" s="51">
        <v>39387</v>
      </c>
      <c r="Q9" s="52">
        <f>Q8+R9</f>
        <v>519437</v>
      </c>
      <c r="R9" s="52"/>
      <c r="S9" s="52">
        <f>S8</f>
        <v>447057</v>
      </c>
      <c r="T9" s="52">
        <f t="shared" ref="T9:V23" si="5">T8</f>
        <v>70500</v>
      </c>
      <c r="U9" s="52"/>
      <c r="V9" s="52">
        <f t="shared" si="5"/>
        <v>2500</v>
      </c>
      <c r="W9" s="52">
        <f t="shared" si="1"/>
        <v>1039494</v>
      </c>
    </row>
    <row r="10" spans="1:36" x14ac:dyDescent="0.25">
      <c r="A10" s="1" t="s">
        <v>25</v>
      </c>
      <c r="B10" s="49">
        <f t="shared" ref="B10:B36" si="6">B9</f>
        <v>1043629</v>
      </c>
      <c r="C10" s="49">
        <f t="shared" si="2"/>
        <v>1043629</v>
      </c>
      <c r="D10" s="49">
        <f t="shared" ref="D10:N36" si="7">D9</f>
        <v>973129</v>
      </c>
      <c r="E10" s="49">
        <f t="shared" si="7"/>
        <v>973129</v>
      </c>
      <c r="F10" s="49">
        <f t="shared" si="7"/>
        <v>973129</v>
      </c>
      <c r="G10" s="49">
        <f t="shared" si="7"/>
        <v>973129</v>
      </c>
      <c r="H10" s="49">
        <f t="shared" si="3"/>
        <v>973129</v>
      </c>
      <c r="I10" s="49">
        <f t="shared" si="3"/>
        <v>973129</v>
      </c>
      <c r="J10" s="53">
        <f t="shared" si="3"/>
        <v>973129</v>
      </c>
      <c r="K10" s="53">
        <f t="shared" si="4"/>
        <v>973129</v>
      </c>
      <c r="L10" s="53">
        <f t="shared" si="4"/>
        <v>973129</v>
      </c>
      <c r="M10" s="53">
        <f t="shared" si="4"/>
        <v>973129</v>
      </c>
      <c r="N10" s="53">
        <f t="shared" si="4"/>
        <v>973129</v>
      </c>
      <c r="O10" s="50"/>
      <c r="P10" s="51">
        <v>39753</v>
      </c>
      <c r="Q10" s="52">
        <f t="shared" ref="Q10:Q23" si="8">Q9+R10</f>
        <v>519437</v>
      </c>
      <c r="R10" s="52"/>
      <c r="S10" s="52">
        <f t="shared" ref="S10:S15" si="9">S9</f>
        <v>447057</v>
      </c>
      <c r="T10" s="52">
        <f t="shared" si="5"/>
        <v>70500</v>
      </c>
      <c r="U10" s="52"/>
      <c r="V10" s="52">
        <f t="shared" si="5"/>
        <v>2500</v>
      </c>
      <c r="W10" s="52">
        <f t="shared" si="1"/>
        <v>1039494</v>
      </c>
      <c r="AA10" s="20" t="s">
        <v>50</v>
      </c>
      <c r="AB10" s="21"/>
      <c r="AC10" s="21"/>
      <c r="AD10" s="21"/>
      <c r="AE10" s="22"/>
      <c r="AF10" s="22"/>
      <c r="AG10" s="22"/>
      <c r="AH10" s="22"/>
      <c r="AI10" s="22"/>
      <c r="AJ10" s="23"/>
    </row>
    <row r="11" spans="1:36" x14ac:dyDescent="0.25">
      <c r="A11" s="1" t="s">
        <v>24</v>
      </c>
      <c r="B11" s="49">
        <f t="shared" si="6"/>
        <v>1043629</v>
      </c>
      <c r="C11" s="49">
        <f t="shared" si="2"/>
        <v>1043629</v>
      </c>
      <c r="D11" s="49">
        <f t="shared" si="7"/>
        <v>973129</v>
      </c>
      <c r="E11" s="49">
        <f t="shared" si="7"/>
        <v>973129</v>
      </c>
      <c r="F11" s="49">
        <f t="shared" si="7"/>
        <v>973129</v>
      </c>
      <c r="G11" s="49">
        <f t="shared" si="7"/>
        <v>973129</v>
      </c>
      <c r="H11" s="49">
        <f t="shared" si="3"/>
        <v>973129</v>
      </c>
      <c r="I11" s="49">
        <f t="shared" si="3"/>
        <v>973129</v>
      </c>
      <c r="J11" s="53">
        <f t="shared" si="3"/>
        <v>973129</v>
      </c>
      <c r="K11" s="53">
        <f t="shared" si="4"/>
        <v>973129</v>
      </c>
      <c r="L11" s="53">
        <f t="shared" si="4"/>
        <v>973129</v>
      </c>
      <c r="M11" s="53">
        <f t="shared" si="4"/>
        <v>973129</v>
      </c>
      <c r="N11" s="53">
        <f t="shared" si="4"/>
        <v>973129</v>
      </c>
      <c r="O11" s="50"/>
      <c r="P11" s="51">
        <v>40118</v>
      </c>
      <c r="Q11" s="52">
        <f t="shared" si="8"/>
        <v>519437</v>
      </c>
      <c r="R11" s="52"/>
      <c r="S11" s="52">
        <f t="shared" si="9"/>
        <v>447057</v>
      </c>
      <c r="T11" s="52">
        <f t="shared" si="5"/>
        <v>70500</v>
      </c>
      <c r="U11" s="52"/>
      <c r="V11" s="52">
        <f t="shared" si="5"/>
        <v>2500</v>
      </c>
      <c r="W11" s="52">
        <f t="shared" si="1"/>
        <v>1039494</v>
      </c>
      <c r="AA11" s="24"/>
      <c r="AB11" s="5"/>
      <c r="AC11" s="5"/>
      <c r="AD11" s="5"/>
      <c r="AE11" s="5"/>
      <c r="AF11" s="5"/>
      <c r="AG11" s="5"/>
      <c r="AH11" s="5"/>
      <c r="AI11" s="5"/>
      <c r="AJ11" s="25"/>
    </row>
    <row r="12" spans="1:36" x14ac:dyDescent="0.25">
      <c r="A12" s="1" t="s">
        <v>23</v>
      </c>
      <c r="B12" s="49">
        <f t="shared" si="6"/>
        <v>1043629</v>
      </c>
      <c r="C12" s="49">
        <f t="shared" si="2"/>
        <v>1043629</v>
      </c>
      <c r="D12" s="49">
        <f t="shared" si="7"/>
        <v>973129</v>
      </c>
      <c r="E12" s="49">
        <f t="shared" si="7"/>
        <v>973129</v>
      </c>
      <c r="F12" s="49">
        <f t="shared" si="7"/>
        <v>973129</v>
      </c>
      <c r="G12" s="49">
        <f t="shared" si="7"/>
        <v>973129</v>
      </c>
      <c r="H12" s="49">
        <f t="shared" si="3"/>
        <v>973129</v>
      </c>
      <c r="I12" s="49">
        <f t="shared" si="3"/>
        <v>973129</v>
      </c>
      <c r="J12" s="53">
        <f t="shared" si="3"/>
        <v>973129</v>
      </c>
      <c r="K12" s="53">
        <f t="shared" si="4"/>
        <v>973129</v>
      </c>
      <c r="L12" s="53">
        <f t="shared" si="4"/>
        <v>973129</v>
      </c>
      <c r="M12" s="53">
        <f t="shared" si="4"/>
        <v>973129</v>
      </c>
      <c r="N12" s="53">
        <f t="shared" si="4"/>
        <v>973129</v>
      </c>
      <c r="O12" s="50"/>
      <c r="P12" s="51">
        <v>40483</v>
      </c>
      <c r="Q12" s="52">
        <f t="shared" si="8"/>
        <v>519437</v>
      </c>
      <c r="R12" s="52"/>
      <c r="S12" s="52">
        <f t="shared" si="9"/>
        <v>447057</v>
      </c>
      <c r="T12" s="52">
        <f t="shared" si="5"/>
        <v>70500</v>
      </c>
      <c r="U12" s="52"/>
      <c r="V12" s="52">
        <f t="shared" si="5"/>
        <v>2500</v>
      </c>
      <c r="W12" s="52">
        <f t="shared" si="1"/>
        <v>1039494</v>
      </c>
      <c r="AA12" s="69">
        <f>Q16/1000</f>
        <v>525.52200000000005</v>
      </c>
      <c r="AB12" s="5" t="s">
        <v>43</v>
      </c>
      <c r="AC12" s="5"/>
      <c r="AD12" s="5"/>
      <c r="AE12" s="5"/>
      <c r="AF12" s="5"/>
      <c r="AG12" s="5"/>
      <c r="AH12" s="5"/>
      <c r="AI12" s="5"/>
      <c r="AJ12" s="25"/>
    </row>
    <row r="13" spans="1:36" x14ac:dyDescent="0.25">
      <c r="A13" s="1" t="s">
        <v>22</v>
      </c>
      <c r="B13" s="49">
        <f t="shared" si="6"/>
        <v>1043629</v>
      </c>
      <c r="C13" s="49">
        <f t="shared" si="2"/>
        <v>1043629</v>
      </c>
      <c r="D13" s="49">
        <f t="shared" si="7"/>
        <v>973129</v>
      </c>
      <c r="E13" s="49">
        <f t="shared" si="7"/>
        <v>973129</v>
      </c>
      <c r="F13" s="49">
        <f t="shared" si="7"/>
        <v>973129</v>
      </c>
      <c r="G13" s="49">
        <f t="shared" si="7"/>
        <v>973129</v>
      </c>
      <c r="H13" s="49">
        <f t="shared" si="3"/>
        <v>973129</v>
      </c>
      <c r="I13" s="49">
        <f t="shared" si="3"/>
        <v>973129</v>
      </c>
      <c r="J13" s="53">
        <f t="shared" si="3"/>
        <v>973129</v>
      </c>
      <c r="K13" s="53">
        <f t="shared" si="4"/>
        <v>973129</v>
      </c>
      <c r="L13" s="53">
        <f t="shared" si="4"/>
        <v>973129</v>
      </c>
      <c r="M13" s="53">
        <f t="shared" si="4"/>
        <v>973129</v>
      </c>
      <c r="N13" s="53">
        <f t="shared" si="4"/>
        <v>973129</v>
      </c>
      <c r="O13" s="50"/>
      <c r="P13" s="51">
        <v>40848</v>
      </c>
      <c r="Q13" s="52">
        <f t="shared" si="8"/>
        <v>520053</v>
      </c>
      <c r="R13" s="54">
        <v>616</v>
      </c>
      <c r="S13" s="52">
        <f t="shared" si="9"/>
        <v>447057</v>
      </c>
      <c r="T13" s="52">
        <v>0</v>
      </c>
      <c r="U13" s="52"/>
      <c r="V13" s="52">
        <f t="shared" si="5"/>
        <v>2500</v>
      </c>
      <c r="W13" s="52">
        <f t="shared" si="1"/>
        <v>969610</v>
      </c>
      <c r="AA13" s="26">
        <v>17.350000000000001</v>
      </c>
      <c r="AB13" s="5" t="s">
        <v>74</v>
      </c>
      <c r="AC13" s="5"/>
      <c r="AD13" s="5"/>
      <c r="AE13" s="5"/>
      <c r="AF13" s="5"/>
      <c r="AG13" s="5"/>
      <c r="AH13" s="5"/>
      <c r="AI13" s="5"/>
      <c r="AJ13" s="25"/>
    </row>
    <row r="14" spans="1:36" x14ac:dyDescent="0.25">
      <c r="A14" s="1" t="s">
        <v>21</v>
      </c>
      <c r="B14" s="49">
        <f t="shared" si="6"/>
        <v>1043629</v>
      </c>
      <c r="C14" s="49">
        <f t="shared" si="2"/>
        <v>1043629</v>
      </c>
      <c r="D14" s="49">
        <f t="shared" si="7"/>
        <v>973129</v>
      </c>
      <c r="E14" s="49">
        <f t="shared" si="7"/>
        <v>973129</v>
      </c>
      <c r="F14" s="49">
        <f t="shared" si="7"/>
        <v>973129</v>
      </c>
      <c r="G14" s="49">
        <f t="shared" si="7"/>
        <v>973129</v>
      </c>
      <c r="H14" s="49">
        <f t="shared" si="3"/>
        <v>973129</v>
      </c>
      <c r="I14" s="49">
        <f t="shared" si="3"/>
        <v>973129</v>
      </c>
      <c r="J14" s="53">
        <f t="shared" si="3"/>
        <v>973129</v>
      </c>
      <c r="K14" s="53">
        <f t="shared" si="4"/>
        <v>973129</v>
      </c>
      <c r="L14" s="53">
        <f t="shared" si="4"/>
        <v>973129</v>
      </c>
      <c r="M14" s="53">
        <f t="shared" si="4"/>
        <v>973129</v>
      </c>
      <c r="N14" s="53">
        <f t="shared" si="4"/>
        <v>973129</v>
      </c>
      <c r="O14" s="50"/>
      <c r="P14" s="51">
        <v>41214</v>
      </c>
      <c r="Q14" s="52">
        <f t="shared" si="8"/>
        <v>523053</v>
      </c>
      <c r="R14" s="54">
        <v>3000</v>
      </c>
      <c r="S14" s="52">
        <f t="shared" si="9"/>
        <v>447057</v>
      </c>
      <c r="T14" s="52">
        <v>0</v>
      </c>
      <c r="U14" s="52"/>
      <c r="V14" s="52">
        <f t="shared" si="5"/>
        <v>2500</v>
      </c>
      <c r="W14" s="52">
        <f t="shared" si="1"/>
        <v>972610</v>
      </c>
      <c r="AA14" s="27">
        <f>AA12+AA13</f>
        <v>542.87200000000007</v>
      </c>
      <c r="AB14" s="5"/>
      <c r="AC14" s="5"/>
      <c r="AD14" s="5"/>
      <c r="AE14" s="5"/>
      <c r="AF14" s="5"/>
      <c r="AG14" s="5"/>
      <c r="AH14" s="5"/>
      <c r="AI14" s="5"/>
      <c r="AJ14" s="25"/>
    </row>
    <row r="15" spans="1:36" x14ac:dyDescent="0.25">
      <c r="A15" s="1" t="s">
        <v>20</v>
      </c>
      <c r="B15" s="49">
        <f t="shared" si="6"/>
        <v>1043629</v>
      </c>
      <c r="C15" s="49">
        <f t="shared" si="2"/>
        <v>1043629</v>
      </c>
      <c r="D15" s="49">
        <f t="shared" si="7"/>
        <v>973129</v>
      </c>
      <c r="E15" s="49">
        <f t="shared" si="7"/>
        <v>973129</v>
      </c>
      <c r="F15" s="49">
        <f t="shared" si="7"/>
        <v>973129</v>
      </c>
      <c r="G15" s="49">
        <f t="shared" si="7"/>
        <v>973129</v>
      </c>
      <c r="H15" s="49">
        <f t="shared" si="3"/>
        <v>973129</v>
      </c>
      <c r="I15" s="49">
        <f t="shared" si="3"/>
        <v>973129</v>
      </c>
      <c r="J15" s="53">
        <f t="shared" si="3"/>
        <v>973129</v>
      </c>
      <c r="K15" s="53">
        <f t="shared" si="4"/>
        <v>973129</v>
      </c>
      <c r="L15" s="53">
        <f t="shared" si="4"/>
        <v>973129</v>
      </c>
      <c r="M15" s="53">
        <f t="shared" si="4"/>
        <v>973129</v>
      </c>
      <c r="N15" s="53">
        <f t="shared" si="4"/>
        <v>973129</v>
      </c>
      <c r="O15" s="50"/>
      <c r="P15" s="51">
        <v>41579</v>
      </c>
      <c r="Q15" s="52">
        <f t="shared" si="8"/>
        <v>523053</v>
      </c>
      <c r="R15" s="52"/>
      <c r="S15" s="52">
        <f t="shared" si="9"/>
        <v>447057</v>
      </c>
      <c r="T15" s="52">
        <v>0</v>
      </c>
      <c r="U15" s="52"/>
      <c r="V15" s="52">
        <f t="shared" si="5"/>
        <v>2500</v>
      </c>
      <c r="W15" s="52">
        <f t="shared" si="1"/>
        <v>972610</v>
      </c>
      <c r="AA15" s="26">
        <v>-19.3</v>
      </c>
      <c r="AB15" s="5" t="s">
        <v>49</v>
      </c>
      <c r="AC15" s="5"/>
      <c r="AD15" s="5"/>
      <c r="AE15" s="5"/>
      <c r="AF15" s="5"/>
      <c r="AG15" s="5"/>
      <c r="AH15" s="5"/>
      <c r="AI15" s="5"/>
      <c r="AJ15" s="25"/>
    </row>
    <row r="16" spans="1:36" s="8" customFormat="1" ht="15.75" thickBot="1" x14ac:dyDescent="0.3">
      <c r="A16" s="6" t="s">
        <v>19</v>
      </c>
      <c r="B16" s="49">
        <f t="shared" si="6"/>
        <v>1043629</v>
      </c>
      <c r="C16" s="49">
        <f t="shared" si="2"/>
        <v>1043629</v>
      </c>
      <c r="D16" s="49">
        <f t="shared" si="7"/>
        <v>973129</v>
      </c>
      <c r="E16" s="49">
        <f t="shared" si="7"/>
        <v>973129</v>
      </c>
      <c r="F16" s="49">
        <f t="shared" si="7"/>
        <v>973129</v>
      </c>
      <c r="G16" s="49">
        <f t="shared" si="7"/>
        <v>973129</v>
      </c>
      <c r="H16" s="49">
        <f t="shared" si="3"/>
        <v>973129</v>
      </c>
      <c r="I16" s="49">
        <f t="shared" si="3"/>
        <v>973129</v>
      </c>
      <c r="J16" s="53">
        <f t="shared" si="3"/>
        <v>973129</v>
      </c>
      <c r="K16" s="53">
        <f t="shared" si="4"/>
        <v>973129</v>
      </c>
      <c r="L16" s="53">
        <f t="shared" si="4"/>
        <v>973129</v>
      </c>
      <c r="M16" s="53">
        <f t="shared" si="4"/>
        <v>973129</v>
      </c>
      <c r="N16" s="53">
        <f t="shared" si="4"/>
        <v>973129</v>
      </c>
      <c r="O16" s="50"/>
      <c r="P16" s="51">
        <v>41944</v>
      </c>
      <c r="Q16" s="52">
        <f t="shared" si="8"/>
        <v>525522</v>
      </c>
      <c r="R16" s="54">
        <v>2469</v>
      </c>
      <c r="S16" s="52">
        <f t="shared" ref="S16:S23" si="10">S15</f>
        <v>447057</v>
      </c>
      <c r="T16" s="52">
        <v>0</v>
      </c>
      <c r="U16" s="52"/>
      <c r="V16" s="52">
        <f t="shared" si="5"/>
        <v>2500</v>
      </c>
      <c r="W16" s="52">
        <f t="shared" si="1"/>
        <v>975079</v>
      </c>
      <c r="AA16" s="28">
        <f>AA14+AA15</f>
        <v>523.57200000000012</v>
      </c>
      <c r="AB16" s="29" t="s">
        <v>46</v>
      </c>
      <c r="AC16" s="29"/>
      <c r="AD16" s="29"/>
      <c r="AE16" s="29"/>
      <c r="AF16" s="29"/>
      <c r="AG16" s="29"/>
      <c r="AH16" s="29"/>
      <c r="AI16" s="29"/>
      <c r="AJ16" s="30"/>
    </row>
    <row r="17" spans="1:36" ht="15.75" thickTop="1" x14ac:dyDescent="0.25">
      <c r="A17" s="1" t="s">
        <v>18</v>
      </c>
      <c r="B17" s="49">
        <f t="shared" si="6"/>
        <v>1043629</v>
      </c>
      <c r="C17" s="49">
        <f t="shared" si="2"/>
        <v>1043629</v>
      </c>
      <c r="D17" s="49">
        <f t="shared" si="7"/>
        <v>973129</v>
      </c>
      <c r="E17" s="49">
        <f t="shared" si="7"/>
        <v>973129</v>
      </c>
      <c r="F17" s="49">
        <f t="shared" si="7"/>
        <v>973129</v>
      </c>
      <c r="G17" s="49">
        <f t="shared" si="7"/>
        <v>973129</v>
      </c>
      <c r="H17" s="49">
        <f t="shared" si="3"/>
        <v>973129</v>
      </c>
      <c r="I17" s="49">
        <f t="shared" si="3"/>
        <v>973129</v>
      </c>
      <c r="J17" s="53">
        <f t="shared" si="3"/>
        <v>973129</v>
      </c>
      <c r="K17" s="53">
        <f t="shared" si="4"/>
        <v>973129</v>
      </c>
      <c r="L17" s="53">
        <f t="shared" si="4"/>
        <v>973129</v>
      </c>
      <c r="M17" s="53">
        <f t="shared" si="4"/>
        <v>973129</v>
      </c>
      <c r="N17" s="53">
        <f t="shared" si="4"/>
        <v>973129</v>
      </c>
      <c r="O17" s="50"/>
      <c r="P17" s="51">
        <v>42309</v>
      </c>
      <c r="Q17" s="52">
        <f t="shared" si="8"/>
        <v>523572</v>
      </c>
      <c r="R17" s="65">
        <f>17350-19300</f>
        <v>-1950</v>
      </c>
      <c r="S17" s="52">
        <f t="shared" si="10"/>
        <v>447057</v>
      </c>
      <c r="T17" s="52">
        <v>0</v>
      </c>
      <c r="U17" s="52"/>
      <c r="V17" s="52">
        <f t="shared" si="5"/>
        <v>2500</v>
      </c>
      <c r="W17" s="52">
        <f>SUM(Q17:V17)-R17</f>
        <v>973129</v>
      </c>
      <c r="AA17" s="31">
        <v>447.05700000000002</v>
      </c>
      <c r="AB17" s="29" t="s">
        <v>48</v>
      </c>
      <c r="AC17" s="5"/>
      <c r="AD17" s="5"/>
      <c r="AE17" s="5"/>
      <c r="AF17" s="5"/>
      <c r="AG17" s="5"/>
      <c r="AH17" s="5"/>
      <c r="AI17" s="5"/>
      <c r="AJ17" s="25"/>
    </row>
    <row r="18" spans="1:36" x14ac:dyDescent="0.25">
      <c r="A18" s="1" t="s">
        <v>17</v>
      </c>
      <c r="B18" s="49">
        <f t="shared" si="6"/>
        <v>1043629</v>
      </c>
      <c r="C18" s="49">
        <f t="shared" si="2"/>
        <v>1043629</v>
      </c>
      <c r="D18" s="49">
        <f t="shared" si="7"/>
        <v>973129</v>
      </c>
      <c r="E18" s="49">
        <f t="shared" si="7"/>
        <v>973129</v>
      </c>
      <c r="F18" s="49">
        <f t="shared" si="7"/>
        <v>973129</v>
      </c>
      <c r="G18" s="49">
        <f t="shared" si="7"/>
        <v>973129</v>
      </c>
      <c r="H18" s="49">
        <f t="shared" si="3"/>
        <v>973129</v>
      </c>
      <c r="I18" s="49">
        <f t="shared" si="3"/>
        <v>973129</v>
      </c>
      <c r="J18" s="53">
        <f t="shared" si="3"/>
        <v>973129</v>
      </c>
      <c r="K18" s="53">
        <f t="shared" si="4"/>
        <v>973129</v>
      </c>
      <c r="L18" s="53">
        <f t="shared" si="4"/>
        <v>973129</v>
      </c>
      <c r="M18" s="53">
        <f t="shared" si="4"/>
        <v>973129</v>
      </c>
      <c r="N18" s="53">
        <f t="shared" si="4"/>
        <v>973129</v>
      </c>
      <c r="O18" s="50"/>
      <c r="P18" s="51">
        <v>42675</v>
      </c>
      <c r="Q18" s="52">
        <f t="shared" si="8"/>
        <v>523572</v>
      </c>
      <c r="R18" s="52"/>
      <c r="S18" s="52">
        <f t="shared" si="10"/>
        <v>447057</v>
      </c>
      <c r="T18" s="52">
        <v>0</v>
      </c>
      <c r="U18" s="52"/>
      <c r="V18" s="52">
        <f t="shared" si="5"/>
        <v>2500</v>
      </c>
      <c r="W18" s="52">
        <f t="shared" ref="W18:W23" si="11">SUM(Q18:V18)-R18</f>
        <v>973129</v>
      </c>
      <c r="AA18" s="31">
        <v>2.5</v>
      </c>
      <c r="AB18" s="5" t="s">
        <v>47</v>
      </c>
      <c r="AC18" s="5"/>
      <c r="AD18" s="5"/>
      <c r="AE18" s="5"/>
      <c r="AF18" s="5"/>
      <c r="AG18" s="5"/>
      <c r="AH18" s="5"/>
      <c r="AI18" s="5"/>
      <c r="AJ18" s="25"/>
    </row>
    <row r="19" spans="1:36" ht="15.75" thickBot="1" x14ac:dyDescent="0.3">
      <c r="A19" s="1" t="s">
        <v>16</v>
      </c>
      <c r="B19" s="49">
        <f t="shared" si="6"/>
        <v>1043629</v>
      </c>
      <c r="C19" s="49">
        <f t="shared" si="2"/>
        <v>1043629</v>
      </c>
      <c r="D19" s="49">
        <f t="shared" si="7"/>
        <v>973129</v>
      </c>
      <c r="E19" s="49">
        <f t="shared" si="7"/>
        <v>973129</v>
      </c>
      <c r="F19" s="49">
        <f t="shared" si="7"/>
        <v>973129</v>
      </c>
      <c r="G19" s="49">
        <f t="shared" si="7"/>
        <v>973129</v>
      </c>
      <c r="H19" s="49">
        <f t="shared" si="3"/>
        <v>973129</v>
      </c>
      <c r="I19" s="49">
        <f t="shared" si="3"/>
        <v>973129</v>
      </c>
      <c r="J19" s="53">
        <f t="shared" si="3"/>
        <v>973129</v>
      </c>
      <c r="K19" s="53">
        <f t="shared" si="4"/>
        <v>973129</v>
      </c>
      <c r="L19" s="53">
        <f t="shared" si="4"/>
        <v>973129</v>
      </c>
      <c r="M19" s="53">
        <f t="shared" si="4"/>
        <v>973129</v>
      </c>
      <c r="N19" s="53">
        <f t="shared" si="4"/>
        <v>973129</v>
      </c>
      <c r="O19" s="50"/>
      <c r="P19" s="51">
        <v>43040</v>
      </c>
      <c r="Q19" s="52">
        <f t="shared" si="8"/>
        <v>523572</v>
      </c>
      <c r="R19" s="52"/>
      <c r="S19" s="52">
        <f t="shared" si="10"/>
        <v>447057</v>
      </c>
      <c r="T19" s="52">
        <v>0</v>
      </c>
      <c r="U19" s="52"/>
      <c r="V19" s="52">
        <f t="shared" si="5"/>
        <v>2500</v>
      </c>
      <c r="W19" s="52">
        <f t="shared" si="11"/>
        <v>973129</v>
      </c>
      <c r="AA19" s="35">
        <f>SUM(AA16:AA18)</f>
        <v>973.12900000000013</v>
      </c>
      <c r="AB19" s="5" t="s">
        <v>76</v>
      </c>
      <c r="AC19" s="5"/>
      <c r="AD19" s="5"/>
      <c r="AE19" s="5"/>
      <c r="AF19" s="70"/>
      <c r="AG19" s="5"/>
      <c r="AH19" s="5"/>
      <c r="AI19" s="5"/>
      <c r="AJ19" s="25"/>
    </row>
    <row r="20" spans="1:36" ht="15.75" thickTop="1" x14ac:dyDescent="0.25">
      <c r="A20" s="1" t="s">
        <v>15</v>
      </c>
      <c r="B20" s="49">
        <f t="shared" si="6"/>
        <v>1043629</v>
      </c>
      <c r="C20" s="49">
        <f t="shared" si="2"/>
        <v>1043629</v>
      </c>
      <c r="D20" s="49">
        <f t="shared" si="7"/>
        <v>973129</v>
      </c>
      <c r="E20" s="49">
        <f t="shared" si="7"/>
        <v>973129</v>
      </c>
      <c r="F20" s="49">
        <f t="shared" si="7"/>
        <v>973129</v>
      </c>
      <c r="G20" s="49">
        <f t="shared" si="7"/>
        <v>973129</v>
      </c>
      <c r="H20" s="49">
        <f t="shared" si="3"/>
        <v>973129</v>
      </c>
      <c r="I20" s="49">
        <f t="shared" si="3"/>
        <v>973129</v>
      </c>
      <c r="J20" s="53">
        <f t="shared" si="3"/>
        <v>973129</v>
      </c>
      <c r="K20" s="53">
        <f t="shared" si="4"/>
        <v>973129</v>
      </c>
      <c r="L20" s="53">
        <f t="shared" si="4"/>
        <v>973129</v>
      </c>
      <c r="M20" s="53">
        <f t="shared" si="4"/>
        <v>973129</v>
      </c>
      <c r="N20" s="53">
        <f t="shared" si="4"/>
        <v>973129</v>
      </c>
      <c r="O20" s="50"/>
      <c r="P20" s="51">
        <v>43405</v>
      </c>
      <c r="Q20" s="52">
        <f t="shared" si="8"/>
        <v>523572</v>
      </c>
      <c r="R20" s="52"/>
      <c r="S20" s="52">
        <f t="shared" si="10"/>
        <v>447057</v>
      </c>
      <c r="T20" s="52">
        <v>0</v>
      </c>
      <c r="U20" s="52"/>
      <c r="V20" s="52">
        <f t="shared" si="5"/>
        <v>2500</v>
      </c>
      <c r="W20" s="52">
        <f t="shared" si="11"/>
        <v>973129</v>
      </c>
      <c r="AA20" s="24"/>
      <c r="AB20" s="5"/>
      <c r="AC20" s="5"/>
      <c r="AD20" s="5"/>
      <c r="AE20" s="5"/>
      <c r="AF20" s="5"/>
      <c r="AG20" s="5"/>
      <c r="AH20" s="5"/>
      <c r="AI20" s="5"/>
      <c r="AJ20" s="25"/>
    </row>
    <row r="21" spans="1:36" x14ac:dyDescent="0.25">
      <c r="A21" s="1" t="s">
        <v>14</v>
      </c>
      <c r="B21" s="49">
        <f t="shared" si="6"/>
        <v>1043629</v>
      </c>
      <c r="C21" s="49">
        <f t="shared" si="2"/>
        <v>1043629</v>
      </c>
      <c r="D21" s="49">
        <f t="shared" si="7"/>
        <v>973129</v>
      </c>
      <c r="E21" s="49">
        <f t="shared" si="7"/>
        <v>973129</v>
      </c>
      <c r="F21" s="49">
        <f t="shared" si="7"/>
        <v>973129</v>
      </c>
      <c r="G21" s="49">
        <f t="shared" si="7"/>
        <v>973129</v>
      </c>
      <c r="H21" s="49">
        <f t="shared" si="3"/>
        <v>973129</v>
      </c>
      <c r="I21" s="49">
        <f t="shared" si="3"/>
        <v>973129</v>
      </c>
      <c r="J21" s="53">
        <f t="shared" si="3"/>
        <v>973129</v>
      </c>
      <c r="K21" s="53">
        <f t="shared" si="4"/>
        <v>973129</v>
      </c>
      <c r="L21" s="53">
        <f t="shared" si="4"/>
        <v>973129</v>
      </c>
      <c r="M21" s="53">
        <f t="shared" si="4"/>
        <v>973129</v>
      </c>
      <c r="N21" s="53">
        <f t="shared" si="4"/>
        <v>973129</v>
      </c>
      <c r="O21" s="50"/>
      <c r="P21" s="51">
        <v>43770</v>
      </c>
      <c r="Q21" s="52">
        <f t="shared" si="8"/>
        <v>523572</v>
      </c>
      <c r="R21" s="52"/>
      <c r="S21" s="52">
        <f t="shared" si="10"/>
        <v>447057</v>
      </c>
      <c r="T21" s="52">
        <v>0</v>
      </c>
      <c r="U21" s="52"/>
      <c r="V21" s="52">
        <f t="shared" si="5"/>
        <v>2500</v>
      </c>
      <c r="W21" s="52">
        <f t="shared" si="11"/>
        <v>973129</v>
      </c>
      <c r="AA21" s="24"/>
      <c r="AB21" s="5"/>
      <c r="AC21" s="5"/>
      <c r="AD21" s="5"/>
      <c r="AE21" s="5"/>
      <c r="AF21" s="5"/>
      <c r="AG21" s="5"/>
      <c r="AH21" s="5"/>
      <c r="AI21" s="5"/>
      <c r="AJ21" s="25"/>
    </row>
    <row r="22" spans="1:36" x14ac:dyDescent="0.25">
      <c r="A22" s="1" t="s">
        <v>13</v>
      </c>
      <c r="B22" s="49">
        <f t="shared" si="6"/>
        <v>1043629</v>
      </c>
      <c r="C22" s="49">
        <f t="shared" si="2"/>
        <v>1043629</v>
      </c>
      <c r="D22" s="49">
        <f t="shared" si="7"/>
        <v>973129</v>
      </c>
      <c r="E22" s="49">
        <f t="shared" si="7"/>
        <v>973129</v>
      </c>
      <c r="F22" s="49">
        <f t="shared" si="7"/>
        <v>973129</v>
      </c>
      <c r="G22" s="49">
        <f t="shared" si="7"/>
        <v>973129</v>
      </c>
      <c r="H22" s="49">
        <f t="shared" si="3"/>
        <v>973129</v>
      </c>
      <c r="I22" s="49">
        <f t="shared" si="3"/>
        <v>973129</v>
      </c>
      <c r="J22" s="53">
        <f t="shared" si="3"/>
        <v>973129</v>
      </c>
      <c r="K22" s="53">
        <f t="shared" si="4"/>
        <v>973129</v>
      </c>
      <c r="L22" s="53">
        <f t="shared" si="4"/>
        <v>973129</v>
      </c>
      <c r="M22" s="53">
        <f t="shared" si="4"/>
        <v>973129</v>
      </c>
      <c r="N22" s="53">
        <f t="shared" si="4"/>
        <v>973129</v>
      </c>
      <c r="O22" s="50"/>
      <c r="P22" s="51">
        <v>44136</v>
      </c>
      <c r="Q22" s="52">
        <f t="shared" si="8"/>
        <v>523572</v>
      </c>
      <c r="R22" s="52"/>
      <c r="S22" s="52">
        <f t="shared" si="10"/>
        <v>447057</v>
      </c>
      <c r="T22" s="52">
        <v>0</v>
      </c>
      <c r="U22" s="52"/>
      <c r="V22" s="52">
        <f t="shared" si="5"/>
        <v>2500</v>
      </c>
      <c r="W22" s="52">
        <f t="shared" si="11"/>
        <v>973129</v>
      </c>
      <c r="AA22" s="26">
        <v>50</v>
      </c>
      <c r="AB22" s="5" t="s">
        <v>44</v>
      </c>
      <c r="AC22" s="5"/>
      <c r="AD22" s="5"/>
      <c r="AE22" s="5"/>
      <c r="AF22" s="5"/>
      <c r="AG22" s="5"/>
      <c r="AH22" s="5"/>
      <c r="AI22" s="5"/>
      <c r="AJ22" s="25"/>
    </row>
    <row r="23" spans="1:36" x14ac:dyDescent="0.25">
      <c r="A23" s="1" t="s">
        <v>12</v>
      </c>
      <c r="B23" s="49">
        <f t="shared" si="6"/>
        <v>1043629</v>
      </c>
      <c r="C23" s="49">
        <f t="shared" si="2"/>
        <v>1043629</v>
      </c>
      <c r="D23" s="49">
        <f t="shared" si="7"/>
        <v>973129</v>
      </c>
      <c r="E23" s="49">
        <f t="shared" si="7"/>
        <v>973129</v>
      </c>
      <c r="F23" s="49">
        <f t="shared" si="7"/>
        <v>973129</v>
      </c>
      <c r="G23" s="49">
        <f t="shared" si="7"/>
        <v>973129</v>
      </c>
      <c r="H23" s="49">
        <f t="shared" si="3"/>
        <v>973129</v>
      </c>
      <c r="I23" s="49">
        <f t="shared" si="3"/>
        <v>973129</v>
      </c>
      <c r="J23" s="53">
        <f t="shared" si="3"/>
        <v>973129</v>
      </c>
      <c r="K23" s="53">
        <f t="shared" si="4"/>
        <v>973129</v>
      </c>
      <c r="L23" s="53">
        <f t="shared" si="4"/>
        <v>973129</v>
      </c>
      <c r="M23" s="53">
        <f t="shared" si="4"/>
        <v>973129</v>
      </c>
      <c r="N23" s="53">
        <f t="shared" si="4"/>
        <v>973129</v>
      </c>
      <c r="O23" s="50"/>
      <c r="P23" s="51">
        <v>44501</v>
      </c>
      <c r="Q23" s="52">
        <f t="shared" si="8"/>
        <v>523572</v>
      </c>
      <c r="R23" s="52"/>
      <c r="S23" s="52">
        <f t="shared" si="10"/>
        <v>447057</v>
      </c>
      <c r="T23" s="52">
        <v>0</v>
      </c>
      <c r="U23" s="52"/>
      <c r="V23" s="52">
        <f t="shared" si="5"/>
        <v>2500</v>
      </c>
      <c r="W23" s="52">
        <f t="shared" si="11"/>
        <v>973129</v>
      </c>
      <c r="AA23" s="26">
        <f>-AA15</f>
        <v>19.3</v>
      </c>
      <c r="AB23" s="5" t="s">
        <v>51</v>
      </c>
      <c r="AC23" s="5"/>
      <c r="AD23" s="5"/>
      <c r="AE23" s="5"/>
      <c r="AF23" s="5"/>
      <c r="AG23" s="5"/>
      <c r="AH23" s="5"/>
      <c r="AI23" s="5"/>
      <c r="AJ23" s="25"/>
    </row>
    <row r="24" spans="1:36" ht="15.75" thickBot="1" x14ac:dyDescent="0.3">
      <c r="A24" s="1" t="s">
        <v>11</v>
      </c>
      <c r="B24" s="49">
        <f t="shared" si="6"/>
        <v>1043629</v>
      </c>
      <c r="C24" s="49">
        <f t="shared" si="2"/>
        <v>1043629</v>
      </c>
      <c r="D24" s="49">
        <f t="shared" si="7"/>
        <v>973129</v>
      </c>
      <c r="E24" s="49">
        <f t="shared" si="7"/>
        <v>973129</v>
      </c>
      <c r="F24" s="49">
        <f t="shared" si="7"/>
        <v>973129</v>
      </c>
      <c r="G24" s="49">
        <f t="shared" si="7"/>
        <v>973129</v>
      </c>
      <c r="H24" s="49">
        <f t="shared" si="3"/>
        <v>973129</v>
      </c>
      <c r="I24" s="49">
        <f t="shared" si="3"/>
        <v>973129</v>
      </c>
      <c r="J24" s="53">
        <f t="shared" si="3"/>
        <v>973129</v>
      </c>
      <c r="K24" s="53">
        <f t="shared" si="4"/>
        <v>973129</v>
      </c>
      <c r="L24" s="53">
        <f t="shared" si="4"/>
        <v>973129</v>
      </c>
      <c r="M24" s="53">
        <f t="shared" si="4"/>
        <v>973129</v>
      </c>
      <c r="N24" s="53">
        <f t="shared" si="4"/>
        <v>973129</v>
      </c>
      <c r="O24" s="50"/>
      <c r="P24" s="50"/>
      <c r="Q24" s="52"/>
      <c r="R24" s="52"/>
      <c r="S24" s="52"/>
      <c r="T24" s="52"/>
      <c r="U24" s="52"/>
      <c r="V24" s="52"/>
      <c r="W24" s="52"/>
      <c r="AA24" s="35">
        <f>SUM(AA22:AA23)</f>
        <v>69.3</v>
      </c>
      <c r="AB24" s="5" t="s">
        <v>45</v>
      </c>
      <c r="AC24" s="5"/>
      <c r="AD24" s="5"/>
      <c r="AE24" s="5"/>
      <c r="AF24" s="5"/>
      <c r="AG24" s="5"/>
      <c r="AH24" s="5"/>
      <c r="AI24" s="5"/>
      <c r="AJ24" s="25"/>
    </row>
    <row r="25" spans="1:36" ht="16.5" thickTop="1" thickBot="1" x14ac:dyDescent="0.3">
      <c r="A25" s="1" t="s">
        <v>10</v>
      </c>
      <c r="B25" s="49">
        <f t="shared" si="6"/>
        <v>1043629</v>
      </c>
      <c r="C25" s="49">
        <f t="shared" si="2"/>
        <v>1043629</v>
      </c>
      <c r="D25" s="49">
        <f t="shared" si="7"/>
        <v>973129</v>
      </c>
      <c r="E25" s="49">
        <f t="shared" si="7"/>
        <v>973129</v>
      </c>
      <c r="F25" s="49">
        <f t="shared" si="7"/>
        <v>973129</v>
      </c>
      <c r="G25" s="49">
        <f t="shared" si="7"/>
        <v>973129</v>
      </c>
      <c r="H25" s="49">
        <f t="shared" si="7"/>
        <v>973129</v>
      </c>
      <c r="I25" s="49">
        <f t="shared" si="7"/>
        <v>973129</v>
      </c>
      <c r="J25" s="53">
        <f t="shared" si="7"/>
        <v>973129</v>
      </c>
      <c r="K25" s="53">
        <f t="shared" si="7"/>
        <v>973129</v>
      </c>
      <c r="L25" s="53">
        <f t="shared" si="7"/>
        <v>973129</v>
      </c>
      <c r="M25" s="53">
        <f t="shared" si="7"/>
        <v>973129</v>
      </c>
      <c r="N25" s="53">
        <f t="shared" si="7"/>
        <v>973129</v>
      </c>
      <c r="O25" s="50"/>
      <c r="P25" s="50"/>
      <c r="Q25" s="52"/>
      <c r="R25" s="52"/>
      <c r="S25" s="52"/>
      <c r="T25" s="52"/>
      <c r="U25" s="52"/>
      <c r="V25" s="52"/>
      <c r="W25" s="52"/>
      <c r="AA25" s="32"/>
      <c r="AB25" s="33"/>
      <c r="AC25" s="33"/>
      <c r="AD25" s="33"/>
      <c r="AE25" s="33"/>
      <c r="AF25" s="33"/>
      <c r="AG25" s="33"/>
      <c r="AH25" s="33"/>
      <c r="AI25" s="33"/>
      <c r="AJ25" s="34"/>
    </row>
    <row r="26" spans="1:36" x14ac:dyDescent="0.25">
      <c r="A26" s="1" t="s">
        <v>9</v>
      </c>
      <c r="B26" s="49">
        <f t="shared" si="6"/>
        <v>1043629</v>
      </c>
      <c r="C26" s="49">
        <f t="shared" si="2"/>
        <v>1043629</v>
      </c>
      <c r="D26" s="49">
        <f t="shared" si="7"/>
        <v>973129</v>
      </c>
      <c r="E26" s="49">
        <f t="shared" si="7"/>
        <v>973129</v>
      </c>
      <c r="F26" s="49">
        <f t="shared" si="7"/>
        <v>973129</v>
      </c>
      <c r="G26" s="49">
        <f t="shared" si="7"/>
        <v>973129</v>
      </c>
      <c r="H26" s="49">
        <f t="shared" si="7"/>
        <v>973129</v>
      </c>
      <c r="I26" s="49">
        <f t="shared" si="7"/>
        <v>973129</v>
      </c>
      <c r="J26" s="53">
        <f t="shared" si="7"/>
        <v>973129</v>
      </c>
      <c r="K26" s="53">
        <f t="shared" si="7"/>
        <v>973129</v>
      </c>
      <c r="L26" s="53">
        <f t="shared" si="7"/>
        <v>973129</v>
      </c>
      <c r="M26" s="53">
        <f t="shared" si="7"/>
        <v>973129</v>
      </c>
      <c r="N26" s="53">
        <f t="shared" si="7"/>
        <v>973129</v>
      </c>
      <c r="O26" s="50"/>
      <c r="P26" s="50"/>
      <c r="Q26" s="52"/>
      <c r="R26" s="52"/>
      <c r="S26" s="52"/>
      <c r="T26" s="52"/>
      <c r="U26" s="52"/>
      <c r="V26" s="52"/>
      <c r="W26" s="52"/>
    </row>
    <row r="27" spans="1:36" x14ac:dyDescent="0.25">
      <c r="A27" s="1" t="s">
        <v>8</v>
      </c>
      <c r="B27" s="49">
        <f t="shared" si="6"/>
        <v>1043629</v>
      </c>
      <c r="C27" s="49">
        <f t="shared" si="2"/>
        <v>1043629</v>
      </c>
      <c r="D27" s="49">
        <f t="shared" si="7"/>
        <v>973129</v>
      </c>
      <c r="E27" s="49">
        <f t="shared" si="7"/>
        <v>973129</v>
      </c>
      <c r="F27" s="49">
        <f t="shared" si="7"/>
        <v>973129</v>
      </c>
      <c r="G27" s="49">
        <f t="shared" si="7"/>
        <v>973129</v>
      </c>
      <c r="H27" s="49">
        <f t="shared" si="7"/>
        <v>973129</v>
      </c>
      <c r="I27" s="49">
        <f t="shared" si="7"/>
        <v>973129</v>
      </c>
      <c r="J27" s="53">
        <f t="shared" si="7"/>
        <v>973129</v>
      </c>
      <c r="K27" s="53">
        <f t="shared" si="7"/>
        <v>973129</v>
      </c>
      <c r="L27" s="53">
        <f t="shared" si="7"/>
        <v>973129</v>
      </c>
      <c r="M27" s="53">
        <f t="shared" si="7"/>
        <v>973129</v>
      </c>
      <c r="N27" s="53">
        <f t="shared" si="7"/>
        <v>973129</v>
      </c>
      <c r="O27" s="50"/>
      <c r="P27" s="50"/>
      <c r="Q27" s="52"/>
      <c r="R27" s="52"/>
      <c r="S27" s="52"/>
      <c r="T27" s="52"/>
      <c r="U27" s="52"/>
      <c r="V27" s="52"/>
      <c r="W27" s="52"/>
      <c r="Z27" s="19"/>
      <c r="AA27" s="19"/>
      <c r="AB27" s="19"/>
      <c r="AC27" s="19"/>
      <c r="AD27" s="19"/>
      <c r="AE27" s="19"/>
      <c r="AF27" s="19"/>
      <c r="AG27" s="19"/>
      <c r="AH27" s="19"/>
      <c r="AI27" s="19"/>
    </row>
    <row r="28" spans="1:36" x14ac:dyDescent="0.25">
      <c r="A28" s="1" t="s">
        <v>7</v>
      </c>
      <c r="B28" s="49">
        <f t="shared" si="6"/>
        <v>1043629</v>
      </c>
      <c r="C28" s="49">
        <f t="shared" si="2"/>
        <v>1043629</v>
      </c>
      <c r="D28" s="49">
        <f t="shared" si="7"/>
        <v>973129</v>
      </c>
      <c r="E28" s="49">
        <f t="shared" si="7"/>
        <v>973129</v>
      </c>
      <c r="F28" s="49">
        <f t="shared" si="7"/>
        <v>973129</v>
      </c>
      <c r="G28" s="49">
        <f t="shared" si="7"/>
        <v>973129</v>
      </c>
      <c r="H28" s="49">
        <f t="shared" si="7"/>
        <v>973129</v>
      </c>
      <c r="I28" s="49">
        <f t="shared" si="7"/>
        <v>973129</v>
      </c>
      <c r="J28" s="53">
        <f t="shared" si="7"/>
        <v>973129</v>
      </c>
      <c r="K28" s="53">
        <f t="shared" si="7"/>
        <v>973129</v>
      </c>
      <c r="L28" s="53">
        <f t="shared" si="7"/>
        <v>973129</v>
      </c>
      <c r="M28" s="53">
        <f t="shared" si="7"/>
        <v>973129</v>
      </c>
      <c r="N28" s="53">
        <f t="shared" si="7"/>
        <v>973129</v>
      </c>
      <c r="O28" s="50"/>
      <c r="P28" s="50"/>
      <c r="Q28" s="52"/>
      <c r="R28" s="52"/>
      <c r="S28" s="52"/>
      <c r="T28" s="52"/>
      <c r="U28" s="52"/>
      <c r="V28" s="52"/>
      <c r="W28" s="52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36" x14ac:dyDescent="0.25">
      <c r="A29" s="1" t="s">
        <v>6</v>
      </c>
      <c r="B29" s="49">
        <f t="shared" si="6"/>
        <v>1043629</v>
      </c>
      <c r="C29" s="49">
        <f t="shared" si="2"/>
        <v>1043629</v>
      </c>
      <c r="D29" s="49">
        <f t="shared" si="7"/>
        <v>973129</v>
      </c>
      <c r="E29" s="49">
        <f t="shared" si="7"/>
        <v>973129</v>
      </c>
      <c r="F29" s="49">
        <f t="shared" si="7"/>
        <v>973129</v>
      </c>
      <c r="G29" s="49">
        <f t="shared" si="7"/>
        <v>973129</v>
      </c>
      <c r="H29" s="49">
        <f t="shared" si="7"/>
        <v>973129</v>
      </c>
      <c r="I29" s="49">
        <f t="shared" si="7"/>
        <v>973129</v>
      </c>
      <c r="J29" s="53">
        <f t="shared" si="7"/>
        <v>973129</v>
      </c>
      <c r="K29" s="53">
        <f t="shared" si="7"/>
        <v>973129</v>
      </c>
      <c r="L29" s="53">
        <f t="shared" si="7"/>
        <v>973129</v>
      </c>
      <c r="M29" s="53">
        <f t="shared" si="7"/>
        <v>973129</v>
      </c>
      <c r="N29" s="53">
        <f t="shared" si="7"/>
        <v>973129</v>
      </c>
      <c r="O29" s="50"/>
      <c r="P29" s="50"/>
      <c r="Q29" s="52"/>
      <c r="R29" s="52"/>
      <c r="S29" s="52"/>
      <c r="T29" s="52"/>
      <c r="U29" s="52"/>
      <c r="V29" s="52"/>
      <c r="W29" s="52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6" x14ac:dyDescent="0.25">
      <c r="A30" s="1" t="s">
        <v>5</v>
      </c>
      <c r="B30" s="49">
        <f t="shared" si="6"/>
        <v>1043629</v>
      </c>
      <c r="C30" s="49">
        <f t="shared" si="2"/>
        <v>1043629</v>
      </c>
      <c r="D30" s="49">
        <f t="shared" si="7"/>
        <v>973129</v>
      </c>
      <c r="E30" s="49">
        <f t="shared" si="7"/>
        <v>973129</v>
      </c>
      <c r="F30" s="49">
        <f t="shared" si="7"/>
        <v>973129</v>
      </c>
      <c r="G30" s="49">
        <f t="shared" si="7"/>
        <v>973129</v>
      </c>
      <c r="H30" s="49">
        <f t="shared" si="7"/>
        <v>973129</v>
      </c>
      <c r="I30" s="49">
        <f t="shared" si="7"/>
        <v>973129</v>
      </c>
      <c r="J30" s="53">
        <f t="shared" si="7"/>
        <v>973129</v>
      </c>
      <c r="K30" s="53">
        <f t="shared" si="7"/>
        <v>973129</v>
      </c>
      <c r="L30" s="53">
        <f t="shared" si="7"/>
        <v>973129</v>
      </c>
      <c r="M30" s="53">
        <f t="shared" si="7"/>
        <v>973129</v>
      </c>
      <c r="N30" s="53">
        <f t="shared" si="7"/>
        <v>973129</v>
      </c>
      <c r="O30" s="50"/>
      <c r="P30" s="50"/>
      <c r="Q30" s="52"/>
      <c r="R30" s="52"/>
      <c r="S30" s="52"/>
      <c r="T30" s="52"/>
      <c r="U30" s="52"/>
      <c r="V30" s="52"/>
      <c r="W30" s="52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6" x14ac:dyDescent="0.25">
      <c r="A31" s="1" t="s">
        <v>4</v>
      </c>
      <c r="B31" s="49">
        <f t="shared" si="6"/>
        <v>1043629</v>
      </c>
      <c r="C31" s="49">
        <f t="shared" si="2"/>
        <v>1043629</v>
      </c>
      <c r="D31" s="49">
        <f t="shared" si="7"/>
        <v>973129</v>
      </c>
      <c r="E31" s="49">
        <f t="shared" si="7"/>
        <v>973129</v>
      </c>
      <c r="F31" s="49">
        <f t="shared" si="7"/>
        <v>973129</v>
      </c>
      <c r="G31" s="49">
        <f t="shared" si="7"/>
        <v>973129</v>
      </c>
      <c r="H31" s="49">
        <f t="shared" si="7"/>
        <v>973129</v>
      </c>
      <c r="I31" s="49">
        <f t="shared" si="7"/>
        <v>973129</v>
      </c>
      <c r="J31" s="53">
        <f t="shared" si="7"/>
        <v>973129</v>
      </c>
      <c r="K31" s="53">
        <f t="shared" si="7"/>
        <v>973129</v>
      </c>
      <c r="L31" s="53">
        <f t="shared" si="7"/>
        <v>973129</v>
      </c>
      <c r="M31" s="53">
        <f t="shared" si="7"/>
        <v>973129</v>
      </c>
      <c r="N31" s="53">
        <f t="shared" si="7"/>
        <v>973129</v>
      </c>
      <c r="O31" s="50"/>
      <c r="P31" s="50"/>
      <c r="Q31" s="52"/>
      <c r="R31" s="52"/>
      <c r="S31" s="52"/>
      <c r="T31" s="52"/>
      <c r="U31" s="52"/>
      <c r="V31" s="52"/>
      <c r="W31" s="52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1:36" x14ac:dyDescent="0.25">
      <c r="A32" s="1" t="s">
        <v>3</v>
      </c>
      <c r="B32" s="49">
        <f t="shared" si="6"/>
        <v>1043629</v>
      </c>
      <c r="C32" s="49">
        <f t="shared" si="2"/>
        <v>1043629</v>
      </c>
      <c r="D32" s="49">
        <f t="shared" si="7"/>
        <v>973129</v>
      </c>
      <c r="E32" s="49">
        <f t="shared" si="7"/>
        <v>973129</v>
      </c>
      <c r="F32" s="49">
        <f t="shared" si="7"/>
        <v>973129</v>
      </c>
      <c r="G32" s="49">
        <f t="shared" si="7"/>
        <v>973129</v>
      </c>
      <c r="H32" s="49">
        <f t="shared" si="7"/>
        <v>973129</v>
      </c>
      <c r="I32" s="49">
        <f t="shared" si="7"/>
        <v>973129</v>
      </c>
      <c r="J32" s="53">
        <f t="shared" si="7"/>
        <v>973129</v>
      </c>
      <c r="K32" s="53">
        <f t="shared" si="7"/>
        <v>973129</v>
      </c>
      <c r="L32" s="53">
        <f t="shared" si="7"/>
        <v>973129</v>
      </c>
      <c r="M32" s="53">
        <f t="shared" si="7"/>
        <v>973129</v>
      </c>
      <c r="N32" s="53">
        <f t="shared" si="7"/>
        <v>973129</v>
      </c>
      <c r="O32" s="50"/>
      <c r="P32" s="50"/>
      <c r="Q32" s="52"/>
      <c r="R32" s="52"/>
      <c r="S32" s="52"/>
      <c r="T32" s="52"/>
      <c r="U32" s="52"/>
      <c r="V32" s="52"/>
      <c r="W32" s="52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x14ac:dyDescent="0.25">
      <c r="A33" s="1" t="s">
        <v>2</v>
      </c>
      <c r="B33" s="49">
        <f t="shared" si="6"/>
        <v>1043629</v>
      </c>
      <c r="C33" s="49">
        <f t="shared" si="2"/>
        <v>1043629</v>
      </c>
      <c r="D33" s="49">
        <f t="shared" si="7"/>
        <v>973129</v>
      </c>
      <c r="E33" s="49">
        <f t="shared" si="7"/>
        <v>973129</v>
      </c>
      <c r="F33" s="49">
        <f t="shared" si="7"/>
        <v>973129</v>
      </c>
      <c r="G33" s="49">
        <f t="shared" si="7"/>
        <v>973129</v>
      </c>
      <c r="H33" s="49">
        <f t="shared" si="7"/>
        <v>973129</v>
      </c>
      <c r="I33" s="49">
        <f t="shared" si="7"/>
        <v>973129</v>
      </c>
      <c r="J33" s="53">
        <f t="shared" si="7"/>
        <v>973129</v>
      </c>
      <c r="K33" s="53">
        <f t="shared" si="7"/>
        <v>973129</v>
      </c>
      <c r="L33" s="53">
        <f t="shared" si="7"/>
        <v>973129</v>
      </c>
      <c r="M33" s="53">
        <f t="shared" si="7"/>
        <v>973129</v>
      </c>
      <c r="N33" s="53">
        <f t="shared" si="7"/>
        <v>973129</v>
      </c>
      <c r="O33" s="50"/>
      <c r="P33" s="50"/>
      <c r="Q33" s="52"/>
      <c r="R33" s="52"/>
      <c r="S33" s="52"/>
      <c r="T33" s="52"/>
      <c r="U33" s="52"/>
      <c r="V33" s="52"/>
      <c r="W33" s="52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x14ac:dyDescent="0.25">
      <c r="A34" s="1" t="s">
        <v>1</v>
      </c>
      <c r="B34" s="49">
        <f t="shared" si="6"/>
        <v>1043629</v>
      </c>
      <c r="C34" s="49">
        <f t="shared" si="2"/>
        <v>1043629</v>
      </c>
      <c r="D34" s="49">
        <f t="shared" si="7"/>
        <v>973129</v>
      </c>
      <c r="E34" s="49">
        <f t="shared" si="7"/>
        <v>973129</v>
      </c>
      <c r="F34" s="49">
        <f t="shared" si="7"/>
        <v>973129</v>
      </c>
      <c r="G34" s="49">
        <f t="shared" si="7"/>
        <v>973129</v>
      </c>
      <c r="H34" s="49">
        <f t="shared" si="7"/>
        <v>973129</v>
      </c>
      <c r="I34" s="49">
        <f t="shared" si="7"/>
        <v>973129</v>
      </c>
      <c r="J34" s="53">
        <f t="shared" si="7"/>
        <v>973129</v>
      </c>
      <c r="K34" s="53">
        <f t="shared" si="7"/>
        <v>973129</v>
      </c>
      <c r="L34" s="53">
        <f t="shared" si="7"/>
        <v>973129</v>
      </c>
      <c r="M34" s="53">
        <f t="shared" si="7"/>
        <v>973129</v>
      </c>
      <c r="N34" s="53">
        <f t="shared" si="7"/>
        <v>973129</v>
      </c>
      <c r="O34" s="50"/>
      <c r="P34" s="50"/>
      <c r="Q34" s="52"/>
      <c r="R34" s="52"/>
      <c r="S34" s="52"/>
      <c r="T34" s="52"/>
      <c r="U34" s="52"/>
      <c r="V34" s="52"/>
      <c r="W34" s="52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x14ac:dyDescent="0.25">
      <c r="A35" s="1" t="s">
        <v>0</v>
      </c>
      <c r="B35" s="49">
        <f t="shared" si="6"/>
        <v>1043629</v>
      </c>
      <c r="C35" s="49">
        <f t="shared" si="2"/>
        <v>1043629</v>
      </c>
      <c r="D35" s="49">
        <f t="shared" si="7"/>
        <v>973129</v>
      </c>
      <c r="E35" s="49">
        <f t="shared" si="7"/>
        <v>973129</v>
      </c>
      <c r="F35" s="49">
        <f t="shared" si="7"/>
        <v>973129</v>
      </c>
      <c r="G35" s="49">
        <f t="shared" si="7"/>
        <v>973129</v>
      </c>
      <c r="H35" s="49">
        <f t="shared" si="7"/>
        <v>973129</v>
      </c>
      <c r="I35" s="49">
        <f t="shared" si="7"/>
        <v>973129</v>
      </c>
      <c r="J35" s="53">
        <f t="shared" si="7"/>
        <v>973129</v>
      </c>
      <c r="K35" s="53">
        <f t="shared" si="7"/>
        <v>973129</v>
      </c>
      <c r="L35" s="53">
        <f t="shared" si="7"/>
        <v>973129</v>
      </c>
      <c r="M35" s="53">
        <f t="shared" si="7"/>
        <v>973129</v>
      </c>
      <c r="N35" s="53">
        <f t="shared" si="7"/>
        <v>973129</v>
      </c>
      <c r="O35" s="50"/>
      <c r="P35" s="50"/>
      <c r="Q35" s="52"/>
      <c r="R35" s="52"/>
      <c r="S35" s="52"/>
      <c r="T35" s="52"/>
      <c r="U35" s="52"/>
      <c r="V35" s="52"/>
      <c r="W35" s="52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x14ac:dyDescent="0.25">
      <c r="A36" s="1" t="s">
        <v>34</v>
      </c>
      <c r="B36" s="49">
        <f t="shared" si="6"/>
        <v>1043629</v>
      </c>
      <c r="C36" s="49">
        <f t="shared" si="2"/>
        <v>1043629</v>
      </c>
      <c r="D36" s="49">
        <f t="shared" si="7"/>
        <v>973129</v>
      </c>
      <c r="E36" s="49">
        <f t="shared" si="7"/>
        <v>973129</v>
      </c>
      <c r="F36" s="49">
        <f t="shared" si="7"/>
        <v>973129</v>
      </c>
      <c r="G36" s="49">
        <f t="shared" si="7"/>
        <v>973129</v>
      </c>
      <c r="H36" s="49">
        <f t="shared" si="7"/>
        <v>973129</v>
      </c>
      <c r="I36" s="49">
        <f t="shared" si="7"/>
        <v>973129</v>
      </c>
      <c r="J36" s="53">
        <f t="shared" si="7"/>
        <v>973129</v>
      </c>
      <c r="K36" s="53">
        <f t="shared" si="7"/>
        <v>973129</v>
      </c>
      <c r="L36" s="53">
        <f t="shared" si="7"/>
        <v>973129</v>
      </c>
      <c r="M36" s="53">
        <f t="shared" si="7"/>
        <v>973129</v>
      </c>
      <c r="N36" s="53">
        <f t="shared" si="7"/>
        <v>973129</v>
      </c>
      <c r="O36" s="50"/>
      <c r="P36" s="50"/>
      <c r="Q36" s="52"/>
      <c r="R36" s="52"/>
      <c r="S36" s="52"/>
      <c r="T36" s="52"/>
      <c r="U36" s="52"/>
      <c r="V36" s="52"/>
      <c r="W36" s="52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46"/>
  <sheetViews>
    <sheetView workbookViewId="0">
      <pane xSplit="1" ySplit="7" topLeftCell="B8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defaultRowHeight="15" x14ac:dyDescent="0.25"/>
  <cols>
    <col min="1" max="1" width="20.42578125" customWidth="1"/>
    <col min="2" max="3" width="12.28515625" customWidth="1"/>
    <col min="4" max="4" width="10.85546875" customWidth="1"/>
    <col min="5" max="7" width="10.5703125" bestFit="1" customWidth="1"/>
    <col min="8" max="8" width="9.5703125" bestFit="1" customWidth="1"/>
    <col min="9" max="13" width="10.5703125" bestFit="1" customWidth="1"/>
    <col min="14" max="14" width="10.7109375" style="8" bestFit="1" customWidth="1"/>
    <col min="16" max="16" width="10.7109375" customWidth="1"/>
    <col min="17" max="17" width="9.7109375" bestFit="1" customWidth="1"/>
    <col min="18" max="18" width="10.5703125" customWidth="1"/>
    <col min="19" max="29" width="10" customWidth="1"/>
    <col min="30" max="30" width="11.140625" customWidth="1"/>
    <col min="31" max="32" width="10.5703125" customWidth="1"/>
    <col min="33" max="33" width="9.7109375" bestFit="1" customWidth="1"/>
    <col min="34" max="34" width="9.7109375" style="8" bestFit="1" customWidth="1"/>
    <col min="35" max="35" width="9.5703125" style="8" bestFit="1" customWidth="1"/>
    <col min="36" max="38" width="9.5703125" bestFit="1" customWidth="1"/>
    <col min="39" max="40" width="10.5703125" bestFit="1" customWidth="1"/>
    <col min="41" max="41" width="9.5703125" bestFit="1" customWidth="1"/>
    <col min="42" max="42" width="10.7109375" bestFit="1" customWidth="1"/>
    <col min="43" max="43" width="10.85546875" style="8" bestFit="1" customWidth="1"/>
    <col min="46" max="48" width="10.140625" customWidth="1"/>
  </cols>
  <sheetData>
    <row r="1" spans="1:43" ht="18.75" x14ac:dyDescent="0.3">
      <c r="A1" s="3" t="s">
        <v>37</v>
      </c>
      <c r="B1" s="3"/>
      <c r="C1" s="3"/>
      <c r="D1" s="3"/>
    </row>
    <row r="2" spans="1:43" ht="14.45" customHeight="1" x14ac:dyDescent="0.25"/>
    <row r="3" spans="1:43" ht="14.45" customHeight="1" x14ac:dyDescent="0.25">
      <c r="A3" s="18" t="s">
        <v>79</v>
      </c>
      <c r="B3" s="18"/>
      <c r="C3" s="18"/>
      <c r="D3" s="18"/>
      <c r="E3" s="2"/>
      <c r="F3" s="2"/>
      <c r="G3" s="2"/>
      <c r="H3" s="2"/>
      <c r="I3" s="2"/>
      <c r="J3" s="2"/>
      <c r="K3" s="2"/>
      <c r="L3" s="2"/>
      <c r="M3" s="2"/>
      <c r="N3" s="11"/>
      <c r="P3" s="17" t="s">
        <v>42</v>
      </c>
      <c r="AD3" s="18" t="s">
        <v>78</v>
      </c>
      <c r="AE3" s="18"/>
      <c r="AF3" s="18"/>
      <c r="AG3" s="18"/>
      <c r="AH3" s="11"/>
      <c r="AI3" s="11"/>
      <c r="AJ3" s="2"/>
      <c r="AK3" s="2"/>
      <c r="AL3" s="2"/>
      <c r="AM3" s="2"/>
      <c r="AN3" s="2"/>
      <c r="AO3" s="2"/>
      <c r="AP3" s="2"/>
      <c r="AQ3" s="11"/>
    </row>
    <row r="4" spans="1:43" s="71" customFormat="1" ht="14.45" customHeight="1" x14ac:dyDescent="0.25">
      <c r="A4" s="38" t="s">
        <v>33</v>
      </c>
      <c r="B4" s="38" t="s">
        <v>62</v>
      </c>
      <c r="C4" s="38" t="s">
        <v>60</v>
      </c>
      <c r="D4" s="38" t="s">
        <v>61</v>
      </c>
      <c r="E4" s="2" t="s">
        <v>32</v>
      </c>
      <c r="F4" s="2" t="s">
        <v>38</v>
      </c>
      <c r="G4" s="2" t="s">
        <v>31</v>
      </c>
      <c r="H4" s="2" t="s">
        <v>39</v>
      </c>
      <c r="I4" s="2" t="s">
        <v>30</v>
      </c>
      <c r="J4" s="2" t="s">
        <v>35</v>
      </c>
      <c r="K4" s="2" t="s">
        <v>29</v>
      </c>
      <c r="L4" s="2" t="s">
        <v>36</v>
      </c>
      <c r="M4" s="2" t="s">
        <v>28</v>
      </c>
      <c r="N4" s="11" t="s">
        <v>41</v>
      </c>
      <c r="P4" s="38" t="str">
        <f>AE4</f>
        <v>"2009 Low"</v>
      </c>
      <c r="Q4" s="38" t="str">
        <f>AF4</f>
        <v>F2010</v>
      </c>
      <c r="R4" s="38" t="str">
        <f>AG4</f>
        <v>F2011</v>
      </c>
      <c r="S4" s="2" t="s">
        <v>32</v>
      </c>
      <c r="T4" s="2" t="s">
        <v>38</v>
      </c>
      <c r="U4" s="2" t="s">
        <v>31</v>
      </c>
      <c r="V4" s="2" t="s">
        <v>39</v>
      </c>
      <c r="W4" s="2" t="s">
        <v>30</v>
      </c>
      <c r="X4" s="2" t="s">
        <v>35</v>
      </c>
      <c r="Y4" s="2" t="s">
        <v>29</v>
      </c>
      <c r="Z4" s="2" t="s">
        <v>36</v>
      </c>
      <c r="AA4" s="2" t="s">
        <v>28</v>
      </c>
      <c r="AB4" s="11" t="s">
        <v>41</v>
      </c>
      <c r="AD4" s="38" t="s">
        <v>33</v>
      </c>
      <c r="AE4" s="38" t="str">
        <f>B4</f>
        <v>"2009 Low"</v>
      </c>
      <c r="AF4" s="38" t="str">
        <f>C4</f>
        <v>F2010</v>
      </c>
      <c r="AG4" s="38" t="s">
        <v>61</v>
      </c>
      <c r="AH4" s="11" t="s">
        <v>32</v>
      </c>
      <c r="AI4" s="11" t="s">
        <v>38</v>
      </c>
      <c r="AJ4" s="2" t="s">
        <v>31</v>
      </c>
      <c r="AK4" s="2" t="s">
        <v>39</v>
      </c>
      <c r="AL4" s="2" t="s">
        <v>30</v>
      </c>
      <c r="AM4" s="2" t="s">
        <v>35</v>
      </c>
      <c r="AN4" s="2" t="s">
        <v>29</v>
      </c>
      <c r="AO4" s="2" t="s">
        <v>36</v>
      </c>
      <c r="AP4" s="2" t="s">
        <v>28</v>
      </c>
      <c r="AQ4" s="11" t="s">
        <v>41</v>
      </c>
    </row>
    <row r="5" spans="1:43" s="71" customFormat="1" ht="15" customHeight="1" x14ac:dyDescent="0.25">
      <c r="A5" s="38" t="s">
        <v>52</v>
      </c>
      <c r="B5" s="38" t="s">
        <v>58</v>
      </c>
      <c r="C5" s="38" t="s">
        <v>59</v>
      </c>
      <c r="D5" s="38"/>
      <c r="E5" s="2" t="s">
        <v>57</v>
      </c>
      <c r="F5" s="2"/>
      <c r="G5" s="2" t="s">
        <v>56</v>
      </c>
      <c r="H5" s="2"/>
      <c r="I5" s="2" t="s">
        <v>55</v>
      </c>
      <c r="J5" s="2"/>
      <c r="K5" s="2" t="s">
        <v>54</v>
      </c>
      <c r="L5" s="2"/>
      <c r="M5" s="2" t="s">
        <v>53</v>
      </c>
      <c r="N5" s="11"/>
      <c r="P5" s="38" t="str">
        <f>AE5</f>
        <v>2009 IRP</v>
      </c>
      <c r="Q5" s="38" t="str">
        <f>AF5</f>
        <v>2011 IRP</v>
      </c>
      <c r="R5" s="38"/>
      <c r="S5" s="38" t="str">
        <f>AH5</f>
        <v>2013 IRP</v>
      </c>
      <c r="T5" s="38"/>
      <c r="U5" s="38" t="str">
        <f>AJ5</f>
        <v>2015 IRP</v>
      </c>
      <c r="V5" s="38"/>
      <c r="W5" s="38" t="str">
        <f>AL5</f>
        <v>2017 IRP</v>
      </c>
      <c r="X5" s="38"/>
      <c r="Y5" s="38" t="str">
        <f>AN5</f>
        <v>2019 IRP Process</v>
      </c>
      <c r="Z5" s="38"/>
      <c r="AA5" s="38" t="str">
        <f>AP5</f>
        <v>2021 IRP</v>
      </c>
      <c r="AB5" s="38"/>
      <c r="AD5" s="38" t="s">
        <v>40</v>
      </c>
      <c r="AE5" s="38" t="s">
        <v>58</v>
      </c>
      <c r="AF5" s="38" t="s">
        <v>59</v>
      </c>
      <c r="AG5" s="38"/>
      <c r="AH5" s="2" t="s">
        <v>57</v>
      </c>
      <c r="AI5" s="2"/>
      <c r="AJ5" s="2" t="s">
        <v>56</v>
      </c>
      <c r="AK5" s="2"/>
      <c r="AL5" s="2" t="s">
        <v>55</v>
      </c>
      <c r="AM5" s="2"/>
      <c r="AN5" s="2" t="s">
        <v>54</v>
      </c>
      <c r="AO5" s="2"/>
      <c r="AP5" s="2" t="s">
        <v>53</v>
      </c>
      <c r="AQ5" s="11"/>
    </row>
    <row r="6" spans="1:43" s="56" customFormat="1" ht="32.450000000000003" customHeight="1" x14ac:dyDescent="0.25">
      <c r="A6" s="55"/>
      <c r="B6" s="55"/>
      <c r="C6" s="10"/>
      <c r="D6" s="10"/>
      <c r="E6" s="10"/>
      <c r="F6" s="10"/>
      <c r="G6" s="16"/>
      <c r="H6" s="16"/>
      <c r="I6" s="10"/>
      <c r="J6" s="10"/>
      <c r="K6" s="10"/>
      <c r="L6" s="10"/>
      <c r="M6" s="10"/>
      <c r="N6" s="10"/>
      <c r="P6" s="58"/>
      <c r="Q6" s="43"/>
      <c r="R6" s="43"/>
      <c r="S6" s="10"/>
      <c r="T6" s="10"/>
      <c r="U6" s="16"/>
      <c r="V6" s="16"/>
      <c r="W6" s="10"/>
      <c r="X6" s="10"/>
      <c r="Y6" s="10"/>
      <c r="Z6" s="10"/>
      <c r="AA6" s="10"/>
      <c r="AB6" s="10"/>
      <c r="AD6" s="57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7" customFormat="1" x14ac:dyDescent="0.25">
      <c r="A7" s="18" t="s">
        <v>33</v>
      </c>
      <c r="B7" s="39" t="str">
        <f>B4</f>
        <v>"2009 Low"</v>
      </c>
      <c r="C7" s="39" t="str">
        <f>C4</f>
        <v>F2010</v>
      </c>
      <c r="D7" s="39" t="str">
        <f>D4</f>
        <v>F2011</v>
      </c>
      <c r="E7" s="36" t="s">
        <v>32</v>
      </c>
      <c r="F7" s="36" t="s">
        <v>38</v>
      </c>
      <c r="G7" s="36" t="s">
        <v>31</v>
      </c>
      <c r="H7" s="36" t="s">
        <v>39</v>
      </c>
      <c r="I7" s="36" t="s">
        <v>30</v>
      </c>
      <c r="J7" s="36" t="s">
        <v>35</v>
      </c>
      <c r="K7" s="36" t="s">
        <v>29</v>
      </c>
      <c r="L7" s="36" t="s">
        <v>36</v>
      </c>
      <c r="M7" s="36" t="s">
        <v>28</v>
      </c>
      <c r="N7" s="37" t="s">
        <v>41</v>
      </c>
      <c r="P7" s="39" t="str">
        <f>AE7</f>
        <v>"2009 Low"</v>
      </c>
      <c r="Q7" s="39" t="str">
        <f>AF7</f>
        <v>F2010</v>
      </c>
      <c r="R7" s="39" t="str">
        <f>AG7</f>
        <v>F2011</v>
      </c>
      <c r="S7" s="36" t="s">
        <v>32</v>
      </c>
      <c r="T7" s="36" t="s">
        <v>38</v>
      </c>
      <c r="U7" s="36" t="s">
        <v>31</v>
      </c>
      <c r="V7" s="36" t="s">
        <v>39</v>
      </c>
      <c r="W7" s="36" t="s">
        <v>30</v>
      </c>
      <c r="X7" s="36" t="s">
        <v>35</v>
      </c>
      <c r="Y7" s="36" t="s">
        <v>29</v>
      </c>
      <c r="Z7" s="36" t="s">
        <v>36</v>
      </c>
      <c r="AA7" s="36" t="s">
        <v>28</v>
      </c>
      <c r="AB7" s="37" t="s">
        <v>41</v>
      </c>
      <c r="AD7" s="18" t="s">
        <v>33</v>
      </c>
      <c r="AE7" s="39" t="str">
        <f>AE4</f>
        <v>"2009 Low"</v>
      </c>
      <c r="AF7" s="39" t="str">
        <f>AF4</f>
        <v>F2010</v>
      </c>
      <c r="AG7" s="39" t="str">
        <f>AG4</f>
        <v>F2011</v>
      </c>
      <c r="AH7" s="37" t="s">
        <v>32</v>
      </c>
      <c r="AI7" s="37" t="s">
        <v>38</v>
      </c>
      <c r="AJ7" s="36" t="s">
        <v>31</v>
      </c>
      <c r="AK7" s="36" t="s">
        <v>39</v>
      </c>
      <c r="AL7" s="36" t="s">
        <v>30</v>
      </c>
      <c r="AM7" s="36" t="s">
        <v>35</v>
      </c>
      <c r="AN7" s="36" t="s">
        <v>29</v>
      </c>
      <c r="AO7" s="36" t="s">
        <v>36</v>
      </c>
      <c r="AP7" s="36" t="s">
        <v>28</v>
      </c>
      <c r="AQ7" s="37" t="s">
        <v>41</v>
      </c>
    </row>
    <row r="8" spans="1:43" x14ac:dyDescent="0.25">
      <c r="A8" s="4" t="s">
        <v>27</v>
      </c>
      <c r="B8" s="14">
        <v>1015.9857465536259</v>
      </c>
      <c r="C8" s="40">
        <v>1003.0858640690969</v>
      </c>
      <c r="D8" s="40">
        <v>945.73159820785111</v>
      </c>
      <c r="E8" s="9">
        <v>935.60735544274394</v>
      </c>
      <c r="F8" s="14">
        <v>924.63059913957363</v>
      </c>
      <c r="G8" s="14">
        <v>958.67072391969361</v>
      </c>
      <c r="H8" s="14"/>
      <c r="I8" s="9"/>
      <c r="J8" s="9"/>
      <c r="K8" s="9"/>
      <c r="L8" s="14"/>
      <c r="M8" s="14"/>
      <c r="N8" s="14"/>
      <c r="P8" s="9">
        <f t="shared" ref="P8:P36" si="0">B8-AE8</f>
        <v>13.430403360191121</v>
      </c>
      <c r="Q8" s="9">
        <f t="shared" ref="Q8:Q36" si="1">C8-AF8</f>
        <v>20.581410543218681</v>
      </c>
      <c r="R8" s="9">
        <f t="shared" ref="R8:R36" si="2">D8-AG8</f>
        <v>17.760570009491516</v>
      </c>
      <c r="S8" s="9">
        <f t="shared" ref="S8:S36" si="3">E8-AH8</f>
        <v>12.270982289114954</v>
      </c>
      <c r="T8" s="9">
        <f t="shared" ref="T8:T36" si="4">F8-AI8</f>
        <v>4.9476787845667332</v>
      </c>
      <c r="U8" s="9">
        <f t="shared" ref="U8:U36" si="5">G8-AJ8</f>
        <v>3.3330544828834263</v>
      </c>
      <c r="V8" s="9">
        <f t="shared" ref="V8:V36" si="6">H8-AK8</f>
        <v>0</v>
      </c>
      <c r="W8" s="9">
        <f t="shared" ref="W8:W36" si="7">I8-AL8</f>
        <v>0</v>
      </c>
      <c r="X8" s="9">
        <f t="shared" ref="X8:X36" si="8">J8-AM8</f>
        <v>0</v>
      </c>
      <c r="Y8" s="9">
        <f t="shared" ref="Y8:Y36" si="9">K8-AN8</f>
        <v>0</v>
      </c>
      <c r="Z8" s="9">
        <f t="shared" ref="Z8:Z36" si="10">L8-AO8</f>
        <v>0</v>
      </c>
      <c r="AA8" s="9">
        <f t="shared" ref="AA8:AA36" si="11">M8-AP8</f>
        <v>0</v>
      </c>
      <c r="AB8" s="9">
        <f t="shared" ref="AB8:AB36" si="12">N8-AQ8</f>
        <v>0</v>
      </c>
      <c r="AD8" s="4" t="s">
        <v>27</v>
      </c>
      <c r="AE8" s="42">
        <v>1002.5553431934347</v>
      </c>
      <c r="AF8" s="41">
        <v>982.50445352587826</v>
      </c>
      <c r="AG8" s="41">
        <v>927.97102819835959</v>
      </c>
      <c r="AH8" s="14">
        <v>923.33637315362898</v>
      </c>
      <c r="AI8" s="14">
        <v>919.6829203550069</v>
      </c>
      <c r="AJ8" s="14">
        <v>955.33766943681019</v>
      </c>
      <c r="AK8" s="14"/>
      <c r="AL8" s="9"/>
      <c r="AM8" s="9"/>
      <c r="AN8" s="9"/>
      <c r="AO8" s="12"/>
      <c r="AP8" s="12"/>
      <c r="AQ8" s="12"/>
    </row>
    <row r="9" spans="1:43" x14ac:dyDescent="0.25">
      <c r="A9" s="1" t="s">
        <v>26</v>
      </c>
      <c r="B9" s="14">
        <v>1038.7213203282331</v>
      </c>
      <c r="C9" s="40">
        <v>1027.0651620556889</v>
      </c>
      <c r="D9" s="40">
        <v>969.064531989236</v>
      </c>
      <c r="E9" s="9">
        <v>952.1739448874531</v>
      </c>
      <c r="F9" s="14">
        <v>951.78692846508193</v>
      </c>
      <c r="G9" s="14">
        <v>988.61093033539521</v>
      </c>
      <c r="H9" s="14">
        <v>962.92909999999995</v>
      </c>
      <c r="I9" s="7"/>
      <c r="J9" s="7"/>
      <c r="K9" s="7"/>
      <c r="L9" s="15"/>
      <c r="M9" s="15"/>
      <c r="N9" s="15"/>
      <c r="P9" s="9">
        <f t="shared" si="0"/>
        <v>16.209912288517557</v>
      </c>
      <c r="Q9" s="9">
        <f t="shared" si="1"/>
        <v>25.403967092690095</v>
      </c>
      <c r="R9" s="9">
        <f t="shared" si="2"/>
        <v>23.649955002849197</v>
      </c>
      <c r="S9" s="9">
        <f t="shared" si="3"/>
        <v>18.176816683404695</v>
      </c>
      <c r="T9" s="9">
        <f t="shared" si="4"/>
        <v>7.9746882686386016</v>
      </c>
      <c r="U9" s="9">
        <f t="shared" si="5"/>
        <v>6.6661089657669663</v>
      </c>
      <c r="V9" s="9">
        <f t="shared" si="6"/>
        <v>1.6614999999999327</v>
      </c>
      <c r="W9" s="9">
        <f t="shared" si="7"/>
        <v>0</v>
      </c>
      <c r="X9" s="9">
        <f t="shared" si="8"/>
        <v>0</v>
      </c>
      <c r="Y9" s="9">
        <f t="shared" si="9"/>
        <v>0</v>
      </c>
      <c r="Z9" s="9">
        <f t="shared" si="10"/>
        <v>0</v>
      </c>
      <c r="AA9" s="9">
        <f t="shared" si="11"/>
        <v>0</v>
      </c>
      <c r="AB9" s="9">
        <f t="shared" si="12"/>
        <v>0</v>
      </c>
      <c r="AD9" s="1" t="s">
        <v>26</v>
      </c>
      <c r="AE9" s="42">
        <v>1022.5114080397155</v>
      </c>
      <c r="AF9" s="41">
        <v>1001.6611949629988</v>
      </c>
      <c r="AG9" s="41">
        <v>945.41457698638681</v>
      </c>
      <c r="AH9" s="14">
        <v>933.99712820404841</v>
      </c>
      <c r="AI9" s="14">
        <v>943.81224019644333</v>
      </c>
      <c r="AJ9" s="14">
        <v>981.94482136962824</v>
      </c>
      <c r="AK9" s="14">
        <v>961.26760000000002</v>
      </c>
      <c r="AL9" s="7"/>
      <c r="AM9" s="7"/>
      <c r="AN9" s="7"/>
      <c r="AO9" s="13"/>
      <c r="AP9" s="13"/>
      <c r="AQ9" s="13"/>
    </row>
    <row r="10" spans="1:43" x14ac:dyDescent="0.25">
      <c r="A10" s="1" t="s">
        <v>25</v>
      </c>
      <c r="B10" s="14">
        <v>1059.9247881005483</v>
      </c>
      <c r="C10" s="40">
        <v>1048.9687941732675</v>
      </c>
      <c r="D10" s="40">
        <v>990.81528962018058</v>
      </c>
      <c r="E10" s="9">
        <v>970.58586031266861</v>
      </c>
      <c r="F10" s="14">
        <v>979.35948257811197</v>
      </c>
      <c r="G10" s="14">
        <v>1014.5030243874867</v>
      </c>
      <c r="H10" s="14">
        <v>981.11450000000002</v>
      </c>
      <c r="I10" s="15">
        <v>982.42229999999995</v>
      </c>
      <c r="J10" s="7"/>
      <c r="K10" s="7"/>
      <c r="L10" s="15"/>
      <c r="M10" s="15"/>
      <c r="N10" s="15"/>
      <c r="P10" s="9">
        <f t="shared" si="0"/>
        <v>18.989662897181915</v>
      </c>
      <c r="Q10" s="9">
        <f t="shared" si="1"/>
        <v>30.166881101830882</v>
      </c>
      <c r="R10" s="9">
        <f t="shared" si="2"/>
        <v>29.766462442119064</v>
      </c>
      <c r="S10" s="9">
        <f t="shared" si="3"/>
        <v>24.369086937783436</v>
      </c>
      <c r="T10" s="9">
        <f t="shared" si="4"/>
        <v>11.065125805902994</v>
      </c>
      <c r="U10" s="9">
        <f t="shared" si="5"/>
        <v>9.4411973776295781</v>
      </c>
      <c r="V10" s="9">
        <f t="shared" si="6"/>
        <v>5.5894000000000688</v>
      </c>
      <c r="W10" s="9">
        <f t="shared" si="7"/>
        <v>1.341199999999958</v>
      </c>
      <c r="X10" s="9">
        <f t="shared" si="8"/>
        <v>0</v>
      </c>
      <c r="Y10" s="9">
        <f t="shared" si="9"/>
        <v>0</v>
      </c>
      <c r="Z10" s="9">
        <f t="shared" si="10"/>
        <v>0</v>
      </c>
      <c r="AA10" s="9">
        <f t="shared" si="11"/>
        <v>0</v>
      </c>
      <c r="AB10" s="9">
        <f t="shared" si="12"/>
        <v>0</v>
      </c>
      <c r="AD10" s="1" t="s">
        <v>25</v>
      </c>
      <c r="AE10" s="42">
        <v>1040.9351252033664</v>
      </c>
      <c r="AF10" s="41">
        <v>1018.8019130714366</v>
      </c>
      <c r="AG10" s="41">
        <v>961.04882717806152</v>
      </c>
      <c r="AH10" s="14">
        <v>946.21677337488518</v>
      </c>
      <c r="AI10" s="14">
        <v>968.29435677220897</v>
      </c>
      <c r="AJ10" s="14">
        <v>1005.0618270098571</v>
      </c>
      <c r="AK10" s="14">
        <v>975.52509999999995</v>
      </c>
      <c r="AL10" s="15">
        <v>981.08109999999999</v>
      </c>
      <c r="AM10" s="7"/>
      <c r="AN10" s="7"/>
      <c r="AO10" s="13"/>
      <c r="AP10" s="13"/>
      <c r="AQ10" s="13"/>
    </row>
    <row r="11" spans="1:43" x14ac:dyDescent="0.25">
      <c r="A11" s="1" t="s">
        <v>24</v>
      </c>
      <c r="B11" s="14">
        <v>1080.208346067476</v>
      </c>
      <c r="C11" s="40">
        <v>1070.1876136531957</v>
      </c>
      <c r="D11" s="40">
        <v>1011.9021390160209</v>
      </c>
      <c r="E11" s="9">
        <v>990.00087055586164</v>
      </c>
      <c r="F11" s="14">
        <v>1006.5604944070758</v>
      </c>
      <c r="G11" s="14">
        <v>1040.8628673766198</v>
      </c>
      <c r="H11" s="14">
        <v>1002.8117</v>
      </c>
      <c r="I11" s="15">
        <v>996.6309</v>
      </c>
      <c r="J11" s="15">
        <v>1001.6883</v>
      </c>
      <c r="K11" s="7"/>
      <c r="L11" s="15"/>
      <c r="M11" s="15"/>
      <c r="N11" s="15"/>
      <c r="P11" s="9">
        <f t="shared" si="0"/>
        <v>22.357656725962897</v>
      </c>
      <c r="Q11" s="9">
        <f t="shared" si="1"/>
        <v>34.906427121807155</v>
      </c>
      <c r="R11" s="9">
        <f t="shared" si="2"/>
        <v>36.078963678084961</v>
      </c>
      <c r="S11" s="9">
        <f t="shared" si="3"/>
        <v>30.805748461673602</v>
      </c>
      <c r="T11" s="9">
        <f t="shared" si="4"/>
        <v>14.188547960427968</v>
      </c>
      <c r="U11" s="9">
        <f t="shared" si="5"/>
        <v>12.769207278273143</v>
      </c>
      <c r="V11" s="9">
        <f t="shared" si="6"/>
        <v>9.5675999999999704</v>
      </c>
      <c r="W11" s="9">
        <f t="shared" si="7"/>
        <v>7.8261999999999716</v>
      </c>
      <c r="X11" s="9">
        <f t="shared" si="8"/>
        <v>1.3360999999999876</v>
      </c>
      <c r="Y11" s="9">
        <f t="shared" si="9"/>
        <v>0</v>
      </c>
      <c r="Z11" s="9">
        <f t="shared" si="10"/>
        <v>0</v>
      </c>
      <c r="AA11" s="9">
        <f t="shared" si="11"/>
        <v>0</v>
      </c>
      <c r="AB11" s="9">
        <f t="shared" si="12"/>
        <v>0</v>
      </c>
      <c r="AD11" s="1" t="s">
        <v>24</v>
      </c>
      <c r="AE11" s="42">
        <v>1057.8506893415131</v>
      </c>
      <c r="AF11" s="41">
        <v>1035.2811865313886</v>
      </c>
      <c r="AG11" s="41">
        <v>975.82317533793594</v>
      </c>
      <c r="AH11" s="14">
        <v>959.19512209418804</v>
      </c>
      <c r="AI11" s="14">
        <v>992.37194644664783</v>
      </c>
      <c r="AJ11" s="14">
        <v>1028.0936600983466</v>
      </c>
      <c r="AK11" s="14">
        <v>993.2441</v>
      </c>
      <c r="AL11" s="15">
        <v>988.80470000000003</v>
      </c>
      <c r="AM11" s="15">
        <v>1000.3522</v>
      </c>
      <c r="AN11" s="7"/>
      <c r="AO11" s="13"/>
      <c r="AP11" s="13"/>
      <c r="AQ11" s="13"/>
    </row>
    <row r="12" spans="1:43" x14ac:dyDescent="0.25">
      <c r="A12" s="1" t="s">
        <v>23</v>
      </c>
      <c r="B12" s="14">
        <v>1101.4701983514069</v>
      </c>
      <c r="C12" s="40">
        <v>1091.4923754002825</v>
      </c>
      <c r="D12" s="40">
        <v>1033.3850323591953</v>
      </c>
      <c r="E12" s="9">
        <v>1010.0683214596422</v>
      </c>
      <c r="F12" s="14">
        <v>1031.3018898641062</v>
      </c>
      <c r="G12" s="14">
        <v>1062.2378589529158</v>
      </c>
      <c r="H12" s="14">
        <v>1025.9519</v>
      </c>
      <c r="I12" s="15">
        <v>1017.3588999999999</v>
      </c>
      <c r="J12" s="15">
        <v>1021.2071999999999</v>
      </c>
      <c r="K12" s="15">
        <v>1017.8987</v>
      </c>
      <c r="L12" s="15"/>
      <c r="M12" s="15"/>
      <c r="N12" s="15"/>
      <c r="P12" s="9">
        <f t="shared" si="0"/>
        <v>25.951004929450619</v>
      </c>
      <c r="Q12" s="9">
        <f t="shared" si="1"/>
        <v>39.669035806195325</v>
      </c>
      <c r="R12" s="9">
        <f t="shared" si="2"/>
        <v>42.577900100458351</v>
      </c>
      <c r="S12" s="9">
        <f t="shared" si="3"/>
        <v>37.479551825755038</v>
      </c>
      <c r="T12" s="9">
        <f t="shared" si="4"/>
        <v>17.347829855481677</v>
      </c>
      <c r="U12" s="9">
        <f t="shared" si="5"/>
        <v>16.138672056895757</v>
      </c>
      <c r="V12" s="9">
        <f t="shared" si="6"/>
        <v>13.621800000000007</v>
      </c>
      <c r="W12" s="9">
        <f t="shared" si="7"/>
        <v>11.537899999999922</v>
      </c>
      <c r="X12" s="9">
        <f t="shared" si="8"/>
        <v>7.3938999999999169</v>
      </c>
      <c r="Y12" s="9">
        <f t="shared" si="9"/>
        <v>4.7907000000000153</v>
      </c>
      <c r="Z12" s="9">
        <f t="shared" si="10"/>
        <v>0</v>
      </c>
      <c r="AA12" s="9">
        <f t="shared" si="11"/>
        <v>0</v>
      </c>
      <c r="AB12" s="9">
        <f t="shared" si="12"/>
        <v>0</v>
      </c>
      <c r="AD12" s="1" t="s">
        <v>23</v>
      </c>
      <c r="AE12" s="42">
        <v>1075.5191934219563</v>
      </c>
      <c r="AF12" s="41">
        <v>1051.8233395940872</v>
      </c>
      <c r="AG12" s="41">
        <v>990.80713225873694</v>
      </c>
      <c r="AH12" s="14">
        <v>972.58876963388718</v>
      </c>
      <c r="AI12" s="14">
        <v>1013.9540600086245</v>
      </c>
      <c r="AJ12" s="14">
        <v>1046.09918689602</v>
      </c>
      <c r="AK12" s="14">
        <v>1012.3301</v>
      </c>
      <c r="AL12" s="15">
        <v>1005.821</v>
      </c>
      <c r="AM12" s="15">
        <v>1013.8133</v>
      </c>
      <c r="AN12" s="15">
        <v>1013.1079999999999</v>
      </c>
      <c r="AO12" s="13"/>
      <c r="AP12" s="13"/>
      <c r="AQ12" s="13"/>
    </row>
    <row r="13" spans="1:43" x14ac:dyDescent="0.25">
      <c r="A13" s="1" t="s">
        <v>22</v>
      </c>
      <c r="B13" s="14">
        <v>1124.4746518966153</v>
      </c>
      <c r="C13" s="40">
        <v>1113.5232049059018</v>
      </c>
      <c r="D13" s="40">
        <v>1055.6791415765715</v>
      </c>
      <c r="E13" s="9">
        <v>1031.3116454012365</v>
      </c>
      <c r="F13" s="14">
        <v>1049.4713731824502</v>
      </c>
      <c r="G13" s="14">
        <v>1076.2621391399516</v>
      </c>
      <c r="H13" s="14">
        <v>1040.2592</v>
      </c>
      <c r="I13" s="15">
        <v>1030.6180999999999</v>
      </c>
      <c r="J13" s="15">
        <v>1032.9262000000001</v>
      </c>
      <c r="K13" s="15">
        <v>1033.7293999999999</v>
      </c>
      <c r="L13" s="15">
        <v>981.29330000000004</v>
      </c>
      <c r="M13" s="15"/>
      <c r="N13" s="15"/>
      <c r="P13" s="9">
        <f t="shared" si="0"/>
        <v>29.541372244454806</v>
      </c>
      <c r="Q13" s="9">
        <f t="shared" si="1"/>
        <v>44.548662400644616</v>
      </c>
      <c r="R13" s="9">
        <f t="shared" si="2"/>
        <v>49.429293497214189</v>
      </c>
      <c r="S13" s="9">
        <f t="shared" si="3"/>
        <v>44.532753709561689</v>
      </c>
      <c r="T13" s="9">
        <f t="shared" si="4"/>
        <v>20.543917698144469</v>
      </c>
      <c r="U13" s="9">
        <f t="shared" si="5"/>
        <v>19.552610614277683</v>
      </c>
      <c r="V13" s="9">
        <f t="shared" si="6"/>
        <v>17.745599999999968</v>
      </c>
      <c r="W13" s="9">
        <f t="shared" si="7"/>
        <v>15.661699999999882</v>
      </c>
      <c r="X13" s="9">
        <f t="shared" si="8"/>
        <v>10.872200000000134</v>
      </c>
      <c r="Y13" s="9">
        <f t="shared" si="9"/>
        <v>11.850599999999986</v>
      </c>
      <c r="Z13" s="9">
        <f t="shared" si="10"/>
        <v>5.8097999999999956</v>
      </c>
      <c r="AA13" s="9">
        <f t="shared" si="11"/>
        <v>0</v>
      </c>
      <c r="AB13" s="9">
        <f t="shared" si="12"/>
        <v>0</v>
      </c>
      <c r="AD13" s="1" t="s">
        <v>22</v>
      </c>
      <c r="AE13" s="42">
        <v>1094.9332796521605</v>
      </c>
      <c r="AF13" s="41">
        <v>1068.9745425052572</v>
      </c>
      <c r="AG13" s="41">
        <v>1006.2498480793573</v>
      </c>
      <c r="AH13" s="14">
        <v>986.77889169167486</v>
      </c>
      <c r="AI13" s="14">
        <v>1028.9274554843057</v>
      </c>
      <c r="AJ13" s="14">
        <v>1056.7095285256739</v>
      </c>
      <c r="AK13" s="14">
        <v>1022.5136</v>
      </c>
      <c r="AL13" s="15">
        <v>1014.9564</v>
      </c>
      <c r="AM13" s="15">
        <v>1022.054</v>
      </c>
      <c r="AN13" s="15">
        <v>1021.8788</v>
      </c>
      <c r="AO13" s="13">
        <v>975.48350000000005</v>
      </c>
      <c r="AP13" s="13"/>
      <c r="AQ13" s="13"/>
    </row>
    <row r="14" spans="1:43" x14ac:dyDescent="0.25">
      <c r="A14" s="1" t="s">
        <v>21</v>
      </c>
      <c r="B14" s="14">
        <v>1146.9678474991172</v>
      </c>
      <c r="C14" s="40">
        <v>1136.8988798042055</v>
      </c>
      <c r="D14" s="40">
        <v>1079.0609614784071</v>
      </c>
      <c r="E14" s="9">
        <v>1053.0538849744978</v>
      </c>
      <c r="F14" s="14">
        <v>1071.0837459806476</v>
      </c>
      <c r="G14" s="14">
        <v>1091.7476401958102</v>
      </c>
      <c r="H14" s="14">
        <v>1053.7263</v>
      </c>
      <c r="I14" s="15">
        <v>1044.1505999999999</v>
      </c>
      <c r="J14" s="15">
        <v>1047.0826999999999</v>
      </c>
      <c r="K14" s="15">
        <v>1048.3780999999999</v>
      </c>
      <c r="L14" s="15">
        <v>987.05560000000003</v>
      </c>
      <c r="M14" s="15">
        <v>960.5136</v>
      </c>
      <c r="N14" s="15"/>
      <c r="P14" s="9">
        <f t="shared" si="0"/>
        <v>33.079282573889941</v>
      </c>
      <c r="Q14" s="9">
        <f t="shared" si="1"/>
        <v>49.60365585448676</v>
      </c>
      <c r="R14" s="9">
        <f t="shared" si="2"/>
        <v>56.658356944806656</v>
      </c>
      <c r="S14" s="9">
        <f t="shared" si="3"/>
        <v>52.034271945125511</v>
      </c>
      <c r="T14" s="9">
        <f t="shared" si="4"/>
        <v>23.776497710201056</v>
      </c>
      <c r="U14" s="9">
        <f t="shared" si="5"/>
        <v>23.007965385568923</v>
      </c>
      <c r="V14" s="9">
        <f t="shared" si="6"/>
        <v>21.994799999999941</v>
      </c>
      <c r="W14" s="9">
        <f t="shared" si="7"/>
        <v>19.910899999999856</v>
      </c>
      <c r="X14" s="9">
        <f t="shared" si="8"/>
        <v>14.418199999999842</v>
      </c>
      <c r="Y14" s="9">
        <f t="shared" si="9"/>
        <v>9.9146999999998116</v>
      </c>
      <c r="Z14" s="9">
        <f t="shared" si="10"/>
        <v>6.0382000000000744</v>
      </c>
      <c r="AA14" s="9">
        <f t="shared" si="11"/>
        <v>5.1090000000000373</v>
      </c>
      <c r="AB14" s="9">
        <f t="shared" si="12"/>
        <v>0</v>
      </c>
      <c r="AD14" s="1" t="s">
        <v>21</v>
      </c>
      <c r="AE14" s="42">
        <v>1113.8885649252272</v>
      </c>
      <c r="AF14" s="41">
        <v>1087.2952239497188</v>
      </c>
      <c r="AG14" s="41">
        <v>1022.4026045336004</v>
      </c>
      <c r="AH14" s="14">
        <v>1001.0196130293723</v>
      </c>
      <c r="AI14" s="14">
        <v>1047.3072482704465</v>
      </c>
      <c r="AJ14" s="14">
        <v>1068.7396748102412</v>
      </c>
      <c r="AK14" s="14">
        <v>1031.7315000000001</v>
      </c>
      <c r="AL14" s="15">
        <v>1024.2397000000001</v>
      </c>
      <c r="AM14" s="15">
        <v>1032.6645000000001</v>
      </c>
      <c r="AN14" s="15">
        <v>1038.4634000000001</v>
      </c>
      <c r="AO14" s="13">
        <v>981.01739999999995</v>
      </c>
      <c r="AP14" s="13">
        <v>955.40459999999996</v>
      </c>
      <c r="AQ14" s="13"/>
    </row>
    <row r="15" spans="1:43" x14ac:dyDescent="0.25">
      <c r="A15" s="1" t="s">
        <v>20</v>
      </c>
      <c r="B15" s="14">
        <v>1169.3276986808951</v>
      </c>
      <c r="C15" s="40">
        <v>1159.9919046727236</v>
      </c>
      <c r="D15" s="40">
        <v>1102.4551503341193</v>
      </c>
      <c r="E15" s="9">
        <v>1075.4997403976599</v>
      </c>
      <c r="F15" s="14">
        <v>1093.7768265584702</v>
      </c>
      <c r="G15" s="14">
        <v>1107.9658264948894</v>
      </c>
      <c r="H15" s="14">
        <v>1070.4474</v>
      </c>
      <c r="I15" s="15">
        <v>1057.0358000000001</v>
      </c>
      <c r="J15" s="15">
        <v>1058.7556999999999</v>
      </c>
      <c r="K15" s="15">
        <v>1058.4878000000001</v>
      </c>
      <c r="L15" s="15">
        <v>1000.509</v>
      </c>
      <c r="M15" s="15">
        <v>967.19970000000001</v>
      </c>
      <c r="N15" s="15">
        <v>982.70479999999998</v>
      </c>
      <c r="P15" s="9">
        <f t="shared" si="0"/>
        <v>36.658450983687089</v>
      </c>
      <c r="Q15" s="9">
        <f t="shared" si="1"/>
        <v>54.772261176617349</v>
      </c>
      <c r="R15" s="9">
        <f t="shared" si="2"/>
        <v>64.004903126744239</v>
      </c>
      <c r="S15" s="9">
        <f t="shared" si="3"/>
        <v>59.721260379813998</v>
      </c>
      <c r="T15" s="9">
        <f t="shared" si="4"/>
        <v>27.049259926929608</v>
      </c>
      <c r="U15" s="9">
        <f t="shared" si="5"/>
        <v>26.509882745023333</v>
      </c>
      <c r="V15" s="9">
        <f t="shared" si="6"/>
        <v>26.387500000000045</v>
      </c>
      <c r="W15" s="9">
        <f t="shared" si="7"/>
        <v>24.303600000000188</v>
      </c>
      <c r="X15" s="9">
        <f t="shared" si="8"/>
        <v>18.048999999999978</v>
      </c>
      <c r="Y15" s="9">
        <f t="shared" si="9"/>
        <v>13.906500000000051</v>
      </c>
      <c r="Z15" s="9">
        <f t="shared" si="10"/>
        <v>10.029899999999998</v>
      </c>
      <c r="AA15" s="9">
        <f t="shared" si="11"/>
        <v>10.197400000000016</v>
      </c>
      <c r="AB15" s="9">
        <f t="shared" si="12"/>
        <v>9.5733999999999924</v>
      </c>
      <c r="AD15" s="1" t="s">
        <v>20</v>
      </c>
      <c r="AE15" s="42">
        <v>1132.669247697208</v>
      </c>
      <c r="AF15" s="41">
        <v>1105.2196434961063</v>
      </c>
      <c r="AG15" s="41">
        <v>1038.450247207375</v>
      </c>
      <c r="AH15" s="14">
        <v>1015.7784800178459</v>
      </c>
      <c r="AI15" s="14">
        <v>1066.7275666315406</v>
      </c>
      <c r="AJ15" s="14">
        <v>1081.455943749866</v>
      </c>
      <c r="AK15" s="14">
        <v>1044.0599</v>
      </c>
      <c r="AL15" s="15">
        <v>1032.7321999999999</v>
      </c>
      <c r="AM15" s="15">
        <v>1040.7067</v>
      </c>
      <c r="AN15" s="15">
        <v>1044.5813000000001</v>
      </c>
      <c r="AO15" s="13">
        <v>990.47910000000002</v>
      </c>
      <c r="AP15" s="13">
        <v>957.00229999999999</v>
      </c>
      <c r="AQ15" s="13">
        <v>973.13139999999999</v>
      </c>
    </row>
    <row r="16" spans="1:43" s="8" customFormat="1" x14ac:dyDescent="0.25">
      <c r="A16" s="6" t="s">
        <v>19</v>
      </c>
      <c r="B16" s="14">
        <v>1192.635846600733</v>
      </c>
      <c r="C16" s="40">
        <v>1182.0709951326878</v>
      </c>
      <c r="D16" s="40">
        <v>1125.4602826273428</v>
      </c>
      <c r="E16" s="9">
        <v>1097.9545357114669</v>
      </c>
      <c r="F16" s="14">
        <v>1117.1918867985121</v>
      </c>
      <c r="G16" s="14">
        <v>1124.4718396894541</v>
      </c>
      <c r="H16" s="14">
        <v>1088.1885</v>
      </c>
      <c r="I16" s="15">
        <v>1065.4460999999999</v>
      </c>
      <c r="J16" s="15">
        <v>1070.7528</v>
      </c>
      <c r="K16" s="15">
        <v>1066.4182000000001</v>
      </c>
      <c r="L16" s="15">
        <v>1011.6054</v>
      </c>
      <c r="M16" s="15">
        <v>976.97640000000001</v>
      </c>
      <c r="N16" s="15">
        <v>996.20479999999998</v>
      </c>
      <c r="P16" s="9">
        <f t="shared" si="0"/>
        <v>40.434520830794327</v>
      </c>
      <c r="Q16" s="9">
        <f t="shared" si="1"/>
        <v>60.082507245442002</v>
      </c>
      <c r="R16" s="9">
        <f t="shared" si="2"/>
        <v>68.962460865059938</v>
      </c>
      <c r="S16" s="9">
        <f t="shared" si="3"/>
        <v>65.198397274356466</v>
      </c>
      <c r="T16" s="9">
        <f t="shared" si="4"/>
        <v>30.362438219291789</v>
      </c>
      <c r="U16" s="9">
        <f t="shared" si="5"/>
        <v>30.057068261145105</v>
      </c>
      <c r="V16" s="9">
        <f t="shared" si="6"/>
        <v>30.916500000000042</v>
      </c>
      <c r="W16" s="9">
        <f t="shared" si="7"/>
        <v>28.832599999999957</v>
      </c>
      <c r="X16" s="9">
        <f t="shared" si="8"/>
        <v>21.756399999999985</v>
      </c>
      <c r="Y16" s="9">
        <f t="shared" si="9"/>
        <v>17.901600000000144</v>
      </c>
      <c r="Z16" s="9">
        <f t="shared" si="10"/>
        <v>14.025200000000041</v>
      </c>
      <c r="AA16" s="9">
        <f t="shared" si="11"/>
        <v>10.415899999999965</v>
      </c>
      <c r="AB16" s="9">
        <f t="shared" si="12"/>
        <v>14.673400000000015</v>
      </c>
      <c r="AD16" s="6" t="s">
        <v>19</v>
      </c>
      <c r="AE16" s="42">
        <v>1152.2013257699386</v>
      </c>
      <c r="AF16" s="41">
        <v>1121.9884878872458</v>
      </c>
      <c r="AG16" s="41">
        <v>1056.4978217622829</v>
      </c>
      <c r="AH16" s="14">
        <v>1032.7561384371104</v>
      </c>
      <c r="AI16" s="14">
        <v>1086.8294485792203</v>
      </c>
      <c r="AJ16" s="14">
        <v>1094.414771428309</v>
      </c>
      <c r="AK16" s="14">
        <v>1057.2719999999999</v>
      </c>
      <c r="AL16" s="15">
        <v>1036.6134999999999</v>
      </c>
      <c r="AM16" s="15">
        <v>1048.9964</v>
      </c>
      <c r="AN16" s="15">
        <v>1048.5165999999999</v>
      </c>
      <c r="AO16" s="13">
        <v>997.58019999999999</v>
      </c>
      <c r="AP16" s="13">
        <v>966.56050000000005</v>
      </c>
      <c r="AQ16" s="13">
        <v>981.53139999999996</v>
      </c>
    </row>
    <row r="17" spans="1:43" x14ac:dyDescent="0.25">
      <c r="A17" s="1" t="s">
        <v>18</v>
      </c>
      <c r="B17" s="14">
        <v>1215.9316855391755</v>
      </c>
      <c r="C17" s="40">
        <v>1204.4769640840923</v>
      </c>
      <c r="D17" s="40">
        <v>1148.8088857063944</v>
      </c>
      <c r="E17" s="9">
        <v>1121.2912657134279</v>
      </c>
      <c r="F17" s="14">
        <v>1143.7943410230025</v>
      </c>
      <c r="G17" s="14">
        <v>1140.4046678017007</v>
      </c>
      <c r="H17" s="14">
        <v>1100.1448</v>
      </c>
      <c r="I17" s="15">
        <v>1081.8027</v>
      </c>
      <c r="J17" s="15">
        <v>1083.5934999999999</v>
      </c>
      <c r="K17" s="15">
        <v>1075.587</v>
      </c>
      <c r="L17" s="15">
        <v>1023.0577</v>
      </c>
      <c r="M17" s="15">
        <v>986.92629999999997</v>
      </c>
      <c r="N17" s="15">
        <v>1003.1757</v>
      </c>
      <c r="P17" s="9">
        <f t="shared" si="0"/>
        <v>44.46575352263676</v>
      </c>
      <c r="Q17" s="9">
        <f t="shared" si="1"/>
        <v>65.60625285070887</v>
      </c>
      <c r="R17" s="9">
        <f t="shared" si="2"/>
        <v>71.5774247553652</v>
      </c>
      <c r="S17" s="9">
        <f t="shared" si="3"/>
        <v>68.370353392912421</v>
      </c>
      <c r="T17" s="9">
        <f t="shared" si="4"/>
        <v>33.58889446057151</v>
      </c>
      <c r="U17" s="9">
        <f t="shared" si="5"/>
        <v>33.65998675615856</v>
      </c>
      <c r="V17" s="9">
        <f t="shared" si="6"/>
        <v>35.587700000000041</v>
      </c>
      <c r="W17" s="9">
        <f t="shared" si="7"/>
        <v>33.503799999999956</v>
      </c>
      <c r="X17" s="9">
        <f t="shared" si="8"/>
        <v>25.538000000000011</v>
      </c>
      <c r="Y17" s="9">
        <f t="shared" si="9"/>
        <v>21.970700000000079</v>
      </c>
      <c r="Z17" s="9">
        <f t="shared" si="10"/>
        <v>18.094200000000001</v>
      </c>
      <c r="AA17" s="9">
        <f t="shared" si="11"/>
        <v>16.627999999999929</v>
      </c>
      <c r="AB17" s="9">
        <f t="shared" si="12"/>
        <v>20.253600000000006</v>
      </c>
      <c r="AD17" s="1" t="s">
        <v>18</v>
      </c>
      <c r="AE17" s="42">
        <v>1171.4659320165388</v>
      </c>
      <c r="AF17" s="41">
        <v>1138.8707112333834</v>
      </c>
      <c r="AG17" s="41">
        <v>1077.2314609510292</v>
      </c>
      <c r="AH17" s="14">
        <v>1052.9209123205155</v>
      </c>
      <c r="AI17" s="14">
        <v>1110.205446562431</v>
      </c>
      <c r="AJ17" s="14">
        <v>1106.7446810455422</v>
      </c>
      <c r="AK17" s="14">
        <v>1064.5571</v>
      </c>
      <c r="AL17" s="15">
        <v>1048.2989</v>
      </c>
      <c r="AM17" s="15">
        <v>1058.0554999999999</v>
      </c>
      <c r="AN17" s="15">
        <v>1053.6162999999999</v>
      </c>
      <c r="AO17" s="13">
        <v>1004.9635</v>
      </c>
      <c r="AP17" s="13">
        <v>970.29830000000004</v>
      </c>
      <c r="AQ17" s="13">
        <v>982.9221</v>
      </c>
    </row>
    <row r="18" spans="1:43" x14ac:dyDescent="0.25">
      <c r="A18" s="1" t="s">
        <v>17</v>
      </c>
      <c r="B18" s="14">
        <v>1238.9693548135083</v>
      </c>
      <c r="C18" s="40">
        <v>1229.3278133339454</v>
      </c>
      <c r="D18" s="40">
        <v>1173.7969198134888</v>
      </c>
      <c r="E18" s="9">
        <v>1144.5268617817217</v>
      </c>
      <c r="F18" s="14">
        <v>1170.85718278748</v>
      </c>
      <c r="G18" s="14">
        <v>1155.2686247771094</v>
      </c>
      <c r="H18" s="14">
        <v>1110.6655000000001</v>
      </c>
      <c r="I18" s="15">
        <v>1096.1300000000001</v>
      </c>
      <c r="J18" s="15">
        <v>1096.82</v>
      </c>
      <c r="K18" s="15">
        <v>1082.7529</v>
      </c>
      <c r="L18" s="15">
        <v>1034.1025999999999</v>
      </c>
      <c r="M18" s="15">
        <v>998.36530000000005</v>
      </c>
      <c r="N18" s="15">
        <v>1008.5856</v>
      </c>
      <c r="P18" s="9">
        <f t="shared" si="0"/>
        <v>48.607615472067209</v>
      </c>
      <c r="Q18" s="9">
        <f t="shared" si="1"/>
        <v>71.29646668003943</v>
      </c>
      <c r="R18" s="9">
        <f t="shared" si="2"/>
        <v>73.998044395335455</v>
      </c>
      <c r="S18" s="9">
        <f t="shared" si="3"/>
        <v>71.387830522955255</v>
      </c>
      <c r="T18" s="9">
        <f t="shared" si="4"/>
        <v>34.21862831682256</v>
      </c>
      <c r="U18" s="9">
        <f t="shared" si="5"/>
        <v>34.31217360302594</v>
      </c>
      <c r="V18" s="9">
        <f t="shared" si="6"/>
        <v>40.360599999999977</v>
      </c>
      <c r="W18" s="9">
        <f t="shared" si="7"/>
        <v>38.276700000000119</v>
      </c>
      <c r="X18" s="9">
        <f t="shared" si="8"/>
        <v>29.365299999999934</v>
      </c>
      <c r="Y18" s="9">
        <f t="shared" si="9"/>
        <v>26.318899999999985</v>
      </c>
      <c r="Z18" s="9">
        <f t="shared" si="10"/>
        <v>22.442399999999907</v>
      </c>
      <c r="AA18" s="9">
        <f t="shared" si="11"/>
        <v>19.417800000000057</v>
      </c>
      <c r="AB18" s="9">
        <f t="shared" si="12"/>
        <v>26.108699999999999</v>
      </c>
      <c r="AD18" s="1" t="s">
        <v>17</v>
      </c>
      <c r="AE18" s="42">
        <v>1190.3617393414411</v>
      </c>
      <c r="AF18" s="41">
        <v>1158.031346653906</v>
      </c>
      <c r="AG18" s="41">
        <v>1099.7988754181533</v>
      </c>
      <c r="AH18" s="14">
        <v>1073.1390312587664</v>
      </c>
      <c r="AI18" s="14">
        <v>1136.6385544706575</v>
      </c>
      <c r="AJ18" s="14">
        <v>1120.9564511740834</v>
      </c>
      <c r="AK18" s="14">
        <v>1070.3049000000001</v>
      </c>
      <c r="AL18" s="15">
        <v>1057.8533</v>
      </c>
      <c r="AM18" s="15">
        <v>1067.4547</v>
      </c>
      <c r="AN18" s="15">
        <v>1056.434</v>
      </c>
      <c r="AO18" s="13">
        <v>1011.6602</v>
      </c>
      <c r="AP18" s="13">
        <v>978.94749999999999</v>
      </c>
      <c r="AQ18" s="13">
        <v>982.4769</v>
      </c>
    </row>
    <row r="19" spans="1:43" x14ac:dyDescent="0.25">
      <c r="A19" s="1" t="s">
        <v>16</v>
      </c>
      <c r="B19" s="14">
        <v>1262.7283866312914</v>
      </c>
      <c r="C19" s="40">
        <v>1254.615635951485</v>
      </c>
      <c r="D19" s="40">
        <v>1199.1359330128305</v>
      </c>
      <c r="E19" s="9">
        <v>1167.9066033256802</v>
      </c>
      <c r="F19" s="14">
        <v>1200.7826396734922</v>
      </c>
      <c r="G19" s="14">
        <v>1180.1234585884665</v>
      </c>
      <c r="H19" s="14">
        <v>1132.7473</v>
      </c>
      <c r="I19" s="15">
        <v>1107.2878000000001</v>
      </c>
      <c r="J19" s="15">
        <v>1106.0527</v>
      </c>
      <c r="K19" s="15">
        <v>1086.924</v>
      </c>
      <c r="L19" s="15">
        <v>1042.3848</v>
      </c>
      <c r="M19" s="15">
        <v>1005.755</v>
      </c>
      <c r="N19" s="15">
        <v>1015.3369</v>
      </c>
      <c r="P19" s="9">
        <f t="shared" si="0"/>
        <v>53.160155423160404</v>
      </c>
      <c r="Q19" s="9">
        <f t="shared" si="1"/>
        <v>77.180829552399018</v>
      </c>
      <c r="R19" s="9">
        <f t="shared" si="2"/>
        <v>76.329695486763285</v>
      </c>
      <c r="S19" s="9">
        <f t="shared" si="3"/>
        <v>74.363479336289629</v>
      </c>
      <c r="T19" s="9">
        <f t="shared" si="4"/>
        <v>34.844727838772769</v>
      </c>
      <c r="U19" s="9">
        <f t="shared" si="5"/>
        <v>34.961496887816793</v>
      </c>
      <c r="V19" s="9">
        <f t="shared" si="6"/>
        <v>45.302699999999959</v>
      </c>
      <c r="W19" s="9">
        <f t="shared" si="7"/>
        <v>43.218700000000126</v>
      </c>
      <c r="X19" s="9">
        <f t="shared" si="8"/>
        <v>33.2971</v>
      </c>
      <c r="Y19" s="9">
        <f t="shared" si="9"/>
        <v>30.737599999999929</v>
      </c>
      <c r="Z19" s="9">
        <f t="shared" si="10"/>
        <v>26.861300000000028</v>
      </c>
      <c r="AA19" s="9">
        <f t="shared" si="11"/>
        <v>22.657500000000027</v>
      </c>
      <c r="AB19" s="9">
        <f t="shared" si="12"/>
        <v>32.083899999999971</v>
      </c>
      <c r="AD19" s="1" t="s">
        <v>16</v>
      </c>
      <c r="AE19" s="42">
        <v>1209.568231208131</v>
      </c>
      <c r="AF19" s="73">
        <v>1177.434806399086</v>
      </c>
      <c r="AG19" s="73">
        <v>1122.8062375260672</v>
      </c>
      <c r="AH19" s="14">
        <v>1093.5431239893906</v>
      </c>
      <c r="AI19" s="14">
        <v>1165.9379118347194</v>
      </c>
      <c r="AJ19" s="14">
        <v>1145.1619617006497</v>
      </c>
      <c r="AK19" s="14">
        <v>1087.4446</v>
      </c>
      <c r="AL19" s="15">
        <v>1064.0690999999999</v>
      </c>
      <c r="AM19" s="15">
        <v>1072.7556</v>
      </c>
      <c r="AN19" s="15">
        <v>1056.1864</v>
      </c>
      <c r="AO19" s="13">
        <v>1015.5235</v>
      </c>
      <c r="AP19" s="13">
        <v>983.09749999999997</v>
      </c>
      <c r="AQ19" s="13">
        <v>983.25300000000004</v>
      </c>
    </row>
    <row r="20" spans="1:43" x14ac:dyDescent="0.25">
      <c r="A20" s="1" t="s">
        <v>15</v>
      </c>
      <c r="B20" s="14">
        <v>1287.6622418766242</v>
      </c>
      <c r="C20" s="40">
        <v>1278.4801729003777</v>
      </c>
      <c r="D20" s="40">
        <v>1223.776630991789</v>
      </c>
      <c r="E20" s="9">
        <v>1192.3499932874131</v>
      </c>
      <c r="F20" s="14">
        <v>1230.1392544943976</v>
      </c>
      <c r="G20" s="14">
        <v>1202.7876383300604</v>
      </c>
      <c r="H20" s="14">
        <v>1152.1695999999999</v>
      </c>
      <c r="I20" s="15">
        <v>1120.7252000000001</v>
      </c>
      <c r="J20" s="15">
        <v>1113.0018</v>
      </c>
      <c r="K20" s="15">
        <v>1094.2501</v>
      </c>
      <c r="L20" s="15">
        <v>1047.7850000000001</v>
      </c>
      <c r="M20" s="15">
        <v>1013.7735</v>
      </c>
      <c r="N20" s="15">
        <v>1021.2857</v>
      </c>
      <c r="P20" s="9">
        <f t="shared" si="0"/>
        <v>57.785549845067408</v>
      </c>
      <c r="Q20" s="9">
        <f t="shared" si="1"/>
        <v>83.548728640418631</v>
      </c>
      <c r="R20" s="9">
        <f t="shared" si="2"/>
        <v>78.695158615723585</v>
      </c>
      <c r="S20" s="9">
        <f t="shared" si="3"/>
        <v>77.270444200661359</v>
      </c>
      <c r="T20" s="9">
        <f t="shared" si="4"/>
        <v>35.476710601669538</v>
      </c>
      <c r="U20" s="9">
        <f t="shared" si="5"/>
        <v>35.616546874832238</v>
      </c>
      <c r="V20" s="9">
        <f t="shared" si="6"/>
        <v>48.246599999999944</v>
      </c>
      <c r="W20" s="9">
        <f t="shared" si="7"/>
        <v>46.162600000000111</v>
      </c>
      <c r="X20" s="9">
        <f t="shared" si="8"/>
        <v>35.854299999999967</v>
      </c>
      <c r="Y20" s="9">
        <f t="shared" si="9"/>
        <v>35.039299999999912</v>
      </c>
      <c r="Z20" s="9">
        <f t="shared" si="10"/>
        <v>31.162800000000061</v>
      </c>
      <c r="AA20" s="9">
        <f t="shared" si="11"/>
        <v>26.264499999999998</v>
      </c>
      <c r="AB20" s="9">
        <f t="shared" si="12"/>
        <v>38.298800000000028</v>
      </c>
      <c r="AD20" s="1" t="s">
        <v>15</v>
      </c>
      <c r="AE20" s="42">
        <v>1229.8766920315568</v>
      </c>
      <c r="AF20" s="73">
        <v>1194.9314442599591</v>
      </c>
      <c r="AG20" s="73">
        <v>1145.0814723760654</v>
      </c>
      <c r="AH20" s="14">
        <v>1115.0795490867517</v>
      </c>
      <c r="AI20" s="14">
        <v>1194.6625438927281</v>
      </c>
      <c r="AJ20" s="14">
        <v>1167.1710914552282</v>
      </c>
      <c r="AK20" s="14">
        <v>1103.923</v>
      </c>
      <c r="AL20" s="15">
        <v>1074.5626</v>
      </c>
      <c r="AM20" s="15">
        <v>1077.1475</v>
      </c>
      <c r="AN20" s="15">
        <v>1059.2108000000001</v>
      </c>
      <c r="AO20" s="13">
        <v>1016.6222</v>
      </c>
      <c r="AP20" s="13">
        <v>987.50900000000001</v>
      </c>
      <c r="AQ20" s="13">
        <v>982.98689999999999</v>
      </c>
    </row>
    <row r="21" spans="1:43" x14ac:dyDescent="0.25">
      <c r="A21" s="1" t="s">
        <v>14</v>
      </c>
      <c r="B21" s="14">
        <v>1312.9690326021127</v>
      </c>
      <c r="C21" s="40">
        <v>1301.9355076048748</v>
      </c>
      <c r="D21" s="40">
        <v>1248.3636529867933</v>
      </c>
      <c r="E21" s="9">
        <v>1216.6524925515218</v>
      </c>
      <c r="F21" s="14">
        <v>1258.1075485661447</v>
      </c>
      <c r="G21" s="14">
        <v>1217.7059076913711</v>
      </c>
      <c r="H21" s="14">
        <v>1167.7777000000001</v>
      </c>
      <c r="I21" s="15">
        <v>1131.2908</v>
      </c>
      <c r="J21" s="15">
        <v>1118.3797999999999</v>
      </c>
      <c r="K21" s="15">
        <v>1101.8253</v>
      </c>
      <c r="L21" s="15">
        <v>1052.8483000000001</v>
      </c>
      <c r="M21" s="15">
        <v>1021.6336</v>
      </c>
      <c r="N21" s="15">
        <v>1026.5228999999999</v>
      </c>
      <c r="P21" s="9">
        <f t="shared" si="0"/>
        <v>62.575218977612622</v>
      </c>
      <c r="Q21" s="9">
        <f t="shared" si="1"/>
        <v>90.181669055379416</v>
      </c>
      <c r="R21" s="9">
        <f t="shared" si="2"/>
        <v>80.904656993790695</v>
      </c>
      <c r="S21" s="9">
        <f t="shared" si="3"/>
        <v>80.120145183499517</v>
      </c>
      <c r="T21" s="9">
        <f t="shared" si="4"/>
        <v>36.109010072373394</v>
      </c>
      <c r="U21" s="9">
        <f t="shared" si="5"/>
        <v>36.273208940297081</v>
      </c>
      <c r="V21" s="9">
        <f t="shared" si="6"/>
        <v>51.139400000000023</v>
      </c>
      <c r="W21" s="9">
        <f t="shared" si="7"/>
        <v>49.055499999999938</v>
      </c>
      <c r="X21" s="9">
        <f t="shared" si="8"/>
        <v>38.370099999999866</v>
      </c>
      <c r="Y21" s="9">
        <f t="shared" si="9"/>
        <v>39.330199999999877</v>
      </c>
      <c r="Z21" s="9">
        <f t="shared" si="10"/>
        <v>35.453800000000115</v>
      </c>
      <c r="AA21" s="9">
        <f t="shared" si="11"/>
        <v>30.362799999999993</v>
      </c>
      <c r="AB21" s="9">
        <f t="shared" si="12"/>
        <v>44.783199999999965</v>
      </c>
      <c r="AD21" s="1" t="s">
        <v>14</v>
      </c>
      <c r="AE21" s="42">
        <v>1250.3938136245001</v>
      </c>
      <c r="AF21" s="73">
        <v>1211.7538385494954</v>
      </c>
      <c r="AG21" s="73">
        <v>1167.4589959930026</v>
      </c>
      <c r="AH21" s="14">
        <v>1136.5323473680223</v>
      </c>
      <c r="AI21" s="14">
        <v>1221.9985384937713</v>
      </c>
      <c r="AJ21" s="14">
        <v>1181.432698751074</v>
      </c>
      <c r="AK21" s="14">
        <v>1116.6383000000001</v>
      </c>
      <c r="AL21" s="15">
        <v>1082.2353000000001</v>
      </c>
      <c r="AM21" s="15">
        <v>1080.0097000000001</v>
      </c>
      <c r="AN21" s="15">
        <v>1062.4951000000001</v>
      </c>
      <c r="AO21" s="13">
        <v>1017.3945</v>
      </c>
      <c r="AP21" s="13">
        <v>991.27080000000001</v>
      </c>
      <c r="AQ21" s="13">
        <v>981.73969999999997</v>
      </c>
    </row>
    <row r="22" spans="1:43" x14ac:dyDescent="0.25">
      <c r="A22" s="1" t="s">
        <v>13</v>
      </c>
      <c r="B22" s="14"/>
      <c r="C22" s="40">
        <v>1325.2289696791672</v>
      </c>
      <c r="D22" s="40">
        <v>1273.0046712172755</v>
      </c>
      <c r="E22" s="9">
        <v>1240.9220041199753</v>
      </c>
      <c r="F22" s="14">
        <v>1285.4049417112849</v>
      </c>
      <c r="G22" s="14">
        <v>1239.0510663029263</v>
      </c>
      <c r="H22" s="14">
        <v>1189.9942000000001</v>
      </c>
      <c r="I22" s="15">
        <v>1144.2037</v>
      </c>
      <c r="J22" s="15">
        <v>1130.7968000000001</v>
      </c>
      <c r="K22" s="15">
        <v>1109.1741</v>
      </c>
      <c r="L22" s="15">
        <v>1059.7654</v>
      </c>
      <c r="M22" s="15">
        <v>1031.1736000000001</v>
      </c>
      <c r="N22" s="15">
        <v>1031.1533999999999</v>
      </c>
      <c r="P22" s="9">
        <f t="shared" si="0"/>
        <v>0</v>
      </c>
      <c r="Q22" s="9">
        <f t="shared" si="1"/>
        <v>96.929982259029202</v>
      </c>
      <c r="R22" s="9">
        <f t="shared" si="2"/>
        <v>83.07154130643562</v>
      </c>
      <c r="S22" s="9">
        <f t="shared" si="3"/>
        <v>82.947736758705332</v>
      </c>
      <c r="T22" s="9">
        <f t="shared" si="4"/>
        <v>36.745035088358009</v>
      </c>
      <c r="U22" s="9">
        <f t="shared" si="5"/>
        <v>36.933658206847895</v>
      </c>
      <c r="V22" s="9">
        <f t="shared" si="6"/>
        <v>54.0625</v>
      </c>
      <c r="W22" s="9">
        <f t="shared" si="7"/>
        <v>51.978599999999915</v>
      </c>
      <c r="X22" s="9">
        <f t="shared" si="8"/>
        <v>40.919100000000071</v>
      </c>
      <c r="Y22" s="9">
        <f t="shared" si="9"/>
        <v>43.448399999999992</v>
      </c>
      <c r="Z22" s="9">
        <f t="shared" si="10"/>
        <v>39.572000000000003</v>
      </c>
      <c r="AA22" s="9">
        <f t="shared" si="11"/>
        <v>34.792500000000132</v>
      </c>
      <c r="AB22" s="9">
        <f t="shared" si="12"/>
        <v>51.538199999999961</v>
      </c>
      <c r="AD22" s="1" t="s">
        <v>13</v>
      </c>
      <c r="AE22" s="42"/>
      <c r="AF22" s="73">
        <v>1228.298987420138</v>
      </c>
      <c r="AG22" s="73">
        <v>1189.9331299108399</v>
      </c>
      <c r="AH22" s="14">
        <v>1157.97426736127</v>
      </c>
      <c r="AI22" s="14">
        <v>1248.6599066229269</v>
      </c>
      <c r="AJ22" s="14">
        <v>1202.1174080960784</v>
      </c>
      <c r="AK22" s="14">
        <v>1135.9317000000001</v>
      </c>
      <c r="AL22" s="15">
        <v>1092.2251000000001</v>
      </c>
      <c r="AM22" s="15">
        <v>1089.8777</v>
      </c>
      <c r="AN22" s="15">
        <v>1065.7257</v>
      </c>
      <c r="AO22" s="13">
        <v>1020.1934</v>
      </c>
      <c r="AP22" s="13">
        <v>996.38109999999995</v>
      </c>
      <c r="AQ22" s="13">
        <v>979.61519999999996</v>
      </c>
    </row>
    <row r="23" spans="1:43" x14ac:dyDescent="0.25">
      <c r="A23" s="1" t="s">
        <v>12</v>
      </c>
      <c r="B23" s="14"/>
      <c r="C23" s="40">
        <v>1348.9001054565831</v>
      </c>
      <c r="D23" s="40">
        <v>1298.0731625237199</v>
      </c>
      <c r="E23" s="9">
        <v>1265.5374990517694</v>
      </c>
      <c r="F23" s="14">
        <v>1314.5535059223773</v>
      </c>
      <c r="G23" s="14">
        <v>1266.7317357184211</v>
      </c>
      <c r="H23" s="14">
        <v>1214.1811</v>
      </c>
      <c r="I23" s="15">
        <v>1162.3398999999999</v>
      </c>
      <c r="J23" s="15">
        <v>1142.8513</v>
      </c>
      <c r="K23" s="15">
        <v>1115.1711</v>
      </c>
      <c r="L23" s="15">
        <v>1069.5055</v>
      </c>
      <c r="M23" s="15">
        <v>1037.7308</v>
      </c>
      <c r="N23" s="15">
        <v>1037.5055</v>
      </c>
      <c r="P23" s="9">
        <f t="shared" si="0"/>
        <v>0</v>
      </c>
      <c r="Q23" s="9">
        <f t="shared" si="1"/>
        <v>103.96297936124438</v>
      </c>
      <c r="R23" s="9">
        <f t="shared" si="2"/>
        <v>85.222987987800479</v>
      </c>
      <c r="S23" s="9">
        <f t="shared" si="3"/>
        <v>85.778860754922107</v>
      </c>
      <c r="T23" s="9">
        <f t="shared" si="4"/>
        <v>37.385458179769785</v>
      </c>
      <c r="U23" s="9">
        <f t="shared" si="5"/>
        <v>37.599696406663497</v>
      </c>
      <c r="V23" s="9">
        <f t="shared" si="6"/>
        <v>56.991999999999962</v>
      </c>
      <c r="W23" s="9">
        <f t="shared" si="7"/>
        <v>54.908099999999877</v>
      </c>
      <c r="X23" s="9">
        <f t="shared" si="8"/>
        <v>43.474699999999984</v>
      </c>
      <c r="Y23" s="9">
        <f t="shared" si="9"/>
        <v>47.514499999999998</v>
      </c>
      <c r="Z23" s="9">
        <f t="shared" si="10"/>
        <v>43.638099999999895</v>
      </c>
      <c r="AA23" s="9">
        <f t="shared" si="11"/>
        <v>39.501300000000015</v>
      </c>
      <c r="AB23" s="9">
        <f t="shared" si="12"/>
        <v>58.538299999999936</v>
      </c>
      <c r="AD23" s="1" t="s">
        <v>12</v>
      </c>
      <c r="AE23" s="42"/>
      <c r="AF23" s="73">
        <v>1244.9371260953387</v>
      </c>
      <c r="AG23" s="73">
        <v>1212.8501745359195</v>
      </c>
      <c r="AH23" s="14">
        <v>1179.7586382968473</v>
      </c>
      <c r="AI23" s="14">
        <v>1277.1680477426075</v>
      </c>
      <c r="AJ23" s="14">
        <v>1229.1320393117576</v>
      </c>
      <c r="AK23" s="14">
        <v>1157.1891000000001</v>
      </c>
      <c r="AL23" s="15">
        <v>1107.4318000000001</v>
      </c>
      <c r="AM23" s="15">
        <v>1099.3766000000001</v>
      </c>
      <c r="AN23" s="15">
        <v>1067.6566</v>
      </c>
      <c r="AO23" s="13">
        <v>1025.8674000000001</v>
      </c>
      <c r="AP23" s="13">
        <v>998.22950000000003</v>
      </c>
      <c r="AQ23" s="13">
        <v>978.96720000000005</v>
      </c>
    </row>
    <row r="24" spans="1:43" x14ac:dyDescent="0.25">
      <c r="A24" s="1" t="s">
        <v>11</v>
      </c>
      <c r="B24" s="4"/>
      <c r="C24" s="40"/>
      <c r="D24" s="40"/>
      <c r="E24" s="9">
        <v>1290.4200089682577</v>
      </c>
      <c r="F24" s="14">
        <v>1342.9004842914696</v>
      </c>
      <c r="G24" s="14">
        <v>1293.881354189693</v>
      </c>
      <c r="H24" s="14">
        <v>1232.4693</v>
      </c>
      <c r="I24" s="15">
        <v>1180.6135999999999</v>
      </c>
      <c r="J24" s="15">
        <v>1154.7681</v>
      </c>
      <c r="K24" s="15">
        <v>1123.7529999999999</v>
      </c>
      <c r="L24" s="15">
        <v>1076.8430000000001</v>
      </c>
      <c r="M24" s="15">
        <v>1046.0682999999999</v>
      </c>
      <c r="N24" s="15">
        <v>1043.0198</v>
      </c>
      <c r="P24" s="9">
        <f t="shared" si="0"/>
        <v>0</v>
      </c>
      <c r="Q24" s="9">
        <f t="shared" si="1"/>
        <v>0</v>
      </c>
      <c r="R24" s="9">
        <f t="shared" si="2"/>
        <v>0</v>
      </c>
      <c r="S24" s="9">
        <f t="shared" si="3"/>
        <v>88.612270158867659</v>
      </c>
      <c r="T24" s="9">
        <f t="shared" si="4"/>
        <v>38.034141995823347</v>
      </c>
      <c r="U24" s="9">
        <f t="shared" si="5"/>
        <v>38.274783966453697</v>
      </c>
      <c r="V24" s="9">
        <f t="shared" si="6"/>
        <v>59.900300000000016</v>
      </c>
      <c r="W24" s="9">
        <f t="shared" si="7"/>
        <v>57.816399999999931</v>
      </c>
      <c r="X24" s="9">
        <f t="shared" si="8"/>
        <v>46.012199999999893</v>
      </c>
      <c r="Y24" s="9">
        <f t="shared" si="9"/>
        <v>51.815399999999954</v>
      </c>
      <c r="Z24" s="9">
        <f t="shared" si="10"/>
        <v>47.939000000000078</v>
      </c>
      <c r="AA24" s="9">
        <f t="shared" si="11"/>
        <v>43.565799999999854</v>
      </c>
      <c r="AB24" s="9">
        <f t="shared" si="12"/>
        <v>65.751899999999978</v>
      </c>
      <c r="AD24" s="1" t="s">
        <v>11</v>
      </c>
      <c r="AE24" s="4"/>
      <c r="AF24" s="73"/>
      <c r="AG24" s="73"/>
      <c r="AH24" s="14">
        <v>1201.80773880939</v>
      </c>
      <c r="AI24" s="14">
        <v>1304.8663422956463</v>
      </c>
      <c r="AJ24" s="14">
        <v>1255.6065702232393</v>
      </c>
      <c r="AK24" s="14">
        <v>1172.569</v>
      </c>
      <c r="AL24" s="15">
        <v>1122.7972</v>
      </c>
      <c r="AM24" s="15">
        <v>1108.7559000000001</v>
      </c>
      <c r="AN24" s="15">
        <v>1071.9376</v>
      </c>
      <c r="AO24" s="13">
        <v>1028.904</v>
      </c>
      <c r="AP24" s="13">
        <v>1002.5025000000001</v>
      </c>
      <c r="AQ24" s="13">
        <v>977.26790000000005</v>
      </c>
    </row>
    <row r="25" spans="1:43" x14ac:dyDescent="0.25">
      <c r="A25" s="1" t="s">
        <v>10</v>
      </c>
      <c r="B25" s="4"/>
      <c r="C25" s="4"/>
      <c r="D25" s="40"/>
      <c r="E25" s="9">
        <v>1315.9388485010254</v>
      </c>
      <c r="F25" s="14">
        <v>1373.5740998788408</v>
      </c>
      <c r="G25" s="14">
        <v>1319.4839790540912</v>
      </c>
      <c r="H25" s="14">
        <v>1252.9802</v>
      </c>
      <c r="I25" s="15">
        <v>1199.3154999999999</v>
      </c>
      <c r="J25" s="15">
        <v>1165.4811</v>
      </c>
      <c r="K25" s="15">
        <v>1131.6724999999999</v>
      </c>
      <c r="L25" s="15">
        <v>1085.26</v>
      </c>
      <c r="M25" s="15">
        <v>1054.9580000000001</v>
      </c>
      <c r="N25" s="15">
        <v>1048.4464</v>
      </c>
      <c r="P25" s="9">
        <f t="shared" si="0"/>
        <v>0</v>
      </c>
      <c r="Q25" s="9">
        <f t="shared" si="1"/>
        <v>0</v>
      </c>
      <c r="R25" s="9">
        <f t="shared" si="2"/>
        <v>0</v>
      </c>
      <c r="S25" s="9">
        <f t="shared" si="3"/>
        <v>91.461236342839356</v>
      </c>
      <c r="T25" s="9">
        <f t="shared" si="4"/>
        <v>38.696509815159516</v>
      </c>
      <c r="U25" s="9">
        <f t="shared" si="5"/>
        <v>38.963989260161497</v>
      </c>
      <c r="V25" s="9">
        <f t="shared" si="6"/>
        <v>62.791799999999967</v>
      </c>
      <c r="W25" s="9">
        <f t="shared" si="7"/>
        <v>60.707999999999856</v>
      </c>
      <c r="X25" s="9">
        <f t="shared" si="8"/>
        <v>48.536799999999857</v>
      </c>
      <c r="Y25" s="9">
        <f t="shared" si="9"/>
        <v>56.201399999999921</v>
      </c>
      <c r="Z25" s="9">
        <f t="shared" si="10"/>
        <v>52.324900000000071</v>
      </c>
      <c r="AA25" s="9">
        <f t="shared" si="11"/>
        <v>47.770600000000059</v>
      </c>
      <c r="AB25" s="9">
        <f t="shared" si="12"/>
        <v>73.223100000000045</v>
      </c>
      <c r="AD25" s="1" t="s">
        <v>10</v>
      </c>
      <c r="AE25" s="4"/>
      <c r="AF25" s="41"/>
      <c r="AG25" s="41"/>
      <c r="AH25" s="14">
        <v>1224.477612158186</v>
      </c>
      <c r="AI25" s="14">
        <v>1334.8775900636813</v>
      </c>
      <c r="AJ25" s="14">
        <v>1280.5199897939297</v>
      </c>
      <c r="AK25" s="14">
        <v>1190.1884</v>
      </c>
      <c r="AL25" s="15">
        <v>1138.6075000000001</v>
      </c>
      <c r="AM25" s="15">
        <v>1116.9443000000001</v>
      </c>
      <c r="AN25" s="15">
        <v>1075.4711</v>
      </c>
      <c r="AO25" s="13">
        <v>1032.9350999999999</v>
      </c>
      <c r="AP25" s="13">
        <v>1007.1874</v>
      </c>
      <c r="AQ25" s="13">
        <v>975.22329999999999</v>
      </c>
    </row>
    <row r="26" spans="1:43" x14ac:dyDescent="0.25">
      <c r="A26" s="1" t="s">
        <v>9</v>
      </c>
      <c r="B26" s="4"/>
      <c r="C26" s="4"/>
      <c r="D26" s="40"/>
      <c r="E26" s="9">
        <v>1342.0648979979403</v>
      </c>
      <c r="F26" s="14">
        <v>1405.3209194609451</v>
      </c>
      <c r="G26" s="14">
        <v>1347.2197685377735</v>
      </c>
      <c r="H26" s="14">
        <v>1278.6847</v>
      </c>
      <c r="I26" s="15">
        <v>1218.5263</v>
      </c>
      <c r="J26" s="15">
        <v>1178.8340000000001</v>
      </c>
      <c r="K26" s="15">
        <v>1141.502</v>
      </c>
      <c r="L26" s="15">
        <v>1094.1214</v>
      </c>
      <c r="M26" s="15">
        <v>1065.1564000000001</v>
      </c>
      <c r="N26" s="15">
        <v>1052.9438</v>
      </c>
      <c r="P26" s="9">
        <f t="shared" si="0"/>
        <v>0</v>
      </c>
      <c r="Q26" s="9">
        <f t="shared" si="1"/>
        <v>0</v>
      </c>
      <c r="R26" s="9">
        <f t="shared" si="2"/>
        <v>0</v>
      </c>
      <c r="S26" s="9">
        <f t="shared" si="3"/>
        <v>94.322693064387295</v>
      </c>
      <c r="T26" s="9">
        <f t="shared" si="4"/>
        <v>39.36334477274022</v>
      </c>
      <c r="U26" s="9">
        <f t="shared" si="5"/>
        <v>39.669229943405298</v>
      </c>
      <c r="V26" s="9">
        <f t="shared" si="6"/>
        <v>65.681700000000092</v>
      </c>
      <c r="W26" s="9">
        <f t="shared" si="7"/>
        <v>63.597800000000007</v>
      </c>
      <c r="X26" s="9">
        <f t="shared" si="8"/>
        <v>51.060400000000072</v>
      </c>
      <c r="Y26" s="9">
        <f t="shared" si="9"/>
        <v>60.568299999999908</v>
      </c>
      <c r="Z26" s="9">
        <f t="shared" si="10"/>
        <v>56.691800000000057</v>
      </c>
      <c r="AA26" s="9">
        <f t="shared" si="11"/>
        <v>51.954100000000039</v>
      </c>
      <c r="AB26" s="9">
        <f t="shared" si="12"/>
        <v>77.834799999999973</v>
      </c>
      <c r="AD26" s="1" t="s">
        <v>9</v>
      </c>
      <c r="AE26" s="4"/>
      <c r="AF26" s="41"/>
      <c r="AG26" s="41"/>
      <c r="AH26" s="14">
        <v>1247.742204933553</v>
      </c>
      <c r="AI26" s="14">
        <v>1365.9575746882049</v>
      </c>
      <c r="AJ26" s="14">
        <v>1307.5505385943682</v>
      </c>
      <c r="AK26" s="14">
        <v>1213.0029999999999</v>
      </c>
      <c r="AL26" s="15">
        <v>1154.9285</v>
      </c>
      <c r="AM26" s="15">
        <v>1127.7736</v>
      </c>
      <c r="AN26" s="15">
        <v>1080.9337</v>
      </c>
      <c r="AO26" s="13">
        <v>1037.4295999999999</v>
      </c>
      <c r="AP26" s="13">
        <v>1013.2023</v>
      </c>
      <c r="AQ26" s="13">
        <v>975.10900000000004</v>
      </c>
    </row>
    <row r="27" spans="1:43" x14ac:dyDescent="0.25">
      <c r="A27" s="1" t="s">
        <v>8</v>
      </c>
      <c r="B27" s="1"/>
      <c r="C27" s="1"/>
      <c r="D27" s="1"/>
      <c r="E27" s="7"/>
      <c r="F27" s="14">
        <v>1437.8375073749655</v>
      </c>
      <c r="G27" s="14">
        <v>1375.4916769981373</v>
      </c>
      <c r="H27" s="14">
        <v>1303.8526999999999</v>
      </c>
      <c r="I27" s="15">
        <v>1237.7219</v>
      </c>
      <c r="J27" s="15">
        <v>1190.6074000000001</v>
      </c>
      <c r="K27" s="15">
        <v>1150.3168000000001</v>
      </c>
      <c r="L27" s="15">
        <v>1103.8719000000001</v>
      </c>
      <c r="M27" s="15">
        <v>1072.0048999999999</v>
      </c>
      <c r="N27" s="15">
        <v>1059.0576000000001</v>
      </c>
      <c r="P27" s="9">
        <f t="shared" si="0"/>
        <v>0</v>
      </c>
      <c r="Q27" s="9">
        <f t="shared" si="1"/>
        <v>0</v>
      </c>
      <c r="R27" s="9">
        <f t="shared" si="2"/>
        <v>0</v>
      </c>
      <c r="S27" s="9">
        <f t="shared" si="3"/>
        <v>0</v>
      </c>
      <c r="T27" s="9">
        <f t="shared" si="4"/>
        <v>39.36334477274022</v>
      </c>
      <c r="U27" s="9">
        <f t="shared" si="5"/>
        <v>40.132275695924591</v>
      </c>
      <c r="V27" s="9">
        <f t="shared" si="6"/>
        <v>68.509299999999939</v>
      </c>
      <c r="W27" s="9">
        <f t="shared" si="7"/>
        <v>66.425500000000056</v>
      </c>
      <c r="X27" s="9">
        <f t="shared" si="8"/>
        <v>53.532600000000002</v>
      </c>
      <c r="Y27" s="9">
        <f t="shared" si="9"/>
        <v>64.893900000000031</v>
      </c>
      <c r="Z27" s="9">
        <f t="shared" si="10"/>
        <v>61.01760000000013</v>
      </c>
      <c r="AA27" s="9">
        <f t="shared" si="11"/>
        <v>56.178499999999872</v>
      </c>
      <c r="AB27" s="9">
        <f t="shared" si="12"/>
        <v>82.631800000000112</v>
      </c>
      <c r="AD27" s="1" t="s">
        <v>8</v>
      </c>
      <c r="AE27" s="1"/>
      <c r="AF27" s="1"/>
      <c r="AG27" s="1"/>
      <c r="AH27" s="7"/>
      <c r="AI27" s="14">
        <v>1398.4741626022253</v>
      </c>
      <c r="AJ27" s="14">
        <v>1335.3594013022127</v>
      </c>
      <c r="AK27" s="14">
        <v>1235.3434</v>
      </c>
      <c r="AL27" s="15">
        <v>1171.2963999999999</v>
      </c>
      <c r="AM27" s="15">
        <v>1137.0748000000001</v>
      </c>
      <c r="AN27" s="15">
        <v>1085.4229</v>
      </c>
      <c r="AO27" s="13">
        <v>1042.8543</v>
      </c>
      <c r="AP27" s="13">
        <v>1015.8264</v>
      </c>
      <c r="AQ27" s="13">
        <v>976.42579999999998</v>
      </c>
    </row>
    <row r="28" spans="1:43" x14ac:dyDescent="0.25">
      <c r="A28" s="1" t="s">
        <v>7</v>
      </c>
      <c r="B28" s="1"/>
      <c r="C28" s="1"/>
      <c r="D28" s="1"/>
      <c r="E28" s="7"/>
      <c r="F28" s="14"/>
      <c r="G28" s="14">
        <v>1403.8345397053802</v>
      </c>
      <c r="H28" s="14">
        <v>1324.5877</v>
      </c>
      <c r="I28" s="15">
        <v>1256.4075</v>
      </c>
      <c r="J28" s="15">
        <v>1205.825</v>
      </c>
      <c r="K28" s="15">
        <v>1162.0942</v>
      </c>
      <c r="L28" s="15">
        <v>1113.6990000000001</v>
      </c>
      <c r="M28" s="15">
        <v>1080.4972</v>
      </c>
      <c r="N28" s="15">
        <v>1064.3023000000001</v>
      </c>
      <c r="P28" s="9">
        <f t="shared" si="0"/>
        <v>0</v>
      </c>
      <c r="Q28" s="9">
        <f t="shared" si="1"/>
        <v>0</v>
      </c>
      <c r="R28" s="9">
        <f t="shared" si="2"/>
        <v>0</v>
      </c>
      <c r="S28" s="9">
        <f t="shared" si="3"/>
        <v>0</v>
      </c>
      <c r="T28" s="9">
        <f t="shared" si="4"/>
        <v>0</v>
      </c>
      <c r="U28" s="9">
        <f t="shared" si="5"/>
        <v>40.767635918047972</v>
      </c>
      <c r="V28" s="9">
        <f t="shared" si="6"/>
        <v>71.320799999999963</v>
      </c>
      <c r="W28" s="9">
        <f t="shared" si="7"/>
        <v>69.236900000000105</v>
      </c>
      <c r="X28" s="9">
        <f t="shared" si="8"/>
        <v>55.989100000000008</v>
      </c>
      <c r="Y28" s="9">
        <f t="shared" si="9"/>
        <v>69.100200000000086</v>
      </c>
      <c r="Z28" s="9">
        <f t="shared" si="10"/>
        <v>65.223600000000033</v>
      </c>
      <c r="AA28" s="9">
        <f t="shared" si="11"/>
        <v>60.358799999999974</v>
      </c>
      <c r="AB28" s="9">
        <f t="shared" si="12"/>
        <v>87.555400000000077</v>
      </c>
      <c r="AD28" s="1" t="s">
        <v>7</v>
      </c>
      <c r="AE28" s="1"/>
      <c r="AF28" s="1"/>
      <c r="AG28" s="1"/>
      <c r="AH28" s="7"/>
      <c r="AI28" s="14"/>
      <c r="AJ28" s="14">
        <v>1363.0669037873322</v>
      </c>
      <c r="AK28" s="14">
        <v>1253.2669000000001</v>
      </c>
      <c r="AL28" s="15">
        <v>1187.1705999999999</v>
      </c>
      <c r="AM28" s="15">
        <v>1149.8359</v>
      </c>
      <c r="AN28" s="15">
        <v>1092.9939999999999</v>
      </c>
      <c r="AO28" s="13">
        <v>1048.4754</v>
      </c>
      <c r="AP28" s="13">
        <v>1020.1384</v>
      </c>
      <c r="AQ28" s="13">
        <v>976.74689999999998</v>
      </c>
    </row>
    <row r="29" spans="1:43" x14ac:dyDescent="0.25">
      <c r="A29" s="1" t="s">
        <v>6</v>
      </c>
      <c r="B29" s="1"/>
      <c r="C29" s="1"/>
      <c r="D29" s="1"/>
      <c r="E29" s="7"/>
      <c r="F29" s="14"/>
      <c r="G29" s="14"/>
      <c r="H29" s="14">
        <v>1350.8344999999999</v>
      </c>
      <c r="I29" s="15">
        <v>1276.9059</v>
      </c>
      <c r="J29" s="15">
        <v>1221.6984</v>
      </c>
      <c r="K29" s="15">
        <v>1173.1061999999999</v>
      </c>
      <c r="L29" s="15">
        <v>1124.2103999999999</v>
      </c>
      <c r="M29" s="15">
        <v>1089.1405999999999</v>
      </c>
      <c r="N29" s="15">
        <v>1069.3761</v>
      </c>
      <c r="P29" s="9">
        <f t="shared" si="0"/>
        <v>0</v>
      </c>
      <c r="Q29" s="9">
        <f t="shared" si="1"/>
        <v>0</v>
      </c>
      <c r="R29" s="9">
        <f t="shared" si="2"/>
        <v>0</v>
      </c>
      <c r="S29" s="9">
        <f t="shared" si="3"/>
        <v>0</v>
      </c>
      <c r="T29" s="9">
        <f t="shared" si="4"/>
        <v>0</v>
      </c>
      <c r="U29" s="9">
        <f t="shared" si="5"/>
        <v>0</v>
      </c>
      <c r="V29" s="9">
        <f t="shared" si="6"/>
        <v>73.289899999999989</v>
      </c>
      <c r="W29" s="9">
        <f t="shared" si="7"/>
        <v>71.205999999999904</v>
      </c>
      <c r="X29" s="9">
        <f t="shared" si="8"/>
        <v>57.927899999999909</v>
      </c>
      <c r="Y29" s="9">
        <f t="shared" si="9"/>
        <v>73.201800000000048</v>
      </c>
      <c r="Z29" s="9">
        <f t="shared" si="10"/>
        <v>69.32529999999997</v>
      </c>
      <c r="AA29" s="9">
        <f t="shared" si="11"/>
        <v>64.568700000000035</v>
      </c>
      <c r="AB29" s="9">
        <f t="shared" si="12"/>
        <v>92.569499999999948</v>
      </c>
      <c r="AD29" s="1" t="s">
        <v>6</v>
      </c>
      <c r="AE29" s="1"/>
      <c r="AF29" s="1"/>
      <c r="AG29" s="1"/>
      <c r="AH29" s="7"/>
      <c r="AI29" s="14"/>
      <c r="AJ29" s="14"/>
      <c r="AK29" s="14">
        <v>1277.5445999999999</v>
      </c>
      <c r="AL29" s="15">
        <v>1205.6999000000001</v>
      </c>
      <c r="AM29" s="15">
        <v>1163.7705000000001</v>
      </c>
      <c r="AN29" s="15">
        <v>1099.9043999999999</v>
      </c>
      <c r="AO29" s="13">
        <v>1054.8851</v>
      </c>
      <c r="AP29" s="13">
        <v>1024.5718999999999</v>
      </c>
      <c r="AQ29" s="13">
        <v>976.8066</v>
      </c>
    </row>
    <row r="30" spans="1:43" x14ac:dyDescent="0.25">
      <c r="A30" s="1" t="s">
        <v>5</v>
      </c>
      <c r="B30" s="1"/>
      <c r="C30" s="1"/>
      <c r="D30" s="1"/>
      <c r="E30" s="7"/>
      <c r="F30" s="14"/>
      <c r="G30" s="7"/>
      <c r="H30" s="14"/>
      <c r="I30" s="15">
        <v>1298.5617999999999</v>
      </c>
      <c r="J30" s="15">
        <v>1240.4739999999999</v>
      </c>
      <c r="K30" s="15">
        <v>1185.8581999999999</v>
      </c>
      <c r="L30" s="15">
        <v>1133.6819</v>
      </c>
      <c r="M30" s="15">
        <v>1099.3469</v>
      </c>
      <c r="N30" s="15">
        <v>1073.6014</v>
      </c>
      <c r="P30" s="9">
        <f t="shared" si="0"/>
        <v>0</v>
      </c>
      <c r="Q30" s="9">
        <f t="shared" si="1"/>
        <v>0</v>
      </c>
      <c r="R30" s="9">
        <f t="shared" si="2"/>
        <v>0</v>
      </c>
      <c r="S30" s="9">
        <f t="shared" si="3"/>
        <v>0</v>
      </c>
      <c r="T30" s="9">
        <f t="shared" si="4"/>
        <v>0</v>
      </c>
      <c r="U30" s="9">
        <f t="shared" si="5"/>
        <v>0</v>
      </c>
      <c r="V30" s="9">
        <f t="shared" si="6"/>
        <v>0</v>
      </c>
      <c r="W30" s="9">
        <f t="shared" si="7"/>
        <v>73.805699999999888</v>
      </c>
      <c r="X30" s="9">
        <f t="shared" si="8"/>
        <v>60.175999999999931</v>
      </c>
      <c r="Y30" s="9">
        <f t="shared" si="9"/>
        <v>77.304399999999987</v>
      </c>
      <c r="Z30" s="9">
        <f t="shared" si="10"/>
        <v>73.428100000000086</v>
      </c>
      <c r="AA30" s="9">
        <f t="shared" si="11"/>
        <v>68.714899999999943</v>
      </c>
      <c r="AB30" s="9">
        <f t="shared" si="12"/>
        <v>97.501600000000053</v>
      </c>
      <c r="AD30" s="1" t="s">
        <v>5</v>
      </c>
      <c r="AE30" s="1"/>
      <c r="AF30" s="1"/>
      <c r="AG30" s="1"/>
      <c r="AH30" s="7"/>
      <c r="AI30" s="14"/>
      <c r="AJ30" s="7"/>
      <c r="AK30" s="14"/>
      <c r="AL30" s="15">
        <v>1224.7561000000001</v>
      </c>
      <c r="AM30" s="15">
        <v>1180.298</v>
      </c>
      <c r="AN30" s="15">
        <v>1108.5537999999999</v>
      </c>
      <c r="AO30" s="13">
        <v>1060.2538</v>
      </c>
      <c r="AP30" s="13">
        <v>1030.6320000000001</v>
      </c>
      <c r="AQ30" s="13">
        <v>976.09979999999996</v>
      </c>
    </row>
    <row r="31" spans="1:43" x14ac:dyDescent="0.25">
      <c r="A31" s="1" t="s">
        <v>4</v>
      </c>
      <c r="B31" s="1"/>
      <c r="C31" s="1"/>
      <c r="D31" s="1"/>
      <c r="E31" s="7"/>
      <c r="F31" s="14"/>
      <c r="G31" s="7"/>
      <c r="H31" s="14"/>
      <c r="I31" s="15">
        <v>1319.0316</v>
      </c>
      <c r="J31" s="15">
        <v>1256.6264000000001</v>
      </c>
      <c r="K31" s="15">
        <v>1197.5463</v>
      </c>
      <c r="L31" s="15">
        <v>1144.4464</v>
      </c>
      <c r="M31" s="15">
        <v>1105.9318000000001</v>
      </c>
      <c r="N31" s="15">
        <v>1079.5527</v>
      </c>
      <c r="P31" s="9">
        <f t="shared" si="0"/>
        <v>0</v>
      </c>
      <c r="Q31" s="9">
        <f t="shared" si="1"/>
        <v>0</v>
      </c>
      <c r="R31" s="9">
        <f t="shared" si="2"/>
        <v>0</v>
      </c>
      <c r="S31" s="9">
        <f t="shared" si="3"/>
        <v>0</v>
      </c>
      <c r="T31" s="9">
        <f t="shared" si="4"/>
        <v>0</v>
      </c>
      <c r="U31" s="9">
        <f t="shared" si="5"/>
        <v>0</v>
      </c>
      <c r="V31" s="9">
        <f t="shared" si="6"/>
        <v>0</v>
      </c>
      <c r="W31" s="9">
        <f t="shared" si="7"/>
        <v>76.405500000000075</v>
      </c>
      <c r="X31" s="9">
        <f t="shared" si="8"/>
        <v>62.424000000000206</v>
      </c>
      <c r="Y31" s="9">
        <f t="shared" si="9"/>
        <v>81.463399999999865</v>
      </c>
      <c r="Z31" s="9">
        <f t="shared" si="10"/>
        <v>77.586999999999989</v>
      </c>
      <c r="AA31" s="9">
        <f t="shared" si="11"/>
        <v>72.886500000000069</v>
      </c>
      <c r="AB31" s="9">
        <f t="shared" si="12"/>
        <v>102.48320000000001</v>
      </c>
      <c r="AD31" s="1" t="s">
        <v>4</v>
      </c>
      <c r="AE31" s="1"/>
      <c r="AF31" s="1"/>
      <c r="AG31" s="1"/>
      <c r="AH31" s="7"/>
      <c r="AI31" s="14"/>
      <c r="AJ31" s="7"/>
      <c r="AK31" s="14"/>
      <c r="AL31" s="15">
        <v>1242.6261</v>
      </c>
      <c r="AM31" s="15">
        <v>1194.2023999999999</v>
      </c>
      <c r="AN31" s="15">
        <v>1116.0829000000001</v>
      </c>
      <c r="AO31" s="13">
        <v>1066.8594000000001</v>
      </c>
      <c r="AP31" s="13">
        <v>1033.0453</v>
      </c>
      <c r="AQ31" s="13">
        <v>977.06949999999995</v>
      </c>
    </row>
    <row r="32" spans="1:43" x14ac:dyDescent="0.25">
      <c r="A32" s="1" t="s">
        <v>3</v>
      </c>
      <c r="B32" s="1"/>
      <c r="C32" s="1"/>
      <c r="D32" s="1"/>
      <c r="E32" s="7"/>
      <c r="F32" s="14"/>
      <c r="G32" s="7"/>
      <c r="H32" s="14"/>
      <c r="I32" s="15"/>
      <c r="J32" s="15">
        <v>1275.1067</v>
      </c>
      <c r="K32" s="15">
        <v>1212.9753000000001</v>
      </c>
      <c r="L32" s="15">
        <v>1155.5371</v>
      </c>
      <c r="M32" s="15">
        <v>1114.1767</v>
      </c>
      <c r="N32" s="15">
        <v>1084.2523000000001</v>
      </c>
      <c r="P32" s="9">
        <f t="shared" si="0"/>
        <v>0</v>
      </c>
      <c r="Q32" s="9">
        <f t="shared" si="1"/>
        <v>0</v>
      </c>
      <c r="R32" s="9">
        <f t="shared" si="2"/>
        <v>0</v>
      </c>
      <c r="S32" s="9">
        <f t="shared" si="3"/>
        <v>0</v>
      </c>
      <c r="T32" s="9">
        <f t="shared" si="4"/>
        <v>0</v>
      </c>
      <c r="U32" s="9">
        <f t="shared" si="5"/>
        <v>0</v>
      </c>
      <c r="V32" s="9">
        <f t="shared" si="6"/>
        <v>0</v>
      </c>
      <c r="W32" s="9">
        <f t="shared" si="7"/>
        <v>0</v>
      </c>
      <c r="X32" s="9">
        <f t="shared" si="8"/>
        <v>64.6721</v>
      </c>
      <c r="Y32" s="9">
        <f t="shared" si="9"/>
        <v>86.056400000000167</v>
      </c>
      <c r="Z32" s="9">
        <f t="shared" si="10"/>
        <v>82.179900000000089</v>
      </c>
      <c r="AA32" s="9">
        <f t="shared" si="11"/>
        <v>77.033500000000004</v>
      </c>
      <c r="AB32" s="9">
        <f t="shared" si="12"/>
        <v>107.46770000000015</v>
      </c>
      <c r="AD32" s="1" t="s">
        <v>3</v>
      </c>
      <c r="AE32" s="1"/>
      <c r="AF32" s="1"/>
      <c r="AG32" s="1"/>
      <c r="AH32" s="7"/>
      <c r="AI32" s="14"/>
      <c r="AJ32" s="7"/>
      <c r="AK32" s="14"/>
      <c r="AL32" s="7"/>
      <c r="AM32" s="15">
        <v>1210.4346</v>
      </c>
      <c r="AN32" s="15">
        <v>1126.9188999999999</v>
      </c>
      <c r="AO32" s="13">
        <v>1073.3571999999999</v>
      </c>
      <c r="AP32" s="13">
        <v>1037.1432</v>
      </c>
      <c r="AQ32" s="13">
        <v>976.78459999999995</v>
      </c>
    </row>
    <row r="33" spans="1:43" x14ac:dyDescent="0.25">
      <c r="A33" s="1" t="s">
        <v>2</v>
      </c>
      <c r="B33" s="1"/>
      <c r="C33" s="1"/>
      <c r="D33" s="1"/>
      <c r="E33" s="7"/>
      <c r="F33" s="14"/>
      <c r="G33" s="7"/>
      <c r="H33" s="7"/>
      <c r="I33" s="15"/>
      <c r="J33" s="15"/>
      <c r="K33" s="15">
        <v>1227.4187999999999</v>
      </c>
      <c r="L33" s="15">
        <v>1167.4906000000001</v>
      </c>
      <c r="M33" s="15">
        <v>1122.9345000000001</v>
      </c>
      <c r="N33" s="15">
        <v>1089.0034000000001</v>
      </c>
      <c r="P33" s="9">
        <f t="shared" si="0"/>
        <v>0</v>
      </c>
      <c r="Q33" s="9">
        <f t="shared" si="1"/>
        <v>0</v>
      </c>
      <c r="R33" s="9">
        <f t="shared" si="2"/>
        <v>0</v>
      </c>
      <c r="S33" s="9">
        <f t="shared" si="3"/>
        <v>0</v>
      </c>
      <c r="T33" s="9">
        <f t="shared" si="4"/>
        <v>0</v>
      </c>
      <c r="U33" s="9">
        <f t="shared" si="5"/>
        <v>0</v>
      </c>
      <c r="V33" s="9">
        <f t="shared" si="6"/>
        <v>0</v>
      </c>
      <c r="W33" s="9">
        <f t="shared" si="7"/>
        <v>0</v>
      </c>
      <c r="X33" s="9">
        <f t="shared" si="8"/>
        <v>0</v>
      </c>
      <c r="Y33" s="9">
        <f t="shared" si="9"/>
        <v>90.83179999999993</v>
      </c>
      <c r="Z33" s="9">
        <f t="shared" si="10"/>
        <v>86.955400000000054</v>
      </c>
      <c r="AA33" s="9">
        <f t="shared" si="11"/>
        <v>81.190299999999979</v>
      </c>
      <c r="AB33" s="9">
        <f t="shared" si="12"/>
        <v>112.44290000000001</v>
      </c>
      <c r="AD33" s="1" t="s">
        <v>2</v>
      </c>
      <c r="AE33" s="1"/>
      <c r="AF33" s="1"/>
      <c r="AG33" s="1"/>
      <c r="AH33" s="7"/>
      <c r="AI33" s="14"/>
      <c r="AJ33" s="7"/>
      <c r="AK33" s="14"/>
      <c r="AL33" s="7"/>
      <c r="AM33" s="15"/>
      <c r="AN33" s="15">
        <v>1136.587</v>
      </c>
      <c r="AO33" s="13">
        <v>1080.5352</v>
      </c>
      <c r="AP33" s="13">
        <v>1041.7442000000001</v>
      </c>
      <c r="AQ33" s="13">
        <v>976.56050000000005</v>
      </c>
    </row>
    <row r="34" spans="1:43" x14ac:dyDescent="0.25">
      <c r="A34" s="1" t="s">
        <v>1</v>
      </c>
      <c r="B34" s="1"/>
      <c r="C34" s="1"/>
      <c r="D34" s="1"/>
      <c r="E34" s="7"/>
      <c r="F34" s="14"/>
      <c r="G34" s="7"/>
      <c r="H34" s="7"/>
      <c r="I34" s="15"/>
      <c r="J34" s="15"/>
      <c r="K34" s="7"/>
      <c r="L34" s="15">
        <v>1177.1439</v>
      </c>
      <c r="M34" s="15">
        <v>1133.3898999999999</v>
      </c>
      <c r="N34" s="15">
        <v>1093.1732</v>
      </c>
      <c r="P34" s="9">
        <f t="shared" si="0"/>
        <v>0</v>
      </c>
      <c r="Q34" s="9">
        <f t="shared" si="1"/>
        <v>0</v>
      </c>
      <c r="R34" s="9">
        <f t="shared" si="2"/>
        <v>0</v>
      </c>
      <c r="S34" s="9">
        <f t="shared" si="3"/>
        <v>0</v>
      </c>
      <c r="T34" s="9">
        <f t="shared" si="4"/>
        <v>0</v>
      </c>
      <c r="U34" s="9">
        <f t="shared" si="5"/>
        <v>0</v>
      </c>
      <c r="V34" s="9">
        <f t="shared" si="6"/>
        <v>0</v>
      </c>
      <c r="W34" s="9">
        <f t="shared" si="7"/>
        <v>0</v>
      </c>
      <c r="X34" s="9">
        <f t="shared" si="8"/>
        <v>0</v>
      </c>
      <c r="Y34" s="9">
        <f t="shared" si="9"/>
        <v>0</v>
      </c>
      <c r="Z34" s="9">
        <f t="shared" si="10"/>
        <v>91.98090000000002</v>
      </c>
      <c r="AA34" s="9">
        <f t="shared" si="11"/>
        <v>85.901799999999866</v>
      </c>
      <c r="AB34" s="9">
        <f t="shared" si="12"/>
        <v>117.38209999999992</v>
      </c>
      <c r="AD34" s="1" t="s">
        <v>1</v>
      </c>
      <c r="AE34" s="1"/>
      <c r="AF34" s="1"/>
      <c r="AG34" s="1"/>
      <c r="AH34" s="7"/>
      <c r="AI34" s="14"/>
      <c r="AJ34" s="7"/>
      <c r="AK34" s="14"/>
      <c r="AL34" s="7"/>
      <c r="AM34" s="15"/>
      <c r="AN34" s="15"/>
      <c r="AO34" s="13">
        <v>1085.163</v>
      </c>
      <c r="AP34" s="13">
        <v>1047.4881</v>
      </c>
      <c r="AQ34" s="13">
        <v>975.79110000000003</v>
      </c>
    </row>
    <row r="35" spans="1:43" x14ac:dyDescent="0.25">
      <c r="A35" s="1" t="s">
        <v>0</v>
      </c>
      <c r="B35" s="1"/>
      <c r="C35" s="1"/>
      <c r="D35" s="1"/>
      <c r="E35" s="7"/>
      <c r="F35" s="14"/>
      <c r="G35" s="7"/>
      <c r="H35" s="7"/>
      <c r="I35" s="7"/>
      <c r="J35" s="15"/>
      <c r="K35" s="7"/>
      <c r="L35" s="15"/>
      <c r="M35" s="15">
        <v>1140.4991</v>
      </c>
      <c r="N35" s="15">
        <v>1098.9327000000001</v>
      </c>
      <c r="P35" s="9">
        <f t="shared" si="0"/>
        <v>0</v>
      </c>
      <c r="Q35" s="9">
        <f t="shared" si="1"/>
        <v>0</v>
      </c>
      <c r="R35" s="9">
        <f t="shared" si="2"/>
        <v>0</v>
      </c>
      <c r="S35" s="9">
        <f t="shared" si="3"/>
        <v>0</v>
      </c>
      <c r="T35" s="9">
        <f t="shared" si="4"/>
        <v>0</v>
      </c>
      <c r="U35" s="9">
        <f t="shared" si="5"/>
        <v>0</v>
      </c>
      <c r="V35" s="9">
        <f t="shared" si="6"/>
        <v>0</v>
      </c>
      <c r="W35" s="9">
        <f t="shared" si="7"/>
        <v>0</v>
      </c>
      <c r="X35" s="9">
        <f t="shared" si="8"/>
        <v>0</v>
      </c>
      <c r="Y35" s="9">
        <f t="shared" si="9"/>
        <v>0</v>
      </c>
      <c r="Z35" s="9">
        <f t="shared" si="10"/>
        <v>0</v>
      </c>
      <c r="AA35" s="9">
        <f t="shared" si="11"/>
        <v>90.817199999999957</v>
      </c>
      <c r="AB35" s="9">
        <f t="shared" si="12"/>
        <v>122.18820000000005</v>
      </c>
      <c r="AD35" s="1" t="s">
        <v>0</v>
      </c>
      <c r="AE35" s="1"/>
      <c r="AF35" s="1"/>
      <c r="AG35" s="1"/>
      <c r="AH35" s="7"/>
      <c r="AI35" s="14"/>
      <c r="AJ35" s="7"/>
      <c r="AK35" s="14"/>
      <c r="AL35" s="7"/>
      <c r="AM35" s="15"/>
      <c r="AN35" s="15"/>
      <c r="AO35" s="13"/>
      <c r="AP35" s="13">
        <v>1049.6819</v>
      </c>
      <c r="AQ35" s="13">
        <v>976.74450000000002</v>
      </c>
    </row>
    <row r="36" spans="1:43" x14ac:dyDescent="0.25">
      <c r="A36" s="1" t="s">
        <v>34</v>
      </c>
      <c r="B36" s="1"/>
      <c r="C36" s="1"/>
      <c r="D36" s="1"/>
      <c r="E36" s="7"/>
      <c r="F36" s="14"/>
      <c r="G36" s="7"/>
      <c r="H36" s="7"/>
      <c r="I36" s="7"/>
      <c r="J36" s="15"/>
      <c r="K36" s="7"/>
      <c r="L36" s="15"/>
      <c r="M36" s="15"/>
      <c r="N36" s="15">
        <v>1103.7945999999999</v>
      </c>
      <c r="P36" s="9">
        <f t="shared" si="0"/>
        <v>0</v>
      </c>
      <c r="Q36" s="9">
        <f t="shared" si="1"/>
        <v>0</v>
      </c>
      <c r="R36" s="9">
        <f t="shared" si="2"/>
        <v>0</v>
      </c>
      <c r="S36" s="9">
        <f t="shared" si="3"/>
        <v>0</v>
      </c>
      <c r="T36" s="9">
        <f t="shared" si="4"/>
        <v>0</v>
      </c>
      <c r="U36" s="9">
        <f t="shared" si="5"/>
        <v>0</v>
      </c>
      <c r="V36" s="9">
        <f t="shared" si="6"/>
        <v>0</v>
      </c>
      <c r="W36" s="9">
        <f t="shared" si="7"/>
        <v>0</v>
      </c>
      <c r="X36" s="9">
        <f t="shared" si="8"/>
        <v>0</v>
      </c>
      <c r="Y36" s="9">
        <f t="shared" si="9"/>
        <v>0</v>
      </c>
      <c r="Z36" s="9">
        <f t="shared" si="10"/>
        <v>0</v>
      </c>
      <c r="AA36" s="9">
        <f t="shared" si="11"/>
        <v>0</v>
      </c>
      <c r="AB36" s="9">
        <f t="shared" si="12"/>
        <v>127.60209999999995</v>
      </c>
      <c r="AD36" s="1" t="s">
        <v>34</v>
      </c>
      <c r="AE36" s="1"/>
      <c r="AF36" s="1"/>
      <c r="AG36" s="1"/>
      <c r="AH36" s="7"/>
      <c r="AI36" s="14"/>
      <c r="AJ36" s="7"/>
      <c r="AK36" s="7"/>
      <c r="AL36" s="7"/>
      <c r="AM36" s="15"/>
      <c r="AN36" s="15"/>
      <c r="AO36" s="13"/>
      <c r="AP36" s="13"/>
      <c r="AQ36" s="13">
        <v>976.1925</v>
      </c>
    </row>
    <row r="37" spans="1:43" x14ac:dyDescent="0.25">
      <c r="AK37" s="8"/>
    </row>
    <row r="38" spans="1:43" x14ac:dyDescent="0.25">
      <c r="AK38" s="8"/>
    </row>
    <row r="39" spans="1:43" x14ac:dyDescent="0.25">
      <c r="AK39" s="8"/>
    </row>
    <row r="40" spans="1:43" x14ac:dyDescent="0.25">
      <c r="AK40" s="8"/>
    </row>
    <row r="41" spans="1:43" x14ac:dyDescent="0.25">
      <c r="AK41" s="8"/>
    </row>
    <row r="42" spans="1:43" x14ac:dyDescent="0.25">
      <c r="AK42" s="8"/>
    </row>
    <row r="43" spans="1:43" x14ac:dyDescent="0.25">
      <c r="AK43" s="8"/>
    </row>
    <row r="44" spans="1:43" x14ac:dyDescent="0.25">
      <c r="AK44" s="8"/>
    </row>
    <row r="45" spans="1:43" x14ac:dyDescent="0.25">
      <c r="AK45" s="8"/>
    </row>
    <row r="46" spans="1:43" x14ac:dyDescent="0.25">
      <c r="AK46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46"/>
  <sheetViews>
    <sheetView tabSelected="1" zoomScale="86" zoomScaleNormal="86" workbookViewId="0">
      <pane xSplit="1" ySplit="7" topLeftCell="B8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defaultRowHeight="15" x14ac:dyDescent="0.25"/>
  <cols>
    <col min="1" max="1" width="20.42578125" customWidth="1"/>
    <col min="2" max="3" width="10.5703125" customWidth="1"/>
    <col min="4" max="4" width="9.7109375" bestFit="1" customWidth="1"/>
    <col min="5" max="5" width="9.7109375" style="8" bestFit="1" customWidth="1"/>
    <col min="6" max="6" width="9.5703125" style="8" bestFit="1" customWidth="1"/>
    <col min="7" max="9" width="9.5703125" bestFit="1" customWidth="1"/>
    <col min="10" max="11" width="10.5703125" bestFit="1" customWidth="1"/>
    <col min="12" max="12" width="9.5703125" bestFit="1" customWidth="1"/>
    <col min="13" max="13" width="10.7109375" bestFit="1" customWidth="1"/>
    <col min="14" max="14" width="10.85546875" style="8" bestFit="1" customWidth="1"/>
    <col min="16" max="17" width="10.7109375" customWidth="1"/>
    <col min="18" max="18" width="10.5703125" customWidth="1"/>
    <col min="19" max="29" width="10" customWidth="1"/>
    <col min="30" max="30" width="10.5703125" customWidth="1"/>
    <col min="31" max="42" width="10.28515625" customWidth="1"/>
  </cols>
  <sheetData>
    <row r="1" spans="1:43" ht="18.75" x14ac:dyDescent="0.3">
      <c r="A1" s="3" t="s">
        <v>37</v>
      </c>
    </row>
    <row r="2" spans="1:43" ht="14.45" customHeight="1" x14ac:dyDescent="0.25"/>
    <row r="3" spans="1:43" ht="14.45" customHeight="1" x14ac:dyDescent="0.25">
      <c r="A3" s="18" t="s">
        <v>78</v>
      </c>
      <c r="B3" s="18"/>
      <c r="C3" s="18"/>
      <c r="D3" s="18"/>
      <c r="E3" s="11"/>
      <c r="F3" s="11"/>
      <c r="G3" s="2"/>
      <c r="H3" s="2"/>
      <c r="I3" s="2"/>
      <c r="J3" s="2"/>
      <c r="K3" s="2"/>
      <c r="L3" s="2"/>
      <c r="M3" s="2"/>
      <c r="N3" s="11"/>
      <c r="P3" s="17" t="s">
        <v>75</v>
      </c>
      <c r="AD3" s="17" t="s">
        <v>80</v>
      </c>
    </row>
    <row r="4" spans="1:43" s="71" customFormat="1" ht="14.45" customHeight="1" x14ac:dyDescent="0.25">
      <c r="A4" s="38" t="s">
        <v>33</v>
      </c>
      <c r="B4" s="38">
        <v>2009</v>
      </c>
      <c r="C4" s="38">
        <v>2010</v>
      </c>
      <c r="D4" s="38" t="s">
        <v>61</v>
      </c>
      <c r="E4" s="11" t="s">
        <v>32</v>
      </c>
      <c r="F4" s="11" t="s">
        <v>38</v>
      </c>
      <c r="G4" s="2" t="s">
        <v>31</v>
      </c>
      <c r="H4" s="2" t="s">
        <v>39</v>
      </c>
      <c r="I4" s="2" t="s">
        <v>30</v>
      </c>
      <c r="J4" s="2" t="s">
        <v>35</v>
      </c>
      <c r="K4" s="2" t="s">
        <v>29</v>
      </c>
      <c r="L4" s="2" t="s">
        <v>36</v>
      </c>
      <c r="M4" s="2" t="s">
        <v>28</v>
      </c>
      <c r="N4" s="11" t="s">
        <v>41</v>
      </c>
      <c r="P4" s="38">
        <f>B4</f>
        <v>2009</v>
      </c>
      <c r="Q4" s="38">
        <f t="shared" ref="Q4:R5" si="0">C4</f>
        <v>2010</v>
      </c>
      <c r="R4" s="38" t="str">
        <f t="shared" si="0"/>
        <v>F2011</v>
      </c>
      <c r="S4" s="2" t="s">
        <v>32</v>
      </c>
      <c r="T4" s="2" t="s">
        <v>38</v>
      </c>
      <c r="U4" s="2" t="s">
        <v>31</v>
      </c>
      <c r="V4" s="2" t="s">
        <v>39</v>
      </c>
      <c r="W4" s="2" t="s">
        <v>30</v>
      </c>
      <c r="X4" s="2" t="s">
        <v>35</v>
      </c>
      <c r="Y4" s="2" t="s">
        <v>29</v>
      </c>
      <c r="Z4" s="2" t="s">
        <v>36</v>
      </c>
      <c r="AA4" s="2" t="s">
        <v>28</v>
      </c>
      <c r="AB4" s="11" t="s">
        <v>41</v>
      </c>
      <c r="AD4" s="38">
        <f>P4</f>
        <v>2009</v>
      </c>
      <c r="AE4" s="38">
        <f t="shared" ref="AE4:AE5" si="1">Q4</f>
        <v>2010</v>
      </c>
      <c r="AF4" s="38" t="str">
        <f t="shared" ref="AF4" si="2">R4</f>
        <v>F2011</v>
      </c>
      <c r="AG4" s="2" t="s">
        <v>32</v>
      </c>
      <c r="AH4" s="2" t="s">
        <v>38</v>
      </c>
      <c r="AI4" s="2" t="s">
        <v>31</v>
      </c>
      <c r="AJ4" s="2" t="s">
        <v>39</v>
      </c>
      <c r="AK4" s="2" t="s">
        <v>30</v>
      </c>
      <c r="AL4" s="2" t="s">
        <v>35</v>
      </c>
      <c r="AM4" s="2" t="s">
        <v>29</v>
      </c>
      <c r="AN4" s="2" t="s">
        <v>36</v>
      </c>
      <c r="AO4" s="2" t="s">
        <v>28</v>
      </c>
      <c r="AP4" s="11" t="s">
        <v>41</v>
      </c>
    </row>
    <row r="5" spans="1:43" s="71" customFormat="1" ht="15" customHeight="1" x14ac:dyDescent="0.25">
      <c r="A5" s="38" t="s">
        <v>52</v>
      </c>
      <c r="B5" s="38" t="s">
        <v>58</v>
      </c>
      <c r="C5" s="38" t="s">
        <v>59</v>
      </c>
      <c r="D5" s="38"/>
      <c r="E5" s="2" t="s">
        <v>57</v>
      </c>
      <c r="F5" s="2"/>
      <c r="G5" s="2" t="s">
        <v>56</v>
      </c>
      <c r="H5" s="2"/>
      <c r="I5" s="2" t="s">
        <v>55</v>
      </c>
      <c r="J5" s="2"/>
      <c r="K5" s="2" t="s">
        <v>54</v>
      </c>
      <c r="L5" s="2"/>
      <c r="M5" s="2" t="s">
        <v>53</v>
      </c>
      <c r="N5" s="11"/>
      <c r="P5" s="38" t="str">
        <f>B5</f>
        <v>2009 IRP</v>
      </c>
      <c r="Q5" s="38" t="str">
        <f t="shared" si="0"/>
        <v>2011 IRP</v>
      </c>
      <c r="R5" s="38"/>
      <c r="S5" s="38" t="str">
        <f t="shared" ref="S5" si="3">E5</f>
        <v>2013 IRP</v>
      </c>
      <c r="T5" s="38"/>
      <c r="U5" s="38" t="str">
        <f t="shared" ref="U5" si="4">G5</f>
        <v>2015 IRP</v>
      </c>
      <c r="V5" s="38"/>
      <c r="W5" s="38" t="str">
        <f t="shared" ref="W5" si="5">I5</f>
        <v>2017 IRP</v>
      </c>
      <c r="X5" s="38"/>
      <c r="Y5" s="38" t="str">
        <f t="shared" ref="Y5" si="6">K5</f>
        <v>2019 IRP Process</v>
      </c>
      <c r="Z5" s="38"/>
      <c r="AA5" s="38" t="str">
        <f t="shared" ref="AA5" si="7">M5</f>
        <v>2021 IRP</v>
      </c>
      <c r="AB5" s="38"/>
      <c r="AD5" s="38" t="str">
        <f>P5</f>
        <v>2009 IRP</v>
      </c>
      <c r="AE5" s="38" t="str">
        <f t="shared" si="1"/>
        <v>2011 IRP</v>
      </c>
      <c r="AF5" s="38"/>
      <c r="AG5" s="38" t="str">
        <f t="shared" ref="AG5" si="8">S5</f>
        <v>2013 IRP</v>
      </c>
      <c r="AH5" s="38"/>
      <c r="AI5" s="38" t="str">
        <f t="shared" ref="AI5" si="9">U5</f>
        <v>2015 IRP</v>
      </c>
      <c r="AJ5" s="38"/>
      <c r="AK5" s="38" t="str">
        <f t="shared" ref="AK5" si="10">W5</f>
        <v>2017 IRP</v>
      </c>
      <c r="AL5" s="38"/>
      <c r="AM5" s="38" t="str">
        <f t="shared" ref="AM5" si="11">Y5</f>
        <v>2019 IRP Process</v>
      </c>
      <c r="AN5" s="38"/>
      <c r="AO5" s="38" t="str">
        <f t="shared" ref="AO5" si="12">AA5</f>
        <v>2021 IRP</v>
      </c>
      <c r="AP5" s="38"/>
    </row>
    <row r="6" spans="1:43" s="56" customFormat="1" ht="13.9" customHeight="1" x14ac:dyDescent="0.25">
      <c r="A6" s="5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P6" s="58"/>
      <c r="Q6" s="43"/>
      <c r="R6" s="43"/>
      <c r="S6" s="10"/>
      <c r="T6" s="10"/>
      <c r="U6" s="16"/>
      <c r="V6" s="16"/>
      <c r="W6" s="10"/>
      <c r="X6" s="10"/>
      <c r="Y6" s="10"/>
      <c r="Z6" s="10"/>
      <c r="AA6" s="10"/>
      <c r="AB6" s="10"/>
      <c r="AD6" s="58"/>
      <c r="AE6" s="43"/>
      <c r="AF6" s="43"/>
      <c r="AG6" s="10"/>
      <c r="AH6" s="10"/>
      <c r="AI6" s="16"/>
      <c r="AJ6" s="16"/>
      <c r="AK6" s="10"/>
      <c r="AL6" s="10"/>
      <c r="AM6" s="10"/>
      <c r="AN6" s="10"/>
      <c r="AO6" s="10"/>
      <c r="AP6" s="10"/>
    </row>
    <row r="7" spans="1:43" s="17" customFormat="1" x14ac:dyDescent="0.25">
      <c r="A7" s="18" t="s">
        <v>33</v>
      </c>
      <c r="B7" s="39">
        <f>B4</f>
        <v>2009</v>
      </c>
      <c r="C7" s="39">
        <f>C4</f>
        <v>2010</v>
      </c>
      <c r="D7" s="39" t="str">
        <f>D4</f>
        <v>F2011</v>
      </c>
      <c r="E7" s="37" t="s">
        <v>32</v>
      </c>
      <c r="F7" s="37" t="s">
        <v>38</v>
      </c>
      <c r="G7" s="36" t="s">
        <v>31</v>
      </c>
      <c r="H7" s="36" t="s">
        <v>39</v>
      </c>
      <c r="I7" s="36" t="s">
        <v>30</v>
      </c>
      <c r="J7" s="36" t="s">
        <v>35</v>
      </c>
      <c r="K7" s="36" t="s">
        <v>29</v>
      </c>
      <c r="L7" s="36" t="s">
        <v>36</v>
      </c>
      <c r="M7" s="36" t="s">
        <v>28</v>
      </c>
      <c r="N7" s="37" t="s">
        <v>41</v>
      </c>
      <c r="P7" s="39">
        <f>B7</f>
        <v>2009</v>
      </c>
      <c r="Q7" s="39">
        <f t="shared" ref="Q7:R7" si="13">C7</f>
        <v>2010</v>
      </c>
      <c r="R7" s="39" t="str">
        <f t="shared" si="13"/>
        <v>F2011</v>
      </c>
      <c r="S7" s="36" t="s">
        <v>32</v>
      </c>
      <c r="T7" s="36" t="s">
        <v>38</v>
      </c>
      <c r="U7" s="36" t="s">
        <v>31</v>
      </c>
      <c r="V7" s="36" t="s">
        <v>39</v>
      </c>
      <c r="W7" s="36" t="s">
        <v>30</v>
      </c>
      <c r="X7" s="36" t="s">
        <v>35</v>
      </c>
      <c r="Y7" s="36" t="s">
        <v>29</v>
      </c>
      <c r="Z7" s="36" t="s">
        <v>36</v>
      </c>
      <c r="AA7" s="36" t="s">
        <v>28</v>
      </c>
      <c r="AB7" s="37" t="s">
        <v>41</v>
      </c>
      <c r="AD7" s="39">
        <f>P7</f>
        <v>2009</v>
      </c>
      <c r="AE7" s="39">
        <f t="shared" ref="AE7" si="14">Q7</f>
        <v>2010</v>
      </c>
      <c r="AF7" s="39" t="str">
        <f t="shared" ref="AF7" si="15">R7</f>
        <v>F2011</v>
      </c>
      <c r="AG7" s="36" t="s">
        <v>32</v>
      </c>
      <c r="AH7" s="36" t="s">
        <v>38</v>
      </c>
      <c r="AI7" s="36" t="s">
        <v>31</v>
      </c>
      <c r="AJ7" s="36" t="s">
        <v>39</v>
      </c>
      <c r="AK7" s="36" t="s">
        <v>30</v>
      </c>
      <c r="AL7" s="36" t="s">
        <v>35</v>
      </c>
      <c r="AM7" s="36" t="s">
        <v>29</v>
      </c>
      <c r="AN7" s="36" t="s">
        <v>36</v>
      </c>
      <c r="AO7" s="36" t="s">
        <v>28</v>
      </c>
      <c r="AP7" s="37" t="s">
        <v>41</v>
      </c>
    </row>
    <row r="8" spans="1:43" x14ac:dyDescent="0.25">
      <c r="A8" s="4" t="s">
        <v>27</v>
      </c>
      <c r="B8" s="74">
        <v>1002.5553431934347</v>
      </c>
      <c r="C8" s="75">
        <v>982.50445352587826</v>
      </c>
      <c r="D8" s="75">
        <v>927.97102819835959</v>
      </c>
      <c r="E8" s="60">
        <v>923.33637315362898</v>
      </c>
      <c r="F8" s="60">
        <v>919.6829203550069</v>
      </c>
      <c r="G8" s="60">
        <v>955.33766943681019</v>
      </c>
      <c r="H8" s="60"/>
      <c r="I8" s="60"/>
      <c r="J8" s="60"/>
      <c r="K8" s="60"/>
      <c r="L8" s="60"/>
      <c r="M8" s="60"/>
      <c r="N8" s="60"/>
      <c r="O8" s="76"/>
      <c r="P8" s="60">
        <f>'Supply Resources'!B8/1000</f>
        <v>1043.6289999999999</v>
      </c>
      <c r="Q8" s="60">
        <f>'Supply Resources'!C8/1000</f>
        <v>1043.6289999999999</v>
      </c>
      <c r="R8" s="60">
        <f>'Supply Resources'!D8/1000</f>
        <v>973.12900000000002</v>
      </c>
      <c r="S8" s="60">
        <f>'Supply Resources'!E8/1000</f>
        <v>973.12900000000002</v>
      </c>
      <c r="T8" s="60">
        <f>'Supply Resources'!F8/1000</f>
        <v>973.12900000000002</v>
      </c>
      <c r="U8" s="60">
        <f>'Supply Resources'!G8/1000</f>
        <v>973.12900000000002</v>
      </c>
      <c r="V8" s="60"/>
      <c r="W8" s="60"/>
      <c r="X8" s="60"/>
      <c r="Y8" s="60"/>
      <c r="Z8" s="60"/>
      <c r="AA8" s="60"/>
      <c r="AB8" s="60"/>
      <c r="AC8" s="76"/>
      <c r="AD8" s="60">
        <f>P8-B8</f>
        <v>41.073656806565168</v>
      </c>
      <c r="AE8" s="60">
        <f t="shared" ref="AE8:AI8" si="16">Q8-C8</f>
        <v>61.124546474121644</v>
      </c>
      <c r="AF8" s="60">
        <f t="shared" si="16"/>
        <v>45.157971801640429</v>
      </c>
      <c r="AG8" s="60">
        <f t="shared" si="16"/>
        <v>49.792626846371036</v>
      </c>
      <c r="AH8" s="60">
        <f t="shared" si="16"/>
        <v>53.446079644993119</v>
      </c>
      <c r="AI8" s="60">
        <f t="shared" si="16"/>
        <v>17.791330563189831</v>
      </c>
      <c r="AJ8" s="60"/>
      <c r="AK8" s="60"/>
      <c r="AL8" s="60"/>
      <c r="AM8" s="60"/>
      <c r="AN8" s="60"/>
      <c r="AO8" s="60"/>
      <c r="AP8" s="60"/>
    </row>
    <row r="9" spans="1:43" x14ac:dyDescent="0.25">
      <c r="A9" s="1" t="s">
        <v>26</v>
      </c>
      <c r="B9" s="74">
        <v>1022.5114080397155</v>
      </c>
      <c r="C9" s="75">
        <v>1001.6611949629988</v>
      </c>
      <c r="D9" s="75">
        <v>945.41457698638681</v>
      </c>
      <c r="E9" s="60">
        <v>933.99712820404841</v>
      </c>
      <c r="F9" s="60">
        <v>943.81224019644333</v>
      </c>
      <c r="G9" s="60">
        <v>981.94482136962824</v>
      </c>
      <c r="H9" s="60">
        <v>961.26760000000002</v>
      </c>
      <c r="I9" s="77"/>
      <c r="J9" s="77"/>
      <c r="K9" s="77"/>
      <c r="L9" s="77"/>
      <c r="M9" s="77"/>
      <c r="N9" s="77"/>
      <c r="O9" s="76"/>
      <c r="P9" s="60">
        <f>P8</f>
        <v>1043.6289999999999</v>
      </c>
      <c r="Q9" s="60">
        <f>Q8</f>
        <v>1043.6289999999999</v>
      </c>
      <c r="R9" s="60">
        <f t="shared" ref="R9:R23" si="17">R8</f>
        <v>973.12900000000002</v>
      </c>
      <c r="S9" s="60">
        <f t="shared" ref="S9:S26" si="18">S8</f>
        <v>973.12900000000002</v>
      </c>
      <c r="T9" s="60">
        <f t="shared" ref="T9:T27" si="19">T8</f>
        <v>973.12900000000002</v>
      </c>
      <c r="U9" s="60">
        <f t="shared" ref="U9:U28" si="20">U8</f>
        <v>973.12900000000002</v>
      </c>
      <c r="V9" s="60">
        <f>U9</f>
        <v>973.12900000000002</v>
      </c>
      <c r="W9" s="60"/>
      <c r="X9" s="60"/>
      <c r="Y9" s="60"/>
      <c r="Z9" s="60"/>
      <c r="AA9" s="60"/>
      <c r="AB9" s="60"/>
      <c r="AC9" s="76"/>
      <c r="AD9" s="60">
        <f t="shared" ref="AD9:AD21" si="21">P9-B9</f>
        <v>21.117591960284358</v>
      </c>
      <c r="AE9" s="60">
        <f t="shared" ref="AE9:AE23" si="22">Q9-C9</f>
        <v>41.967805037001085</v>
      </c>
      <c r="AF9" s="60">
        <f t="shared" ref="AF9:AF23" si="23">R9-D9</f>
        <v>27.714423013613214</v>
      </c>
      <c r="AG9" s="60">
        <f t="shared" ref="AG9:AG23" si="24">S9-E9</f>
        <v>39.131871795951611</v>
      </c>
      <c r="AH9" s="60">
        <f t="shared" ref="AH9:AH23" si="25">T9-F9</f>
        <v>29.316759803556693</v>
      </c>
      <c r="AI9" s="60">
        <f t="shared" ref="AI9:AI23" si="26">U9-G9</f>
        <v>-8.8158213696282246</v>
      </c>
      <c r="AJ9" s="60">
        <f t="shared" ref="AJ9:AJ23" si="27">V9-H9</f>
        <v>11.861400000000003</v>
      </c>
      <c r="AK9" s="60"/>
      <c r="AL9" s="60"/>
      <c r="AM9" s="60"/>
      <c r="AN9" s="60"/>
      <c r="AO9" s="60"/>
      <c r="AP9" s="60"/>
    </row>
    <row r="10" spans="1:43" x14ac:dyDescent="0.25">
      <c r="A10" s="1" t="s">
        <v>25</v>
      </c>
      <c r="B10" s="74">
        <v>1040.9351252033664</v>
      </c>
      <c r="C10" s="75">
        <v>1018.8019130714366</v>
      </c>
      <c r="D10" s="75">
        <v>961.04882717806152</v>
      </c>
      <c r="E10" s="60">
        <v>946.21677337488518</v>
      </c>
      <c r="F10" s="60">
        <v>968.29435677220897</v>
      </c>
      <c r="G10" s="60">
        <v>1005.0618270098571</v>
      </c>
      <c r="H10" s="60">
        <v>975.52509999999995</v>
      </c>
      <c r="I10" s="77">
        <v>981.08109999999999</v>
      </c>
      <c r="J10" s="77"/>
      <c r="K10" s="77"/>
      <c r="L10" s="77"/>
      <c r="M10" s="77"/>
      <c r="N10" s="77"/>
      <c r="O10" s="76"/>
      <c r="P10" s="60">
        <f t="shared" ref="P10:P21" si="28">P9</f>
        <v>1043.6289999999999</v>
      </c>
      <c r="Q10" s="60">
        <f t="shared" ref="Q10:Q23" si="29">Q9</f>
        <v>1043.6289999999999</v>
      </c>
      <c r="R10" s="60">
        <f t="shared" si="17"/>
        <v>973.12900000000002</v>
      </c>
      <c r="S10" s="60">
        <f t="shared" si="18"/>
        <v>973.12900000000002</v>
      </c>
      <c r="T10" s="60">
        <f t="shared" si="19"/>
        <v>973.12900000000002</v>
      </c>
      <c r="U10" s="60">
        <f t="shared" si="20"/>
        <v>973.12900000000002</v>
      </c>
      <c r="V10" s="60">
        <f>V9</f>
        <v>973.12900000000002</v>
      </c>
      <c r="W10" s="60">
        <f>'Supply Resources'!I10/1000</f>
        <v>973.12900000000002</v>
      </c>
      <c r="X10" s="60"/>
      <c r="Y10" s="60"/>
      <c r="Z10" s="60"/>
      <c r="AA10" s="60"/>
      <c r="AB10" s="60"/>
      <c r="AC10" s="76"/>
      <c r="AD10" s="60">
        <f t="shared" si="21"/>
        <v>2.6938747966335086</v>
      </c>
      <c r="AE10" s="60">
        <f t="shared" si="22"/>
        <v>24.82708692856329</v>
      </c>
      <c r="AF10" s="60">
        <f t="shared" si="23"/>
        <v>12.080172821938504</v>
      </c>
      <c r="AG10" s="60">
        <f t="shared" si="24"/>
        <v>26.91222662511484</v>
      </c>
      <c r="AH10" s="60">
        <f t="shared" si="25"/>
        <v>4.834643227791048</v>
      </c>
      <c r="AI10" s="60">
        <f t="shared" si="26"/>
        <v>-31.932827009857078</v>
      </c>
      <c r="AJ10" s="60">
        <f t="shared" si="27"/>
        <v>-2.3960999999999331</v>
      </c>
      <c r="AK10" s="60">
        <f t="shared" ref="AK10:AK23" si="30">W10-I10</f>
        <v>-7.9520999999999731</v>
      </c>
      <c r="AL10" s="60"/>
      <c r="AM10" s="60"/>
      <c r="AN10" s="60"/>
      <c r="AO10" s="60"/>
      <c r="AP10" s="60"/>
    </row>
    <row r="11" spans="1:43" x14ac:dyDescent="0.25">
      <c r="A11" s="1" t="s">
        <v>24</v>
      </c>
      <c r="B11" s="74">
        <v>1057.8506893415131</v>
      </c>
      <c r="C11" s="75">
        <v>1035.2811865313886</v>
      </c>
      <c r="D11" s="75">
        <v>975.82317533793594</v>
      </c>
      <c r="E11" s="60">
        <v>959.19512209418804</v>
      </c>
      <c r="F11" s="60">
        <v>992.37194644664783</v>
      </c>
      <c r="G11" s="60">
        <v>1028.0936600983466</v>
      </c>
      <c r="H11" s="60">
        <v>993.2441</v>
      </c>
      <c r="I11" s="77">
        <v>988.80470000000003</v>
      </c>
      <c r="J11" s="77">
        <v>1000.3522</v>
      </c>
      <c r="K11" s="77"/>
      <c r="L11" s="77"/>
      <c r="M11" s="77"/>
      <c r="N11" s="77"/>
      <c r="O11" s="76"/>
      <c r="P11" s="60">
        <f t="shared" si="28"/>
        <v>1043.6289999999999</v>
      </c>
      <c r="Q11" s="60">
        <f t="shared" si="29"/>
        <v>1043.6289999999999</v>
      </c>
      <c r="R11" s="60">
        <f t="shared" si="17"/>
        <v>973.12900000000002</v>
      </c>
      <c r="S11" s="60">
        <f t="shared" si="18"/>
        <v>973.12900000000002</v>
      </c>
      <c r="T11" s="60">
        <f t="shared" si="19"/>
        <v>973.12900000000002</v>
      </c>
      <c r="U11" s="60">
        <f t="shared" si="20"/>
        <v>973.12900000000002</v>
      </c>
      <c r="V11" s="60">
        <f t="shared" ref="V11:V29" si="31">V10</f>
        <v>973.12900000000002</v>
      </c>
      <c r="W11" s="60">
        <f t="shared" ref="W11:W31" si="32">W10</f>
        <v>973.12900000000002</v>
      </c>
      <c r="X11" s="60">
        <f>'Supply Resources'!J11/1000</f>
        <v>973.12900000000002</v>
      </c>
      <c r="Y11" s="60"/>
      <c r="Z11" s="60"/>
      <c r="AA11" s="60"/>
      <c r="AB11" s="60"/>
      <c r="AC11" s="76"/>
      <c r="AD11" s="60">
        <f t="shared" si="21"/>
        <v>-14.221689341513184</v>
      </c>
      <c r="AE11" s="60">
        <f t="shared" si="22"/>
        <v>8.3478134686113208</v>
      </c>
      <c r="AF11" s="60">
        <f t="shared" si="23"/>
        <v>-2.694175337935917</v>
      </c>
      <c r="AG11" s="60">
        <f t="shared" si="24"/>
        <v>13.933877905811983</v>
      </c>
      <c r="AH11" s="60">
        <f t="shared" si="25"/>
        <v>-19.242946446647807</v>
      </c>
      <c r="AI11" s="60">
        <f t="shared" si="26"/>
        <v>-54.964660098346599</v>
      </c>
      <c r="AJ11" s="60">
        <f t="shared" si="27"/>
        <v>-20.115099999999984</v>
      </c>
      <c r="AK11" s="60">
        <f t="shared" si="30"/>
        <v>-15.675700000000006</v>
      </c>
      <c r="AL11" s="60">
        <f t="shared" ref="AL11:AL23" si="33">X11-J11</f>
        <v>-27.22320000000002</v>
      </c>
      <c r="AM11" s="60"/>
      <c r="AN11" s="60"/>
      <c r="AO11" s="60"/>
      <c r="AP11" s="60"/>
    </row>
    <row r="12" spans="1:43" x14ac:dyDescent="0.25">
      <c r="A12" s="1" t="s">
        <v>23</v>
      </c>
      <c r="B12" s="74">
        <v>1075.5191934219563</v>
      </c>
      <c r="C12" s="75">
        <v>1051.8233395940872</v>
      </c>
      <c r="D12" s="75">
        <v>990.80713225873694</v>
      </c>
      <c r="E12" s="60">
        <v>972.58876963388718</v>
      </c>
      <c r="F12" s="60">
        <v>1013.9540600086245</v>
      </c>
      <c r="G12" s="60">
        <v>1046.09918689602</v>
      </c>
      <c r="H12" s="60">
        <v>1012.3301</v>
      </c>
      <c r="I12" s="77">
        <v>1005.821</v>
      </c>
      <c r="J12" s="77">
        <v>1013.8133</v>
      </c>
      <c r="K12" s="77">
        <v>1013.1079999999999</v>
      </c>
      <c r="L12" s="77"/>
      <c r="M12" s="77"/>
      <c r="N12" s="77"/>
      <c r="O12" s="76"/>
      <c r="P12" s="60">
        <f t="shared" si="28"/>
        <v>1043.6289999999999</v>
      </c>
      <c r="Q12" s="60">
        <f t="shared" si="29"/>
        <v>1043.6289999999999</v>
      </c>
      <c r="R12" s="60">
        <f t="shared" si="17"/>
        <v>973.12900000000002</v>
      </c>
      <c r="S12" s="60">
        <f t="shared" si="18"/>
        <v>973.12900000000002</v>
      </c>
      <c r="T12" s="60">
        <f t="shared" si="19"/>
        <v>973.12900000000002</v>
      </c>
      <c r="U12" s="60">
        <f t="shared" si="20"/>
        <v>973.12900000000002</v>
      </c>
      <c r="V12" s="60">
        <f t="shared" si="31"/>
        <v>973.12900000000002</v>
      </c>
      <c r="W12" s="60">
        <f t="shared" si="32"/>
        <v>973.12900000000002</v>
      </c>
      <c r="X12" s="60">
        <f t="shared" ref="X12:X32" si="34">X11</f>
        <v>973.12900000000002</v>
      </c>
      <c r="Y12" s="60">
        <f>'Supply Resources'!K12/1000</f>
        <v>973.12900000000002</v>
      </c>
      <c r="Z12" s="60"/>
      <c r="AA12" s="60"/>
      <c r="AB12" s="60"/>
      <c r="AC12" s="76"/>
      <c r="AD12" s="60">
        <f t="shared" si="21"/>
        <v>-31.890193421956383</v>
      </c>
      <c r="AE12" s="60">
        <f t="shared" si="22"/>
        <v>-8.1943395940872961</v>
      </c>
      <c r="AF12" s="60">
        <f t="shared" si="23"/>
        <v>-17.678132258736923</v>
      </c>
      <c r="AG12" s="60">
        <f t="shared" si="24"/>
        <v>0.54023036611283715</v>
      </c>
      <c r="AH12" s="60">
        <f t="shared" si="25"/>
        <v>-40.825060008624519</v>
      </c>
      <c r="AI12" s="60">
        <f t="shared" si="26"/>
        <v>-72.970186896019982</v>
      </c>
      <c r="AJ12" s="60">
        <f t="shared" si="27"/>
        <v>-39.201099999999997</v>
      </c>
      <c r="AK12" s="60">
        <f t="shared" si="30"/>
        <v>-32.692000000000007</v>
      </c>
      <c r="AL12" s="60">
        <f t="shared" si="33"/>
        <v>-40.684300000000007</v>
      </c>
      <c r="AM12" s="60">
        <f t="shared" ref="AM12:AM23" si="35">Y12-K12</f>
        <v>-39.978999999999928</v>
      </c>
      <c r="AN12" s="60"/>
      <c r="AO12" s="60"/>
      <c r="AP12" s="60"/>
    </row>
    <row r="13" spans="1:43" x14ac:dyDescent="0.25">
      <c r="A13" s="1" t="s">
        <v>22</v>
      </c>
      <c r="B13" s="74">
        <v>1094.9332796521605</v>
      </c>
      <c r="C13" s="75">
        <v>1068.9745425052572</v>
      </c>
      <c r="D13" s="75">
        <v>1006.2498480793573</v>
      </c>
      <c r="E13" s="60">
        <v>986.77889169167486</v>
      </c>
      <c r="F13" s="60">
        <v>1028.9274554843057</v>
      </c>
      <c r="G13" s="60">
        <v>1056.7095285256739</v>
      </c>
      <c r="H13" s="60">
        <v>1022.5136</v>
      </c>
      <c r="I13" s="77">
        <v>1014.9564</v>
      </c>
      <c r="J13" s="77">
        <v>1022.054</v>
      </c>
      <c r="K13" s="77">
        <v>1021.8788</v>
      </c>
      <c r="L13" s="77">
        <v>975.48350000000005</v>
      </c>
      <c r="M13" s="77"/>
      <c r="N13" s="77"/>
      <c r="O13" s="76"/>
      <c r="P13" s="60">
        <f t="shared" si="28"/>
        <v>1043.6289999999999</v>
      </c>
      <c r="Q13" s="60">
        <f t="shared" si="29"/>
        <v>1043.6289999999999</v>
      </c>
      <c r="R13" s="60">
        <f t="shared" si="17"/>
        <v>973.12900000000002</v>
      </c>
      <c r="S13" s="60">
        <f t="shared" si="18"/>
        <v>973.12900000000002</v>
      </c>
      <c r="T13" s="60">
        <f t="shared" si="19"/>
        <v>973.12900000000002</v>
      </c>
      <c r="U13" s="60">
        <f t="shared" si="20"/>
        <v>973.12900000000002</v>
      </c>
      <c r="V13" s="60">
        <f t="shared" si="31"/>
        <v>973.12900000000002</v>
      </c>
      <c r="W13" s="60">
        <f t="shared" si="32"/>
        <v>973.12900000000002</v>
      </c>
      <c r="X13" s="60">
        <f t="shared" si="34"/>
        <v>973.12900000000002</v>
      </c>
      <c r="Y13" s="60">
        <f t="shared" ref="Y13:Y33" si="36">Y12</f>
        <v>973.12900000000002</v>
      </c>
      <c r="Z13" s="60">
        <f>'Supply Resources'!L13/1000</f>
        <v>973.12900000000002</v>
      </c>
      <c r="AA13" s="60"/>
      <c r="AB13" s="60"/>
      <c r="AC13" s="76"/>
      <c r="AD13" s="60">
        <f t="shared" si="21"/>
        <v>-51.304279652160631</v>
      </c>
      <c r="AE13" s="60">
        <f t="shared" si="22"/>
        <v>-25.345542505257299</v>
      </c>
      <c r="AF13" s="60">
        <f t="shared" si="23"/>
        <v>-33.120848079357302</v>
      </c>
      <c r="AG13" s="60">
        <f t="shared" si="24"/>
        <v>-13.649891691674839</v>
      </c>
      <c r="AH13" s="60">
        <f t="shared" si="25"/>
        <v>-55.798455484305691</v>
      </c>
      <c r="AI13" s="60">
        <f t="shared" si="26"/>
        <v>-83.580528525673913</v>
      </c>
      <c r="AJ13" s="60">
        <f t="shared" si="27"/>
        <v>-49.384599999999978</v>
      </c>
      <c r="AK13" s="60">
        <f t="shared" si="30"/>
        <v>-41.827400000000011</v>
      </c>
      <c r="AL13" s="60">
        <f t="shared" si="33"/>
        <v>-48.924999999999955</v>
      </c>
      <c r="AM13" s="60">
        <f t="shared" si="35"/>
        <v>-48.749799999999937</v>
      </c>
      <c r="AN13" s="60">
        <f t="shared" ref="AN13:AN23" si="37">Z13-L13</f>
        <v>-2.35450000000003</v>
      </c>
      <c r="AO13" s="60"/>
      <c r="AP13" s="60"/>
      <c r="AQ13" s="59"/>
    </row>
    <row r="14" spans="1:43" x14ac:dyDescent="0.25">
      <c r="A14" s="1" t="s">
        <v>21</v>
      </c>
      <c r="B14" s="74">
        <v>1113.8885649252272</v>
      </c>
      <c r="C14" s="75">
        <v>1087.2952239497188</v>
      </c>
      <c r="D14" s="75">
        <v>1022.4026045336004</v>
      </c>
      <c r="E14" s="60">
        <v>1001.0196130293723</v>
      </c>
      <c r="F14" s="60">
        <v>1047.3072482704465</v>
      </c>
      <c r="G14" s="60">
        <v>1068.7396748102412</v>
      </c>
      <c r="H14" s="60">
        <v>1031.7315000000001</v>
      </c>
      <c r="I14" s="77">
        <v>1024.2397000000001</v>
      </c>
      <c r="J14" s="77">
        <v>1032.6645000000001</v>
      </c>
      <c r="K14" s="77">
        <v>1038.4634000000001</v>
      </c>
      <c r="L14" s="77">
        <v>981.01739999999995</v>
      </c>
      <c r="M14" s="77">
        <v>955.40459999999996</v>
      </c>
      <c r="N14" s="77"/>
      <c r="O14" s="76"/>
      <c r="P14" s="60">
        <f t="shared" si="28"/>
        <v>1043.6289999999999</v>
      </c>
      <c r="Q14" s="60">
        <f t="shared" si="29"/>
        <v>1043.6289999999999</v>
      </c>
      <c r="R14" s="60">
        <f t="shared" si="17"/>
        <v>973.12900000000002</v>
      </c>
      <c r="S14" s="60">
        <f t="shared" si="18"/>
        <v>973.12900000000002</v>
      </c>
      <c r="T14" s="60">
        <f t="shared" si="19"/>
        <v>973.12900000000002</v>
      </c>
      <c r="U14" s="60">
        <f t="shared" si="20"/>
        <v>973.12900000000002</v>
      </c>
      <c r="V14" s="60">
        <f t="shared" si="31"/>
        <v>973.12900000000002</v>
      </c>
      <c r="W14" s="60">
        <f t="shared" si="32"/>
        <v>973.12900000000002</v>
      </c>
      <c r="X14" s="60">
        <f t="shared" si="34"/>
        <v>973.12900000000002</v>
      </c>
      <c r="Y14" s="60">
        <f t="shared" si="36"/>
        <v>973.12900000000002</v>
      </c>
      <c r="Z14" s="60">
        <f t="shared" ref="Z14:Z34" si="38">Z13</f>
        <v>973.12900000000002</v>
      </c>
      <c r="AA14" s="60">
        <f>'Supply Resources'!M14/1000</f>
        <v>973.12900000000002</v>
      </c>
      <c r="AB14" s="60"/>
      <c r="AC14" s="76"/>
      <c r="AD14" s="60">
        <f t="shared" si="21"/>
        <v>-70.259564925227323</v>
      </c>
      <c r="AE14" s="60">
        <f t="shared" si="22"/>
        <v>-43.666223949718869</v>
      </c>
      <c r="AF14" s="60">
        <f t="shared" si="23"/>
        <v>-49.273604533600405</v>
      </c>
      <c r="AG14" s="60">
        <f t="shared" si="24"/>
        <v>-27.890613029372275</v>
      </c>
      <c r="AH14" s="60">
        <f t="shared" si="25"/>
        <v>-74.178248270446488</v>
      </c>
      <c r="AI14" s="60">
        <f t="shared" si="26"/>
        <v>-95.610674810241221</v>
      </c>
      <c r="AJ14" s="60">
        <f t="shared" si="27"/>
        <v>-58.602500000000077</v>
      </c>
      <c r="AK14" s="60">
        <f t="shared" si="30"/>
        <v>-51.110700000000065</v>
      </c>
      <c r="AL14" s="60">
        <f t="shared" si="33"/>
        <v>-59.53550000000007</v>
      </c>
      <c r="AM14" s="60">
        <f t="shared" si="35"/>
        <v>-65.334400000000073</v>
      </c>
      <c r="AN14" s="60">
        <f t="shared" si="37"/>
        <v>-7.8883999999999332</v>
      </c>
      <c r="AO14" s="60">
        <f t="shared" ref="AO14:AO23" si="39">AA14-M14</f>
        <v>17.72440000000006</v>
      </c>
      <c r="AP14" s="60"/>
    </row>
    <row r="15" spans="1:43" x14ac:dyDescent="0.25">
      <c r="A15" s="1" t="s">
        <v>20</v>
      </c>
      <c r="B15" s="74">
        <v>1132.669247697208</v>
      </c>
      <c r="C15" s="75">
        <v>1105.2196434961063</v>
      </c>
      <c r="D15" s="75">
        <v>1038.450247207375</v>
      </c>
      <c r="E15" s="60">
        <v>1015.7784800178459</v>
      </c>
      <c r="F15" s="60">
        <v>1066.7275666315406</v>
      </c>
      <c r="G15" s="60">
        <v>1081.455943749866</v>
      </c>
      <c r="H15" s="60">
        <v>1044.0599</v>
      </c>
      <c r="I15" s="77">
        <v>1032.7321999999999</v>
      </c>
      <c r="J15" s="77">
        <v>1040.7067</v>
      </c>
      <c r="K15" s="77">
        <v>1044.5813000000001</v>
      </c>
      <c r="L15" s="77">
        <v>990.47910000000002</v>
      </c>
      <c r="M15" s="77">
        <v>957.00229999999999</v>
      </c>
      <c r="N15" s="77">
        <v>973.13139999999999</v>
      </c>
      <c r="O15" s="76"/>
      <c r="P15" s="60">
        <f t="shared" si="28"/>
        <v>1043.6289999999999</v>
      </c>
      <c r="Q15" s="60">
        <f t="shared" si="29"/>
        <v>1043.6289999999999</v>
      </c>
      <c r="R15" s="60">
        <f t="shared" si="17"/>
        <v>973.12900000000002</v>
      </c>
      <c r="S15" s="60">
        <f t="shared" si="18"/>
        <v>973.12900000000002</v>
      </c>
      <c r="T15" s="60">
        <f t="shared" si="19"/>
        <v>973.12900000000002</v>
      </c>
      <c r="U15" s="60">
        <f t="shared" si="20"/>
        <v>973.12900000000002</v>
      </c>
      <c r="V15" s="60">
        <f t="shared" si="31"/>
        <v>973.12900000000002</v>
      </c>
      <c r="W15" s="60">
        <f t="shared" si="32"/>
        <v>973.12900000000002</v>
      </c>
      <c r="X15" s="60">
        <f t="shared" si="34"/>
        <v>973.12900000000002</v>
      </c>
      <c r="Y15" s="60">
        <f t="shared" si="36"/>
        <v>973.12900000000002</v>
      </c>
      <c r="Z15" s="60">
        <f t="shared" si="38"/>
        <v>973.12900000000002</v>
      </c>
      <c r="AA15" s="60">
        <f t="shared" ref="AA15:AA35" si="40">AA14</f>
        <v>973.12900000000002</v>
      </c>
      <c r="AB15" s="60">
        <f>'Supply Resources'!N15/1000</f>
        <v>973.12900000000002</v>
      </c>
      <c r="AC15" s="76"/>
      <c r="AD15" s="60">
        <f t="shared" si="21"/>
        <v>-89.040247697208088</v>
      </c>
      <c r="AE15" s="60">
        <f t="shared" si="22"/>
        <v>-61.590643496106395</v>
      </c>
      <c r="AF15" s="60">
        <f t="shared" si="23"/>
        <v>-65.321247207374995</v>
      </c>
      <c r="AG15" s="60">
        <f t="shared" si="24"/>
        <v>-42.649480017845917</v>
      </c>
      <c r="AH15" s="60">
        <f t="shared" si="25"/>
        <v>-93.598566631540621</v>
      </c>
      <c r="AI15" s="60">
        <f t="shared" si="26"/>
        <v>-108.32694374986602</v>
      </c>
      <c r="AJ15" s="60">
        <f t="shared" si="27"/>
        <v>-70.930899999999951</v>
      </c>
      <c r="AK15" s="60">
        <f t="shared" si="30"/>
        <v>-59.603199999999902</v>
      </c>
      <c r="AL15" s="60">
        <f t="shared" si="33"/>
        <v>-67.577699999999936</v>
      </c>
      <c r="AM15" s="60">
        <f t="shared" si="35"/>
        <v>-71.452300000000037</v>
      </c>
      <c r="AN15" s="60">
        <f t="shared" si="37"/>
        <v>-17.350099999999998</v>
      </c>
      <c r="AO15" s="60">
        <f t="shared" si="39"/>
        <v>16.126700000000028</v>
      </c>
      <c r="AP15" s="60">
        <f t="shared" ref="AP15:AP23" si="41">AB15-N15</f>
        <v>-2.3999999999659849E-3</v>
      </c>
    </row>
    <row r="16" spans="1:43" s="8" customFormat="1" x14ac:dyDescent="0.25">
      <c r="A16" s="6" t="s">
        <v>19</v>
      </c>
      <c r="B16" s="74">
        <v>1152.2013257699386</v>
      </c>
      <c r="C16" s="75">
        <v>1121.9884878872458</v>
      </c>
      <c r="D16" s="75">
        <v>1056.4978217622829</v>
      </c>
      <c r="E16" s="60">
        <v>1032.7561384371104</v>
      </c>
      <c r="F16" s="60">
        <v>1086.8294485792203</v>
      </c>
      <c r="G16" s="60">
        <v>1094.414771428309</v>
      </c>
      <c r="H16" s="60">
        <v>1057.2719999999999</v>
      </c>
      <c r="I16" s="77">
        <v>1036.6134999999999</v>
      </c>
      <c r="J16" s="77">
        <v>1048.9964</v>
      </c>
      <c r="K16" s="77">
        <v>1048.5165999999999</v>
      </c>
      <c r="L16" s="77">
        <v>997.58019999999999</v>
      </c>
      <c r="M16" s="77">
        <v>966.56050000000005</v>
      </c>
      <c r="N16" s="77">
        <v>981.53139999999996</v>
      </c>
      <c r="O16" s="78"/>
      <c r="P16" s="60">
        <f t="shared" si="28"/>
        <v>1043.6289999999999</v>
      </c>
      <c r="Q16" s="60">
        <f t="shared" si="29"/>
        <v>1043.6289999999999</v>
      </c>
      <c r="R16" s="60">
        <f t="shared" si="17"/>
        <v>973.12900000000002</v>
      </c>
      <c r="S16" s="60">
        <f t="shared" si="18"/>
        <v>973.12900000000002</v>
      </c>
      <c r="T16" s="60">
        <f t="shared" si="19"/>
        <v>973.12900000000002</v>
      </c>
      <c r="U16" s="60">
        <f t="shared" si="20"/>
        <v>973.12900000000002</v>
      </c>
      <c r="V16" s="60">
        <f t="shared" si="31"/>
        <v>973.12900000000002</v>
      </c>
      <c r="W16" s="60">
        <f t="shared" si="32"/>
        <v>973.12900000000002</v>
      </c>
      <c r="X16" s="60">
        <f t="shared" si="34"/>
        <v>973.12900000000002</v>
      </c>
      <c r="Y16" s="60">
        <f t="shared" si="36"/>
        <v>973.12900000000002</v>
      </c>
      <c r="Z16" s="60">
        <f t="shared" si="38"/>
        <v>973.12900000000002</v>
      </c>
      <c r="AA16" s="60">
        <f t="shared" si="40"/>
        <v>973.12900000000002</v>
      </c>
      <c r="AB16" s="60">
        <f t="shared" ref="AB16:AB36" si="42">AB15</f>
        <v>973.12900000000002</v>
      </c>
      <c r="AC16" s="78"/>
      <c r="AD16" s="60">
        <f t="shared" si="21"/>
        <v>-108.57232576993874</v>
      </c>
      <c r="AE16" s="60">
        <f t="shared" si="22"/>
        <v>-78.359487887245905</v>
      </c>
      <c r="AF16" s="60">
        <f t="shared" si="23"/>
        <v>-83.368821762282892</v>
      </c>
      <c r="AG16" s="60">
        <f t="shared" si="24"/>
        <v>-59.627138437110375</v>
      </c>
      <c r="AH16" s="60">
        <f t="shared" si="25"/>
        <v>-113.70044857922028</v>
      </c>
      <c r="AI16" s="60">
        <f t="shared" si="26"/>
        <v>-121.28577142830898</v>
      </c>
      <c r="AJ16" s="60">
        <f t="shared" si="27"/>
        <v>-84.142999999999915</v>
      </c>
      <c r="AK16" s="60">
        <f t="shared" si="30"/>
        <v>-63.484499999999912</v>
      </c>
      <c r="AL16" s="60">
        <f t="shared" si="33"/>
        <v>-75.867399999999975</v>
      </c>
      <c r="AM16" s="60">
        <f t="shared" si="35"/>
        <v>-75.387599999999907</v>
      </c>
      <c r="AN16" s="60">
        <f t="shared" si="37"/>
        <v>-24.451199999999972</v>
      </c>
      <c r="AO16" s="60">
        <f t="shared" si="39"/>
        <v>6.5684999999999718</v>
      </c>
      <c r="AP16" s="60">
        <f t="shared" si="41"/>
        <v>-8.4023999999999432</v>
      </c>
    </row>
    <row r="17" spans="1:42" x14ac:dyDescent="0.25">
      <c r="A17" s="1" t="s">
        <v>18</v>
      </c>
      <c r="B17" s="74">
        <v>1171.4659320165388</v>
      </c>
      <c r="C17" s="75">
        <v>1138.8707112333834</v>
      </c>
      <c r="D17" s="75">
        <v>1077.2314609510292</v>
      </c>
      <c r="E17" s="60">
        <v>1052.9209123205155</v>
      </c>
      <c r="F17" s="60">
        <v>1110.205446562431</v>
      </c>
      <c r="G17" s="60">
        <v>1106.7446810455422</v>
      </c>
      <c r="H17" s="60">
        <v>1064.5571</v>
      </c>
      <c r="I17" s="77">
        <v>1048.2989</v>
      </c>
      <c r="J17" s="77">
        <v>1058.0554999999999</v>
      </c>
      <c r="K17" s="77">
        <v>1053.6162999999999</v>
      </c>
      <c r="L17" s="77">
        <v>1004.9635</v>
      </c>
      <c r="M17" s="77">
        <v>970.29830000000004</v>
      </c>
      <c r="N17" s="77">
        <v>982.9221</v>
      </c>
      <c r="O17" s="76"/>
      <c r="P17" s="60">
        <f t="shared" si="28"/>
        <v>1043.6289999999999</v>
      </c>
      <c r="Q17" s="60">
        <f t="shared" si="29"/>
        <v>1043.6289999999999</v>
      </c>
      <c r="R17" s="60">
        <f t="shared" si="17"/>
        <v>973.12900000000002</v>
      </c>
      <c r="S17" s="60">
        <f t="shared" si="18"/>
        <v>973.12900000000002</v>
      </c>
      <c r="T17" s="60">
        <f t="shared" si="19"/>
        <v>973.12900000000002</v>
      </c>
      <c r="U17" s="60">
        <f t="shared" si="20"/>
        <v>973.12900000000002</v>
      </c>
      <c r="V17" s="60">
        <f t="shared" si="31"/>
        <v>973.12900000000002</v>
      </c>
      <c r="W17" s="60">
        <f t="shared" si="32"/>
        <v>973.12900000000002</v>
      </c>
      <c r="X17" s="60">
        <f t="shared" si="34"/>
        <v>973.12900000000002</v>
      </c>
      <c r="Y17" s="60">
        <f t="shared" si="36"/>
        <v>973.12900000000002</v>
      </c>
      <c r="Z17" s="60">
        <f t="shared" si="38"/>
        <v>973.12900000000002</v>
      </c>
      <c r="AA17" s="60">
        <f t="shared" si="40"/>
        <v>973.12900000000002</v>
      </c>
      <c r="AB17" s="60">
        <f t="shared" si="42"/>
        <v>973.12900000000002</v>
      </c>
      <c r="AC17" s="76"/>
      <c r="AD17" s="60">
        <f t="shared" si="21"/>
        <v>-127.83693201653887</v>
      </c>
      <c r="AE17" s="60">
        <f t="shared" si="22"/>
        <v>-95.241711233383512</v>
      </c>
      <c r="AF17" s="60">
        <f t="shared" si="23"/>
        <v>-104.10246095102923</v>
      </c>
      <c r="AG17" s="60">
        <f t="shared" si="24"/>
        <v>-79.791912320515507</v>
      </c>
      <c r="AH17" s="60">
        <f t="shared" si="25"/>
        <v>-137.07644656243099</v>
      </c>
      <c r="AI17" s="60">
        <f t="shared" si="26"/>
        <v>-133.61568104554215</v>
      </c>
      <c r="AJ17" s="60">
        <f t="shared" si="27"/>
        <v>-91.428099999999972</v>
      </c>
      <c r="AK17" s="60">
        <f t="shared" si="30"/>
        <v>-75.169899999999984</v>
      </c>
      <c r="AL17" s="60">
        <f t="shared" si="33"/>
        <v>-84.926499999999919</v>
      </c>
      <c r="AM17" s="60">
        <f t="shared" si="35"/>
        <v>-80.487299999999891</v>
      </c>
      <c r="AN17" s="60">
        <f t="shared" si="37"/>
        <v>-31.834499999999935</v>
      </c>
      <c r="AO17" s="60">
        <f t="shared" si="39"/>
        <v>2.8306999999999789</v>
      </c>
      <c r="AP17" s="60">
        <f t="shared" si="41"/>
        <v>-9.7930999999999813</v>
      </c>
    </row>
    <row r="18" spans="1:42" x14ac:dyDescent="0.25">
      <c r="A18" s="1" t="s">
        <v>17</v>
      </c>
      <c r="B18" s="74">
        <v>1190.3617393414411</v>
      </c>
      <c r="C18" s="75">
        <v>1158.031346653906</v>
      </c>
      <c r="D18" s="75">
        <v>1099.7988754181533</v>
      </c>
      <c r="E18" s="60">
        <v>1073.1390312587664</v>
      </c>
      <c r="F18" s="60">
        <v>1136.6385544706575</v>
      </c>
      <c r="G18" s="60">
        <v>1120.9564511740834</v>
      </c>
      <c r="H18" s="60">
        <v>1070.3049000000001</v>
      </c>
      <c r="I18" s="77">
        <v>1057.8533</v>
      </c>
      <c r="J18" s="77">
        <v>1067.4547</v>
      </c>
      <c r="K18" s="77">
        <v>1056.434</v>
      </c>
      <c r="L18" s="77">
        <v>1011.6602</v>
      </c>
      <c r="M18" s="77">
        <v>978.94749999999999</v>
      </c>
      <c r="N18" s="77">
        <v>982.4769</v>
      </c>
      <c r="O18" s="76"/>
      <c r="P18" s="60">
        <f t="shared" si="28"/>
        <v>1043.6289999999999</v>
      </c>
      <c r="Q18" s="60">
        <f t="shared" si="29"/>
        <v>1043.6289999999999</v>
      </c>
      <c r="R18" s="60">
        <f t="shared" si="17"/>
        <v>973.12900000000002</v>
      </c>
      <c r="S18" s="60">
        <f t="shared" si="18"/>
        <v>973.12900000000002</v>
      </c>
      <c r="T18" s="60">
        <f t="shared" si="19"/>
        <v>973.12900000000002</v>
      </c>
      <c r="U18" s="60">
        <f t="shared" si="20"/>
        <v>973.12900000000002</v>
      </c>
      <c r="V18" s="60">
        <f t="shared" si="31"/>
        <v>973.12900000000002</v>
      </c>
      <c r="W18" s="60">
        <f t="shared" si="32"/>
        <v>973.12900000000002</v>
      </c>
      <c r="X18" s="60">
        <f t="shared" si="34"/>
        <v>973.12900000000002</v>
      </c>
      <c r="Y18" s="60">
        <f t="shared" si="36"/>
        <v>973.12900000000002</v>
      </c>
      <c r="Z18" s="60">
        <f t="shared" si="38"/>
        <v>973.12900000000002</v>
      </c>
      <c r="AA18" s="60">
        <f t="shared" si="40"/>
        <v>973.12900000000002</v>
      </c>
      <c r="AB18" s="60">
        <f t="shared" si="42"/>
        <v>973.12900000000002</v>
      </c>
      <c r="AC18" s="76"/>
      <c r="AD18" s="60">
        <f t="shared" si="21"/>
        <v>-146.73273934144117</v>
      </c>
      <c r="AE18" s="60">
        <f t="shared" si="22"/>
        <v>-114.40234665390608</v>
      </c>
      <c r="AF18" s="60">
        <f t="shared" si="23"/>
        <v>-126.66987541815331</v>
      </c>
      <c r="AG18" s="60">
        <f t="shared" si="24"/>
        <v>-100.01003125876639</v>
      </c>
      <c r="AH18" s="60">
        <f t="shared" si="25"/>
        <v>-163.50955447065746</v>
      </c>
      <c r="AI18" s="60">
        <f t="shared" si="26"/>
        <v>-147.82745117408342</v>
      </c>
      <c r="AJ18" s="60">
        <f t="shared" si="27"/>
        <v>-97.17590000000007</v>
      </c>
      <c r="AK18" s="60">
        <f t="shared" si="30"/>
        <v>-84.724299999999971</v>
      </c>
      <c r="AL18" s="60">
        <f t="shared" si="33"/>
        <v>-94.325699999999983</v>
      </c>
      <c r="AM18" s="60">
        <f t="shared" si="35"/>
        <v>-83.30499999999995</v>
      </c>
      <c r="AN18" s="60">
        <f t="shared" si="37"/>
        <v>-38.531200000000013</v>
      </c>
      <c r="AO18" s="60">
        <f t="shared" si="39"/>
        <v>-5.8184999999999718</v>
      </c>
      <c r="AP18" s="60">
        <f t="shared" si="41"/>
        <v>-9.3478999999999814</v>
      </c>
    </row>
    <row r="19" spans="1:42" x14ac:dyDescent="0.25">
      <c r="A19" s="1" t="s">
        <v>16</v>
      </c>
      <c r="B19" s="74">
        <v>1209.568231208131</v>
      </c>
      <c r="C19" s="75">
        <v>1177.434806399086</v>
      </c>
      <c r="D19" s="75">
        <v>1122.8062375260672</v>
      </c>
      <c r="E19" s="60">
        <v>1093.5431239893906</v>
      </c>
      <c r="F19" s="60">
        <v>1165.9379118347194</v>
      </c>
      <c r="G19" s="60">
        <v>1145.1619617006497</v>
      </c>
      <c r="H19" s="60">
        <v>1087.4446</v>
      </c>
      <c r="I19" s="77">
        <v>1064.0690999999999</v>
      </c>
      <c r="J19" s="77">
        <v>1072.7556</v>
      </c>
      <c r="K19" s="77">
        <v>1056.1864</v>
      </c>
      <c r="L19" s="77">
        <v>1015.5235</v>
      </c>
      <c r="M19" s="77">
        <v>983.09749999999997</v>
      </c>
      <c r="N19" s="77">
        <v>983.25300000000004</v>
      </c>
      <c r="O19" s="76"/>
      <c r="P19" s="60">
        <f t="shared" si="28"/>
        <v>1043.6289999999999</v>
      </c>
      <c r="Q19" s="60">
        <f t="shared" si="29"/>
        <v>1043.6289999999999</v>
      </c>
      <c r="R19" s="60">
        <f t="shared" si="17"/>
        <v>973.12900000000002</v>
      </c>
      <c r="S19" s="60">
        <f t="shared" si="18"/>
        <v>973.12900000000002</v>
      </c>
      <c r="T19" s="60">
        <f t="shared" si="19"/>
        <v>973.12900000000002</v>
      </c>
      <c r="U19" s="60">
        <f t="shared" si="20"/>
        <v>973.12900000000002</v>
      </c>
      <c r="V19" s="60">
        <f t="shared" si="31"/>
        <v>973.12900000000002</v>
      </c>
      <c r="W19" s="60">
        <f t="shared" si="32"/>
        <v>973.12900000000002</v>
      </c>
      <c r="X19" s="60">
        <f t="shared" si="34"/>
        <v>973.12900000000002</v>
      </c>
      <c r="Y19" s="60">
        <f t="shared" si="36"/>
        <v>973.12900000000002</v>
      </c>
      <c r="Z19" s="60">
        <f t="shared" si="38"/>
        <v>973.12900000000002</v>
      </c>
      <c r="AA19" s="60">
        <f t="shared" si="40"/>
        <v>973.12900000000002</v>
      </c>
      <c r="AB19" s="60">
        <f t="shared" si="42"/>
        <v>973.12900000000002</v>
      </c>
      <c r="AC19" s="76"/>
      <c r="AD19" s="60">
        <f t="shared" si="21"/>
        <v>-165.9392312081311</v>
      </c>
      <c r="AE19" s="60">
        <f t="shared" si="22"/>
        <v>-133.80580639908612</v>
      </c>
      <c r="AF19" s="60">
        <f t="shared" si="23"/>
        <v>-149.67723752606719</v>
      </c>
      <c r="AG19" s="60">
        <f t="shared" si="24"/>
        <v>-120.41412398939053</v>
      </c>
      <c r="AH19" s="60">
        <f t="shared" si="25"/>
        <v>-192.80891183471942</v>
      </c>
      <c r="AI19" s="60">
        <f t="shared" si="26"/>
        <v>-172.03296170064971</v>
      </c>
      <c r="AJ19" s="60">
        <f t="shared" si="27"/>
        <v>-114.31560000000002</v>
      </c>
      <c r="AK19" s="60">
        <f t="shared" si="30"/>
        <v>-90.940099999999916</v>
      </c>
      <c r="AL19" s="60">
        <f t="shared" si="33"/>
        <v>-99.626599999999939</v>
      </c>
      <c r="AM19" s="60">
        <f t="shared" si="35"/>
        <v>-83.05740000000003</v>
      </c>
      <c r="AN19" s="60">
        <f t="shared" si="37"/>
        <v>-42.394499999999994</v>
      </c>
      <c r="AO19" s="60">
        <f t="shared" si="39"/>
        <v>-9.9684999999999491</v>
      </c>
      <c r="AP19" s="60">
        <f t="shared" si="41"/>
        <v>-10.124000000000024</v>
      </c>
    </row>
    <row r="20" spans="1:42" x14ac:dyDescent="0.25">
      <c r="A20" s="1" t="s">
        <v>15</v>
      </c>
      <c r="B20" s="74">
        <v>1229.8766920315568</v>
      </c>
      <c r="C20" s="75">
        <v>1194.9314442599591</v>
      </c>
      <c r="D20" s="75">
        <v>1145.0814723760654</v>
      </c>
      <c r="E20" s="60">
        <v>1115.0795490867517</v>
      </c>
      <c r="F20" s="60">
        <v>1194.6625438927281</v>
      </c>
      <c r="G20" s="60">
        <v>1167.1710914552282</v>
      </c>
      <c r="H20" s="60">
        <v>1103.923</v>
      </c>
      <c r="I20" s="77">
        <v>1074.5626</v>
      </c>
      <c r="J20" s="77">
        <v>1077.1475</v>
      </c>
      <c r="K20" s="77">
        <v>1059.2108000000001</v>
      </c>
      <c r="L20" s="77">
        <v>1016.6222</v>
      </c>
      <c r="M20" s="77">
        <v>987.50900000000001</v>
      </c>
      <c r="N20" s="77">
        <v>982.98689999999999</v>
      </c>
      <c r="O20" s="76"/>
      <c r="P20" s="60">
        <f t="shared" si="28"/>
        <v>1043.6289999999999</v>
      </c>
      <c r="Q20" s="60">
        <f t="shared" si="29"/>
        <v>1043.6289999999999</v>
      </c>
      <c r="R20" s="60">
        <f t="shared" si="17"/>
        <v>973.12900000000002</v>
      </c>
      <c r="S20" s="60">
        <f t="shared" si="18"/>
        <v>973.12900000000002</v>
      </c>
      <c r="T20" s="60">
        <f t="shared" si="19"/>
        <v>973.12900000000002</v>
      </c>
      <c r="U20" s="60">
        <f t="shared" si="20"/>
        <v>973.12900000000002</v>
      </c>
      <c r="V20" s="60">
        <f t="shared" si="31"/>
        <v>973.12900000000002</v>
      </c>
      <c r="W20" s="60">
        <f t="shared" si="32"/>
        <v>973.12900000000002</v>
      </c>
      <c r="X20" s="60">
        <f t="shared" si="34"/>
        <v>973.12900000000002</v>
      </c>
      <c r="Y20" s="60">
        <f t="shared" si="36"/>
        <v>973.12900000000002</v>
      </c>
      <c r="Z20" s="60">
        <f t="shared" si="38"/>
        <v>973.12900000000002</v>
      </c>
      <c r="AA20" s="60">
        <f t="shared" si="40"/>
        <v>973.12900000000002</v>
      </c>
      <c r="AB20" s="60">
        <f t="shared" si="42"/>
        <v>973.12900000000002</v>
      </c>
      <c r="AC20" s="76"/>
      <c r="AD20" s="60">
        <f t="shared" si="21"/>
        <v>-186.24769203155688</v>
      </c>
      <c r="AE20" s="60">
        <f t="shared" si="22"/>
        <v>-151.3024442599592</v>
      </c>
      <c r="AF20" s="60">
        <f t="shared" si="23"/>
        <v>-171.95247237606543</v>
      </c>
      <c r="AG20" s="60">
        <f t="shared" si="24"/>
        <v>-141.95054908675172</v>
      </c>
      <c r="AH20" s="60">
        <f t="shared" si="25"/>
        <v>-221.53354389272806</v>
      </c>
      <c r="AI20" s="60">
        <f t="shared" si="26"/>
        <v>-194.04209145522816</v>
      </c>
      <c r="AJ20" s="60">
        <f t="shared" si="27"/>
        <v>-130.79399999999998</v>
      </c>
      <c r="AK20" s="60">
        <f t="shared" si="30"/>
        <v>-101.43359999999996</v>
      </c>
      <c r="AL20" s="60">
        <f t="shared" si="33"/>
        <v>-104.01850000000002</v>
      </c>
      <c r="AM20" s="60">
        <f t="shared" si="35"/>
        <v>-86.081800000000044</v>
      </c>
      <c r="AN20" s="60">
        <f t="shared" si="37"/>
        <v>-43.493200000000002</v>
      </c>
      <c r="AO20" s="60">
        <f t="shared" si="39"/>
        <v>-14.379999999999995</v>
      </c>
      <c r="AP20" s="60">
        <f t="shared" si="41"/>
        <v>-9.8578999999999724</v>
      </c>
    </row>
    <row r="21" spans="1:42" x14ac:dyDescent="0.25">
      <c r="A21" s="1" t="s">
        <v>14</v>
      </c>
      <c r="B21" s="74">
        <v>1250.3938136245001</v>
      </c>
      <c r="C21" s="75">
        <v>1211.7538385494954</v>
      </c>
      <c r="D21" s="75">
        <v>1167.4589959930026</v>
      </c>
      <c r="E21" s="60">
        <v>1136.5323473680223</v>
      </c>
      <c r="F21" s="60">
        <v>1221.9985384937713</v>
      </c>
      <c r="G21" s="60">
        <v>1181.432698751074</v>
      </c>
      <c r="H21" s="60">
        <v>1116.6383000000001</v>
      </c>
      <c r="I21" s="77">
        <v>1082.2353000000001</v>
      </c>
      <c r="J21" s="77">
        <v>1080.0097000000001</v>
      </c>
      <c r="K21" s="77">
        <v>1062.4951000000001</v>
      </c>
      <c r="L21" s="77">
        <v>1017.3945</v>
      </c>
      <c r="M21" s="77">
        <v>991.27080000000001</v>
      </c>
      <c r="N21" s="77">
        <v>981.73969999999997</v>
      </c>
      <c r="O21" s="76"/>
      <c r="P21" s="60">
        <f t="shared" si="28"/>
        <v>1043.6289999999999</v>
      </c>
      <c r="Q21" s="60">
        <f t="shared" si="29"/>
        <v>1043.6289999999999</v>
      </c>
      <c r="R21" s="60">
        <f t="shared" si="17"/>
        <v>973.12900000000002</v>
      </c>
      <c r="S21" s="60">
        <f t="shared" si="18"/>
        <v>973.12900000000002</v>
      </c>
      <c r="T21" s="60">
        <f t="shared" si="19"/>
        <v>973.12900000000002</v>
      </c>
      <c r="U21" s="60">
        <f t="shared" si="20"/>
        <v>973.12900000000002</v>
      </c>
      <c r="V21" s="60">
        <f t="shared" si="31"/>
        <v>973.12900000000002</v>
      </c>
      <c r="W21" s="60">
        <f t="shared" si="32"/>
        <v>973.12900000000002</v>
      </c>
      <c r="X21" s="60">
        <f t="shared" si="34"/>
        <v>973.12900000000002</v>
      </c>
      <c r="Y21" s="60">
        <f t="shared" si="36"/>
        <v>973.12900000000002</v>
      </c>
      <c r="Z21" s="60">
        <f t="shared" si="38"/>
        <v>973.12900000000002</v>
      </c>
      <c r="AA21" s="60">
        <f t="shared" si="40"/>
        <v>973.12900000000002</v>
      </c>
      <c r="AB21" s="60">
        <f t="shared" si="42"/>
        <v>973.12900000000002</v>
      </c>
      <c r="AC21" s="76"/>
      <c r="AD21" s="60">
        <f t="shared" si="21"/>
        <v>-206.76481362450022</v>
      </c>
      <c r="AE21" s="60">
        <f t="shared" si="22"/>
        <v>-168.12483854949551</v>
      </c>
      <c r="AF21" s="60">
        <f t="shared" si="23"/>
        <v>-194.32999599300263</v>
      </c>
      <c r="AG21" s="60">
        <f t="shared" si="24"/>
        <v>-163.40334736802231</v>
      </c>
      <c r="AH21" s="60">
        <f t="shared" si="25"/>
        <v>-248.8695384937713</v>
      </c>
      <c r="AI21" s="60">
        <f t="shared" si="26"/>
        <v>-208.30369875107397</v>
      </c>
      <c r="AJ21" s="60">
        <f t="shared" si="27"/>
        <v>-143.50930000000005</v>
      </c>
      <c r="AK21" s="60">
        <f t="shared" si="30"/>
        <v>-109.10630000000003</v>
      </c>
      <c r="AL21" s="60">
        <f t="shared" si="33"/>
        <v>-106.88070000000005</v>
      </c>
      <c r="AM21" s="60">
        <f t="shared" si="35"/>
        <v>-89.366100000000074</v>
      </c>
      <c r="AN21" s="60">
        <f t="shared" si="37"/>
        <v>-44.265499999999975</v>
      </c>
      <c r="AO21" s="60">
        <f t="shared" si="39"/>
        <v>-18.141799999999989</v>
      </c>
      <c r="AP21" s="60">
        <f t="shared" si="41"/>
        <v>-8.6106999999999516</v>
      </c>
    </row>
    <row r="22" spans="1:42" x14ac:dyDescent="0.25">
      <c r="A22" s="1" t="s">
        <v>13</v>
      </c>
      <c r="B22" s="74"/>
      <c r="C22" s="75">
        <v>1228.298987420138</v>
      </c>
      <c r="D22" s="75">
        <v>1189.9331299108399</v>
      </c>
      <c r="E22" s="60">
        <v>1157.97426736127</v>
      </c>
      <c r="F22" s="60">
        <v>1248.6599066229269</v>
      </c>
      <c r="G22" s="60">
        <v>1202.1174080960784</v>
      </c>
      <c r="H22" s="60">
        <v>1135.9317000000001</v>
      </c>
      <c r="I22" s="77">
        <v>1092.2251000000001</v>
      </c>
      <c r="J22" s="77">
        <v>1089.8777</v>
      </c>
      <c r="K22" s="77">
        <v>1065.7257</v>
      </c>
      <c r="L22" s="77">
        <v>1020.1934</v>
      </c>
      <c r="M22" s="77">
        <v>996.38109999999995</v>
      </c>
      <c r="N22" s="77">
        <v>979.61519999999996</v>
      </c>
      <c r="O22" s="76"/>
      <c r="P22" s="60"/>
      <c r="Q22" s="60">
        <f t="shared" si="29"/>
        <v>1043.6289999999999</v>
      </c>
      <c r="R22" s="60">
        <f t="shared" si="17"/>
        <v>973.12900000000002</v>
      </c>
      <c r="S22" s="60">
        <f t="shared" si="18"/>
        <v>973.12900000000002</v>
      </c>
      <c r="T22" s="60">
        <f t="shared" si="19"/>
        <v>973.12900000000002</v>
      </c>
      <c r="U22" s="60">
        <f t="shared" si="20"/>
        <v>973.12900000000002</v>
      </c>
      <c r="V22" s="60">
        <f t="shared" si="31"/>
        <v>973.12900000000002</v>
      </c>
      <c r="W22" s="60">
        <f t="shared" si="32"/>
        <v>973.12900000000002</v>
      </c>
      <c r="X22" s="60">
        <f t="shared" si="34"/>
        <v>973.12900000000002</v>
      </c>
      <c r="Y22" s="60">
        <f t="shared" si="36"/>
        <v>973.12900000000002</v>
      </c>
      <c r="Z22" s="60">
        <f t="shared" si="38"/>
        <v>973.12900000000002</v>
      </c>
      <c r="AA22" s="60">
        <f t="shared" si="40"/>
        <v>973.12900000000002</v>
      </c>
      <c r="AB22" s="60">
        <f t="shared" si="42"/>
        <v>973.12900000000002</v>
      </c>
      <c r="AC22" s="76"/>
      <c r="AD22" s="60"/>
      <c r="AE22" s="60">
        <f t="shared" si="22"/>
        <v>-184.66998742013811</v>
      </c>
      <c r="AF22" s="60">
        <f t="shared" si="23"/>
        <v>-216.80412991083983</v>
      </c>
      <c r="AG22" s="60">
        <f t="shared" si="24"/>
        <v>-184.84526736126998</v>
      </c>
      <c r="AH22" s="60">
        <f t="shared" si="25"/>
        <v>-275.53090662292686</v>
      </c>
      <c r="AI22" s="60">
        <f t="shared" si="26"/>
        <v>-228.98840809607839</v>
      </c>
      <c r="AJ22" s="60">
        <f t="shared" si="27"/>
        <v>-162.80270000000007</v>
      </c>
      <c r="AK22" s="60">
        <f t="shared" si="30"/>
        <v>-119.09610000000009</v>
      </c>
      <c r="AL22" s="60">
        <f t="shared" si="33"/>
        <v>-116.74869999999999</v>
      </c>
      <c r="AM22" s="60">
        <f t="shared" si="35"/>
        <v>-92.596699999999942</v>
      </c>
      <c r="AN22" s="60">
        <f t="shared" si="37"/>
        <v>-47.064399999999978</v>
      </c>
      <c r="AO22" s="60">
        <f t="shared" si="39"/>
        <v>-23.252099999999928</v>
      </c>
      <c r="AP22" s="60">
        <f t="shared" si="41"/>
        <v>-6.4861999999999398</v>
      </c>
    </row>
    <row r="23" spans="1:42" x14ac:dyDescent="0.25">
      <c r="A23" s="1" t="s">
        <v>12</v>
      </c>
      <c r="B23" s="74"/>
      <c r="C23" s="75">
        <v>1244.9371260953387</v>
      </c>
      <c r="D23" s="75">
        <v>1212.8501745359195</v>
      </c>
      <c r="E23" s="60">
        <v>1179.7586382968473</v>
      </c>
      <c r="F23" s="60">
        <v>1277.1680477426075</v>
      </c>
      <c r="G23" s="60">
        <v>1229.1320393117576</v>
      </c>
      <c r="H23" s="60">
        <v>1157.1891000000001</v>
      </c>
      <c r="I23" s="77">
        <v>1107.4318000000001</v>
      </c>
      <c r="J23" s="77">
        <v>1099.3766000000001</v>
      </c>
      <c r="K23" s="77">
        <v>1067.6566</v>
      </c>
      <c r="L23" s="77">
        <v>1025.8674000000001</v>
      </c>
      <c r="M23" s="77">
        <v>998.22950000000003</v>
      </c>
      <c r="N23" s="77">
        <v>978.96720000000005</v>
      </c>
      <c r="O23" s="76"/>
      <c r="P23" s="60"/>
      <c r="Q23" s="60">
        <f t="shared" si="29"/>
        <v>1043.6289999999999</v>
      </c>
      <c r="R23" s="60">
        <f t="shared" si="17"/>
        <v>973.12900000000002</v>
      </c>
      <c r="S23" s="60">
        <f t="shared" si="18"/>
        <v>973.12900000000002</v>
      </c>
      <c r="T23" s="60">
        <f t="shared" si="19"/>
        <v>973.12900000000002</v>
      </c>
      <c r="U23" s="60">
        <f t="shared" si="20"/>
        <v>973.12900000000002</v>
      </c>
      <c r="V23" s="60">
        <f t="shared" si="31"/>
        <v>973.12900000000002</v>
      </c>
      <c r="W23" s="60">
        <f t="shared" si="32"/>
        <v>973.12900000000002</v>
      </c>
      <c r="X23" s="60">
        <f t="shared" si="34"/>
        <v>973.12900000000002</v>
      </c>
      <c r="Y23" s="60">
        <f t="shared" si="36"/>
        <v>973.12900000000002</v>
      </c>
      <c r="Z23" s="60">
        <f t="shared" si="38"/>
        <v>973.12900000000002</v>
      </c>
      <c r="AA23" s="60">
        <f t="shared" si="40"/>
        <v>973.12900000000002</v>
      </c>
      <c r="AB23" s="60">
        <f t="shared" si="42"/>
        <v>973.12900000000002</v>
      </c>
      <c r="AC23" s="76"/>
      <c r="AD23" s="60"/>
      <c r="AE23" s="60">
        <f t="shared" si="22"/>
        <v>-201.30812609533882</v>
      </c>
      <c r="AF23" s="60">
        <f t="shared" si="23"/>
        <v>-239.72117453591943</v>
      </c>
      <c r="AG23" s="60">
        <f t="shared" si="24"/>
        <v>-206.62963829684725</v>
      </c>
      <c r="AH23" s="60">
        <f t="shared" si="25"/>
        <v>-304.03904774260752</v>
      </c>
      <c r="AI23" s="60">
        <f t="shared" si="26"/>
        <v>-256.00303931175756</v>
      </c>
      <c r="AJ23" s="60">
        <f t="shared" si="27"/>
        <v>-184.06010000000003</v>
      </c>
      <c r="AK23" s="60">
        <f t="shared" si="30"/>
        <v>-134.30280000000005</v>
      </c>
      <c r="AL23" s="60">
        <f t="shared" si="33"/>
        <v>-126.24760000000003</v>
      </c>
      <c r="AM23" s="60">
        <f t="shared" si="35"/>
        <v>-94.527600000000007</v>
      </c>
      <c r="AN23" s="60">
        <f t="shared" si="37"/>
        <v>-52.73840000000007</v>
      </c>
      <c r="AO23" s="60">
        <f t="shared" si="39"/>
        <v>-25.100500000000011</v>
      </c>
      <c r="AP23" s="60">
        <f t="shared" si="41"/>
        <v>-5.8382000000000289</v>
      </c>
    </row>
    <row r="24" spans="1:42" x14ac:dyDescent="0.25">
      <c r="A24" s="1" t="s">
        <v>11</v>
      </c>
      <c r="B24" s="75"/>
      <c r="C24" s="75"/>
      <c r="D24" s="75"/>
      <c r="E24" s="60">
        <v>1201.80773880939</v>
      </c>
      <c r="F24" s="60">
        <v>1304.8663422956463</v>
      </c>
      <c r="G24" s="60">
        <v>1255.6065702232393</v>
      </c>
      <c r="H24" s="60">
        <v>1172.569</v>
      </c>
      <c r="I24" s="77">
        <v>1122.7972</v>
      </c>
      <c r="J24" s="77">
        <v>1108.7559000000001</v>
      </c>
      <c r="K24" s="77">
        <v>1071.9376</v>
      </c>
      <c r="L24" s="77">
        <v>1028.904</v>
      </c>
      <c r="M24" s="77">
        <v>1002.5025000000001</v>
      </c>
      <c r="N24" s="77">
        <v>977.26790000000005</v>
      </c>
      <c r="O24" s="76"/>
      <c r="P24" s="60"/>
      <c r="Q24" s="60"/>
      <c r="R24" s="60"/>
      <c r="S24" s="60">
        <f t="shared" si="18"/>
        <v>973.12900000000002</v>
      </c>
      <c r="T24" s="60">
        <f t="shared" si="19"/>
        <v>973.12900000000002</v>
      </c>
      <c r="U24" s="60">
        <f t="shared" si="20"/>
        <v>973.12900000000002</v>
      </c>
      <c r="V24" s="60">
        <f t="shared" si="31"/>
        <v>973.12900000000002</v>
      </c>
      <c r="W24" s="60">
        <f t="shared" si="32"/>
        <v>973.12900000000002</v>
      </c>
      <c r="X24" s="60">
        <f t="shared" si="34"/>
        <v>973.12900000000002</v>
      </c>
      <c r="Y24" s="60">
        <f t="shared" si="36"/>
        <v>973.12900000000002</v>
      </c>
      <c r="Z24" s="60">
        <f t="shared" si="38"/>
        <v>973.12900000000002</v>
      </c>
      <c r="AA24" s="60">
        <f t="shared" si="40"/>
        <v>973.12900000000002</v>
      </c>
      <c r="AB24" s="60">
        <f t="shared" si="42"/>
        <v>973.12900000000002</v>
      </c>
      <c r="AC24" s="76"/>
      <c r="AD24" s="60"/>
      <c r="AE24" s="60"/>
      <c r="AF24" s="60"/>
      <c r="AG24" s="60">
        <f t="shared" ref="AG24:AG26" si="43">S24-E24</f>
        <v>-228.67873880938998</v>
      </c>
      <c r="AH24" s="60">
        <f t="shared" ref="AH24:AH27" si="44">T24-F24</f>
        <v>-331.73734229564627</v>
      </c>
      <c r="AI24" s="60">
        <f t="shared" ref="AI24:AI28" si="45">U24-G24</f>
        <v>-282.47757022323924</v>
      </c>
      <c r="AJ24" s="60">
        <f t="shared" ref="AJ24:AJ29" si="46">V24-H24</f>
        <v>-199.43999999999994</v>
      </c>
      <c r="AK24" s="60">
        <f t="shared" ref="AK24:AK31" si="47">W24-I24</f>
        <v>-149.66819999999996</v>
      </c>
      <c r="AL24" s="60">
        <f t="shared" ref="AL24:AL32" si="48">X24-J24</f>
        <v>-135.62690000000009</v>
      </c>
      <c r="AM24" s="60">
        <f t="shared" ref="AM24:AM33" si="49">Y24-K24</f>
        <v>-98.808599999999956</v>
      </c>
      <c r="AN24" s="60">
        <f t="shared" ref="AN24:AN34" si="50">Z24-L24</f>
        <v>-55.774999999999977</v>
      </c>
      <c r="AO24" s="60">
        <f t="shared" ref="AO24:AO35" si="51">AA24-M24</f>
        <v>-29.373500000000035</v>
      </c>
      <c r="AP24" s="60">
        <f t="shared" ref="AP24:AP36" si="52">AB24-N24</f>
        <v>-4.1389000000000351</v>
      </c>
    </row>
    <row r="25" spans="1:42" x14ac:dyDescent="0.25">
      <c r="A25" s="1" t="s">
        <v>10</v>
      </c>
      <c r="B25" s="75"/>
      <c r="C25" s="75"/>
      <c r="D25" s="75"/>
      <c r="E25" s="60">
        <v>1224.477612158186</v>
      </c>
      <c r="F25" s="60">
        <v>1334.8775900636813</v>
      </c>
      <c r="G25" s="60">
        <v>1280.5199897939297</v>
      </c>
      <c r="H25" s="60">
        <v>1190.1884</v>
      </c>
      <c r="I25" s="77">
        <v>1138.6075000000001</v>
      </c>
      <c r="J25" s="77">
        <v>1116.9443000000001</v>
      </c>
      <c r="K25" s="77">
        <v>1075.4711</v>
      </c>
      <c r="L25" s="77">
        <v>1032.9350999999999</v>
      </c>
      <c r="M25" s="77">
        <v>1007.1874</v>
      </c>
      <c r="N25" s="77">
        <v>975.22329999999999</v>
      </c>
      <c r="O25" s="76"/>
      <c r="P25" s="60"/>
      <c r="Q25" s="60"/>
      <c r="R25" s="60"/>
      <c r="S25" s="60">
        <f t="shared" si="18"/>
        <v>973.12900000000002</v>
      </c>
      <c r="T25" s="60">
        <f t="shared" si="19"/>
        <v>973.12900000000002</v>
      </c>
      <c r="U25" s="60">
        <f t="shared" si="20"/>
        <v>973.12900000000002</v>
      </c>
      <c r="V25" s="60">
        <f t="shared" si="31"/>
        <v>973.12900000000002</v>
      </c>
      <c r="W25" s="60">
        <f t="shared" si="32"/>
        <v>973.12900000000002</v>
      </c>
      <c r="X25" s="60">
        <f t="shared" si="34"/>
        <v>973.12900000000002</v>
      </c>
      <c r="Y25" s="60">
        <f t="shared" si="36"/>
        <v>973.12900000000002</v>
      </c>
      <c r="Z25" s="60">
        <f t="shared" si="38"/>
        <v>973.12900000000002</v>
      </c>
      <c r="AA25" s="60">
        <f t="shared" si="40"/>
        <v>973.12900000000002</v>
      </c>
      <c r="AB25" s="60">
        <f t="shared" si="42"/>
        <v>973.12900000000002</v>
      </c>
      <c r="AC25" s="76"/>
      <c r="AD25" s="60"/>
      <c r="AE25" s="60"/>
      <c r="AF25" s="60"/>
      <c r="AG25" s="60">
        <f t="shared" si="43"/>
        <v>-251.34861215818603</v>
      </c>
      <c r="AH25" s="60">
        <f t="shared" si="44"/>
        <v>-361.74859006368126</v>
      </c>
      <c r="AI25" s="60">
        <f t="shared" si="45"/>
        <v>-307.39098979392963</v>
      </c>
      <c r="AJ25" s="60">
        <f t="shared" si="46"/>
        <v>-217.05939999999998</v>
      </c>
      <c r="AK25" s="60">
        <f t="shared" si="47"/>
        <v>-165.47850000000005</v>
      </c>
      <c r="AL25" s="60">
        <f t="shared" si="48"/>
        <v>-143.81530000000009</v>
      </c>
      <c r="AM25" s="60">
        <f t="shared" si="49"/>
        <v>-102.34209999999996</v>
      </c>
      <c r="AN25" s="60">
        <f t="shared" si="50"/>
        <v>-59.806099999999901</v>
      </c>
      <c r="AO25" s="60">
        <f t="shared" si="51"/>
        <v>-34.058400000000006</v>
      </c>
      <c r="AP25" s="60">
        <f t="shared" si="52"/>
        <v>-2.0942999999999756</v>
      </c>
    </row>
    <row r="26" spans="1:42" x14ac:dyDescent="0.25">
      <c r="A26" s="1" t="s">
        <v>9</v>
      </c>
      <c r="B26" s="75"/>
      <c r="C26" s="75"/>
      <c r="D26" s="75"/>
      <c r="E26" s="60">
        <v>1247.742204933553</v>
      </c>
      <c r="F26" s="60">
        <v>1365.9575746882049</v>
      </c>
      <c r="G26" s="60">
        <v>1307.5505385943682</v>
      </c>
      <c r="H26" s="60">
        <v>1213.0029999999999</v>
      </c>
      <c r="I26" s="77">
        <v>1154.9285</v>
      </c>
      <c r="J26" s="77">
        <v>1127.7736</v>
      </c>
      <c r="K26" s="77">
        <v>1080.9337</v>
      </c>
      <c r="L26" s="77">
        <v>1037.4295999999999</v>
      </c>
      <c r="M26" s="77">
        <v>1013.2023</v>
      </c>
      <c r="N26" s="77">
        <v>975.10900000000004</v>
      </c>
      <c r="O26" s="76"/>
      <c r="P26" s="60"/>
      <c r="Q26" s="60"/>
      <c r="R26" s="60"/>
      <c r="S26" s="60">
        <f t="shared" si="18"/>
        <v>973.12900000000002</v>
      </c>
      <c r="T26" s="60">
        <f t="shared" si="19"/>
        <v>973.12900000000002</v>
      </c>
      <c r="U26" s="60">
        <f t="shared" si="20"/>
        <v>973.12900000000002</v>
      </c>
      <c r="V26" s="60">
        <f t="shared" si="31"/>
        <v>973.12900000000002</v>
      </c>
      <c r="W26" s="60">
        <f t="shared" si="32"/>
        <v>973.12900000000002</v>
      </c>
      <c r="X26" s="60">
        <f t="shared" si="34"/>
        <v>973.12900000000002</v>
      </c>
      <c r="Y26" s="60">
        <f t="shared" si="36"/>
        <v>973.12900000000002</v>
      </c>
      <c r="Z26" s="60">
        <f t="shared" si="38"/>
        <v>973.12900000000002</v>
      </c>
      <c r="AA26" s="60">
        <f t="shared" si="40"/>
        <v>973.12900000000002</v>
      </c>
      <c r="AB26" s="60">
        <f t="shared" si="42"/>
        <v>973.12900000000002</v>
      </c>
      <c r="AC26" s="76"/>
      <c r="AD26" s="60"/>
      <c r="AE26" s="60"/>
      <c r="AF26" s="60"/>
      <c r="AG26" s="60">
        <f t="shared" si="43"/>
        <v>-274.61320493355299</v>
      </c>
      <c r="AH26" s="60">
        <f t="shared" si="44"/>
        <v>-392.82857468820487</v>
      </c>
      <c r="AI26" s="60">
        <f t="shared" si="45"/>
        <v>-334.42153859436814</v>
      </c>
      <c r="AJ26" s="60">
        <f t="shared" si="46"/>
        <v>-239.87399999999991</v>
      </c>
      <c r="AK26" s="60">
        <f t="shared" si="47"/>
        <v>-181.79949999999997</v>
      </c>
      <c r="AL26" s="60">
        <f t="shared" si="48"/>
        <v>-154.64459999999997</v>
      </c>
      <c r="AM26" s="60">
        <f t="shared" si="49"/>
        <v>-107.80470000000003</v>
      </c>
      <c r="AN26" s="60">
        <f t="shared" si="50"/>
        <v>-64.300599999999918</v>
      </c>
      <c r="AO26" s="60">
        <f t="shared" si="51"/>
        <v>-40.073300000000017</v>
      </c>
      <c r="AP26" s="60">
        <f t="shared" si="52"/>
        <v>-1.9800000000000182</v>
      </c>
    </row>
    <row r="27" spans="1:42" x14ac:dyDescent="0.25">
      <c r="A27" s="1" t="s">
        <v>8</v>
      </c>
      <c r="B27" s="79"/>
      <c r="C27" s="79"/>
      <c r="D27" s="79"/>
      <c r="E27" s="77"/>
      <c r="F27" s="60">
        <v>1398.4741626022253</v>
      </c>
      <c r="G27" s="60">
        <v>1335.3594013022127</v>
      </c>
      <c r="H27" s="60">
        <v>1235.3434</v>
      </c>
      <c r="I27" s="77">
        <v>1171.2963999999999</v>
      </c>
      <c r="J27" s="77">
        <v>1137.0748000000001</v>
      </c>
      <c r="K27" s="77">
        <v>1085.4229</v>
      </c>
      <c r="L27" s="77">
        <v>1042.8543</v>
      </c>
      <c r="M27" s="77">
        <v>1015.8264</v>
      </c>
      <c r="N27" s="77">
        <v>976.42579999999998</v>
      </c>
      <c r="O27" s="76"/>
      <c r="P27" s="60"/>
      <c r="Q27" s="60"/>
      <c r="R27" s="60"/>
      <c r="S27" s="60"/>
      <c r="T27" s="60">
        <f t="shared" si="19"/>
        <v>973.12900000000002</v>
      </c>
      <c r="U27" s="60">
        <f t="shared" si="20"/>
        <v>973.12900000000002</v>
      </c>
      <c r="V27" s="60">
        <f t="shared" si="31"/>
        <v>973.12900000000002</v>
      </c>
      <c r="W27" s="60">
        <f t="shared" si="32"/>
        <v>973.12900000000002</v>
      </c>
      <c r="X27" s="60">
        <f t="shared" si="34"/>
        <v>973.12900000000002</v>
      </c>
      <c r="Y27" s="60">
        <f t="shared" si="36"/>
        <v>973.12900000000002</v>
      </c>
      <c r="Z27" s="60">
        <f t="shared" si="38"/>
        <v>973.12900000000002</v>
      </c>
      <c r="AA27" s="60">
        <f t="shared" si="40"/>
        <v>973.12900000000002</v>
      </c>
      <c r="AB27" s="60">
        <f t="shared" si="42"/>
        <v>973.12900000000002</v>
      </c>
      <c r="AC27" s="76"/>
      <c r="AD27" s="60"/>
      <c r="AE27" s="60"/>
      <c r="AF27" s="60"/>
      <c r="AG27" s="60"/>
      <c r="AH27" s="60">
        <f t="shared" si="44"/>
        <v>-425.34516260222529</v>
      </c>
      <c r="AI27" s="60">
        <f t="shared" si="45"/>
        <v>-362.23040130221273</v>
      </c>
      <c r="AJ27" s="60">
        <f t="shared" si="46"/>
        <v>-262.21439999999996</v>
      </c>
      <c r="AK27" s="60">
        <f t="shared" si="47"/>
        <v>-198.16739999999993</v>
      </c>
      <c r="AL27" s="60">
        <f t="shared" si="48"/>
        <v>-163.94580000000008</v>
      </c>
      <c r="AM27" s="60">
        <f t="shared" si="49"/>
        <v>-112.29390000000001</v>
      </c>
      <c r="AN27" s="60">
        <f t="shared" si="50"/>
        <v>-69.725299999999947</v>
      </c>
      <c r="AO27" s="60">
        <f t="shared" si="51"/>
        <v>-42.697400000000016</v>
      </c>
      <c r="AP27" s="60">
        <f t="shared" si="52"/>
        <v>-3.296799999999962</v>
      </c>
    </row>
    <row r="28" spans="1:42" x14ac:dyDescent="0.25">
      <c r="A28" s="1" t="s">
        <v>7</v>
      </c>
      <c r="B28" s="79"/>
      <c r="C28" s="79"/>
      <c r="D28" s="79"/>
      <c r="E28" s="77"/>
      <c r="F28" s="60"/>
      <c r="G28" s="60">
        <v>1363.0669037873322</v>
      </c>
      <c r="H28" s="60">
        <v>1253.2669000000001</v>
      </c>
      <c r="I28" s="77">
        <v>1187.1705999999999</v>
      </c>
      <c r="J28" s="77">
        <v>1149.8359</v>
      </c>
      <c r="K28" s="77">
        <v>1092.9939999999999</v>
      </c>
      <c r="L28" s="77">
        <v>1048.4754</v>
      </c>
      <c r="M28" s="77">
        <v>1020.1384</v>
      </c>
      <c r="N28" s="77">
        <v>976.74689999999998</v>
      </c>
      <c r="O28" s="76"/>
      <c r="P28" s="60"/>
      <c r="Q28" s="60"/>
      <c r="R28" s="60"/>
      <c r="S28" s="60"/>
      <c r="T28" s="60"/>
      <c r="U28" s="60">
        <f t="shared" si="20"/>
        <v>973.12900000000002</v>
      </c>
      <c r="V28" s="60">
        <f t="shared" si="31"/>
        <v>973.12900000000002</v>
      </c>
      <c r="W28" s="60">
        <f t="shared" si="32"/>
        <v>973.12900000000002</v>
      </c>
      <c r="X28" s="60">
        <f t="shared" si="34"/>
        <v>973.12900000000002</v>
      </c>
      <c r="Y28" s="60">
        <f t="shared" si="36"/>
        <v>973.12900000000002</v>
      </c>
      <c r="Z28" s="60">
        <f t="shared" si="38"/>
        <v>973.12900000000002</v>
      </c>
      <c r="AA28" s="60">
        <f t="shared" si="40"/>
        <v>973.12900000000002</v>
      </c>
      <c r="AB28" s="60">
        <f t="shared" si="42"/>
        <v>973.12900000000002</v>
      </c>
      <c r="AC28" s="76"/>
      <c r="AD28" s="60"/>
      <c r="AE28" s="60"/>
      <c r="AF28" s="60"/>
      <c r="AG28" s="60"/>
      <c r="AH28" s="60"/>
      <c r="AI28" s="60">
        <f t="shared" si="45"/>
        <v>-389.93790378733217</v>
      </c>
      <c r="AJ28" s="60">
        <f t="shared" si="46"/>
        <v>-280.13790000000006</v>
      </c>
      <c r="AK28" s="60">
        <f t="shared" si="47"/>
        <v>-214.0415999999999</v>
      </c>
      <c r="AL28" s="60">
        <f t="shared" si="48"/>
        <v>-176.70690000000002</v>
      </c>
      <c r="AM28" s="60">
        <f t="shared" si="49"/>
        <v>-119.8649999999999</v>
      </c>
      <c r="AN28" s="60">
        <f t="shared" si="50"/>
        <v>-75.346400000000017</v>
      </c>
      <c r="AO28" s="60">
        <f t="shared" si="51"/>
        <v>-47.009400000000028</v>
      </c>
      <c r="AP28" s="60">
        <f t="shared" si="52"/>
        <v>-3.6178999999999633</v>
      </c>
    </row>
    <row r="29" spans="1:42" x14ac:dyDescent="0.25">
      <c r="A29" s="1" t="s">
        <v>6</v>
      </c>
      <c r="B29" s="79"/>
      <c r="C29" s="79"/>
      <c r="D29" s="79"/>
      <c r="E29" s="77"/>
      <c r="F29" s="60"/>
      <c r="G29" s="60"/>
      <c r="H29" s="60">
        <v>1277.5445999999999</v>
      </c>
      <c r="I29" s="77">
        <v>1205.6999000000001</v>
      </c>
      <c r="J29" s="77">
        <v>1163.7705000000001</v>
      </c>
      <c r="K29" s="77">
        <v>1099.9043999999999</v>
      </c>
      <c r="L29" s="77">
        <v>1054.8851</v>
      </c>
      <c r="M29" s="77">
        <v>1024.5718999999999</v>
      </c>
      <c r="N29" s="77">
        <v>976.8066</v>
      </c>
      <c r="O29" s="76"/>
      <c r="P29" s="60"/>
      <c r="Q29" s="60"/>
      <c r="R29" s="60"/>
      <c r="S29" s="60"/>
      <c r="T29" s="60"/>
      <c r="U29" s="60"/>
      <c r="V29" s="60">
        <f t="shared" si="31"/>
        <v>973.12900000000002</v>
      </c>
      <c r="W29" s="60">
        <f t="shared" si="32"/>
        <v>973.12900000000002</v>
      </c>
      <c r="X29" s="60">
        <f t="shared" si="34"/>
        <v>973.12900000000002</v>
      </c>
      <c r="Y29" s="60">
        <f t="shared" si="36"/>
        <v>973.12900000000002</v>
      </c>
      <c r="Z29" s="60">
        <f t="shared" si="38"/>
        <v>973.12900000000002</v>
      </c>
      <c r="AA29" s="60">
        <f t="shared" si="40"/>
        <v>973.12900000000002</v>
      </c>
      <c r="AB29" s="60">
        <f t="shared" si="42"/>
        <v>973.12900000000002</v>
      </c>
      <c r="AC29" s="76"/>
      <c r="AD29" s="60"/>
      <c r="AE29" s="60"/>
      <c r="AF29" s="60"/>
      <c r="AG29" s="60"/>
      <c r="AH29" s="60"/>
      <c r="AI29" s="60"/>
      <c r="AJ29" s="60">
        <f t="shared" si="46"/>
        <v>-304.41559999999993</v>
      </c>
      <c r="AK29" s="60">
        <f t="shared" si="47"/>
        <v>-232.57090000000005</v>
      </c>
      <c r="AL29" s="60">
        <f t="shared" si="48"/>
        <v>-190.64150000000006</v>
      </c>
      <c r="AM29" s="60">
        <f t="shared" si="49"/>
        <v>-126.77539999999988</v>
      </c>
      <c r="AN29" s="60">
        <f t="shared" si="50"/>
        <v>-81.756099999999947</v>
      </c>
      <c r="AO29" s="60">
        <f t="shared" si="51"/>
        <v>-51.442899999999895</v>
      </c>
      <c r="AP29" s="60">
        <f t="shared" si="52"/>
        <v>-3.677599999999984</v>
      </c>
    </row>
    <row r="30" spans="1:42" x14ac:dyDescent="0.25">
      <c r="A30" s="1" t="s">
        <v>5</v>
      </c>
      <c r="B30" s="79"/>
      <c r="C30" s="79"/>
      <c r="D30" s="79"/>
      <c r="E30" s="77"/>
      <c r="F30" s="60"/>
      <c r="G30" s="77"/>
      <c r="H30" s="60"/>
      <c r="I30" s="77">
        <v>1224.7561000000001</v>
      </c>
      <c r="J30" s="77">
        <v>1180.298</v>
      </c>
      <c r="K30" s="77">
        <v>1108.5537999999999</v>
      </c>
      <c r="L30" s="77">
        <v>1060.2538</v>
      </c>
      <c r="M30" s="77">
        <v>1030.6320000000001</v>
      </c>
      <c r="N30" s="77">
        <v>976.09979999999996</v>
      </c>
      <c r="O30" s="76"/>
      <c r="P30" s="60"/>
      <c r="Q30" s="60"/>
      <c r="R30" s="60"/>
      <c r="S30" s="60"/>
      <c r="T30" s="60"/>
      <c r="U30" s="60"/>
      <c r="V30" s="60"/>
      <c r="W30" s="60">
        <f t="shared" si="32"/>
        <v>973.12900000000002</v>
      </c>
      <c r="X30" s="60">
        <f t="shared" si="34"/>
        <v>973.12900000000002</v>
      </c>
      <c r="Y30" s="60">
        <f t="shared" si="36"/>
        <v>973.12900000000002</v>
      </c>
      <c r="Z30" s="60">
        <f t="shared" si="38"/>
        <v>973.12900000000002</v>
      </c>
      <c r="AA30" s="60">
        <f t="shared" si="40"/>
        <v>973.12900000000002</v>
      </c>
      <c r="AB30" s="60">
        <f t="shared" si="42"/>
        <v>973.12900000000002</v>
      </c>
      <c r="AC30" s="76"/>
      <c r="AD30" s="60"/>
      <c r="AE30" s="60"/>
      <c r="AF30" s="60"/>
      <c r="AG30" s="60"/>
      <c r="AH30" s="60"/>
      <c r="AI30" s="60"/>
      <c r="AJ30" s="60"/>
      <c r="AK30" s="60">
        <f t="shared" si="47"/>
        <v>-251.62710000000004</v>
      </c>
      <c r="AL30" s="60">
        <f t="shared" si="48"/>
        <v>-207.16899999999998</v>
      </c>
      <c r="AM30" s="60">
        <f t="shared" si="49"/>
        <v>-135.42479999999989</v>
      </c>
      <c r="AN30" s="60">
        <f t="shared" si="50"/>
        <v>-87.124799999999937</v>
      </c>
      <c r="AO30" s="60">
        <f t="shared" si="51"/>
        <v>-57.503000000000043</v>
      </c>
      <c r="AP30" s="60">
        <f t="shared" si="52"/>
        <v>-2.9707999999999402</v>
      </c>
    </row>
    <row r="31" spans="1:42" x14ac:dyDescent="0.25">
      <c r="A31" s="1" t="s">
        <v>4</v>
      </c>
      <c r="B31" s="79"/>
      <c r="C31" s="79"/>
      <c r="D31" s="79"/>
      <c r="E31" s="77"/>
      <c r="F31" s="60"/>
      <c r="G31" s="77"/>
      <c r="H31" s="60"/>
      <c r="I31" s="77">
        <v>1242.6261</v>
      </c>
      <c r="J31" s="77">
        <v>1194.2023999999999</v>
      </c>
      <c r="K31" s="77">
        <v>1116.0829000000001</v>
      </c>
      <c r="L31" s="77">
        <v>1066.8594000000001</v>
      </c>
      <c r="M31" s="77">
        <v>1033.0453</v>
      </c>
      <c r="N31" s="77">
        <v>977.06949999999995</v>
      </c>
      <c r="O31" s="76"/>
      <c r="P31" s="60"/>
      <c r="Q31" s="60"/>
      <c r="R31" s="60"/>
      <c r="S31" s="60"/>
      <c r="T31" s="60"/>
      <c r="U31" s="60"/>
      <c r="V31" s="60"/>
      <c r="W31" s="60">
        <f t="shared" si="32"/>
        <v>973.12900000000002</v>
      </c>
      <c r="X31" s="60">
        <f t="shared" si="34"/>
        <v>973.12900000000002</v>
      </c>
      <c r="Y31" s="60">
        <f t="shared" si="36"/>
        <v>973.12900000000002</v>
      </c>
      <c r="Z31" s="60">
        <f t="shared" si="38"/>
        <v>973.12900000000002</v>
      </c>
      <c r="AA31" s="60">
        <f t="shared" si="40"/>
        <v>973.12900000000002</v>
      </c>
      <c r="AB31" s="60">
        <f t="shared" si="42"/>
        <v>973.12900000000002</v>
      </c>
      <c r="AC31" s="76"/>
      <c r="AD31" s="60"/>
      <c r="AE31" s="60"/>
      <c r="AF31" s="60"/>
      <c r="AG31" s="60"/>
      <c r="AH31" s="60"/>
      <c r="AI31" s="60"/>
      <c r="AJ31" s="60"/>
      <c r="AK31" s="60">
        <f t="shared" si="47"/>
        <v>-269.49709999999993</v>
      </c>
      <c r="AL31" s="60">
        <f t="shared" si="48"/>
        <v>-221.07339999999988</v>
      </c>
      <c r="AM31" s="60">
        <f t="shared" si="49"/>
        <v>-142.95390000000009</v>
      </c>
      <c r="AN31" s="60">
        <f t="shared" si="50"/>
        <v>-93.730400000000031</v>
      </c>
      <c r="AO31" s="60">
        <f t="shared" si="51"/>
        <v>-59.916299999999978</v>
      </c>
      <c r="AP31" s="60">
        <f t="shared" si="52"/>
        <v>-3.9404999999999291</v>
      </c>
    </row>
    <row r="32" spans="1:42" x14ac:dyDescent="0.25">
      <c r="A32" s="1" t="s">
        <v>3</v>
      </c>
      <c r="B32" s="79"/>
      <c r="C32" s="79"/>
      <c r="D32" s="79"/>
      <c r="E32" s="77"/>
      <c r="F32" s="60"/>
      <c r="G32" s="77"/>
      <c r="H32" s="60"/>
      <c r="I32" s="77"/>
      <c r="J32" s="77">
        <v>1210.4346</v>
      </c>
      <c r="K32" s="77">
        <v>1126.9188999999999</v>
      </c>
      <c r="L32" s="77">
        <v>1073.3571999999999</v>
      </c>
      <c r="M32" s="77">
        <v>1037.1432</v>
      </c>
      <c r="N32" s="77">
        <v>976.78459999999995</v>
      </c>
      <c r="O32" s="76"/>
      <c r="P32" s="60"/>
      <c r="Q32" s="60"/>
      <c r="R32" s="60"/>
      <c r="S32" s="60"/>
      <c r="T32" s="60"/>
      <c r="U32" s="60"/>
      <c r="V32" s="60"/>
      <c r="W32" s="60"/>
      <c r="X32" s="60">
        <f t="shared" si="34"/>
        <v>973.12900000000002</v>
      </c>
      <c r="Y32" s="60">
        <f t="shared" si="36"/>
        <v>973.12900000000002</v>
      </c>
      <c r="Z32" s="60">
        <f t="shared" si="38"/>
        <v>973.12900000000002</v>
      </c>
      <c r="AA32" s="60">
        <f t="shared" si="40"/>
        <v>973.12900000000002</v>
      </c>
      <c r="AB32" s="60">
        <f t="shared" si="42"/>
        <v>973.12900000000002</v>
      </c>
      <c r="AC32" s="76"/>
      <c r="AD32" s="60"/>
      <c r="AE32" s="60"/>
      <c r="AF32" s="60"/>
      <c r="AG32" s="60"/>
      <c r="AH32" s="60"/>
      <c r="AI32" s="60"/>
      <c r="AJ32" s="60"/>
      <c r="AK32" s="60"/>
      <c r="AL32" s="60">
        <f t="shared" si="48"/>
        <v>-237.30560000000003</v>
      </c>
      <c r="AM32" s="60">
        <f t="shared" si="49"/>
        <v>-153.78989999999988</v>
      </c>
      <c r="AN32" s="60">
        <f t="shared" si="50"/>
        <v>-100.2281999999999</v>
      </c>
      <c r="AO32" s="60">
        <f t="shared" si="51"/>
        <v>-64.01419999999996</v>
      </c>
      <c r="AP32" s="60">
        <f t="shared" si="52"/>
        <v>-3.6555999999999358</v>
      </c>
    </row>
    <row r="33" spans="1:42" x14ac:dyDescent="0.25">
      <c r="A33" s="1" t="s">
        <v>2</v>
      </c>
      <c r="B33" s="79"/>
      <c r="C33" s="79"/>
      <c r="D33" s="79"/>
      <c r="E33" s="77"/>
      <c r="F33" s="60"/>
      <c r="G33" s="77"/>
      <c r="H33" s="60"/>
      <c r="I33" s="77"/>
      <c r="J33" s="77"/>
      <c r="K33" s="77">
        <v>1136.587</v>
      </c>
      <c r="L33" s="77">
        <v>1080.5352</v>
      </c>
      <c r="M33" s="77">
        <v>1041.7442000000001</v>
      </c>
      <c r="N33" s="77">
        <v>976.56050000000005</v>
      </c>
      <c r="O33" s="76"/>
      <c r="P33" s="60"/>
      <c r="Q33" s="60"/>
      <c r="R33" s="60"/>
      <c r="S33" s="60"/>
      <c r="T33" s="60"/>
      <c r="U33" s="60"/>
      <c r="V33" s="60"/>
      <c r="W33" s="60"/>
      <c r="X33" s="60"/>
      <c r="Y33" s="60">
        <f t="shared" si="36"/>
        <v>973.12900000000002</v>
      </c>
      <c r="Z33" s="60">
        <f t="shared" si="38"/>
        <v>973.12900000000002</v>
      </c>
      <c r="AA33" s="60">
        <f t="shared" si="40"/>
        <v>973.12900000000002</v>
      </c>
      <c r="AB33" s="60">
        <f t="shared" si="42"/>
        <v>973.12900000000002</v>
      </c>
      <c r="AC33" s="76"/>
      <c r="AD33" s="60"/>
      <c r="AE33" s="60"/>
      <c r="AF33" s="60"/>
      <c r="AG33" s="60"/>
      <c r="AH33" s="60"/>
      <c r="AI33" s="60"/>
      <c r="AJ33" s="60"/>
      <c r="AK33" s="60"/>
      <c r="AL33" s="60"/>
      <c r="AM33" s="60">
        <f t="shared" si="49"/>
        <v>-163.45799999999997</v>
      </c>
      <c r="AN33" s="60">
        <f t="shared" si="50"/>
        <v>-107.40620000000001</v>
      </c>
      <c r="AO33" s="60">
        <f t="shared" si="51"/>
        <v>-68.615200000000073</v>
      </c>
      <c r="AP33" s="60">
        <f t="shared" si="52"/>
        <v>-3.4315000000000282</v>
      </c>
    </row>
    <row r="34" spans="1:42" x14ac:dyDescent="0.25">
      <c r="A34" s="1" t="s">
        <v>1</v>
      </c>
      <c r="B34" s="79"/>
      <c r="C34" s="79"/>
      <c r="D34" s="79"/>
      <c r="E34" s="77"/>
      <c r="F34" s="60"/>
      <c r="G34" s="77"/>
      <c r="H34" s="60"/>
      <c r="I34" s="77"/>
      <c r="J34" s="77"/>
      <c r="K34" s="77"/>
      <c r="L34" s="77">
        <v>1085.163</v>
      </c>
      <c r="M34" s="77">
        <v>1047.4881</v>
      </c>
      <c r="N34" s="77">
        <v>975.79110000000003</v>
      </c>
      <c r="O34" s="76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>
        <f t="shared" si="38"/>
        <v>973.12900000000002</v>
      </c>
      <c r="AA34" s="60">
        <f t="shared" si="40"/>
        <v>973.12900000000002</v>
      </c>
      <c r="AB34" s="60">
        <f t="shared" si="42"/>
        <v>973.12900000000002</v>
      </c>
      <c r="AC34" s="76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>
        <f t="shared" si="50"/>
        <v>-112.03399999999999</v>
      </c>
      <c r="AO34" s="60">
        <f t="shared" si="51"/>
        <v>-74.359100000000012</v>
      </c>
      <c r="AP34" s="60">
        <f t="shared" si="52"/>
        <v>-2.6621000000000095</v>
      </c>
    </row>
    <row r="35" spans="1:42" x14ac:dyDescent="0.25">
      <c r="A35" s="1" t="s">
        <v>0</v>
      </c>
      <c r="B35" s="79"/>
      <c r="C35" s="79"/>
      <c r="D35" s="79"/>
      <c r="E35" s="77"/>
      <c r="F35" s="60"/>
      <c r="G35" s="77"/>
      <c r="H35" s="60"/>
      <c r="I35" s="77"/>
      <c r="J35" s="77"/>
      <c r="K35" s="77"/>
      <c r="L35" s="77"/>
      <c r="M35" s="77">
        <v>1049.6819</v>
      </c>
      <c r="N35" s="77">
        <v>976.74450000000002</v>
      </c>
      <c r="O35" s="76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>
        <f t="shared" si="40"/>
        <v>973.12900000000002</v>
      </c>
      <c r="AB35" s="60">
        <f t="shared" si="42"/>
        <v>973.12900000000002</v>
      </c>
      <c r="AC35" s="76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>
        <f t="shared" si="51"/>
        <v>-76.552900000000022</v>
      </c>
      <c r="AP35" s="60">
        <f t="shared" si="52"/>
        <v>-3.6154999999999973</v>
      </c>
    </row>
    <row r="36" spans="1:42" x14ac:dyDescent="0.25">
      <c r="A36" s="1" t="s">
        <v>34</v>
      </c>
      <c r="B36" s="79"/>
      <c r="C36" s="79"/>
      <c r="D36" s="79"/>
      <c r="E36" s="77"/>
      <c r="F36" s="60"/>
      <c r="G36" s="77"/>
      <c r="H36" s="77"/>
      <c r="I36" s="77"/>
      <c r="J36" s="77"/>
      <c r="K36" s="77"/>
      <c r="L36" s="77"/>
      <c r="M36" s="77"/>
      <c r="N36" s="77">
        <v>976.1925</v>
      </c>
      <c r="O36" s="76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>
        <f t="shared" si="42"/>
        <v>973.12900000000002</v>
      </c>
      <c r="AC36" s="76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>
        <f t="shared" si="52"/>
        <v>-3.0634999999999764</v>
      </c>
    </row>
    <row r="37" spans="1:42" x14ac:dyDescent="0.25">
      <c r="H37" s="8"/>
    </row>
    <row r="38" spans="1:42" x14ac:dyDescent="0.25">
      <c r="H38" s="8"/>
    </row>
    <row r="39" spans="1:42" x14ac:dyDescent="0.25">
      <c r="H39" s="8"/>
    </row>
    <row r="40" spans="1:42" x14ac:dyDescent="0.25">
      <c r="H40" s="8"/>
    </row>
    <row r="41" spans="1:42" x14ac:dyDescent="0.25">
      <c r="H41" s="8"/>
    </row>
    <row r="42" spans="1:42" x14ac:dyDescent="0.25">
      <c r="H42" s="8"/>
    </row>
    <row r="43" spans="1:42" x14ac:dyDescent="0.25">
      <c r="H43" s="8"/>
    </row>
    <row r="44" spans="1:42" x14ac:dyDescent="0.25">
      <c r="H44" s="8"/>
    </row>
    <row r="45" spans="1:42" x14ac:dyDescent="0.25">
      <c r="H45" s="8"/>
    </row>
    <row r="46" spans="1:42" x14ac:dyDescent="0.25">
      <c r="H46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C6725E-3762-44EE-8C6B-A4CF1DBE7B35}"/>
</file>

<file path=customXml/itemProps2.xml><?xml version="1.0" encoding="utf-8"?>
<ds:datastoreItem xmlns:ds="http://schemas.openxmlformats.org/officeDocument/2006/customXml" ds:itemID="{31D9A5FB-6B75-4B2F-B475-4359FAB24994}"/>
</file>

<file path=customXml/itemProps3.xml><?xml version="1.0" encoding="utf-8"?>
<ds:datastoreItem xmlns:ds="http://schemas.openxmlformats.org/officeDocument/2006/customXml" ds:itemID="{F85EE5FC-844E-4078-8896-DB6514A06C8D}"/>
</file>

<file path=customXml/itemProps4.xml><?xml version="1.0" encoding="utf-8"?>
<ds:datastoreItem xmlns:ds="http://schemas.openxmlformats.org/officeDocument/2006/customXml" ds:itemID="{ACC96E18-E5FC-4120-9487-04A99D587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Supply Resources</vt:lpstr>
      <vt:lpstr>Gross &amp; Net Demand</vt:lpstr>
      <vt:lpstr>Net Demand less Supply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Donahue, PSE</dc:creator>
  <cp:lastModifiedBy>Jacobs, Allison</cp:lastModifiedBy>
  <dcterms:created xsi:type="dcterms:W3CDTF">2021-07-19T22:19:26Z</dcterms:created>
  <dcterms:modified xsi:type="dcterms:W3CDTF">2022-06-28T21:28:54Z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