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hidePivotFieldList="1" defaultThemeVersion="124226"/>
  <xr:revisionPtr revIDLastSave="0" documentId="13_ncr:1_{D18D85C9-DA3C-43EF-A7D6-7DA76A4553E4}" xr6:coauthVersionLast="47" xr6:coauthVersionMax="47" xr10:uidLastSave="{00000000-0000-0000-0000-000000000000}"/>
  <bookViews>
    <workbookView xWindow="-120" yWindow="480" windowWidth="19440" windowHeight="15000" tabRatio="850" xr2:uid="{00000000-000D-0000-FFFF-FFFF00000000}"/>
  </bookViews>
  <sheets>
    <sheet name="15.4" sheetId="7" r:id="rId1"/>
    <sheet name="15.4.1" sheetId="40" r:id="rId2"/>
    <sheet name="15.4.2" sheetId="39"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ACEDREVGR" hidden="1">'[2]Revenue-monthly'!#REF!</definedName>
    <definedName name="__123Graph_B" hidden="1">[1]Inputs!#REF!</definedName>
    <definedName name="__123Graph_BCEDREVGR" hidden="1">'[2]Revenue-monthly'!#REF!</definedName>
    <definedName name="__123Graph_D" hidden="1">[1]Inputs!#REF!</definedName>
    <definedName name="__123Graph_E" hidden="1">'[2]Revenue-monthly'!#REF!</definedName>
    <definedName name="__123Graph_F" hidden="1">'[2]Revenue-monthly'!#REF!</definedName>
    <definedName name="__123Graph_X" hidden="1">'[2]Revenue-monthly'!$A$12:$A$23</definedName>
    <definedName name="__123Graph_XCEDREVGR" hidden="1">'[2]Revenue-monthly'!$A$12:$A$23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'[3]10'!#REF!</definedName>
    <definedName name="_1__123Graph_ACONTRACT_BY_B_U" hidden="1">'[4]QRE Charts'!$D$275:$Q$275</definedName>
    <definedName name="_10__123Graph_BQRE_S_BY_TYPE" hidden="1">'[4]QRE''s'!$D$100:$R$100</definedName>
    <definedName name="_11__123Graph_BSENS_COMPARISON" hidden="1">'[4]QRE Charts'!$E$366:$O$366</definedName>
    <definedName name="_12__123Graph_BSUPPLIES_BY_B_U" hidden="1">'[4]QRE Charts'!$D$250:$Q$250</definedName>
    <definedName name="_13__123Graph_BTAX_CREDIT" hidden="1">'[4]QRE Charts'!$E$332:$E$342</definedName>
    <definedName name="_14__123Graph_BWAGES_BY_B_U" hidden="1">'[4]QRE Charts'!$D$224:$R$224</definedName>
    <definedName name="_15__123Graph_CCONTRACT_BY_B_U" hidden="1">'[4]QRE Charts'!$D$277:$Q$277</definedName>
    <definedName name="_16__123Graph_CQRE_S_BY_CO." hidden="1">'[4]QRE Charts'!$D$303:$R$303</definedName>
    <definedName name="_17__123Graph_CQRE_S_BY_TYPE" hidden="1">'[4]QRE''s'!$D$101:$R$101</definedName>
    <definedName name="_18__123Graph_CSENS_COMPARISON" hidden="1">'[4]QRE Charts'!$E$367:$O$367</definedName>
    <definedName name="_19__123Graph_CSUPPLIES_BY_B_U" hidden="1">'[4]QRE Charts'!$D$251:$Q$251</definedName>
    <definedName name="_2__123Graph_AQRE_S_BY_CO." hidden="1">'[4]QRE Charts'!$D$301:$R$301</definedName>
    <definedName name="_20__123Graph_CWAGES_BY_B_U" hidden="1">'[4]QRE Charts'!$D$225:$R$225</definedName>
    <definedName name="_21__123Graph_DCONTRACT_BY_B_U" hidden="1">'[4]QRE Charts'!$D$278:$Q$278</definedName>
    <definedName name="_22__123Graph_DQRE_S_BY_CO." hidden="1">'[4]QRE Charts'!$D$304:$R$304</definedName>
    <definedName name="_23__123Graph_DSUPPLIES_BY_B_U" hidden="1">'[4]QRE Charts'!$D$252:$Q$252</definedName>
    <definedName name="_24__123Graph_DWAGES_BY_B_U" hidden="1">'[4]QRE Charts'!$D$226:$R$226</definedName>
    <definedName name="_25__123Graph_ECONTRACT_BY_B_U" hidden="1">'[4]QRE Charts'!$D$279:$Q$279</definedName>
    <definedName name="_26__123Graph_EQRE_S_BY_CO." hidden="1">'[4]QRE Charts'!$D$305:$R$305</definedName>
    <definedName name="_27__123Graph_ESUPPLIES_BY_B_U" hidden="1">'[4]QRE Charts'!$D$253:$Q$253</definedName>
    <definedName name="_28__123Graph_EWAGES_BY_B_U" hidden="1">'[4]QRE Charts'!$D$227:$R$227</definedName>
    <definedName name="_29__123Graph_FCONTRACT_BY_B_U" hidden="1">'[4]QRE Charts'!$D$280:$Q$280</definedName>
    <definedName name="_3__123Graph_AQRE_S_BY_TYPE" hidden="1">'[4]QRE''s'!$D$99:$R$99</definedName>
    <definedName name="_30__123Graph_FQRE_S_BY_CO." hidden="1">'[4]QRE Charts'!$D$306:$R$306</definedName>
    <definedName name="_31__123Graph_FSUPPLIES_BY_B_U" hidden="1">'[4]QRE Charts'!$D$254:$Q$254</definedName>
    <definedName name="_32__123Graph_FWAGES_BY_B_U" hidden="1">'[4]QRE Charts'!$D$228:$R$228</definedName>
    <definedName name="_33__123Graph_XCONTRACT_BY_B_U" hidden="1">'[4]QRE Charts'!$D$222:$R$222</definedName>
    <definedName name="_34__123Graph_XQRE_S_BY_CO." hidden="1">'[4]QRE Charts'!$D$222:$R$222</definedName>
    <definedName name="_35__123Graph_XQRE_S_BY_TYPE" hidden="1">'[4]QRE Charts'!$D$222:$R$222</definedName>
    <definedName name="_36__123Graph_XSUPPLIES_BY_B_U" hidden="1">'[4]QRE Charts'!$D$222:$R$222</definedName>
    <definedName name="_37__123Graph_XTAX_CREDIT" hidden="1">'[4]QRE Charts'!$C$332:$C$342</definedName>
    <definedName name="_4__123Graph_ASENS_COMPARISON" hidden="1">'[4]QRE Charts'!$E$365:$O$365</definedName>
    <definedName name="_5__123Graph_ASUPPLIES_BY_B_U" hidden="1">'[4]QRE Charts'!$D$249:$Q$249</definedName>
    <definedName name="_6__123Graph_ATAX_CREDIT" hidden="1">'[4]QRE Charts'!$D$332:$D$342</definedName>
    <definedName name="_7__123Graph_AWAGES_BY_B_U" hidden="1">'[4]QRE Charts'!$D$223:$R$223</definedName>
    <definedName name="_8__123Graph_BCONTRACT_BY_B_U" hidden="1">'[4]QRE Charts'!$D$276:$Q$276</definedName>
    <definedName name="_9__123Graph_BQRE_S_BY_CO." hidden="1">'[4]QRE Charts'!$D$302:$R$302</definedName>
    <definedName name="_Fill" hidden="1">#REF!</definedName>
    <definedName name="_xlnm._FilterDatabase" hidden="1">'[5]3 - 2004 Budg Recap'!$A$5:$K$16</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hidden="1">{#N/A,#N/A,FALSE,"Summary";#N/A,#N/A,FALSE,"SmPlants";#N/A,#N/A,FALSE,"Utah";#N/A,#N/A,FALSE,"Idaho";#N/A,#N/A,FALSE,"Lewis River";#N/A,#N/A,FALSE,"NrthUmpq";#N/A,#N/A,FALSE,"KlamRog"}</definedName>
    <definedName name="_Order1" hidden="1">255</definedName>
    <definedName name="_Order2" hidden="1">255</definedName>
    <definedName name="_Sort" hidden="1">#REF!</definedName>
    <definedName name="_www1" hidden="1">{#N/A,#N/A,FALSE,"schA"}</definedName>
    <definedName name="a" hidden="1">{#N/A,#N/A,FALSE,"Bgt";#N/A,#N/A,FALSE,"Act";#N/A,#N/A,FALSE,"Chrt Data";#N/A,#N/A,FALSE,"Bus Result";#N/A,#N/A,FALSE,"Main Charts";#N/A,#N/A,FALSE,"P&amp;L Ttl";#N/A,#N/A,FALSE,"P&amp;L C_Ttl";#N/A,#N/A,FALSE,"P&amp;L C_Oct";#N/A,#N/A,FALSE,"P&amp;L C_Sep";#N/A,#N/A,FALSE,"1996";#N/A,#N/A,FALSE,"Data"}</definedName>
    <definedName name="Access_Button1" hidden="1">"Headcount_Workbook_Schedules_List"</definedName>
    <definedName name="AccessDatabase" hidden="1">"P:\HR\SharonPlummer\Headcount Workbook.mdb"</definedName>
    <definedName name="adf" hidden="1">{#N/A,#N/A,FALSE,"Summary";#N/A,#N/A,FALSE,"SmPlants";#N/A,#N/A,FALSE,"Utah";#N/A,#N/A,FALSE,"Idaho";#N/A,#N/A,FALSE,"Lewis River";#N/A,#N/A,FALSE,"NrthUmpq";#N/A,#N/A,FALSE,"KlamRog"}</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d" hidden="1">#REF!</definedName>
    <definedName name="dfd" hidden="1">{#N/A,#N/A,FALSE,"CHECKREQ"}</definedName>
    <definedName name="dfdfdfd" hidden="1">{#N/A,#N/A,FALSE,"CHECKREQ"}</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41088.2720949074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PUpdate2" hidden="1">{#N/A,#N/A,FALSE,"Bgt";#N/A,#N/A,FALSE,"Act";#N/A,#N/A,FALSE,"Chrt Data";#N/A,#N/A,FALSE,"Bus Result";#N/A,#N/A,FALSE,"Main Charts";#N/A,#N/A,FALSE,"P&amp;L Ttl";#N/A,#N/A,FALSE,"P&amp;L C_Ttl";#N/A,#N/A,FALSE,"P&amp;L C_Oct";#N/A,#N/A,FALSE,"P&amp;L C_Sep";#N/A,#N/A,FALSE,"1996";#N/A,#N/A,FALSE,"Data"}</definedName>
    <definedName name="J" hidden="1">#REF!</definedName>
    <definedName name="Jane" hidden="1">{#N/A,#N/A,FALSE,"Expenditures";#N/A,#N/A,FALSE,"Property Placed In-Service";#N/A,#N/A,FALSE,"Removals";#N/A,#N/A,FALSE,"Retirements";#N/A,#N/A,FALSE,"CWIP Balances";#N/A,#N/A,FALSE,"CWIP_Expend_Ratios";#N/A,#N/A,FALSE,"CWIP_Yr_End"}</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[7]Inputs!#REF!</definedName>
    <definedName name="_xlnm.Print_Area" localSheetId="0">'15.4'!$A$1:$J$61</definedName>
    <definedName name="_xlnm.Print_Area" localSheetId="1">'15.4.1'!$A$1:$J$61</definedName>
    <definedName name="_xlnm.Print_Area" localSheetId="2">'15.4.2'!$A$1:$G$68</definedName>
    <definedName name="q" hidden="1">#REF!</definedName>
    <definedName name="qqq" hidden="1">{#N/A,#N/A,FALSE,"schA"}</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"3X9515H6NMHHR47UHVC5TXHCB"</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1" hidden="1">{#N/A,#N/A,FALSE,"Actual";#N/A,#N/A,FALSE,"Normalized";#N/A,#N/A,FALSE,"Electric Actual";#N/A,#N/A,FALSE,"Electric Normalized"}</definedName>
    <definedName name="spippwstub" hidden="1">{#N/A,#N/A,FALSE,"Actual";#N/A,#N/A,FALSE,"Normalized";#N/A,#N/A,FALSE,"Electric Actual";#N/A,#N/A,FALSE,"Electric Normalized"}</definedName>
    <definedName name="standard1" hidden="1">{"YTD-Total",#N/A,FALSE,"Provision"}</definedName>
    <definedName name="standard1stub" hidden="1">{"YTD-Total",#N/A,FALSE,"Provision"}</definedName>
    <definedName name="TC_BAG" hidden="1">#REF!</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{#N/A,#N/A,FALSE,"Summary 1";#N/A,#N/A,FALSE,"Domestic";#N/A,#N/A,FALSE,"Australia";#N/A,#N/A,FALSE,"Other"}</definedName>
    <definedName name="wrn.all._.pages.1" hidden="1">{#N/A,#N/A,FALSE,"Summary 1";#N/A,#N/A,FALSE,"Domestic";#N/A,#N/A,FALSE,"Australia";#N/A,#N/A,FALSE,"Other"}</definedName>
    <definedName name="wrn.All._.pages.stub" hidden="1">{#N/A,#N/A,FALSE,"Summary 1";#N/A,#N/A,FALSE,"Domestic";#N/A,#N/A,FALSE,"Australia";#N/A,#N/A,FALSE,"Other"}</definedName>
    <definedName name="wrn.all.1" hidden="1">{#N/A,#N/A,FALSE,"Summary EPS";#N/A,#N/A,FALSE,"1st Qtr Electric";#N/A,#N/A,FALSE,"1st Qtr Australia";#N/A,#N/A,FALSE,"1st Qtr Telecom";#N/A,#N/A,FALSE,"1st QTR Other"}</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Exec._.Summary.1"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report.1"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life.1"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ges.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1"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hidden="1">{#N/A,#N/A,FALSE,"Consltd-For contngcy"}</definedName>
    <definedName name="wrn.Summary._.View.stub" hidden="1">{#N/A,#N/A,FALSE,"Consltd-For contngcy"}</definedName>
    <definedName name="wrn.Summary.1" hidden="1">{#N/A,#N/A,FALSE,"Sum Qtr";#N/A,#N/A,FALSE,"Oper Sum";#N/A,#N/A,FALSE,"Land Sales";#N/A,#N/A,FALSE,"Finance";#N/A,#N/A,FALSE,"Oper Ass"}</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x" hidden="1">{"YTD-Utility",#N/A,FALSE,"Prov Utility"}</definedName>
    <definedName name="y" hidden="1">#REF!</definedName>
    <definedName name="Z" hidden="1">#REF!</definedName>
    <definedName name="Z_01844156_6462_4A28_9785_1A86F4D0C834_.wvu.PrintTitles" hidden="1">#REF!</definedName>
    <definedName name="Z_0812E158_60AF_4748_9D60_BA152A363DB4_.wvu.FilterData" hidden="1">#REF!</definedName>
    <definedName name="Z_1391A18D_EA4F_4636_B998_2633FD3B2094_.wvu.Cols" hidden="1">#REF!</definedName>
    <definedName name="Z_1391A18D_EA4F_4636_B998_2633FD3B2094_.wvu.PrintTitles" hidden="1">#REF!</definedName>
    <definedName name="Z_16D5E97F_8C9B_487E_BF16_975792C15482_.wvu.FilterData" hidden="1">#REF!</definedName>
    <definedName name="Z_19CC6C2C_A028_4AC4_AE84_DBD820044B98_.wvu.FilterData" hidden="1">#REF!</definedName>
    <definedName name="Z_1ADFA915_E517_44CA_AE12_B3FCA710D98D_.wvu.FilterData" hidden="1">#REF!</definedName>
    <definedName name="Z_233462A6_B1D7_4155_85D9_7E2A95D78004_.wvu.FilterData" hidden="1">#REF!</definedName>
    <definedName name="Z_233462A6_B1D7_4155_85D9_7E2A95D78004_.wvu.PrintArea" hidden="1">#REF!</definedName>
    <definedName name="Z_4F0AB477_042A_4B6F_AB97_4706B152AB31_.wvu.FilterData" hidden="1">#REF!</definedName>
    <definedName name="Z_598DCEB6_772F_4B9C_903A_2EDBEEB33CF4_.wvu.FilterData" hidden="1">#REF!</definedName>
    <definedName name="Z_5E979AE2_0492_4168_B562_C1FAA5DFFE07_.wvu.FilterData" hidden="1">#REF!</definedName>
    <definedName name="Z_5FB4782B_7B0D_4E01_AC8B_69DBE0A52BEC_.wvu.FilterData" hidden="1">#REF!</definedName>
    <definedName name="Z_6D0E5842_E50D_423C_AB06_3367F9C4A2D8_.wvu.PrintArea" hidden="1">#REF!</definedName>
    <definedName name="Z_6D0E5842_E50D_423C_AB06_3367F9C4A2D8_.wvu.PrintTitles" hidden="1">#REF!</definedName>
    <definedName name="Z_8134085D_C2A5_4927_AA1A_7FC7CF5BC66B_.wvu.FilterData" hidden="1">#REF!</definedName>
    <definedName name="Z_8D231058_2525_481C_9D5C_44C05AC41C4A_.wvu.FilterData" hidden="1">#REF!</definedName>
    <definedName name="Z_933CED9D_0EC4_445D_8384_0CF8DA995EDF_.wvu.FilterData" hidden="1">#REF!</definedName>
    <definedName name="Z_A521AD5C_6A6C_48B7_95FC_73371C2B1D6C_.wvu.FilterData" hidden="1">#REF!</definedName>
    <definedName name="Z_AACC722C_7223_4A60_9EDA_0E100C6000E7_.wvu.PrintArea" hidden="1">#REF!</definedName>
    <definedName name="Z_AACC722C_7223_4A60_9EDA_0E100C6000E7_.wvu.PrintTitles" hidden="1">#REF!</definedName>
    <definedName name="Z_B5949F76_D4A6_408D_B4D9_E074BEB7FBBC_.wvu.FilterData" hidden="1">#REF!</definedName>
    <definedName name="Z_BF75FF89_03D8_4DB8_AE0E_0E2B86BFB998_.wvu.PrintTitles" hidden="1">#REF!</definedName>
    <definedName name="Z_BF75FF89_03D8_4DB8_AE0E_0E2B86BFB998_.wvu.Rows" hidden="1">'[8]Report Distribution'!#REF!</definedName>
    <definedName name="Z_C9973EFB_CE14_44BB_BC9B_98FD9E1841AA_.wvu.FilterData" hidden="1">#REF!</definedName>
    <definedName name="Z_DA1DE6F9_80DB_4FE8_B495_733E4DF8BE60_.wvu.Cols" hidden="1">#REF!</definedName>
    <definedName name="Z_DA1DE6F9_80DB_4FE8_B495_733E4DF8BE60_.wvu.PrintTitles" hidden="1">#REF!</definedName>
    <definedName name="Z_DE0117F4_0A48_47D9_9D64_C85E2A23A245_.wvu.PrintTitles" hidden="1">#REF!</definedName>
    <definedName name="Z_DE0117F4_0A48_47D9_9D64_C85E2A23A245_.wvu.Rows" hidden="1">#REF!</definedName>
    <definedName name="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9" l="1"/>
  <c r="I34" i="40" l="1"/>
  <c r="I33" i="40"/>
  <c r="I32" i="40"/>
  <c r="I31" i="40"/>
  <c r="I30" i="40"/>
  <c r="I28" i="40"/>
  <c r="I27" i="40"/>
  <c r="I26" i="40"/>
  <c r="I24" i="40"/>
  <c r="I23" i="40"/>
  <c r="I22" i="40"/>
  <c r="I20" i="40"/>
  <c r="I19" i="40"/>
  <c r="I18" i="40"/>
  <c r="I16" i="40"/>
  <c r="I15" i="40"/>
  <c r="I14" i="40"/>
  <c r="I12" i="40"/>
  <c r="I11" i="40"/>
  <c r="I10" i="40"/>
  <c r="I16" i="7"/>
  <c r="I14" i="7"/>
  <c r="I12" i="7"/>
  <c r="I11" i="7"/>
  <c r="I10" i="7"/>
  <c r="E34" i="39" l="1"/>
  <c r="F25" i="7" s="1"/>
  <c r="E47" i="39"/>
  <c r="C48" i="39"/>
  <c r="E42" i="39"/>
  <c r="F28" i="7" s="1"/>
  <c r="C36" i="39"/>
  <c r="E35" i="39"/>
  <c r="F26" i="7" s="1"/>
  <c r="F38" i="7" l="1"/>
  <c r="I38" i="7" s="1"/>
  <c r="I26" i="7"/>
  <c r="F40" i="7"/>
  <c r="I40" i="7" s="1"/>
  <c r="I28" i="7"/>
  <c r="F37" i="7"/>
  <c r="I37" i="7" s="1"/>
  <c r="I25" i="7"/>
  <c r="D18" i="39" l="1"/>
  <c r="F18" i="7" s="1"/>
  <c r="I18" i="7" s="1"/>
  <c r="D17" i="39"/>
  <c r="F17" i="7" s="1"/>
  <c r="I17" i="7" s="1"/>
  <c r="E45" i="39" l="1"/>
  <c r="F27" i="39" l="1"/>
  <c r="F55" i="39" s="1"/>
  <c r="D36" i="39" l="1"/>
  <c r="D48" i="39" l="1"/>
  <c r="E58" i="39"/>
  <c r="D13" i="39" l="1"/>
  <c r="F13" i="7" s="1"/>
  <c r="I13" i="7" s="1"/>
  <c r="D16" i="39"/>
  <c r="F16" i="7" s="1"/>
  <c r="D15" i="39"/>
  <c r="F15" i="7" s="1"/>
  <c r="I15" i="7" s="1"/>
  <c r="D11" i="39"/>
  <c r="F11" i="7" s="1"/>
  <c r="D12" i="39"/>
  <c r="F12" i="7" s="1"/>
  <c r="I19" i="7" l="1"/>
  <c r="C27" i="39"/>
  <c r="C55" i="39" s="1"/>
  <c r="E30" i="39" l="1"/>
  <c r="D14" i="39" l="1"/>
  <c r="F14" i="7" s="1"/>
  <c r="C67" i="39"/>
  <c r="E66" i="39"/>
  <c r="E59" i="39"/>
  <c r="E60" i="39"/>
  <c r="E61" i="39"/>
  <c r="F44" i="7" s="1"/>
  <c r="I44" i="7" s="1"/>
  <c r="E62" i="39"/>
  <c r="E63" i="39"/>
  <c r="E64" i="39"/>
  <c r="E65" i="39"/>
  <c r="D67" i="39" l="1"/>
  <c r="E67" i="39"/>
  <c r="E46" i="39"/>
  <c r="E44" i="39"/>
  <c r="E43" i="39"/>
  <c r="E33" i="39"/>
  <c r="F24" i="7" s="1"/>
  <c r="E31" i="39"/>
  <c r="E32" i="39"/>
  <c r="F23" i="7" s="1"/>
  <c r="E41" i="39"/>
  <c r="E40" i="39"/>
  <c r="F36" i="7" l="1"/>
  <c r="I36" i="7" s="1"/>
  <c r="I24" i="7"/>
  <c r="F35" i="7"/>
  <c r="I35" i="7" s="1"/>
  <c r="I23" i="7"/>
  <c r="E36" i="39"/>
  <c r="F27" i="7"/>
  <c r="E48" i="39"/>
  <c r="F31" i="7"/>
  <c r="F22" i="7"/>
  <c r="F30" i="7"/>
  <c r="F29" i="7"/>
  <c r="F41" i="7" l="1"/>
  <c r="I41" i="7" s="1"/>
  <c r="I29" i="7"/>
  <c r="F42" i="7"/>
  <c r="I42" i="7" s="1"/>
  <c r="I30" i="7"/>
  <c r="F34" i="7"/>
  <c r="I34" i="7" s="1"/>
  <c r="I22" i="7"/>
  <c r="F39" i="7"/>
  <c r="I39" i="7" s="1"/>
  <c r="I27" i="7"/>
  <c r="F43" i="7"/>
  <c r="I43" i="7" s="1"/>
  <c r="I31" i="7"/>
  <c r="F21" i="7"/>
  <c r="F33" i="7" l="1"/>
  <c r="I33" i="7" s="1"/>
  <c r="I21" i="7"/>
  <c r="E20" i="39" l="1"/>
  <c r="D10" i="39" l="1"/>
  <c r="F10" i="7" s="1"/>
  <c r="F19" i="7" s="1"/>
  <c r="C20" i="39" l="1"/>
  <c r="D19" i="39" l="1"/>
  <c r="D20" i="39" s="1"/>
</calcChain>
</file>

<file path=xl/sharedStrings.xml><?xml version="1.0" encoding="utf-8"?>
<sst xmlns="http://schemas.openxmlformats.org/spreadsheetml/2006/main" count="361" uniqueCount="119">
  <si>
    <t>PAGE</t>
  </si>
  <si>
    <t>TOTAL</t>
  </si>
  <si>
    <t>ACCOUNT</t>
  </si>
  <si>
    <t>Type</t>
  </si>
  <si>
    <t>COMPANY</t>
  </si>
  <si>
    <t>FACTOR</t>
  </si>
  <si>
    <t>FACTOR %</t>
  </si>
  <si>
    <t>ALLOCATED</t>
  </si>
  <si>
    <t>REF#</t>
  </si>
  <si>
    <t>Description of Adjustment:</t>
  </si>
  <si>
    <t>SG</t>
  </si>
  <si>
    <t>SO</t>
  </si>
  <si>
    <t>GPS</t>
  </si>
  <si>
    <t>SNP</t>
  </si>
  <si>
    <t>SNPD</t>
  </si>
  <si>
    <t>CIAC</t>
  </si>
  <si>
    <t>TAXDEPR</t>
  </si>
  <si>
    <t>DITBAL</t>
  </si>
  <si>
    <t>OTHER</t>
  </si>
  <si>
    <t>SCHMDEXP</t>
  </si>
  <si>
    <t>CA</t>
  </si>
  <si>
    <t>OR</t>
  </si>
  <si>
    <t>WA</t>
  </si>
  <si>
    <t>UT</t>
  </si>
  <si>
    <t>SCHMAT</t>
  </si>
  <si>
    <t>SCHMDT</t>
  </si>
  <si>
    <t>Oregon</t>
  </si>
  <si>
    <t>Washington</t>
  </si>
  <si>
    <t>California</t>
  </si>
  <si>
    <t>Utah</t>
  </si>
  <si>
    <t>Wyoming</t>
  </si>
  <si>
    <t>Idaho</t>
  </si>
  <si>
    <t>Adjustment to Tax:</t>
  </si>
  <si>
    <t>Other</t>
  </si>
  <si>
    <t>Total Company</t>
  </si>
  <si>
    <t>Repair Deduction</t>
  </si>
  <si>
    <t>Rounding</t>
  </si>
  <si>
    <t>Book Tax Difference</t>
  </si>
  <si>
    <t>STATE Allocation</t>
  </si>
  <si>
    <t>#</t>
  </si>
  <si>
    <t>Adjustment</t>
  </si>
  <si>
    <t>Adjusted Utility</t>
  </si>
  <si>
    <t>Book Depreciation</t>
  </si>
  <si>
    <t>Tax Depreciation</t>
  </si>
  <si>
    <t>Capitalization of Test Energy</t>
  </si>
  <si>
    <t>**</t>
  </si>
  <si>
    <t>AFUDC - Debt</t>
  </si>
  <si>
    <t>AFUDC - Equity</t>
  </si>
  <si>
    <t>Total</t>
  </si>
  <si>
    <t>U FERC</t>
  </si>
  <si>
    <t>FERC</t>
  </si>
  <si>
    <t>Schedule M Adjustment</t>
  </si>
  <si>
    <t>Deferred Income Tax Expense</t>
  </si>
  <si>
    <t>Ref</t>
  </si>
  <si>
    <t>Capitalized Labor &amp; Benefits Costs</t>
  </si>
  <si>
    <t>105.120 &amp; Other</t>
  </si>
  <si>
    <t>Book Capitalized Depreciation</t>
  </si>
  <si>
    <t>105.141 - Debt</t>
  </si>
  <si>
    <t>105.141 - Equity</t>
  </si>
  <si>
    <t>Avoided Costs</t>
  </si>
  <si>
    <t>Basis Adj 105.142</t>
  </si>
  <si>
    <t>Tax Gain / (Loss) on Prop. Disposition</t>
  </si>
  <si>
    <t>Description - ADIT</t>
  </si>
  <si>
    <t>Description - Schedule M Items</t>
  </si>
  <si>
    <t>Schedule M Additions:</t>
  </si>
  <si>
    <t>Schedule M Deductions:</t>
  </si>
  <si>
    <t>Description - Deferred Income Tax Expense</t>
  </si>
  <si>
    <t>Wyoming - P</t>
  </si>
  <si>
    <t>Wyoming - U</t>
  </si>
  <si>
    <t>Flow-through:</t>
  </si>
  <si>
    <t>Per Tax Model</t>
  </si>
  <si>
    <t>Per PowerTax</t>
  </si>
  <si>
    <t>Removal Costs</t>
  </si>
  <si>
    <t>Base Period*</t>
  </si>
  <si>
    <t>Accumulated Deferred Income Taxes (CA)</t>
  </si>
  <si>
    <t>Accumulated Deferred Income Taxes (IDU)</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</si>
  <si>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</si>
  <si>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</si>
  <si>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</si>
  <si>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</si>
  <si>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</si>
  <si>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</si>
  <si>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</si>
  <si>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Total Schedule M Additions</t>
  </si>
  <si>
    <t>Total Schedule M Deductions</t>
  </si>
  <si>
    <t>ADIT Balance</t>
  </si>
  <si>
    <t>Book Gain/Loss on Prop. Disposition</t>
  </si>
  <si>
    <t>Reimbursements</t>
  </si>
  <si>
    <t>Incremental</t>
  </si>
  <si>
    <t>WIJAM</t>
  </si>
  <si>
    <t>PacifiCorp</t>
  </si>
  <si>
    <t>15.4.1</t>
  </si>
  <si>
    <t>December 2024</t>
  </si>
  <si>
    <t>CAGW</t>
  </si>
  <si>
    <t>CAGE</t>
  </si>
  <si>
    <t>Ref. 15.4</t>
  </si>
  <si>
    <t>December 2025</t>
  </si>
  <si>
    <t>WIJAM Book Depreciation - 2025</t>
  </si>
  <si>
    <t>WIJAM Tax Depreciation - 2025</t>
  </si>
  <si>
    <t>WIJAM ADIT - 2025</t>
  </si>
  <si>
    <t>Washington 2023 General Rate Case</t>
  </si>
  <si>
    <t>WASHINGTON</t>
  </si>
  <si>
    <t>Situs</t>
  </si>
  <si>
    <t>PowerTax ADIT Balance Adjustment - Year 2</t>
  </si>
  <si>
    <t>PRO</t>
  </si>
  <si>
    <t xml:space="preserve"> </t>
  </si>
  <si>
    <t xml:space="preserve">PAGE </t>
  </si>
  <si>
    <t>15.4.2</t>
  </si>
  <si>
    <t xml:space="preserve">This adjustment reflects the accumulated deferred income tax balances for property on a jurisdictional basis as maintained in the PowerTax System for the 12 months ending December 31, 2025, and updates the related tax depreciation and book depreciation schedule m items and associated deferred income tax expense for the 12 months ending December 31, 2025.   This adjustment also includes the calendar year 2025 tax impacts of adjustments for the Labor Day Fire Restoration Capital Removal and WIJAM Transmission reallocation.
 </t>
  </si>
  <si>
    <t>(cont.) PowerTax ADIT Balance Adjustment - Year 2</t>
  </si>
  <si>
    <t>WY-ALL</t>
  </si>
  <si>
    <t>ID</t>
  </si>
  <si>
    <t>Remove Wildfire Res. - Tax Depr. 2025</t>
  </si>
  <si>
    <t>Remove Wildfire Res. - DIT Exp 2025</t>
  </si>
  <si>
    <t>Remove Wildfire Res. - ADIT 2025</t>
  </si>
  <si>
    <t>Deferred Income Tax Expense - Flowthru</t>
  </si>
  <si>
    <t>WIJAM DIT Expense - 41110 - 2025</t>
  </si>
  <si>
    <t>WIJAM DIT Expense - 41010 - 2025</t>
  </si>
  <si>
    <t>Remove Wildfire Res. - Bk Depr.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</si>
</sst>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_);\(0.000\)"/>
    <numFmt numFmtId="167" formatCode="0.0"/>
    <numFmt numFmtId="168" formatCode="###,000"/>
    <numFmt numFmtId="169" formatCode="_-* #,##0\ &quot;F&quot;_-;\-* #,##0\ &quot;F&quot;_-;_-* &quot;-&quot;\ &quot;F&quot;_-;_-@_-"/>
    <numFmt numFmtId="170" formatCode="_(* #,##0.00_);[Red]_(* \(#,##0.00\);_(* &quot;-&quot;??_);_(@_)"/>
    <numFmt numFmtId="171" formatCode="&quot;$&quot;###0;[Red]\(&quot;$&quot;###0\)"/>
    <numFmt numFmtId="172" formatCode="&quot;$&quot;#,##0\ ;\(&quot;$&quot;#,##0\)"/>
    <numFmt numFmtId="173" formatCode="########\-###\-###"/>
    <numFmt numFmtId="174" formatCode="#,##0.000;[Red]\-#,##0.000"/>
    <numFmt numFmtId="175" formatCode="#,##0.0_);\(#,##0.0\);\-\ ;"/>
    <numFmt numFmtId="176" formatCode="#,##0.0000"/>
    <numFmt numFmtId="177" formatCode="mmm\ dd\,\ yyyy"/>
    <numFmt numFmtId="178" formatCode="General_)"/>
    <numFmt numFmtId="179" formatCode="0.000"/>
    <numFmt numFmtId="180" formatCode="0.000%"/>
  </numFmts>
  <fonts count="75">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color indexed="8"/>
      <name val="Arial"/>
      <family val="2"/>
    </font>
    <font>
      <sz val="10"/>
      <name val="Arial"/>
      <family val="2"/>
    </font>
    <font>
      <b/>
      <sz val="10"/>
      <name val="Arial"/>
      <family val="2"/>
    </font>
    <font>
      <u/>
      <sz val="10"/>
      <name val="Arial"/>
      <family val="2"/>
    </font>
    <font>
      <sz val="10"/>
      <color theme="1"/>
      <name val="Arial"/>
      <family val="2"/>
    </font>
    <font>
      <b/>
      <sz val="10"/>
      <color theme="1"/>
      <name val="Arial"/>
      <family val="2"/>
    </font>
    <font>
      <sz val="10"/>
      <name val="Arial"/>
      <family val="2"/>
    </font>
    <font>
      <b/>
      <sz val="12"/>
      <name val="Arial"/>
      <family val="2"/>
    </font>
    <font>
      <sz val="7"/>
      <name val="Arial"/>
      <family val="2"/>
    </font>
    <font>
      <sz val="10"/>
      <name val="Arial"/>
      <family val="2"/>
    </font>
    <font>
      <sz val="12"/>
      <name val="Arial"/>
      <family val="2"/>
    </font>
    <font>
      <sz val="8"/>
      <name val="Arial"/>
      <family val="2"/>
    </font>
    <font>
      <b/>
      <sz val="8"/>
      <name val="Arial"/>
      <family val="2"/>
    </font>
    <font>
      <sz val="8"/>
      <color indexed="12"/>
      <name val="Arial"/>
      <family val="2"/>
    </font>
    <font>
      <sz val="10"/>
      <color indexed="10"/>
      <name val="Arial"/>
      <family val="2"/>
    </font>
    <font>
      <b/>
      <sz val="10"/>
      <color indexed="8"/>
      <name val="Arial"/>
      <family val="2"/>
    </font>
    <font>
      <b/>
      <sz val="18"/>
      <name val="Arial"/>
      <family val="2"/>
    </font>
    <font>
      <b/>
      <sz val="14"/>
      <name val="Arial"/>
      <family val="2"/>
    </font>
    <font>
      <b/>
      <sz val="10"/>
      <color indexed="63"/>
      <name val="Arial"/>
      <family val="2"/>
    </font>
    <font>
      <sz val="8"/>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0"/>
      <color indexed="24"/>
      <name val="Courier New"/>
      <family val="3"/>
    </font>
    <font>
      <sz val="10"/>
      <name val="Helv"/>
    </font>
    <font>
      <sz val="10"/>
      <name val="MS Sans Serif"/>
      <family val="2"/>
    </font>
    <font>
      <sz val="8"/>
      <name val="Helv"/>
    </font>
    <font>
      <i/>
      <sz val="11"/>
      <color indexed="23"/>
      <name val="Calibri"/>
      <family val="2"/>
    </font>
    <font>
      <sz val="11"/>
      <color indexed="17"/>
      <name val="Calibri"/>
      <family val="2"/>
    </font>
    <font>
      <b/>
      <sz val="16"/>
      <name val="Times New Roman"/>
      <family val="1"/>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sz val="11"/>
      <color indexed="60"/>
      <name val="Calibri"/>
      <family val="2"/>
    </font>
    <font>
      <sz val="11"/>
      <color indexed="8"/>
      <name val="TimesNewRomanPS"/>
    </font>
    <font>
      <sz val="11"/>
      <name val="TimesNewRomanPS"/>
    </font>
    <font>
      <b/>
      <sz val="11"/>
      <color indexed="63"/>
      <name val="Calibri"/>
      <family val="2"/>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2"/>
      <name val="Arial MT"/>
    </font>
    <font>
      <b/>
      <sz val="18"/>
      <color indexed="56"/>
      <name val="Cambria"/>
      <family val="2"/>
    </font>
    <font>
      <sz val="10"/>
      <name val="LinePrinter"/>
    </font>
    <font>
      <sz val="11"/>
      <color indexed="10"/>
      <name val="Calibri"/>
      <family val="2"/>
    </font>
    <font>
      <sz val="10"/>
      <color rgb="FF9C0006"/>
      <name val="Arial"/>
      <family val="2"/>
    </font>
    <font>
      <u/>
      <sz val="10"/>
      <color theme="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1"/>
      <color indexed="8"/>
      <name val="Calibri"/>
      <family val="2"/>
      <scheme val="minor"/>
    </font>
    <font>
      <sz val="11"/>
      <color theme="1"/>
      <name val="Arial"/>
      <family val="2"/>
    </font>
    <font>
      <u/>
      <sz val="11"/>
      <color theme="10"/>
      <name val="Calibri"/>
      <family val="2"/>
      <scheme val="minor"/>
    </font>
  </fonts>
  <fills count="62">
    <fill>
      <patternFill patternType="none"/>
    </fill>
    <fill>
      <patternFill patternType="gray125"/>
    </fill>
    <fill>
      <patternFill patternType="solid">
        <fgColor rgb="FFFFC7CE"/>
      </patternFill>
    </fill>
    <fill>
      <patternFill patternType="solid">
        <fgColor rgb="FFFFFFCC"/>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62"/>
        <bgColor indexed="64"/>
      </patternFill>
    </fill>
    <fill>
      <patternFill patternType="solid">
        <fgColor indexed="14"/>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4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thin">
        <color indexed="64"/>
      </top>
      <bottom style="thick">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365">
    <xf numFmtId="0" fontId="0" fillId="0" borderId="0"/>
    <xf numFmtId="43" fontId="4" fillId="0" borderId="0" applyFont="0" applyFill="0" applyBorder="0" applyAlignment="0" applyProtection="0"/>
    <xf numFmtId="9" fontId="4" fillId="0" borderId="0" applyFont="0" applyFill="0" applyBorder="0" applyAlignment="0" applyProtection="0"/>
    <xf numFmtId="4" fontId="5" fillId="0" borderId="11" applyNumberFormat="0" applyProtection="0">
      <alignment horizontal="left" vertical="center" indent="1"/>
    </xf>
    <xf numFmtId="4" fontId="5" fillId="0" borderId="11" applyNumberFormat="0" applyProtection="0">
      <alignment horizontal="right" vertical="center"/>
    </xf>
    <xf numFmtId="0" fontId="3" fillId="0" borderId="0"/>
    <xf numFmtId="0" fontId="6" fillId="0" borderId="0"/>
    <xf numFmtId="0" fontId="6" fillId="0" borderId="0"/>
    <xf numFmtId="0" fontId="6" fillId="0" borderId="0"/>
    <xf numFmtId="0" fontId="6" fillId="0" borderId="0"/>
    <xf numFmtId="0" fontId="11" fillId="0" borderId="0"/>
    <xf numFmtId="0" fontId="14" fillId="0" borderId="0"/>
    <xf numFmtId="0" fontId="25" fillId="5"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4" borderId="0" applyNumberFormat="0" applyBorder="0" applyAlignment="0" applyProtection="0"/>
    <xf numFmtId="0" fontId="25" fillId="13" borderId="0" applyNumberFormat="0" applyBorder="0" applyAlignment="0" applyProtection="0"/>
    <xf numFmtId="0" fontId="25" fillId="6"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24" borderId="0" applyNumberFormat="0" applyBorder="0" applyAlignment="0" applyProtection="0"/>
    <xf numFmtId="0" fontId="58" fillId="2" borderId="0" applyNumberFormat="0" applyBorder="0" applyAlignment="0" applyProtection="0"/>
    <xf numFmtId="0" fontId="27" fillId="7" borderId="0" applyNumberFormat="0" applyBorder="0" applyAlignment="0" applyProtection="0"/>
    <xf numFmtId="0" fontId="28" fillId="12" borderId="22" applyNumberFormat="0" applyAlignment="0" applyProtection="0"/>
    <xf numFmtId="0" fontId="29" fillId="25" borderId="23" applyNumberFormat="0" applyAlignment="0" applyProtection="0"/>
    <xf numFmtId="0" fontId="30" fillId="0" borderId="0"/>
    <xf numFmtId="43" fontId="6" fillId="0" borderId="0" applyFont="0" applyFill="0" applyBorder="0" applyAlignment="0" applyProtection="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69" fontId="6" fillId="0" borderId="0"/>
    <xf numFmtId="1" fontId="3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32" fillId="0" borderId="0" applyFont="0" applyFill="0" applyBorder="0" applyAlignment="0" applyProtection="0"/>
    <xf numFmtId="0" fontId="33" fillId="0" borderId="0"/>
    <xf numFmtId="0" fontId="33" fillId="0" borderId="0"/>
    <xf numFmtId="3" fontId="32" fillId="0" borderId="0" applyFont="0" applyFill="0" applyBorder="0" applyAlignment="0" applyProtection="0"/>
    <xf numFmtId="0" fontId="33"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171" fontId="35" fillId="0" borderId="0" applyFont="0" applyFill="0" applyBorder="0" applyProtection="0">
      <alignment horizontal="right"/>
    </xf>
    <xf numFmtId="5" fontId="33" fillId="0" borderId="0"/>
    <xf numFmtId="172" fontId="32" fillId="0" borderId="0" applyFont="0" applyFill="0" applyBorder="0" applyAlignment="0" applyProtection="0"/>
    <xf numFmtId="0" fontId="32" fillId="0" borderId="0" applyFont="0" applyFill="0" applyBorder="0" applyAlignment="0" applyProtection="0"/>
    <xf numFmtId="0" fontId="33" fillId="0" borderId="0"/>
    <xf numFmtId="0" fontId="32" fillId="0" borderId="0" applyFont="0" applyFill="0" applyBorder="0" applyAlignment="0" applyProtection="0"/>
    <xf numFmtId="0" fontId="36" fillId="0" borderId="0" applyNumberFormat="0" applyFill="0" applyBorder="0" applyAlignment="0" applyProtection="0"/>
    <xf numFmtId="2" fontId="32" fillId="0" borderId="0" applyFont="0" applyFill="0" applyBorder="0" applyAlignment="0" applyProtection="0"/>
    <xf numFmtId="0" fontId="13" fillId="0" borderId="0" applyFont="0" applyFill="0" applyBorder="0" applyAlignment="0" applyProtection="0">
      <alignment horizontal="left"/>
    </xf>
    <xf numFmtId="0" fontId="37" fillId="9" borderId="0" applyNumberFormat="0" applyBorder="0" applyAlignment="0" applyProtection="0"/>
    <xf numFmtId="38" fontId="16" fillId="26" borderId="0" applyNumberFormat="0" applyBorder="0" applyAlignment="0" applyProtection="0"/>
    <xf numFmtId="0" fontId="38" fillId="0" borderId="0"/>
    <xf numFmtId="0" fontId="12" fillId="0" borderId="24" applyNumberFormat="0" applyAlignment="0" applyProtection="0">
      <alignment horizontal="left" vertical="center"/>
    </xf>
    <xf numFmtId="0" fontId="12" fillId="0" borderId="1">
      <alignment horizontal="left" vertical="center"/>
    </xf>
    <xf numFmtId="0" fontId="39" fillId="0" borderId="0" applyNumberFormat="0" applyFill="0" applyBorder="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0" applyNumberFormat="0" applyFill="0" applyBorder="0" applyAlignment="0" applyProtection="0"/>
    <xf numFmtId="0" fontId="59" fillId="0" borderId="0" applyNumberFormat="0" applyFill="0" applyBorder="0" applyAlignment="0" applyProtection="0"/>
    <xf numFmtId="10" fontId="16" fillId="27" borderId="14" applyNumberFormat="0" applyBorder="0" applyAlignment="0" applyProtection="0"/>
    <xf numFmtId="0" fontId="42" fillId="0" borderId="0" applyNumberFormat="0" applyFill="0" applyBorder="0" applyAlignment="0">
      <protection locked="0"/>
    </xf>
    <xf numFmtId="0" fontId="42" fillId="0" borderId="0" applyNumberFormat="0" applyFill="0" applyBorder="0" applyAlignment="0">
      <protection locked="0"/>
    </xf>
    <xf numFmtId="0" fontId="43" fillId="0" borderId="26" applyNumberFormat="0" applyFill="0" applyAlignment="0" applyProtection="0"/>
    <xf numFmtId="173" fontId="6" fillId="0" borderId="0"/>
    <xf numFmtId="167" fontId="17" fillId="0" borderId="0" applyNumberFormat="0" applyFill="0" applyBorder="0" applyAlignment="0" applyProtection="0"/>
    <xf numFmtId="0" fontId="44" fillId="14" borderId="0" applyNumberFormat="0" applyBorder="0" applyAlignment="0" applyProtection="0"/>
    <xf numFmtId="37" fontId="45" fillId="0" borderId="0" applyNumberFormat="0" applyFill="0" applyBorder="0"/>
    <xf numFmtId="37" fontId="45" fillId="0" borderId="0" applyNumberFormat="0" applyFill="0" applyBorder="0"/>
    <xf numFmtId="0" fontId="16" fillId="0" borderId="27" applyNumberFormat="0" applyBorder="0" applyAlignment="0"/>
    <xf numFmtId="174" fontId="6"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46" fillId="0" borderId="0"/>
    <xf numFmtId="0" fontId="6" fillId="0" borderId="0"/>
    <xf numFmtId="0" fontId="2" fillId="0" borderId="0"/>
    <xf numFmtId="0" fontId="4"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6" fillId="0" borderId="0"/>
    <xf numFmtId="41" fontId="6" fillId="0" borderId="0"/>
    <xf numFmtId="0" fontId="2" fillId="0" borderId="0"/>
    <xf numFmtId="41"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6" fillId="0" borderId="0"/>
    <xf numFmtId="0" fontId="34" fillId="0" borderId="0"/>
    <xf numFmtId="0" fontId="6" fillId="0" borderId="0"/>
    <xf numFmtId="0" fontId="4" fillId="0" borderId="0"/>
    <xf numFmtId="0" fontId="2" fillId="0" borderId="0"/>
    <xf numFmtId="37" fontId="33" fillId="0" borderId="0"/>
    <xf numFmtId="0" fontId="6" fillId="8" borderId="28" applyNumberFormat="0" applyFont="0" applyAlignment="0" applyProtection="0"/>
    <xf numFmtId="0" fontId="6" fillId="8" borderId="28"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0" fontId="2" fillId="3" borderId="21" applyNumberFormat="0" applyFont="0" applyAlignment="0" applyProtection="0"/>
    <xf numFmtId="175" fontId="4" fillId="0" borderId="0" applyFont="0" applyFill="0" applyBorder="0" applyProtection="0"/>
    <xf numFmtId="0" fontId="47" fillId="12" borderId="29" applyNumberFormat="0" applyAlignment="0" applyProtection="0"/>
    <xf numFmtId="12" fontId="12" fillId="28" borderId="8">
      <alignment horizontal="left"/>
    </xf>
    <xf numFmtId="0" fontId="33" fillId="0" borderId="0"/>
    <xf numFmtId="0" fontId="33" fillId="0" borderId="0"/>
    <xf numFmtId="9" fontId="6" fillId="0" borderId="0" applyFont="0" applyFill="0" applyBorder="0" applyAlignment="0" applyProtection="0"/>
    <xf numFmtId="10" fontId="6"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48" fillId="0" borderId="0"/>
    <xf numFmtId="4" fontId="20" fillId="14" borderId="11" applyNumberFormat="0" applyProtection="0">
      <alignment vertical="center"/>
    </xf>
    <xf numFmtId="4" fontId="49" fillId="29" borderId="11" applyNumberFormat="0" applyProtection="0">
      <alignment vertical="center"/>
    </xf>
    <xf numFmtId="4" fontId="20" fillId="29" borderId="11" applyNumberFormat="0" applyProtection="0">
      <alignment vertical="center"/>
    </xf>
    <xf numFmtId="0" fontId="20" fillId="29" borderId="11" applyNumberFormat="0" applyProtection="0">
      <alignment horizontal="left" vertical="top" indent="1"/>
    </xf>
    <xf numFmtId="4" fontId="20" fillId="30" borderId="0" applyNumberFormat="0" applyProtection="0">
      <alignment horizontal="left" vertical="center" indent="1"/>
    </xf>
    <xf numFmtId="4" fontId="20" fillId="30" borderId="11" applyNumberFormat="0" applyProtection="0"/>
    <xf numFmtId="4" fontId="20" fillId="30" borderId="17" applyNumberFormat="0" applyProtection="0">
      <alignment vertical="center"/>
    </xf>
    <xf numFmtId="4" fontId="5" fillId="7" borderId="11" applyNumberFormat="0" applyProtection="0">
      <alignment horizontal="right" vertical="center"/>
    </xf>
    <xf numFmtId="4" fontId="5" fillId="6" borderId="11" applyNumberFormat="0" applyProtection="0">
      <alignment horizontal="right" vertical="center"/>
    </xf>
    <xf numFmtId="4" fontId="5" fillId="22" borderId="11" applyNumberFormat="0" applyProtection="0">
      <alignment horizontal="right" vertical="center"/>
    </xf>
    <xf numFmtId="4" fontId="5" fillId="16" borderId="11" applyNumberFormat="0" applyProtection="0">
      <alignment horizontal="right" vertical="center"/>
    </xf>
    <xf numFmtId="4" fontId="5" fillId="20" borderId="11" applyNumberFormat="0" applyProtection="0">
      <alignment horizontal="right" vertical="center"/>
    </xf>
    <xf numFmtId="4" fontId="5" fillId="24" borderId="11" applyNumberFormat="0" applyProtection="0">
      <alignment horizontal="right" vertical="center"/>
    </xf>
    <xf numFmtId="4" fontId="5" fillId="23" borderId="11" applyNumberFormat="0" applyProtection="0">
      <alignment horizontal="right" vertical="center"/>
    </xf>
    <xf numFmtId="4" fontId="5" fillId="31" borderId="11" applyNumberFormat="0" applyProtection="0">
      <alignment horizontal="right" vertical="center"/>
    </xf>
    <xf numFmtId="4" fontId="5" fillId="15" borderId="11" applyNumberFormat="0" applyProtection="0">
      <alignment horizontal="right" vertical="center"/>
    </xf>
    <xf numFmtId="4" fontId="20" fillId="32" borderId="30" applyNumberFormat="0" applyProtection="0">
      <alignment horizontal="left" vertical="center" indent="1"/>
    </xf>
    <xf numFmtId="4" fontId="5" fillId="33" borderId="0" applyNumberFormat="0" applyProtection="0">
      <alignment horizontal="left" vertical="center" indent="1"/>
    </xf>
    <xf numFmtId="4" fontId="5" fillId="33" borderId="0" applyNumberFormat="0" applyProtection="0">
      <alignment horizontal="left" indent="1"/>
    </xf>
    <xf numFmtId="4" fontId="50" fillId="34" borderId="0" applyNumberFormat="0" applyProtection="0">
      <alignment horizontal="left" vertical="center" indent="1"/>
    </xf>
    <xf numFmtId="4" fontId="5" fillId="35" borderId="11" applyNumberFormat="0" applyProtection="0">
      <alignment horizontal="right" vertical="center"/>
    </xf>
    <xf numFmtId="4" fontId="24" fillId="0" borderId="0" applyNumberFormat="0" applyProtection="0">
      <alignment horizontal="left" vertical="center" indent="1"/>
    </xf>
    <xf numFmtId="4" fontId="51" fillId="36" borderId="0" applyNumberFormat="0" applyProtection="0">
      <alignment horizontal="left" indent="1"/>
    </xf>
    <xf numFmtId="4" fontId="52" fillId="0" borderId="0" applyNumberFormat="0" applyProtection="0">
      <alignment horizontal="left" vertical="center" indent="1"/>
    </xf>
    <xf numFmtId="4" fontId="52" fillId="37" borderId="0" applyNumberFormat="0" applyProtection="0"/>
    <xf numFmtId="0" fontId="6" fillId="34" borderId="11" applyNumberFormat="0" applyProtection="0">
      <alignment horizontal="left" vertical="center" indent="1"/>
    </xf>
    <xf numFmtId="0" fontId="6" fillId="34" borderId="11" applyNumberFormat="0" applyProtection="0">
      <alignment horizontal="left" vertical="top" indent="1"/>
    </xf>
    <xf numFmtId="0" fontId="6" fillId="30" borderId="11" applyNumberFormat="0" applyProtection="0">
      <alignment horizontal="left" vertical="center" indent="1"/>
    </xf>
    <xf numFmtId="0" fontId="6" fillId="30" borderId="11" applyNumberFormat="0" applyProtection="0">
      <alignment horizontal="left" vertical="top" indent="1"/>
    </xf>
    <xf numFmtId="0" fontId="6" fillId="38" borderId="11" applyNumberFormat="0" applyProtection="0">
      <alignment horizontal="left" vertical="center" indent="1"/>
    </xf>
    <xf numFmtId="0" fontId="6" fillId="38" borderId="11" applyNumberFormat="0" applyProtection="0">
      <alignment horizontal="left" vertical="top" indent="1"/>
    </xf>
    <xf numFmtId="0" fontId="6" fillId="39" borderId="11" applyNumberFormat="0" applyProtection="0">
      <alignment horizontal="left" vertical="center" indent="1"/>
    </xf>
    <xf numFmtId="0" fontId="6" fillId="39" borderId="11" applyNumberFormat="0" applyProtection="0">
      <alignment horizontal="left" vertical="top" indent="1"/>
    </xf>
    <xf numFmtId="4" fontId="5" fillId="27" borderId="11" applyNumberFormat="0" applyProtection="0">
      <alignment vertical="center"/>
    </xf>
    <xf numFmtId="4" fontId="53" fillId="27" borderId="11" applyNumberFormat="0" applyProtection="0">
      <alignment vertical="center"/>
    </xf>
    <xf numFmtId="4" fontId="5" fillId="27" borderId="11" applyNumberFormat="0" applyProtection="0">
      <alignment horizontal="left" vertical="center" indent="1"/>
    </xf>
    <xf numFmtId="0" fontId="5" fillId="27" borderId="11" applyNumberFormat="0" applyProtection="0">
      <alignment horizontal="left" vertical="top" indent="1"/>
    </xf>
    <xf numFmtId="4" fontId="5" fillId="40" borderId="31" applyNumberFormat="0" applyProtection="0">
      <alignment horizontal="right" vertical="center"/>
    </xf>
    <xf numFmtId="4" fontId="5" fillId="0" borderId="11" applyNumberFormat="0" applyProtection="0">
      <alignment horizontal="right" vertical="center"/>
    </xf>
    <xf numFmtId="4" fontId="53" fillId="33" borderId="11" applyNumberFormat="0" applyProtection="0">
      <alignment horizontal="right" vertical="center"/>
    </xf>
    <xf numFmtId="4" fontId="5" fillId="0" borderId="11" applyNumberFormat="0" applyProtection="0">
      <alignment horizontal="left" vertical="center" indent="1"/>
    </xf>
    <xf numFmtId="4" fontId="5" fillId="40" borderId="11" applyNumberFormat="0" applyProtection="0">
      <alignment horizontal="left" vertical="center" indent="1"/>
    </xf>
    <xf numFmtId="0" fontId="5" fillId="30" borderId="11" applyNumberFormat="0" applyProtection="0">
      <alignment horizontal="center" vertical="top"/>
    </xf>
    <xf numFmtId="0" fontId="5" fillId="30" borderId="11" applyNumberFormat="0" applyProtection="0">
      <alignment horizontal="left" vertical="top"/>
    </xf>
    <xf numFmtId="4" fontId="21" fillId="0" borderId="0" applyNumberFormat="0" applyProtection="0">
      <alignment horizontal="left" vertical="center"/>
    </xf>
    <xf numFmtId="4" fontId="22" fillId="41" borderId="0" applyNumberFormat="0" applyProtection="0">
      <alignment horizontal="left"/>
    </xf>
    <xf numFmtId="4" fontId="19" fillId="33" borderId="11" applyNumberFormat="0" applyProtection="0">
      <alignment horizontal="right" vertical="center"/>
    </xf>
    <xf numFmtId="0" fontId="60" fillId="0" borderId="38" applyNumberFormat="0" applyFont="0" applyFill="0" applyAlignment="0" applyProtection="0"/>
    <xf numFmtId="168" fontId="61" fillId="0" borderId="39" applyNumberFormat="0" applyProtection="0">
      <alignment horizontal="right" vertical="center"/>
    </xf>
    <xf numFmtId="168" fontId="62" fillId="0" borderId="40" applyNumberFormat="0" applyProtection="0">
      <alignment horizontal="right" vertical="center"/>
    </xf>
    <xf numFmtId="0" fontId="62" fillId="45" borderId="38" applyNumberFormat="0" applyAlignment="0" applyProtection="0">
      <alignment horizontal="left" vertical="center" indent="1"/>
    </xf>
    <xf numFmtId="0" fontId="63" fillId="46" borderId="40" applyNumberFormat="0" applyAlignment="0" applyProtection="0">
      <alignment horizontal="left" vertical="center" indent="1"/>
    </xf>
    <xf numFmtId="0" fontId="63" fillId="46" borderId="40" applyNumberFormat="0" applyAlignment="0" applyProtection="0">
      <alignment horizontal="left" vertical="center" indent="1"/>
    </xf>
    <xf numFmtId="0" fontId="64" fillId="0" borderId="41" applyNumberFormat="0" applyFill="0" applyBorder="0" applyAlignment="0" applyProtection="0"/>
    <xf numFmtId="0" fontId="64" fillId="46" borderId="40" applyNumberFormat="0" applyAlignment="0" applyProtection="0">
      <alignment horizontal="left" vertical="center" indent="1"/>
    </xf>
    <xf numFmtId="0" fontId="64" fillId="46" borderId="40" applyNumberFormat="0" applyAlignment="0" applyProtection="0">
      <alignment horizontal="left" vertical="center" indent="1"/>
    </xf>
    <xf numFmtId="168" fontId="65" fillId="47" borderId="39" applyNumberFormat="0" applyBorder="0" applyProtection="0">
      <alignment horizontal="right" vertical="center"/>
    </xf>
    <xf numFmtId="168" fontId="66" fillId="47" borderId="40" applyNumberFormat="0" applyBorder="0" applyProtection="0">
      <alignment horizontal="right" vertical="center"/>
    </xf>
    <xf numFmtId="0" fontId="64" fillId="48" borderId="40" applyNumberFormat="0" applyAlignment="0" applyProtection="0">
      <alignment horizontal="left" vertical="center" indent="1"/>
    </xf>
    <xf numFmtId="168" fontId="66" fillId="48" borderId="40" applyNumberFormat="0" applyProtection="0">
      <alignment horizontal="right" vertical="center"/>
    </xf>
    <xf numFmtId="0" fontId="67" fillId="0" borderId="41" applyBorder="0" applyAlignment="0" applyProtection="0"/>
    <xf numFmtId="168" fontId="68" fillId="49" borderId="42" applyNumberFormat="0" applyBorder="0" applyAlignment="0" applyProtection="0">
      <alignment horizontal="right" vertical="center" indent="1"/>
    </xf>
    <xf numFmtId="168" fontId="69" fillId="50" borderId="42" applyNumberFormat="0" applyBorder="0" applyAlignment="0" applyProtection="0">
      <alignment horizontal="right" vertical="center" indent="1"/>
    </xf>
    <xf numFmtId="168" fontId="69" fillId="51" borderId="42" applyNumberFormat="0" applyBorder="0" applyAlignment="0" applyProtection="0">
      <alignment horizontal="right" vertical="center" indent="1"/>
    </xf>
    <xf numFmtId="168" fontId="70" fillId="52" borderId="42" applyNumberFormat="0" applyBorder="0" applyAlignment="0" applyProtection="0">
      <alignment horizontal="right" vertical="center" indent="1"/>
    </xf>
    <xf numFmtId="168" fontId="70" fillId="53" borderId="42" applyNumberFormat="0" applyBorder="0" applyAlignment="0" applyProtection="0">
      <alignment horizontal="right" vertical="center" indent="1"/>
    </xf>
    <xf numFmtId="168" fontId="70" fillId="54" borderId="42" applyNumberFormat="0" applyBorder="0" applyAlignment="0" applyProtection="0">
      <alignment horizontal="right" vertical="center" indent="1"/>
    </xf>
    <xf numFmtId="168" fontId="71" fillId="55" borderId="42" applyNumberFormat="0" applyBorder="0" applyAlignment="0" applyProtection="0">
      <alignment horizontal="right" vertical="center" indent="1"/>
    </xf>
    <xf numFmtId="168" fontId="71" fillId="56" borderId="42" applyNumberFormat="0" applyBorder="0" applyAlignment="0" applyProtection="0">
      <alignment horizontal="right" vertical="center" indent="1"/>
    </xf>
    <xf numFmtId="168" fontId="71" fillId="57" borderId="42" applyNumberFormat="0" applyBorder="0" applyAlignment="0" applyProtection="0">
      <alignment horizontal="right" vertical="center" indent="1"/>
    </xf>
    <xf numFmtId="0" fontId="63" fillId="58" borderId="38" applyNumberFormat="0" applyAlignment="0" applyProtection="0">
      <alignment horizontal="left" vertical="center" indent="1"/>
    </xf>
    <xf numFmtId="0" fontId="63" fillId="59" borderId="38" applyNumberFormat="0" applyAlignment="0" applyProtection="0">
      <alignment horizontal="left" vertical="center" indent="1"/>
    </xf>
    <xf numFmtId="0" fontId="63" fillId="60" borderId="38" applyNumberFormat="0" applyAlignment="0" applyProtection="0">
      <alignment horizontal="left" vertical="center" indent="1"/>
    </xf>
    <xf numFmtId="0" fontId="63" fillId="47" borderId="38" applyNumberFormat="0" applyAlignment="0" applyProtection="0">
      <alignment horizontal="left" vertical="center" indent="1"/>
    </xf>
    <xf numFmtId="0" fontId="63" fillId="48" borderId="40" applyNumberFormat="0" applyAlignment="0" applyProtection="0">
      <alignment horizontal="left" vertical="center" indent="1"/>
    </xf>
    <xf numFmtId="168" fontId="61" fillId="47" borderId="39" applyNumberFormat="0" applyBorder="0" applyProtection="0">
      <alignment horizontal="right" vertical="center"/>
    </xf>
    <xf numFmtId="168" fontId="62" fillId="47" borderId="40" applyNumberFormat="0" applyBorder="0" applyProtection="0">
      <alignment horizontal="right" vertical="center"/>
    </xf>
    <xf numFmtId="168" fontId="61" fillId="61" borderId="38" applyNumberFormat="0" applyAlignment="0" applyProtection="0">
      <alignment horizontal="left" vertical="center" indent="1"/>
    </xf>
    <xf numFmtId="0" fontId="62" fillId="45" borderId="40" applyNumberFormat="0" applyAlignment="0" applyProtection="0">
      <alignment horizontal="left" vertical="center" indent="1"/>
    </xf>
    <xf numFmtId="0" fontId="63" fillId="48" borderId="40" applyNumberFormat="0" applyAlignment="0" applyProtection="0">
      <alignment horizontal="left" vertical="center" indent="1"/>
    </xf>
    <xf numFmtId="168" fontId="62" fillId="48" borderId="40" applyNumberFormat="0" applyProtection="0">
      <alignment horizontal="right" vertical="center"/>
    </xf>
    <xf numFmtId="37" fontId="54" fillId="42" borderId="0" applyNumberFormat="0" applyFont="0" applyBorder="0" applyAlignment="0" applyProtection="0"/>
    <xf numFmtId="176" fontId="6" fillId="0" borderId="16">
      <alignment horizontal="justify" vertical="top" wrapText="1"/>
    </xf>
    <xf numFmtId="0" fontId="6" fillId="0" borderId="0">
      <alignment horizontal="left" wrapText="1"/>
    </xf>
    <xf numFmtId="2" fontId="6" fillId="0" borderId="0" applyFill="0" applyBorder="0" applyProtection="0">
      <alignment horizontal="right"/>
    </xf>
    <xf numFmtId="14" fontId="23" fillId="43" borderId="32" applyProtection="0">
      <alignment horizontal="right"/>
    </xf>
    <xf numFmtId="0" fontId="23" fillId="0" borderId="0" applyNumberFormat="0" applyFill="0" applyBorder="0" applyProtection="0">
      <alignment horizontal="left"/>
    </xf>
    <xf numFmtId="177" fontId="6" fillId="0" borderId="0" applyFill="0" applyBorder="0" applyAlignment="0" applyProtection="0">
      <alignment wrapText="1"/>
    </xf>
    <xf numFmtId="0" fontId="7" fillId="0" borderId="0" applyNumberFormat="0" applyFill="0" applyBorder="0">
      <alignment horizontal="center" wrapText="1"/>
    </xf>
    <xf numFmtId="0" fontId="7" fillId="0" borderId="0" applyNumberFormat="0" applyFill="0" applyBorder="0">
      <alignment horizontal="center" wrapText="1"/>
    </xf>
    <xf numFmtId="0" fontId="55" fillId="0" borderId="0" applyNumberFormat="0" applyFill="0" applyBorder="0" applyAlignment="0" applyProtection="0"/>
    <xf numFmtId="0" fontId="7" fillId="0" borderId="14">
      <alignment horizontal="center" vertical="center" wrapText="1"/>
    </xf>
    <xf numFmtId="0" fontId="32" fillId="0" borderId="33" applyNumberFormat="0" applyFont="0" applyFill="0" applyAlignment="0" applyProtection="0"/>
    <xf numFmtId="0" fontId="33" fillId="0" borderId="34"/>
    <xf numFmtId="178" fontId="56" fillId="0" borderId="0">
      <alignment horizontal="left"/>
    </xf>
    <xf numFmtId="0" fontId="33" fillId="0" borderId="35"/>
    <xf numFmtId="38" fontId="5" fillId="0" borderId="36" applyFill="0" applyBorder="0" applyAlignment="0" applyProtection="0">
      <protection locked="0"/>
    </xf>
    <xf numFmtId="37" fontId="16" fillId="29" borderId="0" applyNumberFormat="0" applyBorder="0" applyAlignment="0" applyProtection="0"/>
    <xf numFmtId="37" fontId="16" fillId="0" borderId="0"/>
    <xf numFmtId="37" fontId="16" fillId="29" borderId="0" applyNumberFormat="0" applyBorder="0" applyAlignment="0" applyProtection="0"/>
    <xf numFmtId="3" fontId="18" fillId="44" borderId="37" applyProtection="0"/>
    <xf numFmtId="0" fontId="57" fillId="0" borderId="0" applyNumberForma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6" fillId="0" borderId="0" applyFont="0" applyFill="0" applyBorder="0" applyAlignment="0" applyProtection="0"/>
    <xf numFmtId="0" fontId="73" fillId="0" borderId="0"/>
    <xf numFmtId="0" fontId="73" fillId="0" borderId="0"/>
    <xf numFmtId="9" fontId="1"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74" fillId="0" borderId="0" applyNumberFormat="0" applyFill="0" applyBorder="0" applyAlignment="0" applyProtection="0"/>
    <xf numFmtId="9" fontId="1" fillId="0" borderId="0" applyFont="0" applyFill="0" applyBorder="0" applyAlignment="0" applyProtection="0"/>
  </cellStyleXfs>
  <cellXfs count="117">
    <xf numFmtId="0" fontId="0" fillId="0" borderId="0" xfId="0"/>
    <xf numFmtId="0" fontId="6" fillId="0" borderId="0" xfId="0" applyFont="1"/>
    <xf numFmtId="0" fontId="6" fillId="0" borderId="0" xfId="0" applyFont="1" applyBorder="1"/>
    <xf numFmtId="0" fontId="6" fillId="0" borderId="0" xfId="0" applyFont="1" applyFill="1" applyBorder="1"/>
    <xf numFmtId="0" fontId="7" fillId="0" borderId="0" xfId="0" applyFont="1"/>
    <xf numFmtId="0" fontId="6" fillId="0" borderId="0" xfId="0" applyFont="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xf>
    <xf numFmtId="0" fontId="6" fillId="0" borderId="0" xfId="0" applyFont="1" applyBorder="1" applyAlignment="1">
      <alignment horizontal="center"/>
    </xf>
    <xf numFmtId="41" fontId="6" fillId="0" borderId="0" xfId="1" applyNumberFormat="1" applyFont="1" applyBorder="1" applyAlignment="1">
      <alignment horizontal="center"/>
    </xf>
    <xf numFmtId="0" fontId="6" fillId="0" borderId="0" xfId="0" applyFont="1" applyAlignment="1">
      <alignment horizontal="left"/>
    </xf>
    <xf numFmtId="0" fontId="7" fillId="0" borderId="0" xfId="0" applyFont="1" applyBorder="1"/>
    <xf numFmtId="41" fontId="6" fillId="0" borderId="0" xfId="0" applyNumberFormat="1" applyFont="1" applyBorder="1" applyAlignment="1">
      <alignment horizontal="center"/>
    </xf>
    <xf numFmtId="0" fontId="6" fillId="0" borderId="2" xfId="0" applyFont="1" applyBorder="1"/>
    <xf numFmtId="0" fontId="6" fillId="0" borderId="5" xfId="0" applyFont="1" applyBorder="1"/>
    <xf numFmtId="0" fontId="6" fillId="0" borderId="0" xfId="0" quotePrefix="1" applyFont="1" applyBorder="1" applyAlignment="1">
      <alignment horizontal="left"/>
    </xf>
    <xf numFmtId="3" fontId="6" fillId="0" borderId="0" xfId="0" applyNumberFormat="1" applyFont="1" applyBorder="1" applyAlignment="1">
      <alignment horizontal="center"/>
    </xf>
    <xf numFmtId="0" fontId="6" fillId="0" borderId="7" xfId="0" applyFont="1" applyBorder="1"/>
    <xf numFmtId="0" fontId="6" fillId="0" borderId="0" xfId="0" applyFont="1" applyBorder="1" applyAlignment="1">
      <alignment horizontal="left"/>
    </xf>
    <xf numFmtId="41" fontId="6" fillId="0" borderId="0" xfId="1" applyNumberFormat="1" applyFont="1" applyFill="1" applyBorder="1" applyAlignment="1">
      <alignment horizontal="center"/>
    </xf>
    <xf numFmtId="0" fontId="7" fillId="0" borderId="0" xfId="0" applyFont="1" applyFill="1" applyBorder="1" applyAlignment="1">
      <alignment horizontal="left"/>
    </xf>
    <xf numFmtId="0" fontId="6" fillId="0" borderId="0" xfId="0" applyFont="1" applyFill="1" applyBorder="1" applyAlignment="1">
      <alignment horizontal="center"/>
    </xf>
    <xf numFmtId="165" fontId="6" fillId="0" borderId="0" xfId="2" applyNumberFormat="1" applyFont="1" applyFill="1" applyAlignment="1">
      <alignment horizontal="center"/>
    </xf>
    <xf numFmtId="0" fontId="6" fillId="0" borderId="0" xfId="0" applyFont="1" applyFill="1" applyAlignment="1">
      <alignment horizontal="left"/>
    </xf>
    <xf numFmtId="0" fontId="9" fillId="0" borderId="20" xfId="0" applyFont="1" applyFill="1" applyBorder="1" applyAlignment="1">
      <alignment horizontal="center"/>
    </xf>
    <xf numFmtId="0" fontId="6" fillId="0" borderId="20" xfId="0" applyFont="1" applyFill="1" applyBorder="1" applyAlignment="1">
      <alignment horizontal="center"/>
    </xf>
    <xf numFmtId="0" fontId="10" fillId="0" borderId="0" xfId="0" applyFont="1" applyFill="1"/>
    <xf numFmtId="37" fontId="7" fillId="0" borderId="12" xfId="6" applyNumberFormat="1" applyFont="1" applyFill="1" applyBorder="1" applyAlignment="1">
      <alignment horizontal="centerContinuous"/>
    </xf>
    <xf numFmtId="166" fontId="7" fillId="0" borderId="13" xfId="6" applyNumberFormat="1" applyFont="1" applyFill="1" applyBorder="1" applyAlignment="1">
      <alignment horizontal="center"/>
    </xf>
    <xf numFmtId="37" fontId="7" fillId="0" borderId="1" xfId="6" applyNumberFormat="1" applyFont="1" applyFill="1" applyBorder="1" applyAlignment="1">
      <alignment horizontal="centerContinuous"/>
    </xf>
    <xf numFmtId="37" fontId="7" fillId="0" borderId="13" xfId="6" applyNumberFormat="1" applyFont="1" applyFill="1" applyBorder="1" applyAlignment="1">
      <alignment horizontal="centerContinuous"/>
    </xf>
    <xf numFmtId="37" fontId="7" fillId="0" borderId="14" xfId="6" applyNumberFormat="1" applyFont="1" applyFill="1" applyBorder="1" applyAlignment="1">
      <alignment horizontal="center"/>
    </xf>
    <xf numFmtId="166" fontId="7" fillId="0" borderId="14" xfId="6" applyNumberFormat="1" applyFont="1" applyFill="1" applyBorder="1" applyAlignment="1">
      <alignment horizontal="center"/>
    </xf>
    <xf numFmtId="37" fontId="7" fillId="0" borderId="14" xfId="8" applyNumberFormat="1" applyFont="1" applyFill="1" applyBorder="1" applyAlignment="1">
      <alignment horizontal="center"/>
    </xf>
    <xf numFmtId="37" fontId="7" fillId="0" borderId="14" xfId="9" applyNumberFormat="1" applyFont="1" applyFill="1" applyBorder="1" applyAlignment="1">
      <alignment horizontal="center"/>
    </xf>
    <xf numFmtId="166" fontId="9" fillId="0" borderId="20" xfId="0" applyNumberFormat="1" applyFont="1" applyFill="1" applyBorder="1" applyAlignment="1">
      <alignment horizontal="center"/>
    </xf>
    <xf numFmtId="37" fontId="6" fillId="0" borderId="20" xfId="0" applyNumberFormat="1" applyFont="1" applyFill="1" applyBorder="1"/>
    <xf numFmtId="0" fontId="6" fillId="0" borderId="20" xfId="0" applyFont="1" applyFill="1" applyBorder="1"/>
    <xf numFmtId="0" fontId="7" fillId="0" borderId="1" xfId="0" applyFont="1" applyFill="1" applyBorder="1"/>
    <xf numFmtId="166" fontId="7" fillId="0" borderId="1" xfId="0" applyNumberFormat="1" applyFont="1" applyFill="1" applyBorder="1" applyAlignment="1">
      <alignment horizontal="center"/>
    </xf>
    <xf numFmtId="37" fontId="7" fillId="0" borderId="14" xfId="0" applyNumberFormat="1" applyFont="1" applyFill="1" applyBorder="1"/>
    <xf numFmtId="0" fontId="7" fillId="0" borderId="0" xfId="0" applyFont="1" applyFill="1" applyBorder="1"/>
    <xf numFmtId="0" fontId="7" fillId="0" borderId="14" xfId="0" applyFont="1" applyFill="1" applyBorder="1" applyAlignment="1">
      <alignment horizontal="center"/>
    </xf>
    <xf numFmtId="0" fontId="7" fillId="0" borderId="0" xfId="0" applyFont="1" applyFill="1"/>
    <xf numFmtId="0" fontId="6" fillId="0" borderId="0" xfId="0" applyFont="1" applyFill="1"/>
    <xf numFmtId="0" fontId="6" fillId="0" borderId="0" xfId="0" applyFont="1" applyFill="1" applyAlignment="1">
      <alignment horizontal="center"/>
    </xf>
    <xf numFmtId="0" fontId="8" fillId="0" borderId="0" xfId="0" applyFont="1" applyFill="1" applyAlignment="1">
      <alignment horizontal="center"/>
    </xf>
    <xf numFmtId="164" fontId="6" fillId="0" borderId="0" xfId="1" applyNumberFormat="1" applyFont="1" applyFill="1" applyBorder="1" applyAlignment="1">
      <alignment horizontal="center"/>
    </xf>
    <xf numFmtId="41" fontId="6" fillId="0" borderId="0" xfId="1" applyNumberFormat="1" applyFont="1" applyFill="1" applyAlignment="1">
      <alignment horizontal="center"/>
    </xf>
    <xf numFmtId="0" fontId="10" fillId="0" borderId="14" xfId="0" applyFont="1" applyFill="1" applyBorder="1" applyAlignment="1">
      <alignment horizontal="centerContinuous"/>
    </xf>
    <xf numFmtId="0" fontId="6" fillId="0" borderId="0" xfId="0" applyFont="1" applyFill="1" applyAlignment="1">
      <alignment horizontal="right"/>
    </xf>
    <xf numFmtId="37" fontId="7" fillId="0" borderId="0" xfId="0" applyNumberFormat="1" applyFont="1" applyFill="1" applyBorder="1" applyAlignment="1">
      <alignment horizontal="center"/>
    </xf>
    <xf numFmtId="0" fontId="7" fillId="0" borderId="0" xfId="0" applyFont="1" applyFill="1" applyBorder="1" applyAlignment="1">
      <alignment horizontal="center"/>
    </xf>
    <xf numFmtId="41" fontId="6" fillId="0" borderId="0" xfId="0" applyNumberFormat="1" applyFont="1" applyFill="1" applyBorder="1"/>
    <xf numFmtId="164" fontId="6" fillId="0" borderId="0" xfId="1" applyNumberFormat="1" applyFont="1" applyFill="1" applyBorder="1"/>
    <xf numFmtId="166" fontId="7" fillId="0" borderId="0" xfId="6" applyNumberFormat="1" applyFont="1" applyFill="1" applyBorder="1" applyAlignment="1">
      <alignment horizontal="center"/>
    </xf>
    <xf numFmtId="37" fontId="7" fillId="0" borderId="0" xfId="8" applyNumberFormat="1" applyFont="1" applyFill="1" applyBorder="1" applyAlignment="1">
      <alignment horizontal="center"/>
    </xf>
    <xf numFmtId="166" fontId="6" fillId="0" borderId="0" xfId="6" applyNumberFormat="1" applyFont="1" applyFill="1" applyBorder="1" applyAlignment="1">
      <alignment horizontal="center"/>
    </xf>
    <xf numFmtId="166" fontId="7" fillId="0" borderId="0" xfId="6" applyNumberFormat="1" applyFont="1" applyFill="1" applyBorder="1" applyAlignment="1"/>
    <xf numFmtId="0" fontId="6" fillId="0" borderId="0" xfId="0" applyFont="1" applyFill="1" applyBorder="1" applyAlignment="1"/>
    <xf numFmtId="0" fontId="6" fillId="0" borderId="0" xfId="0" applyFont="1" applyFill="1" applyAlignment="1"/>
    <xf numFmtId="37" fontId="6" fillId="0" borderId="0" xfId="8" applyNumberFormat="1" applyFont="1" applyFill="1" applyBorder="1" applyAlignment="1">
      <alignment horizontal="right"/>
    </xf>
    <xf numFmtId="0" fontId="6" fillId="0" borderId="18" xfId="0" applyFont="1" applyFill="1" applyBorder="1"/>
    <xf numFmtId="37" fontId="7" fillId="0" borderId="43" xfId="6" applyNumberFormat="1" applyFont="1" applyFill="1" applyBorder="1" applyAlignment="1">
      <alignment horizontal="left"/>
    </xf>
    <xf numFmtId="37" fontId="7" fillId="0" borderId="18" xfId="9" applyNumberFormat="1" applyFont="1" applyFill="1" applyBorder="1" applyAlignment="1">
      <alignment horizontal="center"/>
    </xf>
    <xf numFmtId="37" fontId="6" fillId="0" borderId="43" xfId="0" applyNumberFormat="1" applyFont="1" applyBorder="1"/>
    <xf numFmtId="37" fontId="6" fillId="0" borderId="18" xfId="9" applyNumberFormat="1" applyFont="1" applyFill="1" applyBorder="1" applyAlignment="1">
      <alignment horizontal="center"/>
    </xf>
    <xf numFmtId="0" fontId="7" fillId="0" borderId="43" xfId="0" applyFont="1" applyFill="1" applyBorder="1"/>
    <xf numFmtId="0" fontId="6" fillId="0" borderId="43" xfId="0" applyFont="1" applyFill="1" applyBorder="1"/>
    <xf numFmtId="0" fontId="6" fillId="0" borderId="18" xfId="0" applyFont="1" applyFill="1" applyBorder="1" applyAlignment="1">
      <alignment horizontal="center"/>
    </xf>
    <xf numFmtId="0" fontId="6" fillId="0" borderId="10" xfId="0" applyFont="1" applyFill="1" applyBorder="1" applyAlignment="1">
      <alignment horizontal="center"/>
    </xf>
    <xf numFmtId="164" fontId="6" fillId="0" borderId="10" xfId="1" applyNumberFormat="1" applyFont="1" applyFill="1" applyBorder="1"/>
    <xf numFmtId="43" fontId="6" fillId="0" borderId="10" xfId="0" applyNumberFormat="1" applyFont="1" applyFill="1" applyBorder="1"/>
    <xf numFmtId="0" fontId="6" fillId="0" borderId="15" xfId="0" applyFont="1" applyFill="1" applyBorder="1" applyAlignment="1">
      <alignment horizontal="center"/>
    </xf>
    <xf numFmtId="164" fontId="6" fillId="0" borderId="9" xfId="0" applyNumberFormat="1" applyFont="1" applyFill="1" applyBorder="1"/>
    <xf numFmtId="0" fontId="6" fillId="0" borderId="19" xfId="0" applyFont="1" applyFill="1" applyBorder="1"/>
    <xf numFmtId="164" fontId="6" fillId="0" borderId="9" xfId="1" applyNumberFormat="1" applyFont="1" applyFill="1" applyBorder="1"/>
    <xf numFmtId="0" fontId="6" fillId="0" borderId="10" xfId="0" applyFont="1" applyFill="1" applyBorder="1" applyAlignment="1"/>
    <xf numFmtId="0" fontId="6" fillId="0" borderId="10" xfId="0" applyFont="1" applyFill="1" applyBorder="1"/>
    <xf numFmtId="0" fontId="6" fillId="0" borderId="15" xfId="0" applyFont="1" applyFill="1" applyBorder="1"/>
    <xf numFmtId="37" fontId="6" fillId="0" borderId="44" xfId="0" applyNumberFormat="1" applyFont="1" applyBorder="1"/>
    <xf numFmtId="0" fontId="6" fillId="0" borderId="9" xfId="0" applyFont="1" applyFill="1" applyBorder="1" applyAlignment="1">
      <alignment horizontal="center"/>
    </xf>
    <xf numFmtId="37" fontId="7" fillId="0" borderId="43" xfId="6" applyNumberFormat="1" applyFont="1" applyFill="1" applyBorder="1" applyAlignment="1">
      <alignment horizontal="center"/>
    </xf>
    <xf numFmtId="37" fontId="6" fillId="0" borderId="9" xfId="0" applyNumberFormat="1" applyFont="1" applyFill="1" applyBorder="1"/>
    <xf numFmtId="43" fontId="7" fillId="0" borderId="0" xfId="1" applyFont="1" applyFill="1" applyBorder="1"/>
    <xf numFmtId="179" fontId="6" fillId="0" borderId="0" xfId="0" applyNumberFormat="1" applyFont="1" applyFill="1" applyBorder="1" applyAlignment="1">
      <alignment horizontal="center"/>
    </xf>
    <xf numFmtId="167" fontId="6" fillId="0" borderId="0" xfId="0" applyNumberFormat="1" applyFont="1" applyAlignment="1">
      <alignment horizontal="center"/>
    </xf>
    <xf numFmtId="164" fontId="6" fillId="0" borderId="0" xfId="1" applyNumberFormat="1" applyFont="1" applyFill="1" applyBorder="1" applyAlignment="1"/>
    <xf numFmtId="14" fontId="7" fillId="0" borderId="0" xfId="0" quotePrefix="1" applyNumberFormat="1" applyFont="1" applyFill="1" applyAlignment="1">
      <alignment horizontal="center"/>
    </xf>
    <xf numFmtId="14" fontId="7" fillId="0" borderId="0" xfId="0" applyNumberFormat="1" applyFont="1" applyFill="1" applyAlignment="1">
      <alignment horizontal="center"/>
    </xf>
    <xf numFmtId="0" fontId="7" fillId="0" borderId="0" xfId="0" applyFont="1" applyFill="1" applyAlignment="1">
      <alignment horizontal="center"/>
    </xf>
    <xf numFmtId="41" fontId="6" fillId="0" borderId="45" xfId="1" applyNumberFormat="1" applyFont="1" applyFill="1" applyBorder="1" applyAlignment="1">
      <alignment horizontal="center"/>
    </xf>
    <xf numFmtId="164" fontId="7" fillId="0" borderId="9" xfId="1" applyNumberFormat="1" applyFont="1" applyFill="1" applyBorder="1"/>
    <xf numFmtId="164" fontId="7" fillId="0" borderId="9" xfId="0" applyNumberFormat="1" applyFont="1" applyFill="1" applyBorder="1"/>
    <xf numFmtId="0" fontId="7" fillId="0" borderId="0" xfId="0" applyNumberFormat="1" applyFont="1" applyAlignment="1">
      <alignment horizontal="center"/>
    </xf>
    <xf numFmtId="164" fontId="7" fillId="0" borderId="0" xfId="0" applyNumberFormat="1" applyFont="1" applyFill="1" applyBorder="1"/>
    <xf numFmtId="37" fontId="7" fillId="0" borderId="20" xfId="0" applyNumberFormat="1" applyFont="1" applyFill="1" applyBorder="1"/>
    <xf numFmtId="164" fontId="7" fillId="0" borderId="0" xfId="1" applyNumberFormat="1" applyFont="1" applyFill="1" applyBorder="1" applyAlignment="1"/>
    <xf numFmtId="37" fontId="6" fillId="0" borderId="14" xfId="0" applyNumberFormat="1" applyFont="1" applyFill="1" applyBorder="1"/>
    <xf numFmtId="0" fontId="6" fillId="0" borderId="0" xfId="0" applyNumberFormat="1" applyFont="1" applyBorder="1" applyAlignment="1">
      <alignment horizontal="center"/>
    </xf>
    <xf numFmtId="0" fontId="6" fillId="0" borderId="0" xfId="0" applyFont="1" applyAlignment="1">
      <alignment horizontal="right"/>
    </xf>
    <xf numFmtId="180" fontId="6" fillId="0" borderId="0" xfId="2" applyNumberFormat="1" applyFont="1" applyFill="1" applyAlignment="1">
      <alignment horizontal="center"/>
    </xf>
    <xf numFmtId="0" fontId="6" fillId="0" borderId="0" xfId="0" applyFont="1" applyAlignment="1">
      <alignment horizontal="left" vertical="center" readingOrder="1"/>
    </xf>
    <xf numFmtId="2" fontId="6" fillId="0" borderId="0" xfId="0" applyNumberFormat="1" applyFont="1" applyAlignment="1">
      <alignment horizontal="right"/>
    </xf>
    <xf numFmtId="0" fontId="6" fillId="0" borderId="3" xfId="0" applyFont="1" applyBorder="1" applyAlignment="1">
      <alignment wrapText="1"/>
    </xf>
    <xf numFmtId="0" fontId="6" fillId="0" borderId="4"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6" fillId="0" borderId="46" xfId="0" applyFont="1" applyBorder="1" applyAlignment="1">
      <alignment wrapText="1"/>
    </xf>
    <xf numFmtId="0" fontId="6" fillId="0" borderId="47" xfId="0" applyFont="1" applyBorder="1" applyAlignment="1">
      <alignment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14" fontId="7" fillId="0" borderId="14" xfId="0" applyNumberFormat="1" applyFont="1" applyFill="1" applyBorder="1" applyAlignment="1">
      <alignment horizontal="center"/>
    </xf>
  </cellXfs>
  <cellStyles count="365">
    <cellStyle name="20% - Accent1 2" xfId="12" xr:uid="{00000000-0005-0000-0000-000000000000}"/>
    <cellStyle name="20% - Accent2 2" xfId="13" xr:uid="{00000000-0005-0000-0000-000001000000}"/>
    <cellStyle name="20% - Accent3 2" xfId="14" xr:uid="{00000000-0005-0000-0000-000002000000}"/>
    <cellStyle name="20% - Accent4 2" xfId="15" xr:uid="{00000000-0005-0000-0000-000003000000}"/>
    <cellStyle name="20% - Accent5 2" xfId="16" xr:uid="{00000000-0005-0000-0000-000004000000}"/>
    <cellStyle name="20% - Accent6 2" xfId="17" xr:uid="{00000000-0005-0000-0000-000005000000}"/>
    <cellStyle name="40% - Accent1 2" xfId="18" xr:uid="{00000000-0005-0000-0000-000006000000}"/>
    <cellStyle name="40% - Accent2 2" xfId="19" xr:uid="{00000000-0005-0000-0000-000007000000}"/>
    <cellStyle name="40% - Accent3 2" xfId="20" xr:uid="{00000000-0005-0000-0000-000008000000}"/>
    <cellStyle name="40% - Accent4 2" xfId="21" xr:uid="{00000000-0005-0000-0000-000009000000}"/>
    <cellStyle name="40% - Accent5 2" xfId="22" xr:uid="{00000000-0005-0000-0000-00000A000000}"/>
    <cellStyle name="40% - Accent6 2" xfId="23" xr:uid="{00000000-0005-0000-0000-00000B000000}"/>
    <cellStyle name="60% - Accent1 2" xfId="24" xr:uid="{00000000-0005-0000-0000-00000C000000}"/>
    <cellStyle name="60% - Accent2 2" xfId="25" xr:uid="{00000000-0005-0000-0000-00000D000000}"/>
    <cellStyle name="60% - Accent3 2" xfId="26" xr:uid="{00000000-0005-0000-0000-00000E000000}"/>
    <cellStyle name="60% - Accent4 2" xfId="27" xr:uid="{00000000-0005-0000-0000-00000F000000}"/>
    <cellStyle name="60% - Accent5 2" xfId="28" xr:uid="{00000000-0005-0000-0000-000010000000}"/>
    <cellStyle name="60% - Accent6 2" xfId="29" xr:uid="{00000000-0005-0000-0000-000011000000}"/>
    <cellStyle name="Accent1 2" xfId="30" xr:uid="{00000000-0005-0000-0000-000012000000}"/>
    <cellStyle name="Accent2 2" xfId="31" xr:uid="{00000000-0005-0000-0000-000013000000}"/>
    <cellStyle name="Accent3 2" xfId="32" xr:uid="{00000000-0005-0000-0000-000014000000}"/>
    <cellStyle name="Accent4 2" xfId="33" xr:uid="{00000000-0005-0000-0000-000015000000}"/>
    <cellStyle name="Accent5 2" xfId="34" xr:uid="{00000000-0005-0000-0000-000016000000}"/>
    <cellStyle name="Accent6 2" xfId="35" xr:uid="{00000000-0005-0000-0000-000017000000}"/>
    <cellStyle name="Bad 2" xfId="37" xr:uid="{00000000-0005-0000-0000-000018000000}"/>
    <cellStyle name="Bad 3" xfId="36" xr:uid="{00000000-0005-0000-0000-000019000000}"/>
    <cellStyle name="Calculation 2" xfId="38" xr:uid="{00000000-0005-0000-0000-00001A000000}"/>
    <cellStyle name="Check Cell 2" xfId="39" xr:uid="{00000000-0005-0000-0000-00001B000000}"/>
    <cellStyle name="Column total in dollars" xfId="40" xr:uid="{00000000-0005-0000-0000-00001C000000}"/>
    <cellStyle name="Comma" xfId="1" builtinId="3"/>
    <cellStyle name="Comma  - Style1" xfId="42" xr:uid="{00000000-0005-0000-0000-00001E000000}"/>
    <cellStyle name="Comma  - Style2" xfId="43" xr:uid="{00000000-0005-0000-0000-00001F000000}"/>
    <cellStyle name="Comma  - Style3" xfId="44" xr:uid="{00000000-0005-0000-0000-000020000000}"/>
    <cellStyle name="Comma  - Style4" xfId="45" xr:uid="{00000000-0005-0000-0000-000021000000}"/>
    <cellStyle name="Comma  - Style5" xfId="46" xr:uid="{00000000-0005-0000-0000-000022000000}"/>
    <cellStyle name="Comma  - Style6" xfId="47" xr:uid="{00000000-0005-0000-0000-000023000000}"/>
    <cellStyle name="Comma  - Style7" xfId="48" xr:uid="{00000000-0005-0000-0000-000024000000}"/>
    <cellStyle name="Comma  - Style8" xfId="49" xr:uid="{00000000-0005-0000-0000-000025000000}"/>
    <cellStyle name="Comma (0)" xfId="50" xr:uid="{00000000-0005-0000-0000-000026000000}"/>
    <cellStyle name="Comma [0] 2" xfId="350" xr:uid="{5B649380-E956-4D4B-B0FF-5380C36D4AD9}"/>
    <cellStyle name="Comma [0] 3" xfId="351" xr:uid="{4F317504-50DC-4FF8-90E6-9D2DDFB07564}"/>
    <cellStyle name="Comma 10" xfId="51" xr:uid="{00000000-0005-0000-0000-000028000000}"/>
    <cellStyle name="Comma 10 6" xfId="356" xr:uid="{F3FD93D0-3C5E-438E-9FD4-C5613AB0B5F4}"/>
    <cellStyle name="Comma 11" xfId="52" xr:uid="{00000000-0005-0000-0000-000029000000}"/>
    <cellStyle name="Comma 12" xfId="53" xr:uid="{00000000-0005-0000-0000-00002A000000}"/>
    <cellStyle name="Comma 13" xfId="54" xr:uid="{00000000-0005-0000-0000-00002B000000}"/>
    <cellStyle name="Comma 14" xfId="55" xr:uid="{00000000-0005-0000-0000-00002C000000}"/>
    <cellStyle name="Comma 15" xfId="56" xr:uid="{00000000-0005-0000-0000-00002D000000}"/>
    <cellStyle name="Comma 16" xfId="57" xr:uid="{00000000-0005-0000-0000-00002E000000}"/>
    <cellStyle name="Comma 16 2" xfId="58" xr:uid="{00000000-0005-0000-0000-00002F000000}"/>
    <cellStyle name="Comma 17" xfId="59" xr:uid="{00000000-0005-0000-0000-000030000000}"/>
    <cellStyle name="Comma 18" xfId="60" xr:uid="{00000000-0005-0000-0000-000031000000}"/>
    <cellStyle name="Comma 19" xfId="61" xr:uid="{00000000-0005-0000-0000-000032000000}"/>
    <cellStyle name="Comma 2" xfId="62" xr:uid="{00000000-0005-0000-0000-000033000000}"/>
    <cellStyle name="Comma 2 2" xfId="63" xr:uid="{00000000-0005-0000-0000-000034000000}"/>
    <cellStyle name="Comma 2 2 2" xfId="64" xr:uid="{00000000-0005-0000-0000-000035000000}"/>
    <cellStyle name="Comma 2 3" xfId="65" xr:uid="{00000000-0005-0000-0000-000036000000}"/>
    <cellStyle name="Comma 20" xfId="66" xr:uid="{00000000-0005-0000-0000-000037000000}"/>
    <cellStyle name="Comma 21" xfId="67" xr:uid="{00000000-0005-0000-0000-000038000000}"/>
    <cellStyle name="Comma 22" xfId="68" xr:uid="{00000000-0005-0000-0000-000039000000}"/>
    <cellStyle name="Comma 23" xfId="69" xr:uid="{00000000-0005-0000-0000-00003A000000}"/>
    <cellStyle name="Comma 24" xfId="70" xr:uid="{00000000-0005-0000-0000-00003B000000}"/>
    <cellStyle name="Comma 25" xfId="71" xr:uid="{00000000-0005-0000-0000-00003C000000}"/>
    <cellStyle name="Comma 26" xfId="72" xr:uid="{00000000-0005-0000-0000-00003D000000}"/>
    <cellStyle name="Comma 27" xfId="41" xr:uid="{00000000-0005-0000-0000-00003E000000}"/>
    <cellStyle name="Comma 28" xfId="353" xr:uid="{5C92AD72-86C2-4094-8E5F-641765B52F7B}"/>
    <cellStyle name="Comma 3" xfId="73" xr:uid="{00000000-0005-0000-0000-00003F000000}"/>
    <cellStyle name="Comma 3 2" xfId="74" xr:uid="{00000000-0005-0000-0000-000040000000}"/>
    <cellStyle name="Comma 3 3" xfId="75" xr:uid="{00000000-0005-0000-0000-000041000000}"/>
    <cellStyle name="Comma 4" xfId="76" xr:uid="{00000000-0005-0000-0000-000042000000}"/>
    <cellStyle name="Comma 4 2" xfId="77" xr:uid="{00000000-0005-0000-0000-000043000000}"/>
    <cellStyle name="Comma 4 3" xfId="78" xr:uid="{00000000-0005-0000-0000-000044000000}"/>
    <cellStyle name="Comma 4 3 2" xfId="79" xr:uid="{00000000-0005-0000-0000-000045000000}"/>
    <cellStyle name="Comma 4 4" xfId="80" xr:uid="{00000000-0005-0000-0000-000046000000}"/>
    <cellStyle name="Comma 5" xfId="81" xr:uid="{00000000-0005-0000-0000-000047000000}"/>
    <cellStyle name="Comma 5 2" xfId="82" xr:uid="{00000000-0005-0000-0000-000048000000}"/>
    <cellStyle name="Comma 6" xfId="83" xr:uid="{00000000-0005-0000-0000-000049000000}"/>
    <cellStyle name="Comma 7" xfId="84" xr:uid="{00000000-0005-0000-0000-00004A000000}"/>
    <cellStyle name="Comma 8" xfId="85" xr:uid="{00000000-0005-0000-0000-00004B000000}"/>
    <cellStyle name="Comma 9" xfId="86" xr:uid="{00000000-0005-0000-0000-00004C000000}"/>
    <cellStyle name="Comma0" xfId="87" xr:uid="{00000000-0005-0000-0000-00004D000000}"/>
    <cellStyle name="Comma0 - Style3" xfId="88" xr:uid="{00000000-0005-0000-0000-00004E000000}"/>
    <cellStyle name="Comma0 - Style4" xfId="89" xr:uid="{00000000-0005-0000-0000-00004F000000}"/>
    <cellStyle name="Comma0_5.1 - NPC Adjust March Semi" xfId="90" xr:uid="{00000000-0005-0000-0000-000050000000}"/>
    <cellStyle name="Comma1 - Style1" xfId="91" xr:uid="{00000000-0005-0000-0000-000051000000}"/>
    <cellStyle name="Currency 2" xfId="93" xr:uid="{00000000-0005-0000-0000-000052000000}"/>
    <cellStyle name="Currency 2 2" xfId="94" xr:uid="{00000000-0005-0000-0000-000053000000}"/>
    <cellStyle name="Currency 3" xfId="95" xr:uid="{00000000-0005-0000-0000-000054000000}"/>
    <cellStyle name="Currency 4" xfId="96" xr:uid="{00000000-0005-0000-0000-000055000000}"/>
    <cellStyle name="Currency 5" xfId="97" xr:uid="{00000000-0005-0000-0000-000056000000}"/>
    <cellStyle name="Currency 6" xfId="92" xr:uid="{00000000-0005-0000-0000-000057000000}"/>
    <cellStyle name="Currency No Comma" xfId="98" xr:uid="{00000000-0005-0000-0000-000058000000}"/>
    <cellStyle name="Currency(0)" xfId="99" xr:uid="{00000000-0005-0000-0000-000059000000}"/>
    <cellStyle name="Currency0" xfId="100" xr:uid="{00000000-0005-0000-0000-00005A000000}"/>
    <cellStyle name="Date" xfId="101" xr:uid="{00000000-0005-0000-0000-00005B000000}"/>
    <cellStyle name="Date - Style3" xfId="102" xr:uid="{00000000-0005-0000-0000-00005C000000}"/>
    <cellStyle name="Date_5.1 - NPC Adjust March Semi" xfId="103" xr:uid="{00000000-0005-0000-0000-00005D000000}"/>
    <cellStyle name="Explanatory Text 2" xfId="104" xr:uid="{00000000-0005-0000-0000-00005E000000}"/>
    <cellStyle name="Fixed" xfId="105" xr:uid="{00000000-0005-0000-0000-00005F000000}"/>
    <cellStyle name="General" xfId="106" xr:uid="{00000000-0005-0000-0000-000060000000}"/>
    <cellStyle name="Good 2" xfId="107" xr:uid="{00000000-0005-0000-0000-000061000000}"/>
    <cellStyle name="Grey" xfId="108" xr:uid="{00000000-0005-0000-0000-000062000000}"/>
    <cellStyle name="header" xfId="109" xr:uid="{00000000-0005-0000-0000-000063000000}"/>
    <cellStyle name="Header1" xfId="110" xr:uid="{00000000-0005-0000-0000-000064000000}"/>
    <cellStyle name="Header2" xfId="111" xr:uid="{00000000-0005-0000-0000-000065000000}"/>
    <cellStyle name="Heading 1 2" xfId="112" xr:uid="{00000000-0005-0000-0000-000066000000}"/>
    <cellStyle name="Heading 2 2" xfId="113" xr:uid="{00000000-0005-0000-0000-000067000000}"/>
    <cellStyle name="Heading 3 2" xfId="114" xr:uid="{00000000-0005-0000-0000-000068000000}"/>
    <cellStyle name="Heading 4 2" xfId="115" xr:uid="{00000000-0005-0000-0000-000069000000}"/>
    <cellStyle name="Hyperlink 2" xfId="116" xr:uid="{00000000-0005-0000-0000-00006A000000}"/>
    <cellStyle name="Hyperlink 3" xfId="363" xr:uid="{6CC05145-95CD-45AC-9502-EA15DB60A488}"/>
    <cellStyle name="Input [yellow]" xfId="117" xr:uid="{00000000-0005-0000-0000-00006B000000}"/>
    <cellStyle name="Input 2" xfId="118" xr:uid="{00000000-0005-0000-0000-00006C000000}"/>
    <cellStyle name="Input 2 2" xfId="119" xr:uid="{00000000-0005-0000-0000-00006D000000}"/>
    <cellStyle name="Linked Cell 2" xfId="120" xr:uid="{00000000-0005-0000-0000-00006E000000}"/>
    <cellStyle name="Marathon" xfId="121" xr:uid="{00000000-0005-0000-0000-00006F000000}"/>
    <cellStyle name="MCP" xfId="122" xr:uid="{00000000-0005-0000-0000-000070000000}"/>
    <cellStyle name="Neutral 2" xfId="123" xr:uid="{00000000-0005-0000-0000-000071000000}"/>
    <cellStyle name="nONE" xfId="124" xr:uid="{00000000-0005-0000-0000-000072000000}"/>
    <cellStyle name="nONE 2" xfId="125" xr:uid="{00000000-0005-0000-0000-000073000000}"/>
    <cellStyle name="noninput" xfId="126" xr:uid="{00000000-0005-0000-0000-000074000000}"/>
    <cellStyle name="Normal" xfId="0" builtinId="0"/>
    <cellStyle name="Normal - Style1" xfId="127" xr:uid="{00000000-0005-0000-0000-000076000000}"/>
    <cellStyle name="Normal 10" xfId="128" xr:uid="{00000000-0005-0000-0000-000077000000}"/>
    <cellStyle name="Normal 10 2" xfId="129" xr:uid="{00000000-0005-0000-0000-000078000000}"/>
    <cellStyle name="Normal 10 3" xfId="130" xr:uid="{00000000-0005-0000-0000-000079000000}"/>
    <cellStyle name="Normal 10 4" xfId="131" xr:uid="{00000000-0005-0000-0000-00007A000000}"/>
    <cellStyle name="Normal 10 5" xfId="132" xr:uid="{00000000-0005-0000-0000-00007B000000}"/>
    <cellStyle name="Normal 10 6" xfId="133" xr:uid="{00000000-0005-0000-0000-00007C000000}"/>
    <cellStyle name="Normal 10 7" xfId="134" xr:uid="{00000000-0005-0000-0000-00007D000000}"/>
    <cellStyle name="Normal 10 8" xfId="135" xr:uid="{00000000-0005-0000-0000-00007E000000}"/>
    <cellStyle name="Normal 10 8 2" xfId="136" xr:uid="{00000000-0005-0000-0000-00007F000000}"/>
    <cellStyle name="Normal 11" xfId="137" xr:uid="{00000000-0005-0000-0000-000080000000}"/>
    <cellStyle name="Normal 12" xfId="138" xr:uid="{00000000-0005-0000-0000-000081000000}"/>
    <cellStyle name="Normal 13" xfId="139" xr:uid="{00000000-0005-0000-0000-000082000000}"/>
    <cellStyle name="Normal 14" xfId="140" xr:uid="{00000000-0005-0000-0000-000083000000}"/>
    <cellStyle name="Normal 14 2" xfId="141" xr:uid="{00000000-0005-0000-0000-000084000000}"/>
    <cellStyle name="Normal 15" xfId="5" xr:uid="{00000000-0005-0000-0000-000085000000}"/>
    <cellStyle name="Normal 15 2" xfId="143" xr:uid="{00000000-0005-0000-0000-000086000000}"/>
    <cellStyle name="Normal 15 3" xfId="142" xr:uid="{00000000-0005-0000-0000-000087000000}"/>
    <cellStyle name="Normal 15 4" xfId="360" xr:uid="{65562296-092D-4D27-9F61-C6B41B4384A5}"/>
    <cellStyle name="Normal 16" xfId="144" xr:uid="{00000000-0005-0000-0000-000088000000}"/>
    <cellStyle name="Normal 17" xfId="145" xr:uid="{00000000-0005-0000-0000-000089000000}"/>
    <cellStyle name="Normal 17 2" xfId="146" xr:uid="{00000000-0005-0000-0000-00008A000000}"/>
    <cellStyle name="Normal 18" xfId="8" xr:uid="{00000000-0005-0000-0000-00008B000000}"/>
    <cellStyle name="Normal 18 2" xfId="147" xr:uid="{00000000-0005-0000-0000-00008C000000}"/>
    <cellStyle name="Normal 19" xfId="6" xr:uid="{00000000-0005-0000-0000-00008D000000}"/>
    <cellStyle name="Normal 19 2" xfId="148" xr:uid="{00000000-0005-0000-0000-00008E000000}"/>
    <cellStyle name="Normal 2" xfId="7" xr:uid="{00000000-0005-0000-0000-00008F000000}"/>
    <cellStyle name="Normal 2 2" xfId="149" xr:uid="{00000000-0005-0000-0000-000090000000}"/>
    <cellStyle name="Normal 2 2 2" xfId="150" xr:uid="{00000000-0005-0000-0000-000091000000}"/>
    <cellStyle name="Normal 2 2 3" xfId="151" xr:uid="{00000000-0005-0000-0000-000092000000}"/>
    <cellStyle name="Normal 2 2 4" xfId="152" xr:uid="{00000000-0005-0000-0000-000093000000}"/>
    <cellStyle name="Normal 2 3" xfId="153" xr:uid="{00000000-0005-0000-0000-000094000000}"/>
    <cellStyle name="Normal 2 3 2" xfId="352" xr:uid="{E3A3FFE9-2F76-4534-9FD4-2B68704AF0DE}"/>
    <cellStyle name="Normal 2 3 2 2" xfId="358" xr:uid="{0693FB59-5D47-4D15-9B9E-115C6D7F9E3E}"/>
    <cellStyle name="Normal 2 4" xfId="154" xr:uid="{00000000-0005-0000-0000-000095000000}"/>
    <cellStyle name="Normal 2 5" xfId="155" xr:uid="{00000000-0005-0000-0000-000096000000}"/>
    <cellStyle name="Normal 2 6" xfId="156" xr:uid="{00000000-0005-0000-0000-000097000000}"/>
    <cellStyle name="Normal 2 7" xfId="157" xr:uid="{00000000-0005-0000-0000-000098000000}"/>
    <cellStyle name="Normal 20" xfId="158" xr:uid="{00000000-0005-0000-0000-000099000000}"/>
    <cellStyle name="Normal 20 2" xfId="159" xr:uid="{00000000-0005-0000-0000-00009A000000}"/>
    <cellStyle name="Normal 20 3" xfId="160" xr:uid="{00000000-0005-0000-0000-00009B000000}"/>
    <cellStyle name="Normal 21" xfId="161" xr:uid="{00000000-0005-0000-0000-00009C000000}"/>
    <cellStyle name="Normal 22" xfId="9" xr:uid="{00000000-0005-0000-0000-00009D000000}"/>
    <cellStyle name="Normal 22 2" xfId="163" xr:uid="{00000000-0005-0000-0000-00009E000000}"/>
    <cellStyle name="Normal 22 3" xfId="164" xr:uid="{00000000-0005-0000-0000-00009F000000}"/>
    <cellStyle name="Normal 22 4" xfId="162" xr:uid="{00000000-0005-0000-0000-0000A0000000}"/>
    <cellStyle name="Normal 23" xfId="165" xr:uid="{00000000-0005-0000-0000-0000A1000000}"/>
    <cellStyle name="Normal 23 2" xfId="166" xr:uid="{00000000-0005-0000-0000-0000A2000000}"/>
    <cellStyle name="Normal 23 3" xfId="167" xr:uid="{00000000-0005-0000-0000-0000A3000000}"/>
    <cellStyle name="Normal 24" xfId="168" xr:uid="{00000000-0005-0000-0000-0000A4000000}"/>
    <cellStyle name="Normal 25" xfId="169" xr:uid="{00000000-0005-0000-0000-0000A5000000}"/>
    <cellStyle name="Normal 26" xfId="170" xr:uid="{00000000-0005-0000-0000-0000A6000000}"/>
    <cellStyle name="Normal 26 2" xfId="171" xr:uid="{00000000-0005-0000-0000-0000A7000000}"/>
    <cellStyle name="Normal 26 3" xfId="172" xr:uid="{00000000-0005-0000-0000-0000A8000000}"/>
    <cellStyle name="Normal 27" xfId="173" xr:uid="{00000000-0005-0000-0000-0000A9000000}"/>
    <cellStyle name="Normal 28" xfId="174" xr:uid="{00000000-0005-0000-0000-0000AA000000}"/>
    <cellStyle name="Normal 29" xfId="175" xr:uid="{00000000-0005-0000-0000-0000AB000000}"/>
    <cellStyle name="Normal 3" xfId="176" xr:uid="{00000000-0005-0000-0000-0000AC000000}"/>
    <cellStyle name="Normal 3 2" xfId="177" xr:uid="{00000000-0005-0000-0000-0000AD000000}"/>
    <cellStyle name="Normal 3 2 2" xfId="178" xr:uid="{00000000-0005-0000-0000-0000AE000000}"/>
    <cellStyle name="Normal 3 3" xfId="179" xr:uid="{00000000-0005-0000-0000-0000AF000000}"/>
    <cellStyle name="Normal 3 4" xfId="180" xr:uid="{00000000-0005-0000-0000-0000B0000000}"/>
    <cellStyle name="Normal 3 5" xfId="181" xr:uid="{00000000-0005-0000-0000-0000B1000000}"/>
    <cellStyle name="Normal 3 6" xfId="182" xr:uid="{00000000-0005-0000-0000-0000B2000000}"/>
    <cellStyle name="Normal 30" xfId="183" xr:uid="{00000000-0005-0000-0000-0000B3000000}"/>
    <cellStyle name="Normal 31" xfId="184" xr:uid="{00000000-0005-0000-0000-0000B4000000}"/>
    <cellStyle name="Normal 32" xfId="185" xr:uid="{00000000-0005-0000-0000-0000B5000000}"/>
    <cellStyle name="Normal 33" xfId="186" xr:uid="{00000000-0005-0000-0000-0000B6000000}"/>
    <cellStyle name="Normal 34" xfId="187" xr:uid="{00000000-0005-0000-0000-0000B7000000}"/>
    <cellStyle name="Normal 35" xfId="188" xr:uid="{00000000-0005-0000-0000-0000B8000000}"/>
    <cellStyle name="Normal 36" xfId="189" xr:uid="{00000000-0005-0000-0000-0000B9000000}"/>
    <cellStyle name="Normal 37" xfId="190" xr:uid="{00000000-0005-0000-0000-0000BA000000}"/>
    <cellStyle name="Normal 38" xfId="191" xr:uid="{00000000-0005-0000-0000-0000BB000000}"/>
    <cellStyle name="Normal 39" xfId="192" xr:uid="{00000000-0005-0000-0000-0000BC000000}"/>
    <cellStyle name="Normal 4" xfId="193" xr:uid="{00000000-0005-0000-0000-0000BD000000}"/>
    <cellStyle name="Normal 4 2" xfId="194" xr:uid="{00000000-0005-0000-0000-0000BE000000}"/>
    <cellStyle name="Normal 4 2 2" xfId="357" xr:uid="{8AFF44AA-9F5A-4E30-9E32-F4063382A85B}"/>
    <cellStyle name="Normal 4 3" xfId="195" xr:uid="{00000000-0005-0000-0000-0000BF000000}"/>
    <cellStyle name="Normal 4 4" xfId="196" xr:uid="{00000000-0005-0000-0000-0000C0000000}"/>
    <cellStyle name="Normal 4 5" xfId="197" xr:uid="{00000000-0005-0000-0000-0000C1000000}"/>
    <cellStyle name="Normal 4 6" xfId="198" xr:uid="{00000000-0005-0000-0000-0000C2000000}"/>
    <cellStyle name="Normal 40" xfId="199" xr:uid="{00000000-0005-0000-0000-0000C3000000}"/>
    <cellStyle name="Normal 41" xfId="200" xr:uid="{00000000-0005-0000-0000-0000C4000000}"/>
    <cellStyle name="Normal 42" xfId="201" xr:uid="{00000000-0005-0000-0000-0000C5000000}"/>
    <cellStyle name="Normal 43" xfId="202" xr:uid="{00000000-0005-0000-0000-0000C6000000}"/>
    <cellStyle name="Normal 44" xfId="203" xr:uid="{00000000-0005-0000-0000-0000C7000000}"/>
    <cellStyle name="Normal 45" xfId="204" xr:uid="{00000000-0005-0000-0000-0000C8000000}"/>
    <cellStyle name="Normal 46" xfId="205" xr:uid="{00000000-0005-0000-0000-0000C9000000}"/>
    <cellStyle name="Normal 47" xfId="206" xr:uid="{00000000-0005-0000-0000-0000CA000000}"/>
    <cellStyle name="Normal 48" xfId="207" xr:uid="{00000000-0005-0000-0000-0000CB000000}"/>
    <cellStyle name="Normal 49" xfId="208" xr:uid="{00000000-0005-0000-0000-0000CC000000}"/>
    <cellStyle name="Normal 5" xfId="209" xr:uid="{00000000-0005-0000-0000-0000CD000000}"/>
    <cellStyle name="Normal 5 2" xfId="210" xr:uid="{00000000-0005-0000-0000-0000CE000000}"/>
    <cellStyle name="Normal 50" xfId="211" xr:uid="{00000000-0005-0000-0000-0000CF000000}"/>
    <cellStyle name="Normal 51" xfId="212" xr:uid="{00000000-0005-0000-0000-0000D0000000}"/>
    <cellStyle name="Normal 52" xfId="213" xr:uid="{00000000-0005-0000-0000-0000D1000000}"/>
    <cellStyle name="Normal 53" xfId="214" xr:uid="{00000000-0005-0000-0000-0000D2000000}"/>
    <cellStyle name="Normal 54" xfId="10" xr:uid="{00000000-0005-0000-0000-0000D3000000}"/>
    <cellStyle name="Normal 55" xfId="11" xr:uid="{00000000-0005-0000-0000-0000D4000000}"/>
    <cellStyle name="Normal 56" xfId="354" xr:uid="{D802D1BC-E5B5-41E0-A7B3-AACCA8B6B71D}"/>
    <cellStyle name="Normal 57" xfId="361" xr:uid="{AE91E5FF-2308-4FDF-B238-3EA4A762F427}"/>
    <cellStyle name="Normal 6" xfId="215" xr:uid="{00000000-0005-0000-0000-0000D5000000}"/>
    <cellStyle name="Normal 6 2" xfId="216" xr:uid="{00000000-0005-0000-0000-0000D6000000}"/>
    <cellStyle name="Normal 7" xfId="217" xr:uid="{00000000-0005-0000-0000-0000D7000000}"/>
    <cellStyle name="Normal 7 2" xfId="218" xr:uid="{00000000-0005-0000-0000-0000D8000000}"/>
    <cellStyle name="Normal 8" xfId="219" xr:uid="{00000000-0005-0000-0000-0000D9000000}"/>
    <cellStyle name="Normal 8 2" xfId="220" xr:uid="{00000000-0005-0000-0000-0000DA000000}"/>
    <cellStyle name="Normal 9" xfId="221" xr:uid="{00000000-0005-0000-0000-0000DB000000}"/>
    <cellStyle name="Normal 9 2" xfId="222" xr:uid="{00000000-0005-0000-0000-0000DC000000}"/>
    <cellStyle name="Normal(0)" xfId="223" xr:uid="{00000000-0005-0000-0000-0000DD000000}"/>
    <cellStyle name="Note 2" xfId="224" xr:uid="{00000000-0005-0000-0000-0000DE000000}"/>
    <cellStyle name="Note 2 2" xfId="225" xr:uid="{00000000-0005-0000-0000-0000DF000000}"/>
    <cellStyle name="Note 2 3" xfId="226" xr:uid="{00000000-0005-0000-0000-0000E0000000}"/>
    <cellStyle name="Note 3" xfId="227" xr:uid="{00000000-0005-0000-0000-0000E1000000}"/>
    <cellStyle name="Note 3 2" xfId="228" xr:uid="{00000000-0005-0000-0000-0000E2000000}"/>
    <cellStyle name="Note 4" xfId="229" xr:uid="{00000000-0005-0000-0000-0000E3000000}"/>
    <cellStyle name="Note 4 2" xfId="230" xr:uid="{00000000-0005-0000-0000-0000E4000000}"/>
    <cellStyle name="Number" xfId="231" xr:uid="{00000000-0005-0000-0000-0000E5000000}"/>
    <cellStyle name="Output 2" xfId="232" xr:uid="{00000000-0005-0000-0000-0000E6000000}"/>
    <cellStyle name="Password" xfId="233" xr:uid="{00000000-0005-0000-0000-0000E7000000}"/>
    <cellStyle name="Percen - Style1" xfId="234" xr:uid="{00000000-0005-0000-0000-0000E8000000}"/>
    <cellStyle name="Percen - Style2" xfId="235" xr:uid="{00000000-0005-0000-0000-0000E9000000}"/>
    <cellStyle name="Percent" xfId="2" builtinId="5"/>
    <cellStyle name="Percent [2]" xfId="237" xr:uid="{00000000-0005-0000-0000-0000EB000000}"/>
    <cellStyle name="Percent 2" xfId="238" xr:uid="{00000000-0005-0000-0000-0000EC000000}"/>
    <cellStyle name="Percent 2 2" xfId="239" xr:uid="{00000000-0005-0000-0000-0000ED000000}"/>
    <cellStyle name="Percent 2 2 2" xfId="240" xr:uid="{00000000-0005-0000-0000-0000EE000000}"/>
    <cellStyle name="Percent 2 2 2 4" xfId="348" xr:uid="{00000000-0005-0000-0000-0000EF000000}"/>
    <cellStyle name="Percent 2 2 3" xfId="359" xr:uid="{C40FE8D6-B087-406C-AE7D-6FDA17CAF07D}"/>
    <cellStyle name="Percent 2 2 3 2" xfId="364" xr:uid="{A171A87D-37F5-44F2-A80A-103CDCD338D5}"/>
    <cellStyle name="Percent 2 3" xfId="241" xr:uid="{00000000-0005-0000-0000-0000F0000000}"/>
    <cellStyle name="Percent 2 4" xfId="349" xr:uid="{5652449F-53E6-44EA-8CE4-94D5AFED9939}"/>
    <cellStyle name="Percent 3" xfId="242" xr:uid="{00000000-0005-0000-0000-0000F1000000}"/>
    <cellStyle name="Percent 4" xfId="243" xr:uid="{00000000-0005-0000-0000-0000F2000000}"/>
    <cellStyle name="Percent 5" xfId="244" xr:uid="{00000000-0005-0000-0000-0000F3000000}"/>
    <cellStyle name="Percent 6" xfId="236" xr:uid="{00000000-0005-0000-0000-0000F4000000}"/>
    <cellStyle name="Percent 7" xfId="355" xr:uid="{08CF0C81-8975-4543-B842-26F6527328EA}"/>
    <cellStyle name="Percent 8" xfId="362" xr:uid="{1CD16A08-BA2D-404E-A005-59CA485FF2D0}"/>
    <cellStyle name="Percent(0)" xfId="245" xr:uid="{00000000-0005-0000-0000-0000F5000000}"/>
    <cellStyle name="SAPBEXaggData" xfId="246" xr:uid="{00000000-0005-0000-0000-0000F6000000}"/>
    <cellStyle name="SAPBEXaggDataEmph" xfId="247" xr:uid="{00000000-0005-0000-0000-0000F7000000}"/>
    <cellStyle name="SAPBEXaggItem" xfId="248" xr:uid="{00000000-0005-0000-0000-0000F8000000}"/>
    <cellStyle name="SAPBEXaggItemX" xfId="249" xr:uid="{00000000-0005-0000-0000-0000F9000000}"/>
    <cellStyle name="SAPBEXchaText" xfId="250" xr:uid="{00000000-0005-0000-0000-0000FA000000}"/>
    <cellStyle name="SAPBEXchaText 2" xfId="251" xr:uid="{00000000-0005-0000-0000-0000FB000000}"/>
    <cellStyle name="SAPBEXchaText 3" xfId="252" xr:uid="{00000000-0005-0000-0000-0000FC000000}"/>
    <cellStyle name="SAPBEXexcBad7" xfId="253" xr:uid="{00000000-0005-0000-0000-0000FD000000}"/>
    <cellStyle name="SAPBEXexcBad8" xfId="254" xr:uid="{00000000-0005-0000-0000-0000FE000000}"/>
    <cellStyle name="SAPBEXexcBad9" xfId="255" xr:uid="{00000000-0005-0000-0000-0000FF000000}"/>
    <cellStyle name="SAPBEXexcCritical4" xfId="256" xr:uid="{00000000-0005-0000-0000-000000010000}"/>
    <cellStyle name="SAPBEXexcCritical5" xfId="257" xr:uid="{00000000-0005-0000-0000-000001010000}"/>
    <cellStyle name="SAPBEXexcCritical6" xfId="258" xr:uid="{00000000-0005-0000-0000-000002010000}"/>
    <cellStyle name="SAPBEXexcGood1" xfId="259" xr:uid="{00000000-0005-0000-0000-000003010000}"/>
    <cellStyle name="SAPBEXexcGood2" xfId="260" xr:uid="{00000000-0005-0000-0000-000004010000}"/>
    <cellStyle name="SAPBEXexcGood3" xfId="261" xr:uid="{00000000-0005-0000-0000-000005010000}"/>
    <cellStyle name="SAPBEXfilterDrill" xfId="262" xr:uid="{00000000-0005-0000-0000-000006010000}"/>
    <cellStyle name="SAPBEXfilterItem" xfId="263" xr:uid="{00000000-0005-0000-0000-000007010000}"/>
    <cellStyle name="SAPBEXfilterItem 2" xfId="264" xr:uid="{00000000-0005-0000-0000-000008010000}"/>
    <cellStyle name="SAPBEXfilterText" xfId="265" xr:uid="{00000000-0005-0000-0000-000009010000}"/>
    <cellStyle name="SAPBEXformats" xfId="266" xr:uid="{00000000-0005-0000-0000-00000A010000}"/>
    <cellStyle name="SAPBEXheaderItem" xfId="267" xr:uid="{00000000-0005-0000-0000-00000B010000}"/>
    <cellStyle name="SAPBEXheaderItem 2" xfId="268" xr:uid="{00000000-0005-0000-0000-00000C010000}"/>
    <cellStyle name="SAPBEXheaderText" xfId="269" xr:uid="{00000000-0005-0000-0000-00000D010000}"/>
    <cellStyle name="SAPBEXheaderText 2" xfId="270" xr:uid="{00000000-0005-0000-0000-00000E010000}"/>
    <cellStyle name="SAPBEXHLevel0" xfId="271" xr:uid="{00000000-0005-0000-0000-00000F010000}"/>
    <cellStyle name="SAPBEXHLevel0X" xfId="272" xr:uid="{00000000-0005-0000-0000-000010010000}"/>
    <cellStyle name="SAPBEXHLevel1" xfId="273" xr:uid="{00000000-0005-0000-0000-000011010000}"/>
    <cellStyle name="SAPBEXHLevel1X" xfId="274" xr:uid="{00000000-0005-0000-0000-000012010000}"/>
    <cellStyle name="SAPBEXHLevel2" xfId="275" xr:uid="{00000000-0005-0000-0000-000013010000}"/>
    <cellStyle name="SAPBEXHLevel2X" xfId="276" xr:uid="{00000000-0005-0000-0000-000014010000}"/>
    <cellStyle name="SAPBEXHLevel3" xfId="277" xr:uid="{00000000-0005-0000-0000-000015010000}"/>
    <cellStyle name="SAPBEXHLevel3X" xfId="278" xr:uid="{00000000-0005-0000-0000-000016010000}"/>
    <cellStyle name="SAPBEXresData" xfId="279" xr:uid="{00000000-0005-0000-0000-000017010000}"/>
    <cellStyle name="SAPBEXresDataEmph" xfId="280" xr:uid="{00000000-0005-0000-0000-000018010000}"/>
    <cellStyle name="SAPBEXresItem" xfId="281" xr:uid="{00000000-0005-0000-0000-000019010000}"/>
    <cellStyle name="SAPBEXresItemX" xfId="282" xr:uid="{00000000-0005-0000-0000-00001A010000}"/>
    <cellStyle name="SAPBEXstdData" xfId="4" xr:uid="{00000000-0005-0000-0000-00001B010000}"/>
    <cellStyle name="SAPBEXstdData 2" xfId="284" xr:uid="{00000000-0005-0000-0000-00001C010000}"/>
    <cellStyle name="SAPBEXstdData 3" xfId="283" xr:uid="{00000000-0005-0000-0000-00001D010000}"/>
    <cellStyle name="SAPBEXstdDataEmph" xfId="285" xr:uid="{00000000-0005-0000-0000-00001E010000}"/>
    <cellStyle name="SAPBEXstdItem" xfId="3" xr:uid="{00000000-0005-0000-0000-00001F010000}"/>
    <cellStyle name="SAPBEXstdItem 2" xfId="286" xr:uid="{00000000-0005-0000-0000-000020010000}"/>
    <cellStyle name="SAPBEXstdItem 3" xfId="287" xr:uid="{00000000-0005-0000-0000-000021010000}"/>
    <cellStyle name="SAPBEXstdItemX" xfId="288" xr:uid="{00000000-0005-0000-0000-000022010000}"/>
    <cellStyle name="SAPBEXstdItemX 2" xfId="289" xr:uid="{00000000-0005-0000-0000-000023010000}"/>
    <cellStyle name="SAPBEXtitle" xfId="290" xr:uid="{00000000-0005-0000-0000-000024010000}"/>
    <cellStyle name="SAPBEXtitle 2" xfId="291" xr:uid="{00000000-0005-0000-0000-000025010000}"/>
    <cellStyle name="SAPBEXundefined" xfId="292" xr:uid="{00000000-0005-0000-0000-000026010000}"/>
    <cellStyle name="SAPBorder" xfId="293" xr:uid="{00000000-0005-0000-0000-000027010000}"/>
    <cellStyle name="SAPDataCell" xfId="294" xr:uid="{00000000-0005-0000-0000-000028010000}"/>
    <cellStyle name="SAPDataTotalCell" xfId="295" xr:uid="{00000000-0005-0000-0000-000029010000}"/>
    <cellStyle name="SAPDimensionCell" xfId="296" xr:uid="{00000000-0005-0000-0000-00002A010000}"/>
    <cellStyle name="SAPEditableDataCell" xfId="297" xr:uid="{00000000-0005-0000-0000-00002B010000}"/>
    <cellStyle name="SAPEditableDataTotalCell" xfId="298" xr:uid="{00000000-0005-0000-0000-00002C010000}"/>
    <cellStyle name="SAPEmphasized" xfId="299" xr:uid="{00000000-0005-0000-0000-00002D010000}"/>
    <cellStyle name="SAPEmphasizedEditableDataCell" xfId="300" xr:uid="{00000000-0005-0000-0000-00002E010000}"/>
    <cellStyle name="SAPEmphasizedEditableDataTotalCell" xfId="301" xr:uid="{00000000-0005-0000-0000-00002F010000}"/>
    <cellStyle name="SAPEmphasizedLockedDataCell" xfId="302" xr:uid="{00000000-0005-0000-0000-000030010000}"/>
    <cellStyle name="SAPEmphasizedLockedDataTotalCell" xfId="303" xr:uid="{00000000-0005-0000-0000-000031010000}"/>
    <cellStyle name="SAPEmphasizedReadonlyDataCell" xfId="304" xr:uid="{00000000-0005-0000-0000-000032010000}"/>
    <cellStyle name="SAPEmphasizedReadonlyDataTotalCell" xfId="305" xr:uid="{00000000-0005-0000-0000-000033010000}"/>
    <cellStyle name="SAPEmphasizedTotal" xfId="306" xr:uid="{00000000-0005-0000-0000-000034010000}"/>
    <cellStyle name="SAPExceptionLevel1" xfId="307" xr:uid="{00000000-0005-0000-0000-000035010000}"/>
    <cellStyle name="SAPExceptionLevel2" xfId="308" xr:uid="{00000000-0005-0000-0000-000036010000}"/>
    <cellStyle name="SAPExceptionLevel3" xfId="309" xr:uid="{00000000-0005-0000-0000-000037010000}"/>
    <cellStyle name="SAPExceptionLevel4" xfId="310" xr:uid="{00000000-0005-0000-0000-000038010000}"/>
    <cellStyle name="SAPExceptionLevel5" xfId="311" xr:uid="{00000000-0005-0000-0000-000039010000}"/>
    <cellStyle name="SAPExceptionLevel6" xfId="312" xr:uid="{00000000-0005-0000-0000-00003A010000}"/>
    <cellStyle name="SAPExceptionLevel7" xfId="313" xr:uid="{00000000-0005-0000-0000-00003B010000}"/>
    <cellStyle name="SAPExceptionLevel8" xfId="314" xr:uid="{00000000-0005-0000-0000-00003C010000}"/>
    <cellStyle name="SAPExceptionLevel9" xfId="315" xr:uid="{00000000-0005-0000-0000-00003D010000}"/>
    <cellStyle name="SAPHierarchyCell0" xfId="316" xr:uid="{00000000-0005-0000-0000-00003E010000}"/>
    <cellStyle name="SAPHierarchyCell1" xfId="317" xr:uid="{00000000-0005-0000-0000-00003F010000}"/>
    <cellStyle name="SAPHierarchyCell2" xfId="318" xr:uid="{00000000-0005-0000-0000-000040010000}"/>
    <cellStyle name="SAPHierarchyCell3" xfId="319" xr:uid="{00000000-0005-0000-0000-000041010000}"/>
    <cellStyle name="SAPHierarchyCell4" xfId="320" xr:uid="{00000000-0005-0000-0000-000042010000}"/>
    <cellStyle name="SAPLockedDataCell" xfId="321" xr:uid="{00000000-0005-0000-0000-000043010000}"/>
    <cellStyle name="SAPLockedDataTotalCell" xfId="322" xr:uid="{00000000-0005-0000-0000-000044010000}"/>
    <cellStyle name="SAPMemberCell" xfId="323" xr:uid="{00000000-0005-0000-0000-000045010000}"/>
    <cellStyle name="SAPMemberTotalCell" xfId="324" xr:uid="{00000000-0005-0000-0000-000046010000}"/>
    <cellStyle name="SAPReadonlyDataCell" xfId="325" xr:uid="{00000000-0005-0000-0000-000047010000}"/>
    <cellStyle name="SAPReadonlyDataTotalCell" xfId="326" xr:uid="{00000000-0005-0000-0000-000048010000}"/>
    <cellStyle name="Shade" xfId="327" xr:uid="{00000000-0005-0000-0000-000049010000}"/>
    <cellStyle name="Special" xfId="328" xr:uid="{00000000-0005-0000-0000-00004A010000}"/>
    <cellStyle name="Style 1" xfId="329" xr:uid="{00000000-0005-0000-0000-00004B010000}"/>
    <cellStyle name="Style 21" xfId="330" xr:uid="{00000000-0005-0000-0000-00004C010000}"/>
    <cellStyle name="Style 22" xfId="331" xr:uid="{00000000-0005-0000-0000-00004D010000}"/>
    <cellStyle name="Style 24" xfId="332" xr:uid="{00000000-0005-0000-0000-00004E010000}"/>
    <cellStyle name="Style 27" xfId="333" xr:uid="{00000000-0005-0000-0000-00004F010000}"/>
    <cellStyle name="Style 35" xfId="334" xr:uid="{00000000-0005-0000-0000-000050010000}"/>
    <cellStyle name="Style 36" xfId="335" xr:uid="{00000000-0005-0000-0000-000051010000}"/>
    <cellStyle name="Title 2" xfId="336" xr:uid="{00000000-0005-0000-0000-000052010000}"/>
    <cellStyle name="Titles" xfId="337" xr:uid="{00000000-0005-0000-0000-000053010000}"/>
    <cellStyle name="Total 2" xfId="338" xr:uid="{00000000-0005-0000-0000-000054010000}"/>
    <cellStyle name="Total2 - Style2" xfId="339" xr:uid="{00000000-0005-0000-0000-000055010000}"/>
    <cellStyle name="TRANSMISSION RELIABILITY PORTION OF PROJECT" xfId="340" xr:uid="{00000000-0005-0000-0000-000056010000}"/>
    <cellStyle name="Underl - Style4" xfId="341" xr:uid="{00000000-0005-0000-0000-000057010000}"/>
    <cellStyle name="UNLocked" xfId="342" xr:uid="{00000000-0005-0000-0000-000058010000}"/>
    <cellStyle name="Unprot" xfId="343" xr:uid="{00000000-0005-0000-0000-000059010000}"/>
    <cellStyle name="Unprot$" xfId="344" xr:uid="{00000000-0005-0000-0000-00005A010000}"/>
    <cellStyle name="Unprot_CA Blocking Jun08 - GRC" xfId="345" xr:uid="{00000000-0005-0000-0000-00005B010000}"/>
    <cellStyle name="Unprotect" xfId="346" xr:uid="{00000000-0005-0000-0000-00005C010000}"/>
    <cellStyle name="Warning Text 2" xfId="347" xr:uid="{00000000-0005-0000-0000-00005D01000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701\z52297$\EXCEL\BUDGETS\PAC\2005%20FYE\2004%20PacifiCorp%20Budget%20Book%20(for%20J%20Grif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x/Pacificorp%20Tax/PowerTax/2013/Tax%20Return/1%20-%20Case%20Mgmt/Case%20712%20Mgmt%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1">
          <cell r="Q1">
            <v>36599.437053703703</v>
          </cell>
        </row>
        <row r="99">
          <cell r="D99">
            <v>11087</v>
          </cell>
          <cell r="E99">
            <v>50015</v>
          </cell>
          <cell r="F99">
            <v>323590</v>
          </cell>
          <cell r="G99">
            <v>899647</v>
          </cell>
          <cell r="H99">
            <v>2067727</v>
          </cell>
          <cell r="I99">
            <v>2741619</v>
          </cell>
          <cell r="J99">
            <v>2299558.0019999999</v>
          </cell>
          <cell r="K99">
            <v>3542463.7879999997</v>
          </cell>
          <cell r="L99">
            <v>5126210.5599999996</v>
          </cell>
          <cell r="M99">
            <v>7134127.5369999995</v>
          </cell>
          <cell r="N99">
            <v>9257454.4570000004</v>
          </cell>
          <cell r="O99">
            <v>17917881</v>
          </cell>
          <cell r="P99">
            <v>29938649</v>
          </cell>
          <cell r="Q99">
            <v>50930323</v>
          </cell>
          <cell r="R99">
            <v>49405882</v>
          </cell>
        </row>
        <row r="100">
          <cell r="D100">
            <v>5472</v>
          </cell>
          <cell r="E100">
            <v>12863</v>
          </cell>
          <cell r="F100">
            <v>125054</v>
          </cell>
          <cell r="G100">
            <v>256771</v>
          </cell>
          <cell r="H100">
            <v>535563</v>
          </cell>
          <cell r="I100">
            <v>808521</v>
          </cell>
          <cell r="J100">
            <v>710184</v>
          </cell>
          <cell r="K100">
            <v>1384519</v>
          </cell>
          <cell r="L100">
            <v>1667156</v>
          </cell>
          <cell r="M100">
            <v>2705568</v>
          </cell>
          <cell r="N100">
            <v>7703244</v>
          </cell>
          <cell r="O100">
            <v>13677482.189999999</v>
          </cell>
          <cell r="P100">
            <v>2205524.4</v>
          </cell>
          <cell r="Q100">
            <v>6259486.3000000007</v>
          </cell>
          <cell r="R100">
            <v>7163698.8000000007</v>
          </cell>
        </row>
        <row r="101">
          <cell r="D101">
            <v>3568</v>
          </cell>
          <cell r="E101">
            <v>260</v>
          </cell>
          <cell r="F101">
            <v>51757</v>
          </cell>
          <cell r="G101">
            <v>172998</v>
          </cell>
          <cell r="H101">
            <v>770702</v>
          </cell>
          <cell r="I101">
            <v>331819</v>
          </cell>
          <cell r="J101">
            <v>444501.85</v>
          </cell>
          <cell r="K101">
            <v>642759</v>
          </cell>
          <cell r="L101">
            <v>1134479.4500000002</v>
          </cell>
          <cell r="M101">
            <v>1773835.05</v>
          </cell>
          <cell r="N101">
            <v>2746436.55</v>
          </cell>
          <cell r="O101">
            <v>4339757.7677999996</v>
          </cell>
          <cell r="P101">
            <v>-6665215.1612052238</v>
          </cell>
          <cell r="Q101">
            <v>967538.2274999998</v>
          </cell>
          <cell r="R101">
            <v>-120871.49749999781</v>
          </cell>
        </row>
      </sheetData>
      <sheetData sheetId="11" refreshError="1">
        <row r="216">
          <cell r="D216">
            <v>1984</v>
          </cell>
        </row>
        <row r="222">
          <cell r="D222">
            <v>1984</v>
          </cell>
          <cell r="E222">
            <v>1985</v>
          </cell>
          <cell r="F222">
            <v>1986</v>
          </cell>
          <cell r="G222">
            <v>1987</v>
          </cell>
          <cell r="H222">
            <v>1988</v>
          </cell>
          <cell r="I222">
            <v>1989</v>
          </cell>
          <cell r="J222">
            <v>1990</v>
          </cell>
          <cell r="K222">
            <v>1991</v>
          </cell>
          <cell r="L222">
            <v>1992</v>
          </cell>
          <cell r="M222">
            <v>1993</v>
          </cell>
          <cell r="N222">
            <v>1994</v>
          </cell>
          <cell r="O222">
            <v>1995</v>
          </cell>
          <cell r="P222">
            <v>1996</v>
          </cell>
          <cell r="Q222">
            <v>1997</v>
          </cell>
          <cell r="R222">
            <v>1998</v>
          </cell>
        </row>
        <row r="223">
          <cell r="D223">
            <v>11.087</v>
          </cell>
          <cell r="E223">
            <v>50.015000000000001</v>
          </cell>
          <cell r="F223">
            <v>323.58999999999997</v>
          </cell>
          <cell r="G223">
            <v>899.64700000000005</v>
          </cell>
          <cell r="H223">
            <v>2067.7269999999999</v>
          </cell>
          <cell r="I223">
            <v>2741.6190000000001</v>
          </cell>
          <cell r="J223">
            <v>2299.5580019999998</v>
          </cell>
          <cell r="K223">
            <v>3542.4637879999996</v>
          </cell>
          <cell r="L223">
            <v>5126.2105599999995</v>
          </cell>
          <cell r="M223">
            <v>7134.1275369999994</v>
          </cell>
          <cell r="N223">
            <v>9257.4544569999998</v>
          </cell>
          <cell r="O223">
            <v>17917.881000000001</v>
          </cell>
          <cell r="P223">
            <v>29938.649000000001</v>
          </cell>
          <cell r="Q223">
            <v>50930.322999999997</v>
          </cell>
          <cell r="R223">
            <v>49405.881999999998</v>
          </cell>
        </row>
        <row r="224">
          <cell r="D224" t="e">
            <v>#REF!</v>
          </cell>
          <cell r="E224" t="e">
            <v>#REF!</v>
          </cell>
          <cell r="F224" t="e">
            <v>#REF!</v>
          </cell>
          <cell r="G224" t="e">
            <v>#REF!</v>
          </cell>
          <cell r="H224" t="e">
            <v>#REF!</v>
          </cell>
          <cell r="I224" t="e">
            <v>#REF!</v>
          </cell>
          <cell r="J224" t="e">
            <v>#REF!</v>
          </cell>
          <cell r="K224" t="e">
            <v>#REF!</v>
          </cell>
          <cell r="L224" t="e">
            <v>#REF!</v>
          </cell>
          <cell r="M224" t="e">
            <v>#REF!</v>
          </cell>
          <cell r="N224" t="e">
            <v>#REF!</v>
          </cell>
          <cell r="O224" t="e">
            <v>#REF!</v>
          </cell>
          <cell r="P224" t="e">
            <v>#REF!</v>
          </cell>
          <cell r="Q224" t="e">
            <v>#REF!</v>
          </cell>
          <cell r="R224" t="e">
            <v>#REF!</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row>
        <row r="249">
          <cell r="D249">
            <v>5.4720000000000004</v>
          </cell>
          <cell r="E249">
            <v>12.863</v>
          </cell>
          <cell r="F249">
            <v>125.054</v>
          </cell>
          <cell r="G249">
            <v>256.77100000000002</v>
          </cell>
          <cell r="H249">
            <v>535.56299999999999</v>
          </cell>
          <cell r="I249">
            <v>808.52099999999996</v>
          </cell>
          <cell r="J249">
            <v>710.18399999999997</v>
          </cell>
          <cell r="K249">
            <v>1384.519</v>
          </cell>
          <cell r="L249">
            <v>1667.1559999999999</v>
          </cell>
          <cell r="M249">
            <v>2705.5680000000002</v>
          </cell>
          <cell r="N249">
            <v>7703.2439999999997</v>
          </cell>
          <cell r="O249">
            <v>13677.482189999999</v>
          </cell>
          <cell r="P249">
            <v>2205.5243999999998</v>
          </cell>
          <cell r="Q249">
            <v>6259.4863000000005</v>
          </cell>
        </row>
        <row r="250">
          <cell r="D250" t="e">
            <v>#REF!</v>
          </cell>
          <cell r="E250" t="e">
            <v>#REF!</v>
          </cell>
          <cell r="F250" t="e">
            <v>#REF!</v>
          </cell>
          <cell r="G250" t="e">
            <v>#REF!</v>
          </cell>
          <cell r="H250" t="e">
            <v>#REF!</v>
          </cell>
          <cell r="I250" t="e">
            <v>#REF!</v>
          </cell>
          <cell r="J250" t="e">
            <v>#REF!</v>
          </cell>
          <cell r="K250" t="e">
            <v>#REF!</v>
          </cell>
          <cell r="L250" t="e">
            <v>#REF!</v>
          </cell>
          <cell r="M250" t="e">
            <v>#REF!</v>
          </cell>
          <cell r="N250" t="e">
            <v>#REF!</v>
          </cell>
          <cell r="O250" t="e">
            <v>#REF!</v>
          </cell>
          <cell r="P250" t="e">
            <v>#REF!</v>
          </cell>
          <cell r="Q250" t="e">
            <v>#REF!</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row>
        <row r="275">
          <cell r="D275">
            <v>3.5680000000000001</v>
          </cell>
          <cell r="E275">
            <v>0.26</v>
          </cell>
          <cell r="F275">
            <v>51.756999999999998</v>
          </cell>
          <cell r="G275">
            <v>172.99799999999999</v>
          </cell>
          <cell r="H275">
            <v>770.702</v>
          </cell>
          <cell r="I275">
            <v>331.81900000000002</v>
          </cell>
          <cell r="J275">
            <v>444.50184999999999</v>
          </cell>
          <cell r="K275">
            <v>642.75900000000001</v>
          </cell>
          <cell r="L275">
            <v>1134.4794500000003</v>
          </cell>
          <cell r="M275">
            <v>1773.8350500000001</v>
          </cell>
          <cell r="N275">
            <v>2746.4365499999999</v>
          </cell>
          <cell r="O275">
            <v>4339.7577677999998</v>
          </cell>
          <cell r="P275">
            <v>-6665.2151612052239</v>
          </cell>
          <cell r="Q275">
            <v>967.53822749999983</v>
          </cell>
        </row>
        <row r="276">
          <cell r="D276" t="e">
            <v>#REF!</v>
          </cell>
          <cell r="E276" t="e">
            <v>#REF!</v>
          </cell>
          <cell r="F276" t="e">
            <v>#REF!</v>
          </cell>
          <cell r="G276" t="e">
            <v>#REF!</v>
          </cell>
          <cell r="H276" t="e">
            <v>#REF!</v>
          </cell>
          <cell r="I276" t="e">
            <v>#REF!</v>
          </cell>
          <cell r="J276" t="e">
            <v>#REF!</v>
          </cell>
          <cell r="K276" t="e">
            <v>#REF!</v>
          </cell>
          <cell r="L276" t="e">
            <v>#REF!</v>
          </cell>
          <cell r="M276" t="e">
            <v>#REF!</v>
          </cell>
          <cell r="N276" t="e">
            <v>#REF!</v>
          </cell>
          <cell r="O276" t="e">
            <v>#REF!</v>
          </cell>
          <cell r="P276" t="e">
            <v>#REF!</v>
          </cell>
          <cell r="Q276" t="e">
            <v>#REF!</v>
          </cell>
        </row>
        <row r="277">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str">
            <v/>
          </cell>
          <cell r="Q277" t="str">
            <v/>
          </cell>
        </row>
        <row r="278">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str">
            <v/>
          </cell>
          <cell r="Q278" t="str">
            <v/>
          </cell>
        </row>
        <row r="279">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
          </cell>
        </row>
        <row r="280">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row>
        <row r="301">
          <cell r="D301">
            <v>20.127000000000002</v>
          </cell>
          <cell r="E301">
            <v>63.137999999999998</v>
          </cell>
          <cell r="F301">
            <v>500.40100000000001</v>
          </cell>
          <cell r="G301">
            <v>1329.4160000000002</v>
          </cell>
          <cell r="H301">
            <v>3373.9920000000002</v>
          </cell>
          <cell r="I301">
            <v>3881.9590000000003</v>
          </cell>
          <cell r="J301">
            <v>3454.2438520000001</v>
          </cell>
          <cell r="K301">
            <v>5569.7417879999994</v>
          </cell>
          <cell r="L301">
            <v>7927.8460099999993</v>
          </cell>
          <cell r="M301">
            <v>11613.530586999999</v>
          </cell>
          <cell r="N301">
            <v>19707.135006999997</v>
          </cell>
          <cell r="O301">
            <v>35935.120957799998</v>
          </cell>
          <cell r="P301">
            <v>25478.958238794774</v>
          </cell>
          <cell r="Q301">
            <v>58157.347527499995</v>
          </cell>
          <cell r="R301">
            <v>56448.709302499999</v>
          </cell>
        </row>
        <row r="302">
          <cell r="D302" t="e">
            <v>#REF!</v>
          </cell>
          <cell r="E302" t="e">
            <v>#REF!</v>
          </cell>
          <cell r="F302" t="e">
            <v>#REF!</v>
          </cell>
          <cell r="G302" t="e">
            <v>#REF!</v>
          </cell>
          <cell r="H302" t="e">
            <v>#REF!</v>
          </cell>
          <cell r="I302" t="e">
            <v>#REF!</v>
          </cell>
          <cell r="J302" t="e">
            <v>#REF!</v>
          </cell>
          <cell r="K302" t="e">
            <v>#REF!</v>
          </cell>
          <cell r="L302" t="e">
            <v>#REF!</v>
          </cell>
          <cell r="M302" t="e">
            <v>#REF!</v>
          </cell>
          <cell r="N302" t="e">
            <v>#REF!</v>
          </cell>
          <cell r="O302" t="e">
            <v>#REF!</v>
          </cell>
          <cell r="P302" t="e">
            <v>#REF!</v>
          </cell>
          <cell r="Q302" t="e">
            <v>#REF!</v>
          </cell>
          <cell r="R302" t="e">
            <v>#REF!</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row>
        <row r="305">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row>
        <row r="332">
          <cell r="C332" t="str">
            <v>1991</v>
          </cell>
          <cell r="D332">
            <v>222.78967152000001</v>
          </cell>
          <cell r="E332">
            <v>202.07023206864</v>
          </cell>
        </row>
        <row r="333">
          <cell r="C333" t="str">
            <v>1992</v>
          </cell>
          <cell r="D333">
            <v>317.11384039999996</v>
          </cell>
          <cell r="E333">
            <v>287.62225324280001</v>
          </cell>
        </row>
        <row r="334">
          <cell r="C334" t="str">
            <v>1993</v>
          </cell>
          <cell r="D334">
            <v>464.54122348000004</v>
          </cell>
          <cell r="E334">
            <v>421.33888969636007</v>
          </cell>
        </row>
        <row r="335">
          <cell r="C335" t="str">
            <v>1994</v>
          </cell>
          <cell r="D335">
            <v>788.2854002800002</v>
          </cell>
          <cell r="E335">
            <v>714.97485805396013</v>
          </cell>
        </row>
        <row r="336">
          <cell r="C336" t="str">
            <v>1995</v>
          </cell>
          <cell r="D336">
            <v>1437.404838312</v>
          </cell>
          <cell r="E336">
            <v>1303.7261883489841</v>
          </cell>
        </row>
        <row r="337">
          <cell r="C337" t="str">
            <v>1996</v>
          </cell>
          <cell r="D337">
            <v>1019.158329551791</v>
          </cell>
          <cell r="E337">
            <v>924.37660490347446</v>
          </cell>
        </row>
        <row r="338">
          <cell r="C338" t="str">
            <v>1997</v>
          </cell>
          <cell r="D338">
            <v>3198.6541140125</v>
          </cell>
          <cell r="E338">
            <v>2915.8930903337946</v>
          </cell>
        </row>
        <row r="339">
          <cell r="C339" t="str">
            <v>1998</v>
          </cell>
          <cell r="D339">
            <v>3104.6790116375</v>
          </cell>
          <cell r="E339">
            <v>2830.2253870087447</v>
          </cell>
        </row>
        <row r="340">
          <cell r="C340">
            <v>0</v>
          </cell>
          <cell r="D340">
            <v>0</v>
          </cell>
          <cell r="E340">
            <v>0</v>
          </cell>
        </row>
        <row r="341">
          <cell r="C341" t="str">
            <v xml:space="preserve">     Total</v>
          </cell>
          <cell r="D341">
            <v>10690.796183273791</v>
          </cell>
          <cell r="E341">
            <v>9725.5474706073182</v>
          </cell>
        </row>
        <row r="342">
          <cell r="C342">
            <v>0</v>
          </cell>
          <cell r="D342">
            <v>0</v>
          </cell>
          <cell r="E342">
            <v>0</v>
          </cell>
        </row>
        <row r="365">
          <cell r="E365">
            <v>11922041.689999999</v>
          </cell>
          <cell r="F365">
            <v>12694779.039999999</v>
          </cell>
          <cell r="G365">
            <v>13456633.050000001</v>
          </cell>
          <cell r="H365">
            <v>14229370.390000001</v>
          </cell>
          <cell r="I365">
            <v>14996093.039999999</v>
          </cell>
          <cell r="J365">
            <v>15763961.75</v>
          </cell>
          <cell r="K365">
            <v>16653546.26</v>
          </cell>
          <cell r="L365">
            <v>18240241.77</v>
          </cell>
          <cell r="M365">
            <v>19826937.280000001</v>
          </cell>
          <cell r="N365">
            <v>21376616.960000001</v>
          </cell>
          <cell r="O365">
            <v>22870053.800000001</v>
          </cell>
        </row>
        <row r="366">
          <cell r="E366">
            <v>19227246.629999999</v>
          </cell>
          <cell r="F366">
            <v>18774650.579999998</v>
          </cell>
          <cell r="G366">
            <v>18140893.010000002</v>
          </cell>
          <cell r="H366">
            <v>17402761.41</v>
          </cell>
          <cell r="I366">
            <v>16582788.550000001</v>
          </cell>
          <cell r="J366">
            <v>15763961.75</v>
          </cell>
          <cell r="K366">
            <v>15066850.75</v>
          </cell>
          <cell r="L366">
            <v>15066850.75</v>
          </cell>
          <cell r="M366">
            <v>15066850.75</v>
          </cell>
          <cell r="N366">
            <v>15066850.75</v>
          </cell>
          <cell r="O366">
            <v>15066850.75</v>
          </cell>
        </row>
        <row r="367">
          <cell r="E367">
            <v>7727806.9100000001</v>
          </cell>
          <cell r="F367">
            <v>9417179.7200000007</v>
          </cell>
          <cell r="G367">
            <v>11003875.23</v>
          </cell>
          <cell r="H367">
            <v>12590570.74</v>
          </cell>
          <cell r="I367">
            <v>14177266.25</v>
          </cell>
          <cell r="J367">
            <v>15763961.75</v>
          </cell>
          <cell r="K367">
            <v>17350657.260000002</v>
          </cell>
          <cell r="L367">
            <v>18937352.77</v>
          </cell>
          <cell r="M367">
            <v>20478366.350000001</v>
          </cell>
          <cell r="N367">
            <v>21960539.43</v>
          </cell>
          <cell r="O367">
            <v>23371872.800000001</v>
          </cell>
        </row>
      </sheetData>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 Org 2003"/>
      <sheetName val="2 - Org 2004"/>
      <sheetName val="3 - Budg Comp by Func Cat"/>
      <sheetName val="3 - 2004 Budg Recap"/>
      <sheetName val="4 - 2004 Budg vs.2003 Budg"/>
      <sheetName val="4 - 2004 Budg vs.2003 YE Proj"/>
      <sheetName val="4 - 2004 Budg vs. 2002 Actual"/>
      <sheetName val="7 - Personnel Inventory"/>
      <sheetName val="7 - EE Trends"/>
      <sheetName val="7 - Overhaul"/>
      <sheetName val="7 - 10 Yr Plan"/>
      <sheetName val="3 - 2004 Budget Recap"/>
      <sheetName val="PP BHE"/>
    </sheetNames>
    <sheetDataSet>
      <sheetData sheetId="0" refreshError="1"/>
      <sheetData sheetId="1" refreshError="1"/>
      <sheetData sheetId="2" refreshError="1"/>
      <sheetData sheetId="3" refreshError="1">
        <row r="5">
          <cell r="A5" t="str">
            <v>2004 Cholla O&amp;M Budget</v>
          </cell>
          <cell r="B5" t="str">
            <v>2004 CHOLLA APS (7901) BUDGET</v>
          </cell>
          <cell r="H5" t="str">
            <v>2004 PCORP Budget</v>
          </cell>
        </row>
        <row r="6">
          <cell r="A6" t="str">
            <v>for PacifiCorp Budget meeting 10/3/2003</v>
          </cell>
        </row>
        <row r="7">
          <cell r="A7" t="str">
            <v>and for APS 2003 LRF rev 4</v>
          </cell>
          <cell r="E7">
            <v>0.62350000000000005</v>
          </cell>
          <cell r="F7" t="str">
            <v>APS</v>
          </cell>
          <cell r="G7" t="str">
            <v>TOTAL</v>
          </cell>
          <cell r="I7">
            <v>0.3765</v>
          </cell>
          <cell r="J7" t="str">
            <v xml:space="preserve">PAC </v>
          </cell>
          <cell r="K7" t="str">
            <v>TOTAL</v>
          </cell>
        </row>
        <row r="8">
          <cell r="A8" t="str">
            <v>(Revised 9/10/03)  -  Rev. 1</v>
          </cell>
          <cell r="B8" t="str">
            <v>UNIT 1</v>
          </cell>
          <cell r="C8" t="str">
            <v>UNIT 2</v>
          </cell>
          <cell r="D8" t="str">
            <v>UNIT 3</v>
          </cell>
          <cell r="E8" t="str">
            <v>COMMON</v>
          </cell>
          <cell r="F8" t="str">
            <v>TOTAL</v>
          </cell>
          <cell r="G8" t="str">
            <v>COMMON</v>
          </cell>
          <cell r="H8" t="str">
            <v>UNIT 4</v>
          </cell>
          <cell r="I8" t="str">
            <v>COMMON</v>
          </cell>
          <cell r="J8" t="str">
            <v>TOTAL</v>
          </cell>
          <cell r="K8" t="str">
            <v>CHOLLA</v>
          </cell>
        </row>
        <row r="9">
          <cell r="A9" t="str">
            <v>PAYROLL</v>
          </cell>
        </row>
        <row r="10">
          <cell r="A10" t="str">
            <v xml:space="preserve">     OPERATIONS</v>
          </cell>
          <cell r="B10">
            <v>1841731.4389673269</v>
          </cell>
          <cell r="C10">
            <v>1721752.3457659213</v>
          </cell>
          <cell r="D10">
            <v>1225227.5243906709</v>
          </cell>
          <cell r="E10">
            <v>713046.03422905935</v>
          </cell>
          <cell r="F10">
            <v>5501757.3433529781</v>
          </cell>
          <cell r="G10">
            <v>1143618.3387795659</v>
          </cell>
          <cell r="H10">
            <v>2298393.8495551683</v>
          </cell>
          <cell r="I10">
            <v>430572.30455050658</v>
          </cell>
          <cell r="J10">
            <v>2728966.1541056749</v>
          </cell>
          <cell r="K10">
            <v>8230723.4974586526</v>
          </cell>
        </row>
        <row r="11">
          <cell r="A11" t="str">
            <v xml:space="preserve">     MAINTENANCE</v>
          </cell>
        </row>
        <row r="12">
          <cell r="A12" t="str">
            <v xml:space="preserve">          Routine</v>
          </cell>
          <cell r="B12">
            <v>1236633.2977124453</v>
          </cell>
          <cell r="C12">
            <v>1798113.5523820273</v>
          </cell>
          <cell r="D12">
            <v>1237889.3281561681</v>
          </cell>
          <cell r="E12">
            <v>3017798.229983021</v>
          </cell>
          <cell r="F12">
            <v>7290434.4082336612</v>
          </cell>
          <cell r="G12">
            <v>4840093.3921139063</v>
          </cell>
          <cell r="H12">
            <v>1866646.8349815118</v>
          </cell>
          <cell r="I12">
            <v>1822295.1621308858</v>
          </cell>
          <cell r="J12">
            <v>3688941.9971123976</v>
          </cell>
          <cell r="K12">
            <v>10979376.405346058</v>
          </cell>
        </row>
        <row r="13">
          <cell r="A13" t="str">
            <v xml:space="preserve">          Capacity Factor Increases</v>
          </cell>
          <cell r="B13">
            <v>0</v>
          </cell>
          <cell r="C13">
            <v>71500</v>
          </cell>
          <cell r="D13">
            <v>71500</v>
          </cell>
          <cell r="E13">
            <v>0</v>
          </cell>
          <cell r="F13">
            <v>143000</v>
          </cell>
          <cell r="G13">
            <v>0</v>
          </cell>
          <cell r="H13">
            <v>0</v>
          </cell>
          <cell r="I13">
            <v>0</v>
          </cell>
          <cell r="J13">
            <v>0</v>
          </cell>
          <cell r="K13">
            <v>143000</v>
          </cell>
        </row>
        <row r="14">
          <cell r="A14" t="str">
            <v xml:space="preserve">          Overhaul</v>
          </cell>
          <cell r="B14">
            <v>130786.96049999999</v>
          </cell>
          <cell r="C14">
            <v>0</v>
          </cell>
          <cell r="D14">
            <v>0</v>
          </cell>
          <cell r="F14">
            <v>130786.96049999999</v>
          </cell>
          <cell r="H14">
            <v>311388</v>
          </cell>
          <cell r="J14">
            <v>311388</v>
          </cell>
          <cell r="K14">
            <v>442174.96049999999</v>
          </cell>
        </row>
        <row r="15">
          <cell r="A15" t="str">
            <v xml:space="preserve">     MAINT TOTAL</v>
          </cell>
          <cell r="B15">
            <v>1367420.2582124453</v>
          </cell>
          <cell r="C15">
            <v>1869613.5523820273</v>
          </cell>
          <cell r="D15">
            <v>1309389.3281561681</v>
          </cell>
          <cell r="E15">
            <v>3017798.229983021</v>
          </cell>
          <cell r="F15">
            <v>7564221.3687336612</v>
          </cell>
          <cell r="G15">
            <v>4840093.3921139063</v>
          </cell>
          <cell r="H15">
            <v>2178034.8349815118</v>
          </cell>
          <cell r="I15">
            <v>1822295.1621308858</v>
          </cell>
          <cell r="J15">
            <v>4000329.9971123976</v>
          </cell>
          <cell r="K15">
            <v>11564551.365846058</v>
          </cell>
        </row>
        <row r="16">
          <cell r="A16" t="str">
            <v>PAYROLL TOTAL</v>
          </cell>
          <cell r="B16">
            <v>3209151.697179772</v>
          </cell>
          <cell r="C16">
            <v>3591365.8981479486</v>
          </cell>
          <cell r="D16">
            <v>2534616.852546839</v>
          </cell>
          <cell r="E16">
            <v>3730844.2642120803</v>
          </cell>
          <cell r="F16">
            <v>13065978.71208664</v>
          </cell>
          <cell r="G16">
            <v>5983711.7308934722</v>
          </cell>
          <cell r="H16">
            <v>4476428.6845366806</v>
          </cell>
          <cell r="I16">
            <v>2252867.4666813924</v>
          </cell>
          <cell r="J16">
            <v>6729296.1512180725</v>
          </cell>
          <cell r="K16">
            <v>19795274.863304712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59 PC"/>
      <sheetName val="R257-Pollution"/>
      <sheetName val="R257-SHL"/>
      <sheetName val="R257"/>
      <sheetName val="R249"/>
      <sheetName val="R248"/>
      <sheetName val="R219 CYV"/>
      <sheetName val="R219"/>
      <sheetName val="R218 PC"/>
      <sheetName val="R216 PC"/>
      <sheetName val="R172"/>
      <sheetName val="R170 CYV"/>
      <sheetName val="R170"/>
      <sheetName val="R168"/>
      <sheetName val="R167"/>
      <sheetName val="R166 CYV"/>
      <sheetName val="R166"/>
      <sheetName val="R72 CYV - BAG"/>
      <sheetName val="R73"/>
      <sheetName val="R52"/>
      <sheetName val="R50"/>
      <sheetName val="R38 (Fed-AMT)"/>
      <sheetName val="R36 (Fed-AMT)"/>
      <sheetName val="R36 (AMT-ACE)"/>
      <sheetName val="R30-WI"/>
      <sheetName val="R30-UT"/>
      <sheetName val="R30-OR"/>
      <sheetName val="R30-Non-JCA"/>
      <sheetName val="R30-IL"/>
      <sheetName val="R30-ID"/>
      <sheetName val="R30-CA"/>
      <sheetName val="R30 (CYV)"/>
      <sheetName val="R30"/>
      <sheetName val="R20 (CYVs - Light Trucks)"/>
      <sheetName val="R20"/>
      <sheetName val="R17 (Non-JCA)"/>
      <sheetName val="R17"/>
      <sheetName val="R6"/>
      <sheetName val="R4"/>
      <sheetName val="R1"/>
      <sheetName val="O - Assign-Validate-V5"/>
      <sheetName val="O - Assign-Validate-V4"/>
      <sheetName val="O - Assign-Validate-V3"/>
      <sheetName val="O - Assign-Validate-V2"/>
      <sheetName val="O - Assign-Validate"/>
      <sheetName val="Report List"/>
      <sheetName val="R - Checklist"/>
      <sheetName val="File index"/>
      <sheetName val="i-Parameters"/>
      <sheetName val="Report Distribution"/>
      <sheetName val="R - Input"/>
      <sheetName val="S - Depr"/>
      <sheetName val="T - DIT"/>
      <sheetName val="A-1"/>
    </sheetNames>
    <sheetDataSet>
      <sheetData sheetId="0">
        <row r="1">
          <cell r="A1" t="str">
            <v>PacifiCorp FASB109 Report</v>
          </cell>
        </row>
      </sheetData>
      <sheetData sheetId="1">
        <row r="24">
          <cell r="H24">
            <v>226853964</v>
          </cell>
        </row>
      </sheetData>
      <sheetData sheetId="2">
        <row r="1">
          <cell r="A1" t="str">
            <v>PacifiCorp FASB109 Report</v>
          </cell>
        </row>
      </sheetData>
      <sheetData sheetId="3">
        <row r="1">
          <cell r="A1" t="str">
            <v>PacifiCorp FASB109 Report</v>
          </cell>
        </row>
      </sheetData>
      <sheetData sheetId="4">
        <row r="1">
          <cell r="A1">
            <v>0</v>
          </cell>
        </row>
      </sheetData>
      <sheetData sheetId="5">
        <row r="1">
          <cell r="A1" t="str">
            <v>PacifiCorp</v>
          </cell>
        </row>
      </sheetData>
      <sheetData sheetId="6">
        <row r="1">
          <cell r="A1">
            <v>0</v>
          </cell>
        </row>
      </sheetData>
      <sheetData sheetId="7">
        <row r="1">
          <cell r="A1">
            <v>0</v>
          </cell>
        </row>
      </sheetData>
      <sheetData sheetId="8">
        <row r="1">
          <cell r="A1" t="str">
            <v>PowerTax Deferred Tax Recovery By Type Report</v>
          </cell>
        </row>
      </sheetData>
      <sheetData sheetId="9"/>
      <sheetData sheetId="10">
        <row r="1">
          <cell r="A1" t="str">
            <v>PacifiCorp Deferred Tax Flowthrough Report</v>
          </cell>
        </row>
      </sheetData>
      <sheetData sheetId="11"/>
      <sheetData sheetId="12">
        <row r="1">
          <cell r="A1" t="str">
            <v>PacifiCorp Ending Deferred Tax Balance Report</v>
          </cell>
        </row>
      </sheetData>
      <sheetData sheetId="13">
        <row r="1">
          <cell r="A1" t="str">
            <v>PacifiCorp Deferred Tax Flowthrough Report</v>
          </cell>
        </row>
      </sheetData>
      <sheetData sheetId="14">
        <row r="1">
          <cell r="A1">
            <v>0</v>
          </cell>
        </row>
      </sheetData>
      <sheetData sheetId="15">
        <row r="1">
          <cell r="A1">
            <v>0</v>
          </cell>
        </row>
      </sheetData>
      <sheetData sheetId="16">
        <row r="1">
          <cell r="A1">
            <v>0</v>
          </cell>
        </row>
      </sheetData>
      <sheetData sheetId="17"/>
      <sheetData sheetId="18">
        <row r="1">
          <cell r="A1" t="str">
            <v>Tax Year</v>
          </cell>
        </row>
      </sheetData>
      <sheetData sheetId="19">
        <row r="1">
          <cell r="B1">
            <v>0</v>
          </cell>
        </row>
      </sheetData>
      <sheetData sheetId="20">
        <row r="1">
          <cell r="A1" t="str">
            <v>PacifiCorp</v>
          </cell>
        </row>
      </sheetData>
      <sheetData sheetId="21">
        <row r="1">
          <cell r="B1">
            <v>0</v>
          </cell>
        </row>
      </sheetData>
      <sheetData sheetId="22">
        <row r="1">
          <cell r="A1">
            <v>0</v>
          </cell>
        </row>
      </sheetData>
      <sheetData sheetId="23">
        <row r="1">
          <cell r="A1">
            <v>0</v>
          </cell>
        </row>
      </sheetData>
      <sheetData sheetId="24">
        <row r="1">
          <cell r="A1" t="str">
            <v>Roll Forward Schedule</v>
          </cell>
        </row>
      </sheetData>
      <sheetData sheetId="25"/>
      <sheetData sheetId="26"/>
      <sheetData sheetId="27"/>
      <sheetData sheetId="28"/>
      <sheetData sheetId="29"/>
      <sheetData sheetId="30"/>
      <sheetData sheetId="31">
        <row r="1">
          <cell r="A1" t="str">
            <v>Roll Forward Schedule</v>
          </cell>
        </row>
      </sheetData>
      <sheetData sheetId="32">
        <row r="1">
          <cell r="A1" t="str">
            <v>Roll Forward Schedule</v>
          </cell>
        </row>
      </sheetData>
      <sheetData sheetId="33">
        <row r="1">
          <cell r="A1">
            <v>0</v>
          </cell>
        </row>
      </sheetData>
      <sheetData sheetId="34">
        <row r="9">
          <cell r="A9" t="str">
            <v>Beginning  Tax Reserve</v>
          </cell>
        </row>
      </sheetData>
      <sheetData sheetId="35"/>
      <sheetData sheetId="36">
        <row r="1">
          <cell r="A1" t="str">
            <v>PacifiCorp</v>
          </cell>
        </row>
      </sheetData>
      <sheetData sheetId="37">
        <row r="6">
          <cell r="C6" t="str">
            <v>Tax Rate Applied</v>
          </cell>
        </row>
      </sheetData>
      <sheetData sheetId="38">
        <row r="1">
          <cell r="A1" t="str">
            <v>PacifiCorp</v>
          </cell>
        </row>
      </sheetData>
      <sheetData sheetId="39"/>
      <sheetData sheetId="40"/>
      <sheetData sheetId="41"/>
      <sheetData sheetId="42"/>
      <sheetData sheetId="43"/>
      <sheetData sheetId="44"/>
      <sheetData sheetId="45"/>
      <sheetData sheetId="46"/>
      <sheetData sheetId="47"/>
      <sheetData sheetId="48">
        <row r="3">
          <cell r="B3">
            <v>712</v>
          </cell>
        </row>
      </sheetData>
      <sheetData sheetId="49"/>
      <sheetData sheetId="50">
        <row r="1">
          <cell r="A1" t="str">
            <v>Case 712: 2013 Tax Return</v>
          </cell>
        </row>
      </sheetData>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67"/>
  <sheetViews>
    <sheetView tabSelected="1" view="pageBreakPreview" zoomScale="85" zoomScaleNormal="90" zoomScaleSheetLayoutView="85" workbookViewId="0">
      <selection activeCell="N30" sqref="N30"/>
    </sheetView>
  </sheetViews>
  <sheetFormatPr defaultColWidth="8.75" defaultRowHeight="12.75" customHeight="1"/>
  <cols>
    <col min="1" max="1" width="2.25" style="1" customWidth="1"/>
    <col min="2" max="2" width="3.5" style="1" customWidth="1"/>
    <col min="3" max="3" width="26.875" style="1" customWidth="1"/>
    <col min="4" max="4" width="8.625" style="1" bestFit="1" customWidth="1"/>
    <col min="5" max="5" width="4.5" style="1" bestFit="1" customWidth="1"/>
    <col min="6" max="6" width="11.625" style="1" bestFit="1" customWidth="1"/>
    <col min="7" max="7" width="9.875" style="1" bestFit="1" customWidth="1"/>
    <col min="8" max="8" width="9.375" style="1" bestFit="1" customWidth="1"/>
    <col min="9" max="9" width="11.875" style="1" bestFit="1" customWidth="1"/>
    <col min="10" max="10" width="5.375" style="1" bestFit="1" customWidth="1"/>
    <col min="11" max="16384" width="8.75" style="1"/>
  </cols>
  <sheetData>
    <row r="2" spans="1:10" ht="12.75" customHeight="1">
      <c r="B2" s="4" t="s">
        <v>90</v>
      </c>
      <c r="D2" s="5"/>
      <c r="E2" s="5"/>
      <c r="F2" s="5"/>
      <c r="G2" s="5"/>
      <c r="H2" s="5"/>
      <c r="I2" s="100" t="s">
        <v>0</v>
      </c>
      <c r="J2" s="86">
        <v>15.4</v>
      </c>
    </row>
    <row r="3" spans="1:10" ht="12.75" customHeight="1">
      <c r="B3" s="43" t="s">
        <v>100</v>
      </c>
      <c r="C3" s="44"/>
      <c r="D3" s="45"/>
      <c r="E3" s="45"/>
      <c r="F3" s="45"/>
      <c r="G3" s="45"/>
      <c r="H3" s="45"/>
      <c r="I3" s="45"/>
      <c r="J3" s="6"/>
    </row>
    <row r="4" spans="1:10" ht="12.75" customHeight="1">
      <c r="B4" s="43" t="s">
        <v>103</v>
      </c>
      <c r="C4" s="44"/>
      <c r="D4" s="45"/>
      <c r="E4" s="45"/>
      <c r="F4" s="45"/>
      <c r="G4" s="45"/>
      <c r="H4" s="45"/>
      <c r="I4" s="45"/>
      <c r="J4" s="6"/>
    </row>
    <row r="5" spans="1:10" ht="12.75" customHeight="1">
      <c r="B5" s="44"/>
      <c r="C5" s="44"/>
      <c r="D5" s="45"/>
      <c r="E5" s="45"/>
      <c r="F5" s="45"/>
      <c r="G5" s="45"/>
      <c r="H5" s="45"/>
      <c r="I5" s="45"/>
      <c r="J5" s="6"/>
    </row>
    <row r="6" spans="1:10" ht="12.75" customHeight="1">
      <c r="B6" s="44"/>
      <c r="C6" s="44"/>
      <c r="D6" s="45"/>
      <c r="E6" s="45"/>
      <c r="F6" s="45"/>
      <c r="G6" s="45"/>
      <c r="H6" s="45"/>
      <c r="I6" s="45"/>
      <c r="J6" s="6"/>
    </row>
    <row r="7" spans="1:10" ht="12.75" customHeight="1">
      <c r="B7" s="44"/>
      <c r="C7" s="44"/>
      <c r="D7" s="45"/>
      <c r="E7" s="45"/>
      <c r="F7" s="45" t="s">
        <v>1</v>
      </c>
      <c r="G7" s="45"/>
      <c r="H7" s="45"/>
      <c r="I7" s="45" t="s">
        <v>101</v>
      </c>
      <c r="J7" s="6"/>
    </row>
    <row r="8" spans="1:10" ht="12.75" customHeight="1">
      <c r="B8" s="44"/>
      <c r="C8" s="44"/>
      <c r="D8" s="46" t="s">
        <v>2</v>
      </c>
      <c r="E8" s="46" t="s">
        <v>3</v>
      </c>
      <c r="F8" s="46" t="s">
        <v>4</v>
      </c>
      <c r="G8" s="46" t="s">
        <v>5</v>
      </c>
      <c r="H8" s="46" t="s">
        <v>6</v>
      </c>
      <c r="I8" s="46" t="s">
        <v>7</v>
      </c>
      <c r="J8" s="7" t="s">
        <v>8</v>
      </c>
    </row>
    <row r="9" spans="1:10" ht="12.75" customHeight="1">
      <c r="A9" s="2"/>
      <c r="B9" s="20" t="s">
        <v>32</v>
      </c>
      <c r="C9" s="3"/>
      <c r="D9" s="21"/>
      <c r="E9" s="21"/>
      <c r="F9" s="21"/>
      <c r="G9" s="21"/>
      <c r="H9" s="21"/>
      <c r="I9" s="47"/>
      <c r="J9" s="6"/>
    </row>
    <row r="10" spans="1:10" ht="12.75" customHeight="1">
      <c r="A10" s="2"/>
      <c r="B10" s="3" t="s">
        <v>28</v>
      </c>
      <c r="C10" s="3"/>
      <c r="D10" s="21">
        <v>282</v>
      </c>
      <c r="E10" s="5" t="s">
        <v>104</v>
      </c>
      <c r="F10" s="19">
        <f>+'15.4.2'!D10</f>
        <v>-2048548</v>
      </c>
      <c r="G10" s="21" t="s">
        <v>20</v>
      </c>
      <c r="H10" s="101" t="s">
        <v>102</v>
      </c>
      <c r="I10" s="48">
        <f>IF(H10="Situs",IF(G10="WA",F10,0),H10*F10)</f>
        <v>0</v>
      </c>
      <c r="J10" s="6"/>
    </row>
    <row r="11" spans="1:10" ht="12.75" customHeight="1">
      <c r="A11" s="2"/>
      <c r="B11" s="3" t="s">
        <v>31</v>
      </c>
      <c r="C11" s="3"/>
      <c r="D11" s="21">
        <v>282</v>
      </c>
      <c r="E11" s="5" t="s">
        <v>104</v>
      </c>
      <c r="F11" s="19">
        <f>+'15.4.2'!D11</f>
        <v>-12332482</v>
      </c>
      <c r="G11" s="21" t="s">
        <v>111</v>
      </c>
      <c r="H11" s="101" t="s">
        <v>102</v>
      </c>
      <c r="I11" s="48">
        <f t="shared" ref="I11:I18" si="0">IF(H11="Situs",IF(G11="WA",F11,0),H11*F11)</f>
        <v>0</v>
      </c>
      <c r="J11" s="6"/>
    </row>
    <row r="12" spans="1:10" ht="12.75" customHeight="1">
      <c r="A12" s="2"/>
      <c r="B12" s="3" t="s">
        <v>26</v>
      </c>
      <c r="C12" s="3"/>
      <c r="D12" s="21">
        <v>282</v>
      </c>
      <c r="E12" s="5" t="s">
        <v>104</v>
      </c>
      <c r="F12" s="19">
        <f>+'15.4.2'!D12</f>
        <v>-30915005</v>
      </c>
      <c r="G12" s="21" t="s">
        <v>21</v>
      </c>
      <c r="H12" s="101" t="s">
        <v>102</v>
      </c>
      <c r="I12" s="48">
        <f t="shared" si="0"/>
        <v>0</v>
      </c>
      <c r="J12" s="6"/>
    </row>
    <row r="13" spans="1:10" ht="12.75" customHeight="1">
      <c r="A13" s="2"/>
      <c r="B13" s="3" t="s">
        <v>33</v>
      </c>
      <c r="C13" s="3"/>
      <c r="D13" s="21">
        <v>282</v>
      </c>
      <c r="E13" s="5" t="s">
        <v>104</v>
      </c>
      <c r="F13" s="19">
        <f>+'15.4.2'!D13</f>
        <v>3193974</v>
      </c>
      <c r="G13" s="21" t="s">
        <v>18</v>
      </c>
      <c r="H13" s="101">
        <v>0</v>
      </c>
      <c r="I13" s="48">
        <f t="shared" si="0"/>
        <v>0</v>
      </c>
      <c r="J13" s="6"/>
    </row>
    <row r="14" spans="1:10" ht="12.75" customHeight="1">
      <c r="A14" s="2"/>
      <c r="B14" s="3" t="s">
        <v>29</v>
      </c>
      <c r="C14" s="3"/>
      <c r="D14" s="21">
        <v>282</v>
      </c>
      <c r="E14" s="5" t="s">
        <v>104</v>
      </c>
      <c r="F14" s="19">
        <f>+'15.4.2'!D14</f>
        <v>-55911187</v>
      </c>
      <c r="G14" s="21" t="s">
        <v>23</v>
      </c>
      <c r="H14" s="101" t="s">
        <v>102</v>
      </c>
      <c r="I14" s="48">
        <f t="shared" si="0"/>
        <v>0</v>
      </c>
      <c r="J14" s="6"/>
    </row>
    <row r="15" spans="1:10" ht="12.75" customHeight="1">
      <c r="A15" s="2"/>
      <c r="B15" s="3" t="s">
        <v>27</v>
      </c>
      <c r="C15" s="3"/>
      <c r="D15" s="21">
        <v>282</v>
      </c>
      <c r="E15" s="5" t="s">
        <v>104</v>
      </c>
      <c r="F15" s="19">
        <f>+'15.4.2'!D15</f>
        <v>-24510338</v>
      </c>
      <c r="G15" s="21" t="s">
        <v>22</v>
      </c>
      <c r="H15" s="101" t="s">
        <v>102</v>
      </c>
      <c r="I15" s="48">
        <f t="shared" si="0"/>
        <v>-24510338</v>
      </c>
      <c r="J15" s="6"/>
    </row>
    <row r="16" spans="1:10" ht="12.75" customHeight="1">
      <c r="A16" s="2"/>
      <c r="B16" s="3" t="s">
        <v>30</v>
      </c>
      <c r="C16" s="3"/>
      <c r="D16" s="21">
        <v>282</v>
      </c>
      <c r="E16" s="5" t="s">
        <v>104</v>
      </c>
      <c r="F16" s="19">
        <f>+'15.4.2'!D16</f>
        <v>-28333438</v>
      </c>
      <c r="G16" s="21" t="s">
        <v>110</v>
      </c>
      <c r="H16" s="101" t="s">
        <v>102</v>
      </c>
      <c r="I16" s="48">
        <f t="shared" si="0"/>
        <v>0</v>
      </c>
      <c r="J16" s="6"/>
    </row>
    <row r="17" spans="1:10" ht="12.75" customHeight="1">
      <c r="A17" s="2"/>
      <c r="B17" s="3" t="s">
        <v>85</v>
      </c>
      <c r="C17" s="3"/>
      <c r="D17" s="21">
        <v>282</v>
      </c>
      <c r="E17" s="5" t="s">
        <v>104</v>
      </c>
      <c r="F17" s="19">
        <f>+'15.4.2'!D17</f>
        <v>0</v>
      </c>
      <c r="G17" s="21" t="s">
        <v>17</v>
      </c>
      <c r="H17" s="101">
        <v>6.7890616934189296E-2</v>
      </c>
      <c r="I17" s="48">
        <f t="shared" si="0"/>
        <v>0</v>
      </c>
      <c r="J17" s="6"/>
    </row>
    <row r="18" spans="1:10" ht="12.75" customHeight="1">
      <c r="A18" s="2"/>
      <c r="B18" s="3" t="s">
        <v>85</v>
      </c>
      <c r="C18" s="3"/>
      <c r="D18" s="21">
        <v>281</v>
      </c>
      <c r="E18" s="5" t="s">
        <v>104</v>
      </c>
      <c r="F18" s="19">
        <f>+'15.4.2'!D18</f>
        <v>0</v>
      </c>
      <c r="G18" s="21" t="s">
        <v>10</v>
      </c>
      <c r="H18" s="101">
        <v>7.9787774498314715E-2</v>
      </c>
      <c r="I18" s="48">
        <f t="shared" si="0"/>
        <v>0</v>
      </c>
      <c r="J18" s="6"/>
    </row>
    <row r="19" spans="1:10" ht="12.75" customHeight="1">
      <c r="A19" s="2"/>
      <c r="B19" s="18"/>
      <c r="C19" s="2"/>
      <c r="D19" s="8"/>
      <c r="E19" s="8"/>
      <c r="F19" s="91">
        <f>SUM(F10:F18)</f>
        <v>-150857024</v>
      </c>
      <c r="G19" s="8"/>
      <c r="H19" s="101"/>
      <c r="I19" s="91">
        <f>SUM(I10:I18)</f>
        <v>-24510338</v>
      </c>
      <c r="J19" s="6" t="s">
        <v>107</v>
      </c>
    </row>
    <row r="20" spans="1:10" ht="12.75" customHeight="1">
      <c r="A20" s="2"/>
      <c r="B20" s="23"/>
      <c r="C20" s="3"/>
      <c r="D20" s="21"/>
      <c r="E20" s="21"/>
      <c r="F20" s="19"/>
      <c r="G20" s="21"/>
      <c r="H20" s="101"/>
      <c r="I20" s="48"/>
      <c r="J20" s="6"/>
    </row>
    <row r="21" spans="1:10" ht="12.75" customHeight="1">
      <c r="A21" s="2"/>
      <c r="B21" s="23" t="s">
        <v>51</v>
      </c>
      <c r="C21" s="3"/>
      <c r="D21" s="21" t="s">
        <v>24</v>
      </c>
      <c r="E21" s="5" t="s">
        <v>104</v>
      </c>
      <c r="F21" s="19">
        <f>+'15.4.2'!E30</f>
        <v>123857148</v>
      </c>
      <c r="G21" s="21" t="s">
        <v>19</v>
      </c>
      <c r="H21" s="101">
        <v>6.946105534858768E-2</v>
      </c>
      <c r="I21" s="48">
        <f t="shared" ref="I21:I31" si="1">IF(H21="Situs",IF(G21="WA",F21,0),H21*F21)</f>
        <v>8603248.2125462163</v>
      </c>
      <c r="J21" s="6" t="s">
        <v>107</v>
      </c>
    </row>
    <row r="22" spans="1:10" ht="12.75" customHeight="1">
      <c r="A22" s="2"/>
      <c r="B22" s="23" t="s">
        <v>51</v>
      </c>
      <c r="C22" s="3"/>
      <c r="D22" s="21" t="s">
        <v>24</v>
      </c>
      <c r="E22" s="5" t="s">
        <v>104</v>
      </c>
      <c r="F22" s="19">
        <f>+'15.4.2'!E31</f>
        <v>-485851.99977407267</v>
      </c>
      <c r="G22" s="21" t="s">
        <v>11</v>
      </c>
      <c r="H22" s="101">
        <v>7.0845810240555085E-2</v>
      </c>
      <c r="I22" s="48">
        <f t="shared" si="1"/>
        <v>-34420.578580988164</v>
      </c>
      <c r="J22" s="6" t="s">
        <v>107</v>
      </c>
    </row>
    <row r="23" spans="1:10" ht="12.75" customHeight="1">
      <c r="A23" s="2"/>
      <c r="B23" s="23" t="s">
        <v>51</v>
      </c>
      <c r="C23" s="3"/>
      <c r="D23" s="21" t="s">
        <v>24</v>
      </c>
      <c r="E23" s="5" t="s">
        <v>104</v>
      </c>
      <c r="F23" s="19">
        <f>'15.4.2'!E32</f>
        <v>-16207636</v>
      </c>
      <c r="G23" s="21" t="s">
        <v>15</v>
      </c>
      <c r="H23" s="101">
        <v>6.264027551852748E-2</v>
      </c>
      <c r="I23" s="48">
        <f t="shared" si="1"/>
        <v>-1015250.7845440047</v>
      </c>
      <c r="J23" s="6" t="s">
        <v>107</v>
      </c>
    </row>
    <row r="24" spans="1:10" ht="12.75" customHeight="1">
      <c r="A24" s="2"/>
      <c r="B24" s="23" t="s">
        <v>51</v>
      </c>
      <c r="C24" s="3"/>
      <c r="D24" s="21" t="s">
        <v>24</v>
      </c>
      <c r="E24" s="5" t="s">
        <v>104</v>
      </c>
      <c r="F24" s="19">
        <f>+'15.4.2'!E33</f>
        <v>37819649</v>
      </c>
      <c r="G24" s="21" t="s">
        <v>13</v>
      </c>
      <c r="H24" s="101">
        <v>6.8841450639549967E-2</v>
      </c>
      <c r="I24" s="48">
        <f t="shared" si="1"/>
        <v>2603559.4998386051</v>
      </c>
      <c r="J24" s="6" t="s">
        <v>107</v>
      </c>
    </row>
    <row r="25" spans="1:10" ht="12.75" customHeight="1">
      <c r="A25" s="2"/>
      <c r="B25" s="23" t="s">
        <v>51</v>
      </c>
      <c r="C25" s="3"/>
      <c r="D25" s="21" t="s">
        <v>24</v>
      </c>
      <c r="E25" s="5" t="s">
        <v>104</v>
      </c>
      <c r="F25" s="19">
        <f>+'15.4.2'!E34</f>
        <v>0</v>
      </c>
      <c r="G25" s="21" t="s">
        <v>14</v>
      </c>
      <c r="H25" s="101">
        <v>6.264027551852748E-2</v>
      </c>
      <c r="I25" s="48">
        <f t="shared" si="1"/>
        <v>0</v>
      </c>
      <c r="J25" s="6" t="s">
        <v>107</v>
      </c>
    </row>
    <row r="26" spans="1:10" ht="12.75" customHeight="1">
      <c r="A26" s="2"/>
      <c r="B26" s="23" t="s">
        <v>51</v>
      </c>
      <c r="C26" s="3"/>
      <c r="D26" s="21" t="s">
        <v>24</v>
      </c>
      <c r="E26" s="5" t="s">
        <v>104</v>
      </c>
      <c r="F26" s="19">
        <f>+'15.4.2'!E35</f>
        <v>0</v>
      </c>
      <c r="G26" s="21" t="s">
        <v>10</v>
      </c>
      <c r="H26" s="101">
        <v>7.9787774498314715E-2</v>
      </c>
      <c r="I26" s="48">
        <f t="shared" si="1"/>
        <v>0</v>
      </c>
      <c r="J26" s="6" t="s">
        <v>107</v>
      </c>
    </row>
    <row r="27" spans="1:10" ht="12.75" customHeight="1">
      <c r="A27" s="2"/>
      <c r="B27" s="23" t="s">
        <v>51</v>
      </c>
      <c r="C27" s="3"/>
      <c r="D27" s="21" t="s">
        <v>25</v>
      </c>
      <c r="E27" s="5" t="s">
        <v>104</v>
      </c>
      <c r="F27" s="19">
        <f>+'15.4.2'!E40</f>
        <v>2428111.1999999881</v>
      </c>
      <c r="G27" s="21" t="s">
        <v>10</v>
      </c>
      <c r="H27" s="101">
        <v>7.9787774498314715E-2</v>
      </c>
      <c r="I27" s="48">
        <f t="shared" si="1"/>
        <v>193733.58888243139</v>
      </c>
      <c r="J27" s="6" t="s">
        <v>107</v>
      </c>
    </row>
    <row r="28" spans="1:10" ht="12.75" customHeight="1">
      <c r="A28" s="2"/>
      <c r="B28" s="23" t="s">
        <v>51</v>
      </c>
      <c r="C28" s="3"/>
      <c r="D28" s="21" t="s">
        <v>25</v>
      </c>
      <c r="E28" s="5" t="s">
        <v>104</v>
      </c>
      <c r="F28" s="19">
        <f>'15.4.2'!E42</f>
        <v>0</v>
      </c>
      <c r="G28" s="21" t="s">
        <v>11</v>
      </c>
      <c r="H28" s="101">
        <v>7.0845810240555085E-2</v>
      </c>
      <c r="I28" s="48">
        <f t="shared" si="1"/>
        <v>0</v>
      </c>
      <c r="J28" s="6" t="s">
        <v>107</v>
      </c>
    </row>
    <row r="29" spans="1:10" ht="12.75" customHeight="1">
      <c r="A29" s="2"/>
      <c r="B29" s="23" t="s">
        <v>51</v>
      </c>
      <c r="C29" s="3"/>
      <c r="D29" s="21" t="s">
        <v>25</v>
      </c>
      <c r="E29" s="5" t="s">
        <v>104</v>
      </c>
      <c r="F29" s="19">
        <f>+'15.4.2'!E41</f>
        <v>313956397</v>
      </c>
      <c r="G29" s="21" t="s">
        <v>16</v>
      </c>
      <c r="H29" s="101">
        <v>6.0210637474561575E-2</v>
      </c>
      <c r="I29" s="48">
        <f t="shared" si="1"/>
        <v>18903514.802586529</v>
      </c>
      <c r="J29" s="6" t="s">
        <v>107</v>
      </c>
    </row>
    <row r="30" spans="1:10" ht="12.75" customHeight="1">
      <c r="A30" s="2"/>
      <c r="B30" s="23" t="s">
        <v>51</v>
      </c>
      <c r="C30" s="3"/>
      <c r="D30" s="21" t="s">
        <v>25</v>
      </c>
      <c r="E30" s="5" t="s">
        <v>104</v>
      </c>
      <c r="F30" s="19">
        <f>+'15.4.2'!E43+'15.4.2'!E44</f>
        <v>-32039780</v>
      </c>
      <c r="G30" s="21" t="s">
        <v>13</v>
      </c>
      <c r="H30" s="101">
        <v>6.8841450639549967E-2</v>
      </c>
      <c r="I30" s="48">
        <f t="shared" si="1"/>
        <v>-2205664.9333720403</v>
      </c>
      <c r="J30" s="6" t="s">
        <v>107</v>
      </c>
    </row>
    <row r="31" spans="1:10" ht="12.75" customHeight="1">
      <c r="A31" s="2"/>
      <c r="B31" s="23" t="s">
        <v>51</v>
      </c>
      <c r="C31" s="3"/>
      <c r="D31" s="21" t="s">
        <v>25</v>
      </c>
      <c r="E31" s="5" t="s">
        <v>104</v>
      </c>
      <c r="F31" s="19">
        <f>+'15.4.2'!E46+'15.4.2'!E45+'15.4.2'!E47</f>
        <v>2822090.4199999943</v>
      </c>
      <c r="G31" s="21" t="s">
        <v>12</v>
      </c>
      <c r="H31" s="101">
        <v>7.0845810240555071E-2</v>
      </c>
      <c r="I31" s="48">
        <f t="shared" si="1"/>
        <v>199933.28237700797</v>
      </c>
      <c r="J31" s="6" t="s">
        <v>107</v>
      </c>
    </row>
    <row r="32" spans="1:10" ht="12.75" customHeight="1">
      <c r="A32" s="2"/>
      <c r="B32" s="23"/>
      <c r="C32" s="3"/>
      <c r="D32" s="21"/>
      <c r="E32" s="21"/>
      <c r="F32" s="19"/>
      <c r="G32" s="21"/>
      <c r="H32" s="101"/>
      <c r="I32" s="48"/>
      <c r="J32" s="6"/>
    </row>
    <row r="33" spans="1:10" ht="12.75" customHeight="1">
      <c r="A33" s="2"/>
      <c r="B33" s="23" t="s">
        <v>52</v>
      </c>
      <c r="C33" s="3"/>
      <c r="D33" s="21">
        <v>41110</v>
      </c>
      <c r="E33" s="5" t="s">
        <v>104</v>
      </c>
      <c r="F33" s="19">
        <f>ROUND(-F21*0.245866,0)</f>
        <v>-30452262</v>
      </c>
      <c r="G33" s="21" t="s">
        <v>19</v>
      </c>
      <c r="H33" s="101">
        <v>6.946105534858768E-2</v>
      </c>
      <c r="I33" s="48">
        <f t="shared" ref="I33:I44" si="2">IF(H33="Situs",IF(G33="WA",F33,0),H33*F33)</f>
        <v>-2115246.2562716934</v>
      </c>
      <c r="J33" s="6"/>
    </row>
    <row r="34" spans="1:10" ht="12.75" customHeight="1">
      <c r="A34" s="2"/>
      <c r="B34" s="23" t="s">
        <v>52</v>
      </c>
      <c r="C34" s="3"/>
      <c r="D34" s="21">
        <v>41110</v>
      </c>
      <c r="E34" s="5" t="s">
        <v>104</v>
      </c>
      <c r="F34" s="19">
        <f>ROUND(-F22*0.245866,0)</f>
        <v>119454</v>
      </c>
      <c r="G34" s="21" t="s">
        <v>11</v>
      </c>
      <c r="H34" s="101">
        <v>7.0845810240555085E-2</v>
      </c>
      <c r="I34" s="48">
        <f t="shared" si="2"/>
        <v>8462.8154164752668</v>
      </c>
      <c r="J34" s="6"/>
    </row>
    <row r="35" spans="1:10" ht="12.75" customHeight="1">
      <c r="A35" s="2"/>
      <c r="B35" s="23" t="s">
        <v>52</v>
      </c>
      <c r="C35" s="3"/>
      <c r="D35" s="21">
        <v>41110</v>
      </c>
      <c r="E35" s="5" t="s">
        <v>104</v>
      </c>
      <c r="F35" s="19">
        <f>ROUND(-F23*0.245866,0)</f>
        <v>3984907</v>
      </c>
      <c r="G35" s="21" t="s">
        <v>15</v>
      </c>
      <c r="H35" s="101">
        <v>6.264027551852748E-2</v>
      </c>
      <c r="I35" s="48">
        <f t="shared" si="2"/>
        <v>249615.6723957088</v>
      </c>
      <c r="J35" s="6"/>
    </row>
    <row r="36" spans="1:10" ht="12.75" customHeight="1">
      <c r="A36" s="2"/>
      <c r="B36" s="23" t="s">
        <v>52</v>
      </c>
      <c r="C36" s="3"/>
      <c r="D36" s="21">
        <v>41110</v>
      </c>
      <c r="E36" s="5" t="s">
        <v>104</v>
      </c>
      <c r="F36" s="19">
        <f t="shared" ref="F36:F38" si="3">ROUND(-F24*0.245866,0)</f>
        <v>-9298566</v>
      </c>
      <c r="G36" s="21" t="s">
        <v>13</v>
      </c>
      <c r="H36" s="101">
        <v>6.8841450639549967E-2</v>
      </c>
      <c r="I36" s="48">
        <f t="shared" si="2"/>
        <v>-640126.77230759757</v>
      </c>
      <c r="J36" s="6"/>
    </row>
    <row r="37" spans="1:10" ht="12.75" customHeight="1">
      <c r="A37" s="2"/>
      <c r="B37" s="23" t="s">
        <v>52</v>
      </c>
      <c r="C37" s="3"/>
      <c r="D37" s="21">
        <v>41110</v>
      </c>
      <c r="E37" s="5" t="s">
        <v>104</v>
      </c>
      <c r="F37" s="19">
        <f t="shared" si="3"/>
        <v>0</v>
      </c>
      <c r="G37" s="21" t="s">
        <v>14</v>
      </c>
      <c r="H37" s="101">
        <v>6.264027551852748E-2</v>
      </c>
      <c r="I37" s="48">
        <f t="shared" si="2"/>
        <v>0</v>
      </c>
      <c r="J37" s="6"/>
    </row>
    <row r="38" spans="1:10" ht="12.75" customHeight="1">
      <c r="A38" s="2"/>
      <c r="B38" s="23" t="s">
        <v>52</v>
      </c>
      <c r="C38" s="3"/>
      <c r="D38" s="21">
        <v>41110</v>
      </c>
      <c r="E38" s="5" t="s">
        <v>104</v>
      </c>
      <c r="F38" s="19">
        <f t="shared" si="3"/>
        <v>0</v>
      </c>
      <c r="G38" s="21" t="s">
        <v>10</v>
      </c>
      <c r="H38" s="101">
        <v>7.9787774498314715E-2</v>
      </c>
      <c r="I38" s="48">
        <f t="shared" si="2"/>
        <v>0</v>
      </c>
      <c r="J38" s="6"/>
    </row>
    <row r="39" spans="1:10" ht="12.75" customHeight="1">
      <c r="A39" s="2"/>
      <c r="B39" s="23" t="s">
        <v>52</v>
      </c>
      <c r="C39" s="3"/>
      <c r="D39" s="21">
        <v>41010</v>
      </c>
      <c r="E39" s="5" t="s">
        <v>104</v>
      </c>
      <c r="F39" s="19">
        <f t="shared" ref="F39:F40" si="4">ROUND(F27*0.245866,0)</f>
        <v>596990</v>
      </c>
      <c r="G39" s="21" t="s">
        <v>10</v>
      </c>
      <c r="H39" s="101">
        <v>7.9787774498314715E-2</v>
      </c>
      <c r="I39" s="48">
        <f t="shared" si="2"/>
        <v>47632.503497748905</v>
      </c>
      <c r="J39" s="6"/>
    </row>
    <row r="40" spans="1:10" ht="12.75" customHeight="1">
      <c r="A40" s="2"/>
      <c r="B40" s="23" t="s">
        <v>52</v>
      </c>
      <c r="C40" s="3"/>
      <c r="D40" s="21">
        <v>41010</v>
      </c>
      <c r="E40" s="5" t="s">
        <v>104</v>
      </c>
      <c r="F40" s="19">
        <f t="shared" si="4"/>
        <v>0</v>
      </c>
      <c r="G40" s="21" t="s">
        <v>11</v>
      </c>
      <c r="H40" s="101">
        <v>7.0845810240555085E-2</v>
      </c>
      <c r="I40" s="48">
        <f t="shared" si="2"/>
        <v>0</v>
      </c>
      <c r="J40" s="6"/>
    </row>
    <row r="41" spans="1:10" ht="12.75" customHeight="1">
      <c r="A41" s="2"/>
      <c r="B41" s="23" t="s">
        <v>52</v>
      </c>
      <c r="C41" s="3"/>
      <c r="D41" s="21">
        <v>41010</v>
      </c>
      <c r="E41" s="5" t="s">
        <v>104</v>
      </c>
      <c r="F41" s="19">
        <f>ROUND(F29*0.245866,0)</f>
        <v>77191204</v>
      </c>
      <c r="G41" s="21" t="s">
        <v>16</v>
      </c>
      <c r="H41" s="101">
        <v>6.0210637474561575E-2</v>
      </c>
      <c r="I41" s="48">
        <f t="shared" si="2"/>
        <v>4647731.6002689274</v>
      </c>
      <c r="J41" s="6"/>
    </row>
    <row r="42" spans="1:10" ht="12.75" customHeight="1">
      <c r="A42" s="2"/>
      <c r="B42" s="23" t="s">
        <v>52</v>
      </c>
      <c r="C42" s="3"/>
      <c r="D42" s="21">
        <v>41010</v>
      </c>
      <c r="E42" s="5" t="s">
        <v>104</v>
      </c>
      <c r="F42" s="19">
        <f>ROUND(F30*0.245866,0)</f>
        <v>-7877493</v>
      </c>
      <c r="G42" s="21" t="s">
        <v>13</v>
      </c>
      <c r="H42" s="101">
        <v>6.8841450639549967E-2</v>
      </c>
      <c r="I42" s="48">
        <f t="shared" si="2"/>
        <v>-542298.04552290041</v>
      </c>
      <c r="J42" s="6"/>
    </row>
    <row r="43" spans="1:10" ht="12.75" customHeight="1">
      <c r="A43" s="2"/>
      <c r="B43" s="23" t="s">
        <v>52</v>
      </c>
      <c r="C43" s="3"/>
      <c r="D43" s="21">
        <v>41010</v>
      </c>
      <c r="E43" s="5" t="s">
        <v>104</v>
      </c>
      <c r="F43" s="19">
        <f>ROUND(F31*0.245866,0)</f>
        <v>693856</v>
      </c>
      <c r="G43" s="21" t="s">
        <v>12</v>
      </c>
      <c r="H43" s="101">
        <v>7.0845810240555071E-2</v>
      </c>
      <c r="I43" s="48">
        <f t="shared" si="2"/>
        <v>49156.790510270577</v>
      </c>
      <c r="J43" s="6"/>
    </row>
    <row r="44" spans="1:10" ht="12.75" customHeight="1">
      <c r="A44" s="2"/>
      <c r="B44" s="23" t="s">
        <v>115</v>
      </c>
      <c r="C44" s="3"/>
      <c r="D44" s="21">
        <v>41110</v>
      </c>
      <c r="E44" s="5" t="s">
        <v>104</v>
      </c>
      <c r="F44" s="19">
        <f>+'15.4.2'!E61</f>
        <v>652783.75999999978</v>
      </c>
      <c r="G44" s="21" t="s">
        <v>22</v>
      </c>
      <c r="H44" s="101" t="s">
        <v>102</v>
      </c>
      <c r="I44" s="48">
        <f t="shared" si="2"/>
        <v>652783.75999999978</v>
      </c>
      <c r="J44" s="6" t="s">
        <v>107</v>
      </c>
    </row>
    <row r="45" spans="1:10" ht="12.75" customHeight="1">
      <c r="A45" s="2"/>
      <c r="B45" s="10"/>
      <c r="C45" s="2"/>
      <c r="D45" s="8"/>
      <c r="E45" s="8"/>
      <c r="F45" s="19"/>
      <c r="G45" s="8"/>
      <c r="H45" s="22"/>
      <c r="I45" s="48"/>
      <c r="J45" s="6"/>
    </row>
    <row r="56" spans="1:10" ht="12.75" customHeight="1" thickBot="1">
      <c r="A56" s="2"/>
      <c r="B56" s="11" t="s">
        <v>9</v>
      </c>
      <c r="C56" s="2"/>
      <c r="D56" s="8"/>
      <c r="E56" s="8"/>
      <c r="F56" s="12"/>
      <c r="G56" s="8"/>
      <c r="H56" s="8"/>
      <c r="I56" s="8"/>
      <c r="J56" s="6"/>
    </row>
    <row r="57" spans="1:10" ht="12.75" customHeight="1">
      <c r="A57" s="13"/>
      <c r="B57" s="104" t="s">
        <v>108</v>
      </c>
      <c r="C57" s="104"/>
      <c r="D57" s="104"/>
      <c r="E57" s="104"/>
      <c r="F57" s="104"/>
      <c r="G57" s="104"/>
      <c r="H57" s="104"/>
      <c r="I57" s="104"/>
      <c r="J57" s="105"/>
    </row>
    <row r="58" spans="1:10" ht="12.75" customHeight="1">
      <c r="A58" s="14"/>
      <c r="B58" s="106"/>
      <c r="C58" s="106"/>
      <c r="D58" s="106"/>
      <c r="E58" s="106"/>
      <c r="F58" s="106"/>
      <c r="G58" s="106"/>
      <c r="H58" s="106"/>
      <c r="I58" s="106"/>
      <c r="J58" s="107"/>
    </row>
    <row r="59" spans="1:10" ht="12.75" customHeight="1">
      <c r="A59" s="14"/>
      <c r="B59" s="106"/>
      <c r="C59" s="106"/>
      <c r="D59" s="106"/>
      <c r="E59" s="106"/>
      <c r="F59" s="106"/>
      <c r="G59" s="106"/>
      <c r="H59" s="106"/>
      <c r="I59" s="106"/>
      <c r="J59" s="107"/>
    </row>
    <row r="60" spans="1:10" ht="12.75" customHeight="1">
      <c r="A60" s="14"/>
      <c r="B60" s="106"/>
      <c r="C60" s="106"/>
      <c r="D60" s="106"/>
      <c r="E60" s="106"/>
      <c r="F60" s="106"/>
      <c r="G60" s="106"/>
      <c r="H60" s="106"/>
      <c r="I60" s="106"/>
      <c r="J60" s="107"/>
    </row>
    <row r="61" spans="1:10" ht="12.75" customHeight="1" thickBot="1">
      <c r="A61" s="17"/>
      <c r="B61" s="108"/>
      <c r="C61" s="108"/>
      <c r="D61" s="108"/>
      <c r="E61" s="108"/>
      <c r="F61" s="108"/>
      <c r="G61" s="108"/>
      <c r="H61" s="108"/>
      <c r="I61" s="108"/>
      <c r="J61" s="109"/>
    </row>
    <row r="62" spans="1:10" ht="12.75" customHeight="1">
      <c r="A62" s="2"/>
      <c r="B62" s="15"/>
      <c r="C62" s="2"/>
      <c r="D62" s="8"/>
      <c r="E62" s="8"/>
      <c r="F62" s="16"/>
      <c r="G62" s="8"/>
      <c r="H62" s="8"/>
      <c r="I62" s="8"/>
      <c r="J62" s="99"/>
    </row>
    <row r="63" spans="1:10" ht="12.75" customHeight="1">
      <c r="A63" s="2"/>
      <c r="B63" s="15"/>
      <c r="C63" s="2"/>
      <c r="D63" s="8"/>
      <c r="E63" s="8"/>
      <c r="F63" s="8"/>
      <c r="G63" s="8"/>
      <c r="H63" s="8"/>
      <c r="I63" s="8"/>
      <c r="J63" s="99"/>
    </row>
    <row r="64" spans="1:10" ht="12.75" customHeight="1">
      <c r="A64" s="2"/>
      <c r="B64" s="15"/>
      <c r="C64" s="2"/>
      <c r="D64" s="8"/>
      <c r="E64" s="8"/>
      <c r="F64" s="8"/>
      <c r="G64" s="8"/>
      <c r="H64" s="8"/>
      <c r="I64" s="8"/>
      <c r="J64" s="99"/>
    </row>
    <row r="65" spans="1:10" ht="12.75" customHeight="1">
      <c r="A65" s="2"/>
      <c r="B65" s="2"/>
      <c r="C65" s="2"/>
      <c r="D65" s="8"/>
      <c r="E65" s="8"/>
      <c r="F65" s="8"/>
      <c r="G65" s="8"/>
      <c r="H65" s="8"/>
      <c r="I65" s="8"/>
      <c r="J65" s="8"/>
    </row>
    <row r="66" spans="1:10" ht="12.75" customHeight="1">
      <c r="A66" s="2"/>
      <c r="B66" s="2"/>
      <c r="C66" s="2"/>
      <c r="D66" s="2"/>
      <c r="E66" s="2"/>
      <c r="F66" s="2"/>
      <c r="G66" s="2"/>
      <c r="H66" s="2"/>
      <c r="I66" s="2"/>
      <c r="J66" s="2"/>
    </row>
    <row r="67" spans="1:10" ht="12.75" customHeight="1">
      <c r="A67" s="2"/>
      <c r="B67" s="2"/>
      <c r="C67" s="2"/>
      <c r="D67" s="2"/>
      <c r="E67" s="2"/>
      <c r="F67" s="2"/>
      <c r="G67" s="2"/>
      <c r="H67" s="2"/>
      <c r="I67" s="2"/>
      <c r="J67" s="2"/>
    </row>
  </sheetData>
  <mergeCells count="1">
    <mergeCell ref="B57:J61"/>
  </mergeCells>
  <phoneticPr fontId="0" type="noConversion"/>
  <conditionalFormatting sqref="J2">
    <cfRule type="cellIs" dxfId="6" priority="2" stopIfTrue="1" operator="equal">
      <formula>"x.x"</formula>
    </cfRule>
  </conditionalFormatting>
  <conditionalFormatting sqref="B9">
    <cfRule type="cellIs" dxfId="5" priority="4" stopIfTrue="1" operator="equal">
      <formula>"Adjustment to Income/Expense/Rate Base:"</formula>
    </cfRule>
  </conditionalFormatting>
  <conditionalFormatting sqref="I7">
    <cfRule type="cellIs" dxfId="4" priority="5" stopIfTrue="1" operator="equal">
      <formula>"Update"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E20 E32 E45" xr:uid="{00000000-0002-0000-0100-000007000000}">
      <formula1>"1, 2, 3"</formula1>
    </dataValidation>
    <dataValidation type="list" allowBlank="1" showInputMessage="1" showErrorMessage="1" errorTitle="Oops!" error="You must enter a state, or, if the adjustment is system, enter all states." sqref="I7" xr:uid="{00000000-0002-0000-0100-000000000000}">
      <formula1>#REF!</formula1>
    </dataValidation>
    <dataValidation type="list" errorStyle="warning" allowBlank="1" showInputMessage="1" showErrorMessage="1" errorTitle="FERC ACCOUNT" error="This FERC Account is not included in the drop-down list. Is this the account you want to use?" sqref="D10:D44" xr:uid="{00000000-0002-0000-0100-000001000000}">
      <formula1>#REF!</formula1>
    </dataValidation>
    <dataValidation type="list" errorStyle="warning" allowBlank="1" showInputMessage="1" showErrorMessage="1" errorTitle="Factor" error="This factor is not included in the drop-down list. Is this the factor you want to use?" sqref="G10:G44" xr:uid="{00000000-0002-0000-0100-000002000000}">
      <formula1>#REF!</formula1>
    </dataValidation>
    <dataValidation type="list" errorStyle="warning" allowBlank="1" showInputMessage="1" showErrorMessage="1" errorTitle="Factor" error="This factor is not included in the drop-down list. Is this the factor you want to use?" sqref="G45" xr:uid="{00000000-0002-0000-0100-000003000000}">
      <formula1>$G$64:$G$65</formula1>
    </dataValidation>
    <dataValidation type="list" errorStyle="warning" allowBlank="1" showInputMessage="1" showErrorMessage="1" errorTitle="FERC ACCOUNT" error="This FERC Account is not included in the drop-down list. Is this the account you want to use?" sqref="D45" xr:uid="{00000000-0002-0000-0100-000004000000}">
      <formula1>$D$64:$D$65</formula1>
    </dataValidation>
  </dataValidations>
  <printOptions horizontalCentered="1"/>
  <pageMargins left="0.7" right="0.7" top="0.75" bottom="0.75" header="0.3" footer="0.3"/>
  <pageSetup scale="8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AD4B-A1FD-4B40-8868-E2BE36955E19}">
  <sheetPr>
    <pageSetUpPr fitToPage="1"/>
  </sheetPr>
  <dimension ref="A2:J69"/>
  <sheetViews>
    <sheetView view="pageBreakPreview" zoomScale="85" zoomScaleNormal="100" zoomScaleSheetLayoutView="85" workbookViewId="0">
      <selection activeCell="C34" sqref="C34"/>
    </sheetView>
  </sheetViews>
  <sheetFormatPr defaultRowHeight="12.75"/>
  <cols>
    <col min="1" max="1" width="2.25" style="1" customWidth="1"/>
    <col min="2" max="2" width="3.25" style="1" customWidth="1"/>
    <col min="3" max="3" width="26.75" style="1" customWidth="1"/>
    <col min="4" max="4" width="8.625" style="1" bestFit="1" customWidth="1"/>
    <col min="5" max="5" width="4.5" style="1" bestFit="1" customWidth="1"/>
    <col min="6" max="6" width="9.875" style="1" bestFit="1" customWidth="1"/>
    <col min="7" max="7" width="7.375" style="1" bestFit="1" customWidth="1"/>
    <col min="8" max="8" width="9.375" style="1" bestFit="1" customWidth="1"/>
    <col min="9" max="9" width="11.875" style="1" bestFit="1" customWidth="1"/>
    <col min="10" max="10" width="5.375" style="1" bestFit="1" customWidth="1"/>
    <col min="11" max="16384" width="9" style="1"/>
  </cols>
  <sheetData>
    <row r="2" spans="1:10">
      <c r="B2" s="4" t="s">
        <v>90</v>
      </c>
      <c r="D2" s="5"/>
      <c r="E2" s="5"/>
      <c r="F2" s="5"/>
      <c r="G2" s="5"/>
      <c r="H2" s="5"/>
      <c r="I2" s="100" t="s">
        <v>0</v>
      </c>
      <c r="J2" s="86" t="s">
        <v>91</v>
      </c>
    </row>
    <row r="3" spans="1:10">
      <c r="B3" s="43" t="s">
        <v>100</v>
      </c>
      <c r="C3" s="44"/>
      <c r="D3" s="45"/>
      <c r="E3" s="45"/>
      <c r="F3" s="45"/>
      <c r="G3" s="45"/>
      <c r="H3" s="45"/>
      <c r="I3" s="45"/>
      <c r="J3" s="6"/>
    </row>
    <row r="4" spans="1:10">
      <c r="B4" s="43" t="s">
        <v>109</v>
      </c>
      <c r="C4" s="44"/>
      <c r="D4" s="45"/>
      <c r="E4" s="45"/>
      <c r="F4" s="45"/>
      <c r="G4" s="45"/>
      <c r="H4" s="45"/>
      <c r="I4" s="45"/>
      <c r="J4" s="6"/>
    </row>
    <row r="5" spans="1:10">
      <c r="B5" s="44"/>
      <c r="C5" s="44"/>
      <c r="D5" s="45"/>
      <c r="E5" s="45"/>
      <c r="F5" s="45"/>
      <c r="G5" s="45"/>
      <c r="H5" s="45"/>
      <c r="I5" s="45"/>
      <c r="J5" s="6"/>
    </row>
    <row r="6" spans="1:10">
      <c r="B6" s="44"/>
      <c r="C6" s="44"/>
      <c r="D6" s="45"/>
      <c r="E6" s="45"/>
      <c r="F6" s="45"/>
      <c r="G6" s="45"/>
      <c r="H6" s="45"/>
      <c r="I6" s="45"/>
      <c r="J6" s="6"/>
    </row>
    <row r="7" spans="1:10">
      <c r="B7" s="44"/>
      <c r="C7" s="44"/>
      <c r="D7" s="45"/>
      <c r="E7" s="45"/>
      <c r="F7" s="45" t="s">
        <v>1</v>
      </c>
      <c r="G7" s="45"/>
      <c r="H7" s="45"/>
      <c r="I7" s="45" t="s">
        <v>101</v>
      </c>
      <c r="J7" s="6"/>
    </row>
    <row r="8" spans="1:10">
      <c r="B8" s="44"/>
      <c r="C8" s="44"/>
      <c r="D8" s="46" t="s">
        <v>2</v>
      </c>
      <c r="E8" s="46" t="s">
        <v>3</v>
      </c>
      <c r="F8" s="46" t="s">
        <v>4</v>
      </c>
      <c r="G8" s="46" t="s">
        <v>5</v>
      </c>
      <c r="H8" s="46" t="s">
        <v>6</v>
      </c>
      <c r="I8" s="46" t="s">
        <v>7</v>
      </c>
      <c r="J8" s="7" t="s">
        <v>8</v>
      </c>
    </row>
    <row r="9" spans="1:10">
      <c r="A9" s="2"/>
      <c r="B9" s="20" t="s">
        <v>32</v>
      </c>
      <c r="C9" s="3"/>
      <c r="D9" s="21"/>
      <c r="E9" s="21"/>
      <c r="F9" s="21"/>
      <c r="G9" s="21"/>
      <c r="H9" s="21"/>
      <c r="I9" s="47"/>
      <c r="J9" s="6"/>
    </row>
    <row r="10" spans="1:10">
      <c r="A10" s="2"/>
      <c r="B10" s="10" t="s">
        <v>97</v>
      </c>
      <c r="D10" s="5" t="s">
        <v>24</v>
      </c>
      <c r="E10" s="5" t="s">
        <v>104</v>
      </c>
      <c r="F10" s="19">
        <v>0</v>
      </c>
      <c r="G10" s="5" t="s">
        <v>10</v>
      </c>
      <c r="H10" s="101">
        <v>7.9787774498314715E-2</v>
      </c>
      <c r="I10" s="48">
        <f t="shared" ref="I10:I12" si="0">IF(H10="Situs",IF(G10="WA",F10,0),H10*F10)</f>
        <v>0</v>
      </c>
      <c r="J10" s="94"/>
    </row>
    <row r="11" spans="1:10">
      <c r="A11" s="2"/>
      <c r="B11" s="10" t="s">
        <v>97</v>
      </c>
      <c r="D11" s="5" t="s">
        <v>24</v>
      </c>
      <c r="E11" s="5" t="s">
        <v>104</v>
      </c>
      <c r="F11" s="19">
        <v>0</v>
      </c>
      <c r="G11" s="5" t="s">
        <v>94</v>
      </c>
      <c r="H11" s="101">
        <v>0</v>
      </c>
      <c r="I11" s="48">
        <f t="shared" si="0"/>
        <v>0</v>
      </c>
      <c r="J11" s="94"/>
    </row>
    <row r="12" spans="1:10">
      <c r="A12" s="2"/>
      <c r="B12" s="10" t="s">
        <v>97</v>
      </c>
      <c r="D12" s="5" t="s">
        <v>24</v>
      </c>
      <c r="E12" s="5" t="s">
        <v>104</v>
      </c>
      <c r="F12" s="19">
        <v>0</v>
      </c>
      <c r="G12" s="5" t="s">
        <v>93</v>
      </c>
      <c r="H12" s="101">
        <v>0.22162982918040364</v>
      </c>
      <c r="I12" s="48">
        <f t="shared" si="0"/>
        <v>0</v>
      </c>
      <c r="J12" s="6"/>
    </row>
    <row r="13" spans="1:10">
      <c r="A13" s="2"/>
      <c r="B13" s="10"/>
      <c r="D13" s="5"/>
      <c r="E13" s="5"/>
      <c r="F13" s="19"/>
      <c r="G13" s="5"/>
      <c r="H13" s="101"/>
      <c r="I13" s="48"/>
      <c r="J13" s="6"/>
    </row>
    <row r="14" spans="1:10">
      <c r="A14" s="2"/>
      <c r="B14" s="10" t="s">
        <v>98</v>
      </c>
      <c r="D14" s="5" t="s">
        <v>25</v>
      </c>
      <c r="E14" s="5" t="s">
        <v>104</v>
      </c>
      <c r="F14" s="19">
        <v>311011</v>
      </c>
      <c r="G14" s="5" t="s">
        <v>10</v>
      </c>
      <c r="H14" s="101">
        <v>7.9787774498314715E-2</v>
      </c>
      <c r="I14" s="48">
        <f t="shared" ref="I14:I16" si="1">IF(H14="Situs",IF(G14="WA",F14,0),H14*F14)</f>
        <v>24814.875534495357</v>
      </c>
      <c r="J14" s="6"/>
    </row>
    <row r="15" spans="1:10">
      <c r="A15" s="2"/>
      <c r="B15" s="10" t="s">
        <v>98</v>
      </c>
      <c r="D15" s="5" t="s">
        <v>25</v>
      </c>
      <c r="E15" s="5" t="s">
        <v>104</v>
      </c>
      <c r="F15" s="19">
        <v>-275857</v>
      </c>
      <c r="G15" s="5" t="s">
        <v>94</v>
      </c>
      <c r="H15" s="101">
        <v>0</v>
      </c>
      <c r="I15" s="48">
        <f t="shared" si="1"/>
        <v>0</v>
      </c>
      <c r="J15" s="6"/>
    </row>
    <row r="16" spans="1:10">
      <c r="A16" s="2"/>
      <c r="B16" s="10" t="s">
        <v>98</v>
      </c>
      <c r="D16" s="5" t="s">
        <v>25</v>
      </c>
      <c r="E16" s="5" t="s">
        <v>104</v>
      </c>
      <c r="F16" s="19">
        <v>-35154</v>
      </c>
      <c r="G16" s="5" t="s">
        <v>93</v>
      </c>
      <c r="H16" s="101">
        <v>0.22162982918040364</v>
      </c>
      <c r="I16" s="48">
        <f t="shared" si="1"/>
        <v>-7791.1750150079097</v>
      </c>
      <c r="J16" s="6"/>
    </row>
    <row r="17" spans="1:10">
      <c r="A17" s="2"/>
      <c r="B17" s="10"/>
      <c r="D17" s="5"/>
      <c r="E17" s="5"/>
      <c r="F17" s="19"/>
      <c r="G17" s="5"/>
      <c r="H17" s="101"/>
      <c r="I17" s="48"/>
      <c r="J17" s="6"/>
    </row>
    <row r="18" spans="1:10">
      <c r="A18" s="2"/>
      <c r="B18" s="10" t="s">
        <v>116</v>
      </c>
      <c r="D18" s="5">
        <v>41110</v>
      </c>
      <c r="E18" s="5" t="s">
        <v>104</v>
      </c>
      <c r="F18" s="19">
        <v>0</v>
      </c>
      <c r="G18" s="5" t="s">
        <v>10</v>
      </c>
      <c r="H18" s="101">
        <v>7.9787774498314715E-2</v>
      </c>
      <c r="I18" s="48">
        <f t="shared" ref="I18:I20" si="2">IF(H18="Situs",IF(G18="WA",F18,0),H18*F18)</f>
        <v>0</v>
      </c>
      <c r="J18" s="6"/>
    </row>
    <row r="19" spans="1:10">
      <c r="A19" s="2"/>
      <c r="B19" s="10" t="s">
        <v>116</v>
      </c>
      <c r="D19" s="5">
        <v>41110</v>
      </c>
      <c r="E19" s="5" t="s">
        <v>104</v>
      </c>
      <c r="F19" s="19">
        <v>0</v>
      </c>
      <c r="G19" s="5" t="s">
        <v>94</v>
      </c>
      <c r="H19" s="101">
        <v>0</v>
      </c>
      <c r="I19" s="48">
        <f t="shared" si="2"/>
        <v>0</v>
      </c>
      <c r="J19" s="6"/>
    </row>
    <row r="20" spans="1:10">
      <c r="A20" s="2"/>
      <c r="B20" s="10" t="s">
        <v>116</v>
      </c>
      <c r="D20" s="5">
        <v>41110</v>
      </c>
      <c r="E20" s="5" t="s">
        <v>104</v>
      </c>
      <c r="F20" s="19">
        <v>0</v>
      </c>
      <c r="G20" s="5" t="s">
        <v>93</v>
      </c>
      <c r="H20" s="101">
        <v>0.22162982918040364</v>
      </c>
      <c r="I20" s="48">
        <f t="shared" si="2"/>
        <v>0</v>
      </c>
      <c r="J20" s="6"/>
    </row>
    <row r="21" spans="1:10">
      <c r="A21" s="2"/>
      <c r="B21" s="10"/>
      <c r="D21" s="5"/>
      <c r="E21" s="5"/>
      <c r="F21" s="19"/>
      <c r="G21" s="5"/>
      <c r="H21" s="101"/>
      <c r="I21" s="48"/>
      <c r="J21" s="6"/>
    </row>
    <row r="22" spans="1:10">
      <c r="A22" s="2"/>
      <c r="B22" s="10" t="s">
        <v>117</v>
      </c>
      <c r="D22" s="5">
        <v>41010</v>
      </c>
      <c r="E22" s="5" t="s">
        <v>104</v>
      </c>
      <c r="F22" s="19">
        <v>76467</v>
      </c>
      <c r="G22" s="5" t="s">
        <v>10</v>
      </c>
      <c r="H22" s="101">
        <v>7.9787774498314715E-2</v>
      </c>
      <c r="I22" s="48">
        <f t="shared" ref="I22:I24" si="3">IF(H22="Situs",IF(G22="WA",F22,0),H22*F22)</f>
        <v>6101.1317525626309</v>
      </c>
      <c r="J22" s="6"/>
    </row>
    <row r="23" spans="1:10">
      <c r="A23" s="2"/>
      <c r="B23" s="10" t="s">
        <v>117</v>
      </c>
      <c r="D23" s="5">
        <v>41010</v>
      </c>
      <c r="E23" s="5" t="s">
        <v>104</v>
      </c>
      <c r="F23" s="19">
        <v>-67824</v>
      </c>
      <c r="G23" s="5" t="s">
        <v>94</v>
      </c>
      <c r="H23" s="101">
        <v>0</v>
      </c>
      <c r="I23" s="48">
        <f t="shared" si="3"/>
        <v>0</v>
      </c>
      <c r="J23" s="6"/>
    </row>
    <row r="24" spans="1:10">
      <c r="A24" s="2"/>
      <c r="B24" s="10" t="s">
        <v>117</v>
      </c>
      <c r="D24" s="5">
        <v>41010</v>
      </c>
      <c r="E24" s="5" t="s">
        <v>104</v>
      </c>
      <c r="F24" s="19">
        <v>-8643</v>
      </c>
      <c r="G24" s="5" t="s">
        <v>93</v>
      </c>
      <c r="H24" s="101">
        <v>0.22162982918040364</v>
      </c>
      <c r="I24" s="48">
        <f t="shared" si="3"/>
        <v>-1915.5466136062287</v>
      </c>
      <c r="J24" s="6"/>
    </row>
    <row r="25" spans="1:10">
      <c r="A25" s="2"/>
      <c r="B25" s="10"/>
      <c r="D25" s="5"/>
      <c r="E25" s="5"/>
      <c r="F25" s="19"/>
      <c r="G25" s="5"/>
      <c r="H25" s="101"/>
      <c r="I25" s="48"/>
      <c r="J25" s="6"/>
    </row>
    <row r="26" spans="1:10">
      <c r="A26" s="2"/>
      <c r="B26" s="10" t="s">
        <v>99</v>
      </c>
      <c r="D26" s="5">
        <v>282</v>
      </c>
      <c r="E26" s="5" t="s">
        <v>104</v>
      </c>
      <c r="F26" s="9">
        <v>587466.66611772403</v>
      </c>
      <c r="G26" s="5" t="s">
        <v>10</v>
      </c>
      <c r="H26" s="101">
        <v>7.9787774498314715E-2</v>
      </c>
      <c r="I26" s="48">
        <f t="shared" ref="I26:I28" si="4">IF(H26="Situs",IF(G26="WA",F26,0),H26*F26)</f>
        <v>46872.657881477709</v>
      </c>
      <c r="J26" s="6"/>
    </row>
    <row r="27" spans="1:10">
      <c r="A27" s="2"/>
      <c r="B27" s="10" t="s">
        <v>99</v>
      </c>
      <c r="D27" s="5">
        <v>282</v>
      </c>
      <c r="E27" s="5" t="s">
        <v>104</v>
      </c>
      <c r="F27" s="9">
        <v>-479604.8168679066</v>
      </c>
      <c r="G27" s="5" t="s">
        <v>94</v>
      </c>
      <c r="H27" s="101">
        <v>0</v>
      </c>
      <c r="I27" s="48">
        <f t="shared" si="4"/>
        <v>0</v>
      </c>
      <c r="J27" s="6"/>
    </row>
    <row r="28" spans="1:10">
      <c r="A28" s="2"/>
      <c r="B28" s="10" t="s">
        <v>99</v>
      </c>
      <c r="D28" s="5">
        <v>282</v>
      </c>
      <c r="E28" s="5" t="s">
        <v>104</v>
      </c>
      <c r="F28" s="9">
        <v>-107861.84924981743</v>
      </c>
      <c r="G28" s="5" t="s">
        <v>93</v>
      </c>
      <c r="H28" s="101">
        <v>0.22162982918040364</v>
      </c>
      <c r="I28" s="48">
        <f t="shared" si="4"/>
        <v>-23905.403224319485</v>
      </c>
      <c r="J28" s="6"/>
    </row>
    <row r="29" spans="1:10">
      <c r="A29" s="2"/>
      <c r="B29" s="10"/>
      <c r="D29" s="5"/>
      <c r="E29" s="5"/>
      <c r="F29" s="19"/>
      <c r="G29" s="5"/>
      <c r="H29" s="101"/>
      <c r="I29" s="48"/>
      <c r="J29" s="6"/>
    </row>
    <row r="30" spans="1:10">
      <c r="A30" s="2"/>
      <c r="B30" s="10" t="s">
        <v>118</v>
      </c>
      <c r="D30" s="5" t="s">
        <v>24</v>
      </c>
      <c r="E30" s="5" t="s">
        <v>104</v>
      </c>
      <c r="F30" s="19">
        <v>0</v>
      </c>
      <c r="G30" s="5" t="s">
        <v>10</v>
      </c>
      <c r="H30" s="101">
        <v>7.9787774498314715E-2</v>
      </c>
      <c r="I30" s="48">
        <f t="shared" ref="I30:I34" si="5">IF(H30="Situs",IF(G30="WA",F30,0),H30*F30)</f>
        <v>0</v>
      </c>
      <c r="J30" s="6"/>
    </row>
    <row r="31" spans="1:10">
      <c r="A31" s="2"/>
      <c r="B31" s="10" t="s">
        <v>112</v>
      </c>
      <c r="D31" s="5" t="s">
        <v>25</v>
      </c>
      <c r="E31" s="5" t="s">
        <v>104</v>
      </c>
      <c r="F31" s="19">
        <v>-1664436</v>
      </c>
      <c r="G31" s="5" t="s">
        <v>10</v>
      </c>
      <c r="H31" s="101">
        <v>7.9787774498314715E-2</v>
      </c>
      <c r="I31" s="48">
        <f t="shared" si="5"/>
        <v>-132801.64423487696</v>
      </c>
      <c r="J31" s="6"/>
    </row>
    <row r="32" spans="1:10">
      <c r="A32" s="2"/>
      <c r="B32" s="10" t="s">
        <v>113</v>
      </c>
      <c r="D32" s="5">
        <v>41110</v>
      </c>
      <c r="E32" s="5" t="s">
        <v>104</v>
      </c>
      <c r="F32" s="19">
        <v>0</v>
      </c>
      <c r="G32" s="5" t="s">
        <v>10</v>
      </c>
      <c r="H32" s="101">
        <v>7.9787774498314715E-2</v>
      </c>
      <c r="I32" s="48">
        <f t="shared" si="5"/>
        <v>0</v>
      </c>
      <c r="J32" s="6"/>
    </row>
    <row r="33" spans="1:10">
      <c r="A33" s="2"/>
      <c r="B33" s="10" t="s">
        <v>113</v>
      </c>
      <c r="D33" s="5">
        <v>41010</v>
      </c>
      <c r="E33" s="5" t="s">
        <v>104</v>
      </c>
      <c r="F33" s="19">
        <v>-409228</v>
      </c>
      <c r="G33" s="5" t="s">
        <v>10</v>
      </c>
      <c r="H33" s="101">
        <v>7.9787774498314715E-2</v>
      </c>
      <c r="I33" s="48">
        <f t="shared" si="5"/>
        <v>-32651.391382396334</v>
      </c>
      <c r="J33" s="6"/>
    </row>
    <row r="34" spans="1:10">
      <c r="A34" s="2"/>
      <c r="B34" s="10" t="s">
        <v>114</v>
      </c>
      <c r="D34" s="5">
        <v>282</v>
      </c>
      <c r="E34" s="5" t="s">
        <v>104</v>
      </c>
      <c r="F34" s="19">
        <v>3488812.9999999981</v>
      </c>
      <c r="G34" s="5" t="s">
        <v>10</v>
      </c>
      <c r="H34" s="101">
        <v>7.9787774498314715E-2</v>
      </c>
      <c r="I34" s="48">
        <f t="shared" si="5"/>
        <v>278364.62491078873</v>
      </c>
      <c r="J34" s="6"/>
    </row>
    <row r="35" spans="1:10">
      <c r="A35" s="2"/>
      <c r="B35" s="10"/>
      <c r="D35" s="5"/>
      <c r="E35" s="5"/>
      <c r="F35" s="19"/>
      <c r="G35" s="5"/>
      <c r="H35" s="22"/>
      <c r="I35" s="48"/>
      <c r="J35" s="6"/>
    </row>
    <row r="36" spans="1:10">
      <c r="A36" s="2"/>
      <c r="B36" s="10"/>
      <c r="D36" s="5"/>
      <c r="E36" s="5"/>
      <c r="F36" s="19"/>
      <c r="G36" s="5"/>
      <c r="H36" s="22"/>
      <c r="I36" s="48"/>
      <c r="J36" s="6"/>
    </row>
    <row r="37" spans="1:10">
      <c r="A37" s="2"/>
      <c r="B37" s="10"/>
      <c r="D37" s="5"/>
      <c r="E37" s="5"/>
      <c r="F37" s="19"/>
      <c r="G37" s="5"/>
      <c r="H37" s="22"/>
      <c r="I37" s="48"/>
      <c r="J37" s="6"/>
    </row>
    <row r="38" spans="1:10">
      <c r="A38" s="2"/>
      <c r="B38" s="10"/>
      <c r="D38" s="5"/>
      <c r="E38" s="5"/>
      <c r="F38" s="19"/>
      <c r="G38" s="5"/>
      <c r="H38" s="22"/>
      <c r="I38" s="48"/>
      <c r="J38" s="6"/>
    </row>
    <row r="39" spans="1:10">
      <c r="A39" s="2"/>
      <c r="B39" s="10"/>
      <c r="D39" s="5"/>
      <c r="E39" s="5"/>
      <c r="F39" s="19"/>
      <c r="G39" s="5"/>
      <c r="H39" s="22"/>
      <c r="I39" s="48"/>
      <c r="J39" s="6"/>
    </row>
    <row r="40" spans="1:10">
      <c r="A40" s="2"/>
      <c r="B40" s="10"/>
      <c r="D40" s="5"/>
      <c r="E40" s="5"/>
      <c r="F40" s="19"/>
      <c r="G40" s="5"/>
      <c r="H40" s="22"/>
      <c r="I40" s="48"/>
      <c r="J40" s="6"/>
    </row>
    <row r="41" spans="1:10">
      <c r="A41" s="2"/>
      <c r="B41" s="10"/>
      <c r="D41" s="5"/>
      <c r="E41" s="5"/>
      <c r="F41" s="19"/>
      <c r="G41" s="5"/>
      <c r="H41" s="22"/>
      <c r="I41" s="48"/>
      <c r="J41" s="6"/>
    </row>
    <row r="42" spans="1:10">
      <c r="A42" s="2"/>
      <c r="B42" s="10"/>
      <c r="D42" s="5"/>
      <c r="E42" s="5"/>
      <c r="F42" s="19"/>
      <c r="G42" s="5"/>
      <c r="H42" s="22"/>
      <c r="I42" s="48"/>
      <c r="J42" s="6"/>
    </row>
    <row r="43" spans="1:10">
      <c r="A43" s="2"/>
      <c r="B43" s="10"/>
      <c r="D43" s="5"/>
      <c r="E43" s="5"/>
      <c r="F43" s="19"/>
      <c r="G43" s="5"/>
      <c r="H43" s="22"/>
      <c r="I43" s="48"/>
      <c r="J43" s="6"/>
    </row>
    <row r="44" spans="1:10">
      <c r="A44" s="2"/>
      <c r="B44" s="10"/>
      <c r="D44" s="5"/>
      <c r="E44" s="5"/>
      <c r="F44" s="19"/>
      <c r="G44" s="5"/>
      <c r="H44" s="22"/>
      <c r="I44" s="48"/>
      <c r="J44" s="6"/>
    </row>
    <row r="45" spans="1:10">
      <c r="A45" s="2"/>
      <c r="B45" s="10"/>
      <c r="D45" s="5"/>
      <c r="E45" s="5"/>
      <c r="F45" s="19"/>
      <c r="G45" s="5"/>
      <c r="H45" s="22"/>
      <c r="I45" s="48"/>
      <c r="J45" s="6"/>
    </row>
    <row r="46" spans="1:10">
      <c r="A46" s="2"/>
      <c r="B46" s="10"/>
      <c r="D46" s="5"/>
      <c r="E46" s="5"/>
      <c r="F46" s="19"/>
      <c r="G46" s="5"/>
      <c r="H46" s="22"/>
      <c r="I46" s="48"/>
      <c r="J46" s="6"/>
    </row>
    <row r="47" spans="1:10">
      <c r="A47" s="2"/>
      <c r="B47" s="10"/>
      <c r="D47" s="5"/>
      <c r="E47" s="5"/>
      <c r="F47" s="19"/>
      <c r="G47" s="5"/>
      <c r="H47" s="22"/>
      <c r="I47" s="48"/>
      <c r="J47" s="6"/>
    </row>
    <row r="48" spans="1:10">
      <c r="A48" s="2"/>
      <c r="B48" s="10"/>
      <c r="D48" s="5"/>
      <c r="E48" s="5"/>
      <c r="F48" s="19"/>
      <c r="G48" s="5"/>
      <c r="H48" s="22"/>
      <c r="I48" s="48"/>
      <c r="J48" s="6"/>
    </row>
    <row r="49" spans="1:10">
      <c r="A49" s="2"/>
      <c r="B49" s="10"/>
      <c r="D49" s="5"/>
      <c r="E49" s="5"/>
      <c r="F49" s="19"/>
      <c r="G49" s="5"/>
      <c r="H49" s="22"/>
      <c r="I49" s="48"/>
      <c r="J49" s="6"/>
    </row>
    <row r="50" spans="1:10">
      <c r="A50" s="2"/>
      <c r="B50" s="10"/>
      <c r="D50" s="5"/>
      <c r="E50" s="5"/>
      <c r="F50" s="19"/>
      <c r="G50" s="5"/>
      <c r="H50" s="22"/>
      <c r="I50" s="48"/>
      <c r="J50" s="6"/>
    </row>
    <row r="51" spans="1:10">
      <c r="A51" s="2"/>
      <c r="B51" s="10"/>
      <c r="D51" s="5"/>
      <c r="E51" s="5"/>
      <c r="F51" s="19"/>
      <c r="G51" s="5"/>
      <c r="H51" s="22"/>
      <c r="I51" s="48"/>
      <c r="J51" s="6"/>
    </row>
    <row r="52" spans="1:10">
      <c r="A52" s="2"/>
      <c r="B52" s="10"/>
      <c r="D52" s="5"/>
      <c r="E52" s="5"/>
      <c r="F52" s="19"/>
      <c r="G52" s="5"/>
      <c r="H52" s="22"/>
      <c r="I52" s="48"/>
      <c r="J52" s="6"/>
    </row>
    <row r="53" spans="1:10">
      <c r="A53" s="2"/>
      <c r="B53" s="10"/>
      <c r="D53" s="5"/>
      <c r="E53" s="5"/>
      <c r="F53" s="19"/>
      <c r="G53" s="5"/>
      <c r="H53" s="22"/>
      <c r="I53" s="48"/>
      <c r="J53" s="6"/>
    </row>
    <row r="54" spans="1:10">
      <c r="A54" s="2"/>
      <c r="B54" s="10"/>
      <c r="C54" s="2"/>
      <c r="D54" s="8"/>
      <c r="E54" s="8"/>
      <c r="F54" s="9"/>
      <c r="G54" s="8"/>
      <c r="H54" s="22"/>
      <c r="I54" s="48"/>
      <c r="J54" s="6"/>
    </row>
    <row r="55" spans="1:10" ht="13.5" thickBot="1">
      <c r="A55" s="2"/>
      <c r="B55" s="11" t="s">
        <v>9</v>
      </c>
      <c r="C55" s="2"/>
      <c r="D55" s="8"/>
      <c r="E55" s="8"/>
      <c r="F55" s="12"/>
      <c r="G55" s="8"/>
      <c r="H55" s="8"/>
      <c r="I55" s="8"/>
      <c r="J55" s="6"/>
    </row>
    <row r="56" spans="1:10" ht="12.75" customHeight="1">
      <c r="A56" s="13"/>
      <c r="B56" s="110" t="s">
        <v>108</v>
      </c>
      <c r="C56" s="110"/>
      <c r="D56" s="110"/>
      <c r="E56" s="110"/>
      <c r="F56" s="110"/>
      <c r="G56" s="110"/>
      <c r="H56" s="110"/>
      <c r="I56" s="110"/>
      <c r="J56" s="111"/>
    </row>
    <row r="57" spans="1:10" ht="15.75" customHeight="1">
      <c r="A57" s="14"/>
      <c r="B57" s="112"/>
      <c r="C57" s="112"/>
      <c r="D57" s="112"/>
      <c r="E57" s="112"/>
      <c r="F57" s="112"/>
      <c r="G57" s="112"/>
      <c r="H57" s="112"/>
      <c r="I57" s="112"/>
      <c r="J57" s="113"/>
    </row>
    <row r="58" spans="1:10" ht="15.75" customHeight="1">
      <c r="A58" s="14"/>
      <c r="B58" s="112"/>
      <c r="C58" s="112"/>
      <c r="D58" s="112"/>
      <c r="E58" s="112"/>
      <c r="F58" s="112"/>
      <c r="G58" s="112"/>
      <c r="H58" s="112"/>
      <c r="I58" s="112"/>
      <c r="J58" s="113"/>
    </row>
    <row r="59" spans="1:10" ht="15.75" customHeight="1">
      <c r="A59" s="14"/>
      <c r="B59" s="112"/>
      <c r="C59" s="112"/>
      <c r="D59" s="112"/>
      <c r="E59" s="112"/>
      <c r="F59" s="112"/>
      <c r="G59" s="112"/>
      <c r="H59" s="112"/>
      <c r="I59" s="112"/>
      <c r="J59" s="113"/>
    </row>
    <row r="60" spans="1:10" ht="16.5" customHeight="1">
      <c r="A60" s="14"/>
      <c r="B60" s="112"/>
      <c r="C60" s="112"/>
      <c r="D60" s="112"/>
      <c r="E60" s="112"/>
      <c r="F60" s="112"/>
      <c r="G60" s="112"/>
      <c r="H60" s="112"/>
      <c r="I60" s="112"/>
      <c r="J60" s="113"/>
    </row>
    <row r="61" spans="1:10" ht="15.75" customHeight="1" thickBot="1">
      <c r="A61" s="17"/>
      <c r="B61" s="114"/>
      <c r="C61" s="114"/>
      <c r="D61" s="114"/>
      <c r="E61" s="114"/>
      <c r="F61" s="114"/>
      <c r="G61" s="114"/>
      <c r="H61" s="114"/>
      <c r="I61" s="114"/>
      <c r="J61" s="115"/>
    </row>
    <row r="62" spans="1:10">
      <c r="A62" s="2"/>
      <c r="B62" s="15"/>
      <c r="C62" s="2"/>
      <c r="D62" s="8"/>
      <c r="E62" s="8"/>
      <c r="F62" s="8"/>
      <c r="G62" s="8"/>
      <c r="H62" s="8"/>
      <c r="I62" s="8"/>
      <c r="J62" s="99"/>
    </row>
    <row r="63" spans="1:10">
      <c r="A63" s="2"/>
      <c r="B63" s="15"/>
      <c r="C63" s="2"/>
      <c r="D63" s="8"/>
      <c r="E63" s="8"/>
      <c r="F63" s="8"/>
      <c r="G63" s="8"/>
      <c r="H63" s="8"/>
      <c r="I63" s="8"/>
      <c r="J63" s="99"/>
    </row>
    <row r="64" spans="1:10">
      <c r="A64" s="2"/>
      <c r="B64" s="2"/>
      <c r="C64" s="2"/>
      <c r="D64" s="8"/>
      <c r="E64" s="8"/>
      <c r="F64" s="8"/>
      <c r="G64" s="8"/>
      <c r="H64" s="8"/>
      <c r="I64" s="8"/>
      <c r="J64" s="8"/>
    </row>
    <row r="65" spans="1:10">
      <c r="A65" s="2"/>
      <c r="B65" s="2"/>
      <c r="C65" s="2"/>
      <c r="D65" s="2"/>
      <c r="E65" s="2"/>
      <c r="F65" s="2"/>
      <c r="G65" s="2"/>
      <c r="H65" s="2"/>
      <c r="I65" s="2"/>
      <c r="J65" s="2"/>
    </row>
    <row r="66" spans="1:10">
      <c r="A66" s="2"/>
      <c r="B66" s="2"/>
      <c r="C66" s="2"/>
      <c r="D66" s="2"/>
      <c r="E66" s="2"/>
      <c r="F66" s="2"/>
      <c r="G66" s="2"/>
      <c r="H66" s="2"/>
      <c r="I66" s="2"/>
      <c r="J66" s="2"/>
    </row>
    <row r="68" spans="1:10">
      <c r="C68" s="102"/>
    </row>
    <row r="69" spans="1:10">
      <c r="C69" s="102" t="s">
        <v>105</v>
      </c>
    </row>
  </sheetData>
  <mergeCells count="1">
    <mergeCell ref="B56:J61"/>
  </mergeCells>
  <conditionalFormatting sqref="J2">
    <cfRule type="cellIs" dxfId="3" priority="1" stopIfTrue="1" operator="equal">
      <formula>"x.x"</formula>
    </cfRule>
  </conditionalFormatting>
  <conditionalFormatting sqref="B9">
    <cfRule type="cellIs" dxfId="2" priority="2" stopIfTrue="1" operator="equal">
      <formula>"Adjustment to Income/Expense/Rate Base:"</formula>
    </cfRule>
  </conditionalFormatting>
  <conditionalFormatting sqref="I7">
    <cfRule type="cellIs" dxfId="1" priority="3" stopIfTrue="1" operator="equal">
      <formula>"Update"</formula>
    </cfRule>
  </conditionalFormatting>
  <dataValidations count="8">
    <dataValidation type="list" errorStyle="warning" allowBlank="1" showInputMessage="1" showErrorMessage="1" errorTitle="FERC ACCOUNT" error="This FERC Account is not included in the drop-down list. Is this the account you want to use?" sqref="D17 D21" xr:uid="{2AAB2D1C-C8CB-4CF2-83D9-FB70E3281C8F}">
      <formula1>$D$60:$D$64</formula1>
    </dataValidation>
    <dataValidation type="list" errorStyle="warning" allowBlank="1" showInputMessage="1" showErrorMessage="1" errorTitle="Factor" error="This factor is not included in the drop-down list. Is this the factor you want to use?" sqref="G17 G21" xr:uid="{45CDBB3B-C33F-4CDA-A659-01CE75ABF5DE}">
      <formula1>$G$60:$G$64</formula1>
    </dataValidation>
    <dataValidation type="list" errorStyle="warning" allowBlank="1" showInputMessage="1" showErrorMessage="1" errorTitle="Factor" error="This factor is not included in the drop-down list. Is this the factor you want to use?" sqref="G10:G16 G22:G53 G18:G20" xr:uid="{149EBC55-45BD-4548-A472-801B03338A4B}">
      <formula1>$G$55:$G$64</formula1>
    </dataValidation>
    <dataValidation type="list" errorStyle="warning" allowBlank="1" showInputMessage="1" showErrorMessage="1" errorTitle="FERC ACCOUNT" error="This FERC Account is not included in the drop-down list. Is this the account you want to use?" sqref="D10:D16 D22:D53 D18:D20" xr:uid="{5BF669EE-91F2-420C-89B0-BEB5340AA805}">
      <formula1>$D$55:$D$64</formula1>
    </dataValidation>
    <dataValidation type="list" errorStyle="warning" allowBlank="1" showInputMessage="1" showErrorMessage="1" errorTitle="FERC ACCOUNT" error="This FERC Account is not included in the drop-down list. Is this the account you want to use?" sqref="D54" xr:uid="{9C2AF53B-1B10-4227-BFDC-C38B99E0576D}">
      <formula1>$D$63:$D$64</formula1>
    </dataValidation>
    <dataValidation type="list" errorStyle="warning" allowBlank="1" showInputMessage="1" showErrorMessage="1" errorTitle="Factor" error="This factor is not included in the drop-down list. Is this the factor you want to use?" sqref="G54" xr:uid="{632B1A75-F3C1-4C75-95AE-FC58D923C2C8}">
      <formula1>$G$63:$G$64</formula1>
    </dataValidation>
    <dataValidation type="list" allowBlank="1" showInputMessage="1" showErrorMessage="1" errorTitle="Oops!" error="You must enter a state, or, if the adjustment is system, enter all states." sqref="I7" xr:uid="{F64734AF-398F-4362-BCA6-0EBA19CB1181}">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 E17 E21 E25 E29 E54" xr:uid="{EC31506D-F416-4D37-A8B5-11856706FFA5}">
      <formula1>"1, 2, 3"</formula1>
    </dataValidation>
  </dataValidation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8"/>
  <sheetViews>
    <sheetView view="pageBreakPreview" zoomScale="80" zoomScaleNormal="100" zoomScaleSheetLayoutView="80" workbookViewId="0">
      <selection activeCell="C34" sqref="C34"/>
    </sheetView>
  </sheetViews>
  <sheetFormatPr defaultColWidth="9" defaultRowHeight="12.75"/>
  <cols>
    <col min="1" max="1" width="41.125" style="44" customWidth="1"/>
    <col min="2" max="2" width="14.25" style="44" bestFit="1" customWidth="1"/>
    <col min="3" max="3" width="19.75" style="44" customWidth="1"/>
    <col min="4" max="4" width="19.625" style="44" customWidth="1"/>
    <col min="5" max="5" width="18.875" style="44" bestFit="1" customWidth="1"/>
    <col min="6" max="6" width="17.25" style="44" customWidth="1"/>
    <col min="7" max="7" width="5.75" style="44" bestFit="1" customWidth="1"/>
    <col min="8" max="16384" width="9" style="44"/>
  </cols>
  <sheetData>
    <row r="1" spans="1:7">
      <c r="A1" s="26" t="s">
        <v>90</v>
      </c>
      <c r="E1" s="50"/>
      <c r="F1" s="103" t="s">
        <v>106</v>
      </c>
      <c r="G1" s="45" t="s">
        <v>107</v>
      </c>
    </row>
    <row r="2" spans="1:7">
      <c r="A2" s="26" t="s">
        <v>100</v>
      </c>
    </row>
    <row r="3" spans="1:7">
      <c r="A3" s="26" t="str">
        <f>'15.4'!B4</f>
        <v>PowerTax ADIT Balance Adjustment - Year 2</v>
      </c>
    </row>
    <row r="4" spans="1:7">
      <c r="A4" s="26"/>
    </row>
    <row r="5" spans="1:7">
      <c r="A5" s="26"/>
    </row>
    <row r="6" spans="1:7">
      <c r="A6" s="26"/>
    </row>
    <row r="7" spans="1:7">
      <c r="C7" s="88" t="s">
        <v>92</v>
      </c>
      <c r="D7" s="90" t="s">
        <v>88</v>
      </c>
      <c r="E7" s="88" t="s">
        <v>96</v>
      </c>
    </row>
    <row r="8" spans="1:7">
      <c r="A8" s="27" t="s">
        <v>37</v>
      </c>
      <c r="B8" s="28"/>
      <c r="C8" s="27" t="s">
        <v>34</v>
      </c>
      <c r="D8" s="29"/>
      <c r="E8" s="30"/>
      <c r="F8" s="49" t="s">
        <v>38</v>
      </c>
      <c r="G8" s="42" t="s">
        <v>53</v>
      </c>
    </row>
    <row r="9" spans="1:7">
      <c r="A9" s="31" t="s">
        <v>62</v>
      </c>
      <c r="B9" s="32" t="s">
        <v>39</v>
      </c>
      <c r="C9" s="33" t="s">
        <v>73</v>
      </c>
      <c r="D9" s="33" t="s">
        <v>40</v>
      </c>
      <c r="E9" s="33" t="s">
        <v>41</v>
      </c>
      <c r="F9" s="34" t="s">
        <v>89</v>
      </c>
    </row>
    <row r="10" spans="1:7">
      <c r="A10" s="37" t="s">
        <v>74</v>
      </c>
      <c r="B10" s="35" t="s">
        <v>45</v>
      </c>
      <c r="C10" s="36">
        <v>-69443709</v>
      </c>
      <c r="D10" s="96">
        <f>E10-C10</f>
        <v>-2048548</v>
      </c>
      <c r="E10" s="36">
        <v>-71492257</v>
      </c>
      <c r="F10" s="24" t="s">
        <v>20</v>
      </c>
    </row>
    <row r="11" spans="1:7">
      <c r="A11" s="37" t="s">
        <v>75</v>
      </c>
      <c r="B11" s="35" t="s">
        <v>45</v>
      </c>
      <c r="C11" s="36">
        <v>-186669966</v>
      </c>
      <c r="D11" s="96">
        <f t="shared" ref="D11:D19" si="0">E11-C11</f>
        <v>-12332482</v>
      </c>
      <c r="E11" s="36">
        <v>-199002448</v>
      </c>
      <c r="F11" s="24" t="s">
        <v>111</v>
      </c>
    </row>
    <row r="12" spans="1:7">
      <c r="A12" s="37" t="s">
        <v>76</v>
      </c>
      <c r="B12" s="35" t="s">
        <v>45</v>
      </c>
      <c r="C12" s="36">
        <v>-788228399</v>
      </c>
      <c r="D12" s="96">
        <f t="shared" si="0"/>
        <v>-30915005</v>
      </c>
      <c r="E12" s="36">
        <v>-819143404</v>
      </c>
      <c r="F12" s="24" t="s">
        <v>21</v>
      </c>
    </row>
    <row r="13" spans="1:7">
      <c r="A13" s="37" t="s">
        <v>77</v>
      </c>
      <c r="B13" s="35" t="s">
        <v>45</v>
      </c>
      <c r="C13" s="36">
        <v>-11137155</v>
      </c>
      <c r="D13" s="96">
        <f t="shared" si="0"/>
        <v>3193974</v>
      </c>
      <c r="E13" s="36">
        <v>-7943181</v>
      </c>
      <c r="F13" s="25" t="s">
        <v>18</v>
      </c>
    </row>
    <row r="14" spans="1:7">
      <c r="A14" s="37" t="s">
        <v>78</v>
      </c>
      <c r="B14" s="35" t="s">
        <v>45</v>
      </c>
      <c r="C14" s="36">
        <v>-1446232774</v>
      </c>
      <c r="D14" s="96">
        <f t="shared" si="0"/>
        <v>-55911187</v>
      </c>
      <c r="E14" s="36">
        <v>-1502143961</v>
      </c>
      <c r="F14" s="24" t="s">
        <v>23</v>
      </c>
    </row>
    <row r="15" spans="1:7">
      <c r="A15" s="37" t="s">
        <v>79</v>
      </c>
      <c r="B15" s="35" t="s">
        <v>45</v>
      </c>
      <c r="C15" s="36">
        <v>-236637662</v>
      </c>
      <c r="D15" s="96">
        <f t="shared" si="0"/>
        <v>-24510338</v>
      </c>
      <c r="E15" s="36">
        <v>-261148000</v>
      </c>
      <c r="F15" s="24" t="s">
        <v>22</v>
      </c>
    </row>
    <row r="16" spans="1:7">
      <c r="A16" s="37" t="s">
        <v>80</v>
      </c>
      <c r="B16" s="35" t="s">
        <v>45</v>
      </c>
      <c r="C16" s="36">
        <v>-463351266</v>
      </c>
      <c r="D16" s="96">
        <f t="shared" si="0"/>
        <v>-28333438</v>
      </c>
      <c r="E16" s="36">
        <v>-491684704</v>
      </c>
      <c r="F16" s="24" t="s">
        <v>110</v>
      </c>
    </row>
    <row r="17" spans="1:7">
      <c r="A17" s="37" t="s">
        <v>81</v>
      </c>
      <c r="B17" s="35" t="s">
        <v>45</v>
      </c>
      <c r="C17" s="36">
        <v>0</v>
      </c>
      <c r="D17" s="96">
        <f t="shared" ref="D17:D18" si="1">E17-C17</f>
        <v>0</v>
      </c>
      <c r="E17" s="36">
        <v>0</v>
      </c>
      <c r="F17" s="24" t="s">
        <v>17</v>
      </c>
    </row>
    <row r="18" spans="1:7">
      <c r="A18" s="37" t="s">
        <v>82</v>
      </c>
      <c r="B18" s="35" t="s">
        <v>45</v>
      </c>
      <c r="C18" s="36">
        <v>0</v>
      </c>
      <c r="D18" s="96">
        <f t="shared" si="1"/>
        <v>0</v>
      </c>
      <c r="E18" s="36">
        <v>0</v>
      </c>
      <c r="F18" s="24" t="s">
        <v>10</v>
      </c>
    </row>
    <row r="19" spans="1:7">
      <c r="A19" s="37" t="s">
        <v>36</v>
      </c>
      <c r="B19" s="35" t="s">
        <v>45</v>
      </c>
      <c r="C19" s="36">
        <v>0</v>
      </c>
      <c r="D19" s="96">
        <f t="shared" si="0"/>
        <v>0</v>
      </c>
      <c r="E19" s="36">
        <v>0</v>
      </c>
      <c r="F19" s="24" t="s">
        <v>17</v>
      </c>
    </row>
    <row r="20" spans="1:7">
      <c r="A20" s="38"/>
      <c r="B20" s="39"/>
      <c r="C20" s="98">
        <f>SUBTOTAL(9,C10:C19)</f>
        <v>-3201700931</v>
      </c>
      <c r="D20" s="40">
        <f>SUBTOTAL(9,D10:D19)</f>
        <v>-150857024</v>
      </c>
      <c r="E20" s="98">
        <f>SUBTOTAL(9,E10:E19)</f>
        <v>-3352557955</v>
      </c>
      <c r="F20" s="42"/>
    </row>
    <row r="21" spans="1:7">
      <c r="A21" s="41"/>
      <c r="B21" s="41"/>
      <c r="C21" s="41"/>
      <c r="D21" s="51" t="s">
        <v>95</v>
      </c>
      <c r="E21" s="84" t="s">
        <v>105</v>
      </c>
      <c r="F21" s="52"/>
    </row>
    <row r="22" spans="1:7">
      <c r="A22" s="41"/>
      <c r="B22" s="41"/>
      <c r="C22" s="41"/>
      <c r="D22" s="51"/>
      <c r="E22" s="84"/>
      <c r="F22" s="52"/>
    </row>
    <row r="23" spans="1:7">
      <c r="A23" s="41"/>
      <c r="B23" s="41"/>
      <c r="C23" s="41"/>
      <c r="D23" s="51"/>
      <c r="E23" s="84"/>
      <c r="F23" s="52"/>
    </row>
    <row r="24" spans="1:7">
      <c r="A24" s="41"/>
      <c r="B24" s="41"/>
      <c r="C24" s="41"/>
      <c r="D24" s="51"/>
      <c r="E24" s="84"/>
      <c r="F24" s="52"/>
    </row>
    <row r="25" spans="1:7">
      <c r="C25" s="88" t="s">
        <v>92</v>
      </c>
      <c r="D25" s="88" t="s">
        <v>96</v>
      </c>
      <c r="E25" s="89"/>
    </row>
    <row r="26" spans="1:7">
      <c r="A26" s="27" t="s">
        <v>37</v>
      </c>
      <c r="B26" s="28"/>
      <c r="C26" s="27" t="s">
        <v>34</v>
      </c>
      <c r="D26" s="29"/>
      <c r="E26" s="116" t="s">
        <v>88</v>
      </c>
      <c r="F26" s="49" t="s">
        <v>38</v>
      </c>
    </row>
    <row r="27" spans="1:7">
      <c r="A27" s="31" t="s">
        <v>63</v>
      </c>
      <c r="B27" s="32" t="s">
        <v>39</v>
      </c>
      <c r="C27" s="33" t="str">
        <f>C9</f>
        <v>Base Period*</v>
      </c>
      <c r="D27" s="33" t="s">
        <v>41</v>
      </c>
      <c r="E27" s="33" t="s">
        <v>40</v>
      </c>
      <c r="F27" s="33" t="str">
        <f>F9</f>
        <v>WIJAM</v>
      </c>
    </row>
    <row r="28" spans="1:7">
      <c r="A28" s="65"/>
      <c r="B28" s="58"/>
      <c r="C28" s="56" t="s">
        <v>70</v>
      </c>
      <c r="D28" s="56" t="s">
        <v>71</v>
      </c>
      <c r="E28" s="56"/>
      <c r="F28" s="66"/>
    </row>
    <row r="29" spans="1:7">
      <c r="A29" s="67" t="s">
        <v>64</v>
      </c>
      <c r="B29" s="59"/>
      <c r="C29" s="3"/>
      <c r="D29" s="53"/>
      <c r="E29" s="3"/>
      <c r="F29" s="62"/>
    </row>
    <row r="30" spans="1:7">
      <c r="A30" s="68" t="s">
        <v>42</v>
      </c>
      <c r="B30" s="21" t="s">
        <v>55</v>
      </c>
      <c r="C30" s="54">
        <v>1059882092</v>
      </c>
      <c r="D30" s="53">
        <v>1183739240</v>
      </c>
      <c r="E30" s="95">
        <f>+D30-C30</f>
        <v>123857148</v>
      </c>
      <c r="F30" s="66" t="s">
        <v>19</v>
      </c>
      <c r="G30" s="52">
        <v>15.4</v>
      </c>
    </row>
    <row r="31" spans="1:7">
      <c r="A31" s="65" t="s">
        <v>54</v>
      </c>
      <c r="B31" s="85">
        <v>105.1</v>
      </c>
      <c r="C31" s="54">
        <v>79052.999982194218</v>
      </c>
      <c r="D31" s="53">
        <v>-406798.99979187845</v>
      </c>
      <c r="E31" s="95">
        <f t="shared" ref="E31:E35" si="2">+D31-C31</f>
        <v>-485851.99977407267</v>
      </c>
      <c r="F31" s="69" t="s">
        <v>11</v>
      </c>
      <c r="G31" s="52">
        <v>15.4</v>
      </c>
    </row>
    <row r="32" spans="1:7">
      <c r="A32" s="65" t="s">
        <v>15</v>
      </c>
      <c r="B32" s="85">
        <v>105.13</v>
      </c>
      <c r="C32" s="54">
        <v>85818361</v>
      </c>
      <c r="D32" s="53">
        <v>69610725</v>
      </c>
      <c r="E32" s="95">
        <f t="shared" si="2"/>
        <v>-16207636</v>
      </c>
      <c r="F32" s="69" t="s">
        <v>15</v>
      </c>
      <c r="G32" s="52">
        <v>15.4</v>
      </c>
    </row>
    <row r="33" spans="1:7">
      <c r="A33" s="65" t="s">
        <v>59</v>
      </c>
      <c r="B33" s="21" t="s">
        <v>60</v>
      </c>
      <c r="C33" s="54">
        <v>175440859</v>
      </c>
      <c r="D33" s="53">
        <v>213260508</v>
      </c>
      <c r="E33" s="95">
        <f t="shared" si="2"/>
        <v>37819649</v>
      </c>
      <c r="F33" s="69" t="s">
        <v>13</v>
      </c>
      <c r="G33" s="52">
        <v>15.4</v>
      </c>
    </row>
    <row r="34" spans="1:7">
      <c r="A34" s="65" t="s">
        <v>87</v>
      </c>
      <c r="B34" s="85">
        <v>105.14</v>
      </c>
      <c r="C34" s="54">
        <v>0</v>
      </c>
      <c r="D34" s="53">
        <v>0</v>
      </c>
      <c r="E34" s="95">
        <f t="shared" ref="E34" si="3">+D34-C34</f>
        <v>0</v>
      </c>
      <c r="F34" s="69" t="s">
        <v>14</v>
      </c>
      <c r="G34" s="52">
        <v>15.4</v>
      </c>
    </row>
    <row r="35" spans="1:7">
      <c r="A35" s="65" t="s">
        <v>44</v>
      </c>
      <c r="B35" s="21">
        <v>105.146</v>
      </c>
      <c r="C35" s="54">
        <v>0</v>
      </c>
      <c r="D35" s="53">
        <v>0</v>
      </c>
      <c r="E35" s="95">
        <f t="shared" si="2"/>
        <v>0</v>
      </c>
      <c r="F35" s="69" t="s">
        <v>10</v>
      </c>
      <c r="G35" s="52">
        <v>15.4</v>
      </c>
    </row>
    <row r="36" spans="1:7" ht="13.5" thickBot="1">
      <c r="A36" s="80" t="s">
        <v>83</v>
      </c>
      <c r="B36" s="81"/>
      <c r="C36" s="76">
        <f>SUM(C30:C35)</f>
        <v>1321220364.9999824</v>
      </c>
      <c r="D36" s="76">
        <f t="shared" ref="D36" si="4">SUM(D30:D35)</f>
        <v>1466203674.0002081</v>
      </c>
      <c r="E36" s="92">
        <f>SUM(E30:E35)</f>
        <v>144983309.00022593</v>
      </c>
      <c r="F36" s="69"/>
      <c r="G36" s="52">
        <v>15.4</v>
      </c>
    </row>
    <row r="37" spans="1:7" ht="13.5" thickTop="1">
      <c r="A37" s="65"/>
      <c r="B37" s="21"/>
      <c r="C37" s="54"/>
      <c r="D37" s="53"/>
      <c r="E37" s="3"/>
      <c r="F37" s="62"/>
    </row>
    <row r="38" spans="1:7">
      <c r="A38" s="65"/>
      <c r="B38" s="21"/>
      <c r="C38" s="54"/>
      <c r="D38" s="53"/>
      <c r="E38" s="3"/>
      <c r="F38" s="62"/>
    </row>
    <row r="39" spans="1:7">
      <c r="A39" s="67" t="s">
        <v>65</v>
      </c>
      <c r="B39" s="21"/>
      <c r="C39" s="88" t="s">
        <v>92</v>
      </c>
      <c r="D39" s="88" t="s">
        <v>96</v>
      </c>
      <c r="E39" s="89" t="s">
        <v>88</v>
      </c>
      <c r="F39" s="62"/>
    </row>
    <row r="40" spans="1:7">
      <c r="A40" s="65" t="s">
        <v>35</v>
      </c>
      <c r="B40" s="21">
        <v>105.122</v>
      </c>
      <c r="C40" s="54">
        <v>159964479.60000002</v>
      </c>
      <c r="D40" s="53">
        <v>162392590.80000001</v>
      </c>
      <c r="E40" s="95">
        <f>+D40-C40</f>
        <v>2428111.1999999881</v>
      </c>
      <c r="F40" s="69" t="s">
        <v>10</v>
      </c>
      <c r="G40" s="52">
        <v>15.4</v>
      </c>
    </row>
    <row r="41" spans="1:7">
      <c r="A41" s="68" t="s">
        <v>43</v>
      </c>
      <c r="B41" s="21">
        <v>105.125</v>
      </c>
      <c r="C41" s="54">
        <v>1378571251</v>
      </c>
      <c r="D41" s="54">
        <v>1692527648</v>
      </c>
      <c r="E41" s="95">
        <f t="shared" ref="E41:E46" si="5">+D41-C41</f>
        <v>313956397</v>
      </c>
      <c r="F41" s="69" t="s">
        <v>16</v>
      </c>
      <c r="G41" s="52">
        <v>15.4</v>
      </c>
    </row>
    <row r="42" spans="1:7">
      <c r="A42" s="68" t="s">
        <v>56</v>
      </c>
      <c r="B42" s="21">
        <v>105.137</v>
      </c>
      <c r="C42" s="54">
        <v>0</v>
      </c>
      <c r="D42" s="54">
        <v>0</v>
      </c>
      <c r="E42" s="95">
        <f t="shared" ref="E42" si="6">+D42-C42</f>
        <v>0</v>
      </c>
      <c r="F42" s="69" t="s">
        <v>11</v>
      </c>
      <c r="G42" s="52">
        <v>15.4</v>
      </c>
    </row>
    <row r="43" spans="1:7">
      <c r="A43" s="68" t="s">
        <v>46</v>
      </c>
      <c r="B43" s="21" t="s">
        <v>57</v>
      </c>
      <c r="C43" s="54">
        <v>105137705</v>
      </c>
      <c r="D43" s="54">
        <v>97870423</v>
      </c>
      <c r="E43" s="95">
        <f t="shared" si="5"/>
        <v>-7267282</v>
      </c>
      <c r="F43" s="69" t="s">
        <v>13</v>
      </c>
      <c r="G43" s="52">
        <v>15.4</v>
      </c>
    </row>
    <row r="44" spans="1:7">
      <c r="A44" s="68" t="s">
        <v>47</v>
      </c>
      <c r="B44" s="21" t="s">
        <v>58</v>
      </c>
      <c r="C44" s="54">
        <v>234068225</v>
      </c>
      <c r="D44" s="54">
        <v>209295727</v>
      </c>
      <c r="E44" s="95">
        <f t="shared" si="5"/>
        <v>-24772498</v>
      </c>
      <c r="F44" s="69" t="s">
        <v>13</v>
      </c>
      <c r="G44" s="52">
        <v>15.4</v>
      </c>
    </row>
    <row r="45" spans="1:7">
      <c r="A45" s="68" t="s">
        <v>72</v>
      </c>
      <c r="B45" s="21">
        <v>105.175</v>
      </c>
      <c r="C45" s="54">
        <v>44275934.880000003</v>
      </c>
      <c r="D45" s="53">
        <v>46229534.299999997</v>
      </c>
      <c r="E45" s="95">
        <f t="shared" ref="E45" si="7">+D45-C45</f>
        <v>1953599.4199999943</v>
      </c>
      <c r="F45" s="69" t="s">
        <v>12</v>
      </c>
      <c r="G45" s="52">
        <v>15.4</v>
      </c>
    </row>
    <row r="46" spans="1:7">
      <c r="A46" s="65" t="s">
        <v>61</v>
      </c>
      <c r="B46" s="21">
        <v>105.152</v>
      </c>
      <c r="C46" s="54">
        <v>1871951</v>
      </c>
      <c r="D46" s="53">
        <v>2740442</v>
      </c>
      <c r="E46" s="95">
        <f t="shared" si="5"/>
        <v>868491</v>
      </c>
      <c r="F46" s="69" t="s">
        <v>12</v>
      </c>
      <c r="G46" s="52">
        <v>15.4</v>
      </c>
    </row>
    <row r="47" spans="1:7">
      <c r="A47" s="65" t="s">
        <v>86</v>
      </c>
      <c r="B47" s="85">
        <v>105.47</v>
      </c>
      <c r="C47" s="54">
        <v>0</v>
      </c>
      <c r="D47" s="53">
        <v>0</v>
      </c>
      <c r="E47" s="95">
        <f t="shared" ref="E47" si="8">+D47-C47</f>
        <v>0</v>
      </c>
      <c r="F47" s="69" t="s">
        <v>12</v>
      </c>
      <c r="G47" s="52">
        <v>15.4</v>
      </c>
    </row>
    <row r="48" spans="1:7" ht="13.5" thickBot="1">
      <c r="A48" s="80" t="s">
        <v>84</v>
      </c>
      <c r="B48" s="81"/>
      <c r="C48" s="76">
        <f>SUM(C40:C47)</f>
        <v>1923889546.48</v>
      </c>
      <c r="D48" s="76">
        <f>SUM(D40:D47)</f>
        <v>2211056365.1000004</v>
      </c>
      <c r="E48" s="92">
        <f>SUM(E40:E47)</f>
        <v>287166818.62</v>
      </c>
      <c r="F48" s="62"/>
      <c r="G48" s="52">
        <v>15.4</v>
      </c>
    </row>
    <row r="49" spans="1:7" ht="13.5" thickTop="1">
      <c r="A49" s="75"/>
      <c r="B49" s="77"/>
      <c r="C49" s="71"/>
      <c r="D49" s="78"/>
      <c r="E49" s="78"/>
      <c r="F49" s="79"/>
    </row>
    <row r="50" spans="1:7">
      <c r="A50" s="3"/>
      <c r="B50" s="59"/>
      <c r="C50" s="54"/>
      <c r="D50" s="3"/>
      <c r="E50" s="3"/>
      <c r="F50" s="3"/>
    </row>
    <row r="51" spans="1:7">
      <c r="A51" s="3"/>
      <c r="B51" s="59"/>
      <c r="C51" s="54"/>
      <c r="D51" s="3"/>
      <c r="E51" s="3"/>
      <c r="F51" s="3"/>
    </row>
    <row r="52" spans="1:7">
      <c r="A52" s="3"/>
      <c r="B52" s="59"/>
      <c r="C52" s="54"/>
      <c r="D52" s="3"/>
      <c r="E52" s="3"/>
      <c r="F52" s="3"/>
    </row>
    <row r="53" spans="1:7">
      <c r="B53" s="60"/>
      <c r="C53" s="88" t="s">
        <v>92</v>
      </c>
      <c r="D53" s="88" t="s">
        <v>96</v>
      </c>
      <c r="E53" s="89" t="s">
        <v>88</v>
      </c>
    </row>
    <row r="54" spans="1:7">
      <c r="A54" s="27" t="s">
        <v>37</v>
      </c>
      <c r="B54" s="28"/>
      <c r="C54" s="27" t="s">
        <v>34</v>
      </c>
      <c r="D54" s="29"/>
      <c r="E54" s="30"/>
      <c r="F54" s="49" t="s">
        <v>38</v>
      </c>
    </row>
    <row r="55" spans="1:7">
      <c r="A55" s="31" t="s">
        <v>66</v>
      </c>
      <c r="B55" s="32" t="s">
        <v>39</v>
      </c>
      <c r="C55" s="33" t="str">
        <f>C27</f>
        <v>Base Period*</v>
      </c>
      <c r="D55" s="33" t="s">
        <v>41</v>
      </c>
      <c r="E55" s="33" t="s">
        <v>40</v>
      </c>
      <c r="F55" s="33" t="str">
        <f>F27</f>
        <v>WIJAM</v>
      </c>
    </row>
    <row r="56" spans="1:7">
      <c r="A56" s="82"/>
      <c r="B56" s="55"/>
      <c r="C56" s="56" t="s">
        <v>70</v>
      </c>
      <c r="D56" s="56" t="s">
        <v>71</v>
      </c>
      <c r="E56" s="56"/>
      <c r="F56" s="64"/>
    </row>
    <row r="57" spans="1:7">
      <c r="A57" s="63" t="s">
        <v>69</v>
      </c>
      <c r="B57" s="55"/>
      <c r="C57" s="56"/>
      <c r="D57" s="56"/>
      <c r="E57" s="56"/>
      <c r="F57" s="64"/>
    </row>
    <row r="58" spans="1:7">
      <c r="A58" s="65" t="s">
        <v>28</v>
      </c>
      <c r="B58" s="57">
        <v>105.11499999999999</v>
      </c>
      <c r="C58" s="61">
        <v>-834637.15</v>
      </c>
      <c r="D58" s="61">
        <v>-681333.19</v>
      </c>
      <c r="E58" s="87">
        <f>+D58-C58</f>
        <v>153303.96000000008</v>
      </c>
      <c r="F58" s="66" t="s">
        <v>20</v>
      </c>
      <c r="G58" s="20"/>
    </row>
    <row r="59" spans="1:7">
      <c r="A59" s="65" t="s">
        <v>31</v>
      </c>
      <c r="B59" s="57">
        <v>105.11499999999999</v>
      </c>
      <c r="C59" s="61">
        <v>-2699557.92</v>
      </c>
      <c r="D59" s="61">
        <v>-2181801.65</v>
      </c>
      <c r="E59" s="87">
        <f t="shared" ref="E59:E66" si="9">+D59-C59</f>
        <v>517756.27</v>
      </c>
      <c r="F59" s="66" t="s">
        <v>111</v>
      </c>
      <c r="G59" s="20"/>
    </row>
    <row r="60" spans="1:7">
      <c r="A60" s="68" t="s">
        <v>26</v>
      </c>
      <c r="B60" s="57">
        <v>105.11499999999999</v>
      </c>
      <c r="C60" s="54">
        <v>-12655085.689999999</v>
      </c>
      <c r="D60" s="61">
        <v>-10628093.93</v>
      </c>
      <c r="E60" s="87">
        <f t="shared" si="9"/>
        <v>2026991.7599999998</v>
      </c>
      <c r="F60" s="69" t="s">
        <v>21</v>
      </c>
      <c r="G60" s="20"/>
    </row>
    <row r="61" spans="1:7">
      <c r="A61" s="68" t="s">
        <v>27</v>
      </c>
      <c r="B61" s="57">
        <v>105.11499999999999</v>
      </c>
      <c r="C61" s="54">
        <v>-3651852.9299999997</v>
      </c>
      <c r="D61" s="61">
        <v>-2999069.17</v>
      </c>
      <c r="E61" s="97">
        <f t="shared" si="9"/>
        <v>652783.75999999978</v>
      </c>
      <c r="F61" s="66" t="s">
        <v>22</v>
      </c>
      <c r="G61" s="52">
        <v>15.4</v>
      </c>
    </row>
    <row r="62" spans="1:7">
      <c r="A62" s="65" t="s">
        <v>67</v>
      </c>
      <c r="B62" s="57">
        <v>105.11499999999999</v>
      </c>
      <c r="C62" s="54">
        <v>-5436690.8600000003</v>
      </c>
      <c r="D62" s="61">
        <v>-4503854.91</v>
      </c>
      <c r="E62" s="87">
        <f t="shared" si="9"/>
        <v>932835.95000000019</v>
      </c>
      <c r="F62" s="69" t="s">
        <v>110</v>
      </c>
      <c r="G62" s="20"/>
    </row>
    <row r="63" spans="1:7">
      <c r="A63" s="65" t="s">
        <v>68</v>
      </c>
      <c r="B63" s="57">
        <v>105.11499999999999</v>
      </c>
      <c r="C63" s="54">
        <v>-1430170.36</v>
      </c>
      <c r="D63" s="61">
        <v>-1317299.31</v>
      </c>
      <c r="E63" s="87">
        <f t="shared" si="9"/>
        <v>112871.05000000005</v>
      </c>
      <c r="F63" s="69" t="s">
        <v>110</v>
      </c>
      <c r="G63" s="20"/>
    </row>
    <row r="64" spans="1:7">
      <c r="A64" s="65" t="s">
        <v>29</v>
      </c>
      <c r="B64" s="57">
        <v>105.11499999999999</v>
      </c>
      <c r="C64" s="54">
        <v>-17677057.460000001</v>
      </c>
      <c r="D64" s="61">
        <v>-13527232.43</v>
      </c>
      <c r="E64" s="87">
        <f t="shared" si="9"/>
        <v>4149825.0300000012</v>
      </c>
      <c r="F64" s="69" t="s">
        <v>23</v>
      </c>
      <c r="G64" s="20"/>
    </row>
    <row r="65" spans="1:7">
      <c r="A65" s="65" t="s">
        <v>49</v>
      </c>
      <c r="B65" s="57">
        <v>105.11499999999999</v>
      </c>
      <c r="C65" s="54">
        <v>-209586.44</v>
      </c>
      <c r="D65" s="61">
        <v>-205574.27</v>
      </c>
      <c r="E65" s="87">
        <f t="shared" si="9"/>
        <v>4012.1700000000128</v>
      </c>
      <c r="F65" s="69" t="s">
        <v>50</v>
      </c>
      <c r="G65" s="20"/>
    </row>
    <row r="66" spans="1:7">
      <c r="A66" s="68" t="s">
        <v>33</v>
      </c>
      <c r="B66" s="57">
        <v>105.11499999999999</v>
      </c>
      <c r="C66" s="54">
        <v>0</v>
      </c>
      <c r="D66" s="61">
        <v>0</v>
      </c>
      <c r="E66" s="87">
        <f t="shared" si="9"/>
        <v>0</v>
      </c>
      <c r="F66" s="69" t="s">
        <v>18</v>
      </c>
      <c r="G66" s="20"/>
    </row>
    <row r="67" spans="1:7" ht="13.5" thickBot="1">
      <c r="A67" s="80" t="s">
        <v>48</v>
      </c>
      <c r="B67" s="81"/>
      <c r="C67" s="74">
        <f>SUM(C58:C66)</f>
        <v>-44594638.809999995</v>
      </c>
      <c r="D67" s="83">
        <f>SUM(D58:D66)</f>
        <v>-36044258.860000007</v>
      </c>
      <c r="E67" s="93">
        <f>SUM(E58:E66)</f>
        <v>8550379.9500000011</v>
      </c>
      <c r="F67" s="69"/>
    </row>
    <row r="68" spans="1:7" ht="13.5" thickTop="1">
      <c r="A68" s="75"/>
      <c r="B68" s="70"/>
      <c r="C68" s="71"/>
      <c r="D68" s="71"/>
      <c r="E68" s="72"/>
      <c r="F68" s="73"/>
    </row>
  </sheetData>
  <conditionalFormatting sqref="F1">
    <cfRule type="cellIs" dxfId="0" priority="1" stopIfTrue="1" operator="equal">
      <formula>"x.x"</formula>
    </cfRule>
  </conditionalFormatting>
  <pageMargins left="0.7" right="0.7" top="0.75" bottom="0.75" header="0.3" footer="0.3"/>
  <pageSetup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E4FD798-C155-40B7-ADB7-7D6E83B6452A}"/>
</file>

<file path=customXml/itemProps2.xml><?xml version="1.0" encoding="utf-8"?>
<ds:datastoreItem xmlns:ds="http://schemas.openxmlformats.org/officeDocument/2006/customXml" ds:itemID="{39CA4DB5-0203-4AD8-98EE-7FCC47A1759C}"/>
</file>

<file path=customXml/itemProps3.xml><?xml version="1.0" encoding="utf-8"?>
<ds:datastoreItem xmlns:ds="http://schemas.openxmlformats.org/officeDocument/2006/customXml" ds:itemID="{22181F6D-35A2-4ED2-8F36-1B9873A96F0D}"/>
</file>

<file path=customXml/itemProps4.xml><?xml version="1.0" encoding="utf-8"?>
<ds:datastoreItem xmlns:ds="http://schemas.openxmlformats.org/officeDocument/2006/customXml" ds:itemID="{91A7F362-8F03-4E0C-9B26-CE8164A0A3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15.4</vt:lpstr>
      <vt:lpstr>15.4.1</vt:lpstr>
      <vt:lpstr>15.4.2</vt:lpstr>
      <vt:lpstr>'15.4'!Print_Area</vt:lpstr>
      <vt:lpstr>'15.4.1'!Print_Area</vt:lpstr>
      <vt:lpstr>'15.4.2'!Print_Area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2023-03-02T22:32:32Z</dcterms:created>
  <dcterms:modified xsi:type="dcterms:W3CDTF">2023-03-10T19:07:06Z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