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externalLinks/externalLink2.xml" ContentType="application/vnd.openxmlformats-officedocument.spreadsheetml.externalLink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GrpRevnu\PUBLIC\# 2019 GRC\Supplemental Filing\SEF\3. RevReq-COS-Attrition-SUPPLEMENTAL (R)\"/>
    </mc:Choice>
  </mc:AlternateContent>
  <bookViews>
    <workbookView xWindow="0" yWindow="150" windowWidth="22980" windowHeight="10590"/>
  </bookViews>
  <sheets>
    <sheet name="Sch 139 Energy Charge Cr" sheetId="1" r:id="rId1"/>
    <sheet name="SEF-11.01E (Exhibit A-1)" sheetId="2" r:id="rId2"/>
    <sheet name="BDJ-3 (Peak Credit)" sheetId="3" r:id="rId3"/>
  </sheets>
  <externalReferences>
    <externalReference r:id="rId4"/>
    <externalReference r:id="rId5"/>
  </externalReferences>
  <definedNames>
    <definedName name="_Order1">0</definedName>
    <definedName name="_Order2">0</definedName>
    <definedName name="AccessDatabase">"I:\COMTREL\FINICLE\TradeSummary.mdb"</definedName>
    <definedName name="limcount">1</definedName>
  </definedNames>
  <calcPr calcId="162913"/>
</workbook>
</file>

<file path=xl/calcChain.xml><?xml version="1.0" encoding="utf-8"?>
<calcChain xmlns="http://schemas.openxmlformats.org/spreadsheetml/2006/main">
  <c r="G34" i="3" l="1"/>
  <c r="E34" i="3"/>
  <c r="B34" i="3"/>
  <c r="A34" i="3"/>
  <c r="G33" i="3"/>
  <c r="F33" i="3"/>
  <c r="E33" i="3"/>
  <c r="B33" i="3"/>
  <c r="A33" i="3"/>
  <c r="G32" i="3"/>
  <c r="F32" i="3"/>
  <c r="E32" i="3"/>
  <c r="B32" i="3"/>
  <c r="A32" i="3"/>
  <c r="B31" i="3"/>
  <c r="A31" i="3"/>
  <c r="G30" i="3"/>
  <c r="F30" i="3"/>
  <c r="E30" i="3"/>
  <c r="G29" i="3"/>
  <c r="F29" i="3"/>
  <c r="E29" i="3"/>
  <c r="E28" i="3"/>
  <c r="F25" i="3"/>
  <c r="E25" i="3"/>
  <c r="B25" i="3"/>
  <c r="A25" i="3"/>
  <c r="F24" i="3"/>
  <c r="E24" i="3"/>
  <c r="B24" i="3"/>
  <c r="A24" i="3"/>
  <c r="F23" i="3"/>
  <c r="E23" i="3"/>
  <c r="B23" i="3"/>
  <c r="A23" i="3"/>
  <c r="F22" i="3"/>
  <c r="E22" i="3"/>
  <c r="B22" i="3"/>
  <c r="A22" i="3"/>
  <c r="F21" i="3"/>
  <c r="E21" i="3"/>
  <c r="B21" i="3"/>
  <c r="A21" i="3"/>
  <c r="F20" i="3"/>
  <c r="E20" i="3"/>
  <c r="B20" i="3"/>
  <c r="A20" i="3"/>
  <c r="G19" i="3"/>
  <c r="F19" i="3"/>
  <c r="E19" i="3"/>
  <c r="B19" i="3"/>
  <c r="A19" i="3"/>
  <c r="G18" i="3"/>
  <c r="F18" i="3"/>
  <c r="E18" i="3"/>
  <c r="B18" i="3"/>
  <c r="A18" i="3"/>
  <c r="F17" i="3"/>
  <c r="E17" i="3"/>
  <c r="B17" i="3"/>
  <c r="A17" i="3"/>
  <c r="G16" i="3"/>
  <c r="F16" i="3"/>
  <c r="E16" i="3"/>
  <c r="B16" i="3"/>
  <c r="A16" i="3"/>
  <c r="G15" i="3"/>
  <c r="F15" i="3"/>
  <c r="E15" i="3"/>
  <c r="E14" i="3"/>
  <c r="B12" i="3"/>
  <c r="G9" i="3"/>
  <c r="F9" i="3"/>
  <c r="E9" i="3"/>
  <c r="C9" i="3"/>
  <c r="F8" i="3"/>
  <c r="C8" i="3"/>
  <c r="G7" i="3"/>
  <c r="F7" i="3"/>
  <c r="E7" i="3"/>
  <c r="G6" i="3"/>
  <c r="A3" i="3"/>
  <c r="A2" i="3"/>
  <c r="A1" i="3"/>
  <c r="C10" i="1" l="1"/>
  <c r="A1" i="2" l="1"/>
  <c r="E1" i="2"/>
  <c r="A2" i="2"/>
  <c r="A5" i="2"/>
  <c r="C5" i="2"/>
  <c r="A6" i="2"/>
  <c r="B6" i="2"/>
  <c r="C6" i="2"/>
  <c r="A7" i="2"/>
  <c r="B7" i="2"/>
  <c r="C7" i="2"/>
  <c r="A8" i="2"/>
  <c r="B8" i="2"/>
  <c r="C8" i="2"/>
  <c r="A9" i="2"/>
  <c r="C9" i="2"/>
  <c r="A10" i="2"/>
  <c r="B10" i="2"/>
  <c r="C10" i="2"/>
  <c r="F10" i="2"/>
  <c r="G10" i="2"/>
  <c r="A11" i="2"/>
  <c r="D11" i="2"/>
  <c r="F11" i="2"/>
  <c r="G11" i="2"/>
  <c r="A12" i="2"/>
  <c r="D12" i="2"/>
  <c r="F12" i="2"/>
  <c r="G12" i="2"/>
  <c r="A13" i="2"/>
  <c r="C13" i="2"/>
  <c r="D13" i="2"/>
  <c r="E13" i="2"/>
  <c r="F13" i="2"/>
  <c r="G13" i="2"/>
  <c r="A14" i="2"/>
  <c r="B14" i="2"/>
  <c r="C14" i="2"/>
  <c r="D14" i="2"/>
  <c r="E14" i="2"/>
  <c r="F14" i="2"/>
  <c r="G14" i="2"/>
  <c r="A15" i="2"/>
  <c r="B15" i="2"/>
  <c r="C15" i="2"/>
  <c r="D15" i="2"/>
  <c r="E15" i="2"/>
  <c r="F15" i="2"/>
  <c r="G15" i="2"/>
  <c r="A16" i="2"/>
  <c r="B16" i="2"/>
  <c r="C16" i="2"/>
  <c r="D16" i="2"/>
  <c r="E16" i="2"/>
  <c r="F16" i="2"/>
  <c r="G16" i="2"/>
  <c r="A17" i="2"/>
  <c r="B17" i="2"/>
  <c r="C17" i="2"/>
  <c r="D17" i="2"/>
  <c r="E17" i="2"/>
  <c r="F17" i="2"/>
  <c r="G17" i="2"/>
  <c r="A18" i="2"/>
  <c r="B18" i="2"/>
  <c r="C18" i="2"/>
  <c r="D18" i="2"/>
  <c r="E18" i="2"/>
  <c r="F18" i="2"/>
  <c r="G18" i="2"/>
  <c r="A19" i="2"/>
  <c r="B19" i="2"/>
  <c r="C19" i="2"/>
  <c r="D19" i="2"/>
  <c r="E19" i="2"/>
  <c r="F19" i="2"/>
  <c r="G19" i="2"/>
  <c r="A20" i="2"/>
  <c r="B20" i="2"/>
  <c r="C20" i="2"/>
  <c r="D20" i="2"/>
  <c r="E20" i="2"/>
  <c r="F20" i="2"/>
  <c r="G20" i="2"/>
  <c r="A21" i="2"/>
  <c r="B21" i="2"/>
  <c r="C21" i="2"/>
  <c r="D21" i="2"/>
  <c r="E21" i="2"/>
  <c r="F21" i="2"/>
  <c r="G21" i="2"/>
  <c r="A22" i="2"/>
  <c r="B22" i="2"/>
  <c r="C22" i="2"/>
  <c r="D22" i="2"/>
  <c r="E22" i="2"/>
  <c r="F22" i="2"/>
  <c r="G22" i="2"/>
  <c r="A23" i="2"/>
  <c r="B23" i="2"/>
  <c r="C23" i="2"/>
  <c r="D23" i="2"/>
  <c r="E23" i="2"/>
  <c r="F23" i="2"/>
  <c r="G23" i="2"/>
  <c r="A24" i="2"/>
  <c r="B24" i="2"/>
  <c r="C24" i="2"/>
  <c r="D24" i="2"/>
  <c r="E24" i="2"/>
  <c r="F24" i="2"/>
  <c r="G24" i="2"/>
  <c r="A25" i="2"/>
  <c r="B25" i="2"/>
  <c r="C25" i="2"/>
  <c r="D25" i="2"/>
  <c r="E25" i="2"/>
  <c r="F25" i="2"/>
  <c r="G25" i="2"/>
  <c r="A26" i="2"/>
  <c r="B26" i="2"/>
  <c r="C26" i="2"/>
  <c r="D26" i="2"/>
  <c r="E26" i="2"/>
  <c r="F26" i="2"/>
  <c r="G26" i="2"/>
  <c r="A27" i="2"/>
  <c r="B27" i="2"/>
  <c r="C27" i="2"/>
  <c r="D27" i="2"/>
  <c r="E27" i="2"/>
  <c r="F27" i="2"/>
  <c r="G27" i="2"/>
  <c r="A28" i="2"/>
  <c r="B28" i="2"/>
  <c r="C28" i="2"/>
  <c r="D28" i="2"/>
  <c r="E28" i="2"/>
  <c r="F28" i="2"/>
  <c r="G28" i="2"/>
  <c r="A29" i="2"/>
  <c r="B29" i="2"/>
  <c r="C29" i="2"/>
  <c r="D29" i="2"/>
  <c r="E29" i="2"/>
  <c r="F29" i="2"/>
  <c r="G29" i="2"/>
  <c r="A30" i="2"/>
  <c r="B30" i="2"/>
  <c r="C30" i="2"/>
  <c r="D30" i="2"/>
  <c r="E30" i="2"/>
  <c r="F30" i="2"/>
  <c r="G30" i="2"/>
  <c r="A31" i="2"/>
  <c r="B31" i="2"/>
  <c r="C31" i="2"/>
  <c r="D31" i="2"/>
  <c r="E31" i="2"/>
  <c r="F31" i="2"/>
  <c r="G31" i="2"/>
  <c r="A32" i="2"/>
  <c r="B32" i="2"/>
  <c r="C32" i="2"/>
  <c r="D32" i="2"/>
  <c r="E32" i="2"/>
  <c r="F32" i="2"/>
  <c r="G32" i="2"/>
  <c r="A33" i="2"/>
  <c r="B33" i="2"/>
  <c r="C33" i="2"/>
  <c r="D33" i="2"/>
  <c r="E33" i="2"/>
  <c r="F33" i="2"/>
  <c r="G33" i="2"/>
  <c r="A34" i="2"/>
  <c r="B34" i="2"/>
  <c r="C34" i="2"/>
  <c r="D34" i="2"/>
  <c r="E34" i="2"/>
  <c r="F34" i="2"/>
  <c r="G34" i="2"/>
  <c r="A35" i="2"/>
  <c r="B35" i="2"/>
  <c r="C35" i="2"/>
  <c r="D35" i="2"/>
  <c r="E35" i="2"/>
  <c r="F35" i="2"/>
  <c r="G35" i="2"/>
  <c r="A36" i="2"/>
  <c r="B36" i="2"/>
  <c r="C36" i="2"/>
  <c r="D36" i="2"/>
  <c r="F36" i="2"/>
  <c r="G36" i="2"/>
  <c r="A37" i="2"/>
  <c r="B37" i="2"/>
  <c r="C37" i="2"/>
  <c r="F37" i="2"/>
  <c r="G37" i="2"/>
  <c r="A38" i="2"/>
  <c r="B38" i="2"/>
  <c r="C38" i="2"/>
  <c r="F38" i="2"/>
  <c r="G38" i="2"/>
  <c r="A39" i="2"/>
  <c r="B39" i="2"/>
  <c r="C39" i="2"/>
  <c r="A40" i="2"/>
  <c r="A41" i="2"/>
  <c r="C41" i="2"/>
  <c r="D41" i="2"/>
  <c r="A42" i="2"/>
  <c r="C42" i="2"/>
  <c r="D42" i="2"/>
  <c r="A43" i="2"/>
  <c r="C43" i="2"/>
  <c r="A44" i="2"/>
  <c r="B44" i="2"/>
  <c r="C44" i="2"/>
  <c r="D44" i="2"/>
  <c r="A45" i="2"/>
  <c r="B45" i="2"/>
  <c r="C45" i="2"/>
  <c r="D45" i="2"/>
  <c r="A46" i="2"/>
  <c r="B46" i="2"/>
  <c r="C46" i="2"/>
  <c r="D46" i="2"/>
  <c r="A47" i="2"/>
  <c r="B47" i="2"/>
  <c r="C47" i="2"/>
  <c r="D47" i="2"/>
  <c r="C9" i="1" s="1"/>
  <c r="A10" i="1" l="1"/>
  <c r="A11" i="1" s="1"/>
  <c r="C11" i="1" l="1"/>
</calcChain>
</file>

<file path=xl/sharedStrings.xml><?xml version="1.0" encoding="utf-8"?>
<sst xmlns="http://schemas.openxmlformats.org/spreadsheetml/2006/main" count="15" uniqueCount="15">
  <si>
    <t>PUGET SOUND ENERGY</t>
  </si>
  <si>
    <t>STATE OF WASHINGTON</t>
  </si>
  <si>
    <t>Schedule 139</t>
  </si>
  <si>
    <t>Voluntary Long Term Renewable Energy Purchase Rider</t>
  </si>
  <si>
    <t>Calculation of the Energy Charge Credit on Sheet No. 139-E</t>
  </si>
  <si>
    <t>Line No.</t>
  </si>
  <si>
    <t>Description</t>
  </si>
  <si>
    <t>Amount</t>
  </si>
  <si>
    <t>Source:</t>
  </si>
  <si>
    <t>Power Costs Embedded in Retail Rates (¢/kWh)</t>
  </si>
  <si>
    <t>Portion of Power Costs Related to Energy</t>
  </si>
  <si>
    <t>Energy Charge Credit (¢/kWh)</t>
  </si>
  <si>
    <t>12 MONTHS ENDED DECEMBER 2018</t>
  </si>
  <si>
    <t>SEF-11 (Exhibit A-1)</t>
  </si>
  <si>
    <t>BDJ-3 (Energy portion of Peak Credit)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</si>
</sst>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5">
    <numFmt numFmtId="6" formatCode="&quot;$&quot;#,##0_);[Red]\(&quot;$&quot;#,##0\)"/>
    <numFmt numFmtId="8" formatCode="&quot;$&quot;#,##0.00_);[Red]\(&quot;$&quot;#,##0.00\)"/>
    <numFmt numFmtId="41" formatCode="_(* #,##0_);_(* \(#,##0\);_(* &quot;-&quot;_);_(@_)"/>
    <numFmt numFmtId="43" formatCode="_(* #,##0.00_);_(* \(#,##0.00\);_(* &quot;-&quot;??_);_(@_)"/>
    <numFmt numFmtId="164" formatCode="0.0000"/>
    <numFmt numFmtId="165" formatCode="_(&quot;$&quot;* #,##0_);_(&quot;$&quot;* \(#,##0\);_(&quot;$&quot;* &quot;-&quot;??_);_(@_)"/>
    <numFmt numFmtId="166" formatCode="_(* #,##0_);_(* \(#,##0\);_(* &quot;-&quot;??_);_(@_)"/>
    <numFmt numFmtId="167" formatCode="_(&quot;$&quot;* #,##0.000_);_(&quot;$&quot;* \(#,##0.000\);_(&quot;$&quot;* &quot;-&quot;??_);_(@_)"/>
    <numFmt numFmtId="168" formatCode="_(* #,##0.0000000_);_(* \(#,##0.0000000\);_(* &quot;-&quot;??_);_(@_)"/>
    <numFmt numFmtId="169" formatCode="_(* #,##0.000_);_(* \(#,##0.000\);_(* &quot;-&quot;??_);_(@_)"/>
    <numFmt numFmtId="170" formatCode="_(* #,##0.000000_);_(* \(#,##0.000000\);_(* &quot;-&quot;??_);_(@_)"/>
    <numFmt numFmtId="171" formatCode="0.000"/>
    <numFmt numFmtId="172" formatCode="0.0%"/>
    <numFmt numFmtId="173" formatCode="#,##0.0"/>
    <numFmt numFmtId="174" formatCode="#,##0.0000_);[Red]\(#,##0.0000\)"/>
  </numFmts>
  <fonts count="29" x14ac:knownFonts="1">
    <font>
      <sz val="12"/>
      <name val="Times New Roman"/>
      <family val="1"/>
    </font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1"/>
      <name val="Arial"/>
      <family val="2"/>
    </font>
    <font>
      <b/>
      <sz val="11"/>
      <name val="Times New Roman"/>
      <family val="1"/>
    </font>
    <font>
      <u/>
      <sz val="11"/>
      <color theme="1"/>
      <name val="Calibri"/>
      <family val="2"/>
      <scheme val="minor"/>
    </font>
    <font>
      <b/>
      <sz val="16"/>
      <color theme="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b/>
      <sz val="11"/>
      <color theme="1"/>
      <name val="Times New Roman"/>
      <family val="1"/>
    </font>
    <font>
      <sz val="16"/>
      <color theme="1"/>
      <name val="Arial"/>
      <family val="2"/>
    </font>
    <font>
      <b/>
      <u/>
      <sz val="11"/>
      <color theme="1"/>
      <name val="Arial"/>
      <family val="2"/>
    </font>
    <font>
      <sz val="11"/>
      <color rgb="FF000000"/>
      <name val="Arial"/>
      <family val="2"/>
    </font>
    <font>
      <b/>
      <sz val="10"/>
      <name val="Arial"/>
      <family val="2"/>
    </font>
    <font>
      <b/>
      <sz val="11"/>
      <color rgb="FF000000"/>
      <name val="Arial"/>
      <family val="2"/>
    </font>
    <font>
      <b/>
      <sz val="10"/>
      <color rgb="FF0000CC"/>
      <name val="Arial"/>
      <family val="2"/>
    </font>
    <font>
      <b/>
      <sz val="9"/>
      <name val="Arial"/>
      <family val="2"/>
    </font>
    <font>
      <b/>
      <sz val="10"/>
      <color rgb="FFFF0000"/>
      <name val="Arial"/>
      <family val="2"/>
    </font>
    <font>
      <u/>
      <sz val="10"/>
      <name val="Arial"/>
      <family val="2"/>
    </font>
    <font>
      <u/>
      <sz val="9"/>
      <name val="Arial"/>
      <family val="2"/>
    </font>
    <font>
      <u/>
      <sz val="9"/>
      <color rgb="FFFF5050"/>
      <name val="Arial"/>
      <family val="2"/>
    </font>
    <font>
      <sz val="10"/>
      <color rgb="FFFF5050"/>
      <name val="Arial"/>
      <family val="2"/>
    </font>
    <font>
      <sz val="9"/>
      <name val="Arial"/>
      <family val="2"/>
    </font>
    <font>
      <sz val="10"/>
      <name val="Helv"/>
    </font>
    <font>
      <sz val="10"/>
      <name val="Calibri"/>
      <family val="2"/>
      <scheme val="minor"/>
    </font>
    <font>
      <sz val="8.5"/>
      <name val="Calibri"/>
      <family val="2"/>
      <scheme val="minor"/>
    </font>
    <font>
      <b/>
      <sz val="8.5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8" fillId="0" borderId="0"/>
    <xf numFmtId="0" fontId="23" fillId="0" borderId="0"/>
    <xf numFmtId="4" fontId="23" fillId="0" borderId="0" applyFont="0" applyFill="0" applyBorder="0" applyAlignment="0" applyProtection="0"/>
    <xf numFmtId="8" fontId="23" fillId="0" borderId="0" applyFont="0" applyFill="0" applyBorder="0" applyAlignment="0" applyProtection="0"/>
    <xf numFmtId="9" fontId="23" fillId="0" borderId="0" applyFont="0" applyFill="0" applyBorder="0" applyAlignment="0" applyProtection="0"/>
  </cellStyleXfs>
  <cellXfs count="111">
    <xf numFmtId="0" fontId="0" fillId="0" borderId="0" xfId="0"/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164" fontId="0" fillId="0" borderId="0" xfId="0" applyNumberFormat="1"/>
    <xf numFmtId="0" fontId="0" fillId="0" borderId="0" xfId="0" quotePrefix="1" applyAlignment="1">
      <alignment horizontal="left"/>
    </xf>
    <xf numFmtId="9" fontId="5" fillId="0" borderId="0" xfId="0" applyNumberFormat="1" applyFont="1"/>
    <xf numFmtId="0" fontId="6" fillId="0" borderId="0" xfId="0" applyFont="1"/>
    <xf numFmtId="0" fontId="7" fillId="0" borderId="0" xfId="0" applyFont="1"/>
    <xf numFmtId="0" fontId="9" fillId="0" borderId="2" xfId="2" applyFont="1" applyBorder="1" applyAlignment="1">
      <alignment horizontal="centerContinuous"/>
    </xf>
    <xf numFmtId="0" fontId="9" fillId="0" borderId="3" xfId="2" applyFont="1" applyBorder="1" applyAlignment="1">
      <alignment horizontal="centerContinuous"/>
    </xf>
    <xf numFmtId="0" fontId="9" fillId="0" borderId="4" xfId="2" applyFont="1" applyBorder="1" applyAlignment="1">
      <alignment horizontal="centerContinuous"/>
    </xf>
    <xf numFmtId="0" fontId="10" fillId="0" borderId="0" xfId="0" applyFont="1"/>
    <xf numFmtId="0" fontId="7" fillId="0" borderId="0" xfId="0" applyFont="1" applyAlignment="1">
      <alignment horizontal="center"/>
    </xf>
    <xf numFmtId="0" fontId="11" fillId="0" borderId="0" xfId="0" applyFont="1" applyFill="1" applyAlignment="1">
      <alignment horizontal="center"/>
    </xf>
    <xf numFmtId="0" fontId="7" fillId="0" borderId="0" xfId="0" applyNumberFormat="1" applyFont="1" applyFill="1" applyAlignment="1">
      <alignment horizontal="center"/>
    </xf>
    <xf numFmtId="165" fontId="7" fillId="0" borderId="0" xfId="0" applyNumberFormat="1" applyFont="1" applyFill="1"/>
    <xf numFmtId="41" fontId="7" fillId="0" borderId="0" xfId="0" applyNumberFormat="1" applyFont="1" applyFill="1"/>
    <xf numFmtId="165" fontId="7" fillId="0" borderId="5" xfId="0" applyNumberFormat="1" applyFont="1" applyFill="1" applyBorder="1"/>
    <xf numFmtId="0" fontId="12" fillId="0" borderId="0" xfId="0" applyNumberFormat="1" applyFont="1" applyFill="1" applyBorder="1" applyAlignment="1">
      <alignment horizontal="left"/>
    </xf>
    <xf numFmtId="10" fontId="13" fillId="0" borderId="0" xfId="0" applyNumberFormat="1" applyFont="1" applyFill="1" applyBorder="1" applyAlignment="1"/>
    <xf numFmtId="43" fontId="12" fillId="0" borderId="0" xfId="0" applyNumberFormat="1" applyFont="1" applyFill="1" applyBorder="1" applyAlignment="1">
      <alignment horizontal="right"/>
    </xf>
    <xf numFmtId="0" fontId="14" fillId="0" borderId="0" xfId="0" applyNumberFormat="1" applyFont="1" applyFill="1" applyBorder="1" applyAlignment="1">
      <alignment horizontal="center"/>
    </xf>
    <xf numFmtId="10" fontId="15" fillId="0" borderId="0" xfId="0" applyNumberFormat="1" applyFont="1" applyFill="1" applyBorder="1" applyAlignment="1"/>
    <xf numFmtId="0" fontId="13" fillId="0" borderId="0" xfId="0" applyNumberFormat="1" applyFont="1" applyFill="1" applyBorder="1" applyAlignment="1">
      <alignment horizontal="center"/>
    </xf>
    <xf numFmtId="166" fontId="12" fillId="0" borderId="0" xfId="1" applyNumberFormat="1" applyFont="1" applyFill="1" applyBorder="1" applyAlignment="1">
      <alignment horizontal="left"/>
    </xf>
    <xf numFmtId="0" fontId="16" fillId="0" borderId="1" xfId="0" applyNumberFormat="1" applyFont="1" applyFill="1" applyBorder="1" applyAlignment="1">
      <alignment horizontal="center"/>
    </xf>
    <xf numFmtId="166" fontId="3" fillId="0" borderId="1" xfId="0" applyNumberFormat="1" applyFont="1" applyFill="1" applyBorder="1" applyAlignment="1">
      <alignment horizontal="center"/>
    </xf>
    <xf numFmtId="166" fontId="13" fillId="0" borderId="0" xfId="0" applyNumberFormat="1" applyFont="1" applyFill="1" applyBorder="1" applyAlignment="1">
      <alignment horizontal="center"/>
    </xf>
    <xf numFmtId="0" fontId="8" fillId="0" borderId="0" xfId="0" applyNumberFormat="1" applyFont="1" applyFill="1" applyAlignment="1">
      <alignment horizontal="center"/>
    </xf>
    <xf numFmtId="0" fontId="8" fillId="0" borderId="0" xfId="0" applyNumberFormat="1" applyFont="1" applyFill="1" applyBorder="1" applyAlignment="1">
      <alignment horizontal="left"/>
    </xf>
    <xf numFmtId="165" fontId="8" fillId="0" borderId="0" xfId="0" applyNumberFormat="1" applyFont="1" applyFill="1" applyBorder="1" applyAlignment="1"/>
    <xf numFmtId="167" fontId="8" fillId="0" borderId="0" xfId="0" applyNumberFormat="1" applyFont="1" applyFill="1" applyBorder="1" applyAlignment="1"/>
    <xf numFmtId="167" fontId="8" fillId="0" borderId="0" xfId="0" applyNumberFormat="1" applyFont="1" applyFill="1" applyBorder="1" applyAlignment="1">
      <alignment horizontal="center"/>
    </xf>
    <xf numFmtId="166" fontId="8" fillId="0" borderId="0" xfId="0" applyNumberFormat="1" applyFont="1" applyFill="1" applyBorder="1" applyAlignment="1"/>
    <xf numFmtId="0" fontId="8" fillId="0" borderId="0" xfId="0" applyNumberFormat="1" applyFont="1" applyFill="1" applyBorder="1" applyAlignment="1"/>
    <xf numFmtId="0" fontId="8" fillId="0" borderId="0" xfId="0" applyNumberFormat="1" applyFont="1" applyFill="1" applyBorder="1" applyAlignment="1">
      <alignment horizontal="left" indent="1"/>
    </xf>
    <xf numFmtId="0" fontId="8" fillId="0" borderId="0" xfId="0" applyNumberFormat="1" applyFont="1" applyFill="1" applyBorder="1" applyAlignment="1">
      <alignment vertical="top"/>
    </xf>
    <xf numFmtId="0" fontId="8" fillId="0" borderId="0" xfId="0" quotePrefix="1" applyNumberFormat="1" applyFont="1" applyFill="1" applyBorder="1" applyAlignment="1">
      <alignment horizontal="left"/>
    </xf>
    <xf numFmtId="0" fontId="8" fillId="0" borderId="0" xfId="0" applyNumberFormat="1" applyFont="1" applyFill="1" applyBorder="1" applyAlignment="1">
      <alignment horizontal="left" vertical="center" indent="1"/>
    </xf>
    <xf numFmtId="165" fontId="8" fillId="0" borderId="6" xfId="0" applyNumberFormat="1" applyFont="1" applyFill="1" applyBorder="1" applyAlignment="1">
      <alignment vertical="center"/>
    </xf>
    <xf numFmtId="167" fontId="13" fillId="0" borderId="7" xfId="0" applyNumberFormat="1" applyFont="1" applyFill="1" applyBorder="1" applyAlignment="1">
      <alignment vertical="center"/>
    </xf>
    <xf numFmtId="167" fontId="13" fillId="0" borderId="5" xfId="0" applyNumberFormat="1" applyFont="1" applyFill="1" applyBorder="1" applyAlignment="1">
      <alignment vertical="center"/>
    </xf>
    <xf numFmtId="165" fontId="8" fillId="0" borderId="5" xfId="0" applyNumberFormat="1" applyFont="1" applyFill="1" applyBorder="1" applyAlignment="1">
      <alignment vertical="center"/>
    </xf>
    <xf numFmtId="168" fontId="8" fillId="0" borderId="1" xfId="0" applyNumberFormat="1" applyFont="1" applyFill="1" applyBorder="1" applyAlignment="1"/>
    <xf numFmtId="169" fontId="8" fillId="0" borderId="0" xfId="0" applyNumberFormat="1" applyFont="1" applyFill="1" applyBorder="1" applyAlignment="1"/>
    <xf numFmtId="170" fontId="8" fillId="0" borderId="0" xfId="0" applyNumberFormat="1" applyFont="1" applyFill="1" applyBorder="1" applyAlignment="1"/>
    <xf numFmtId="165" fontId="8" fillId="0" borderId="5" xfId="0" applyNumberFormat="1" applyFont="1" applyFill="1" applyBorder="1" applyAlignment="1"/>
    <xf numFmtId="171" fontId="17" fillId="0" borderId="0" xfId="0" applyNumberFormat="1" applyFont="1" applyFill="1" applyBorder="1" applyAlignment="1"/>
    <xf numFmtId="43" fontId="8" fillId="0" borderId="0" xfId="0" applyNumberFormat="1" applyFont="1" applyFill="1" applyBorder="1" applyAlignment="1">
      <alignment horizontal="center"/>
    </xf>
    <xf numFmtId="169" fontId="18" fillId="0" borderId="0" xfId="0" applyNumberFormat="1" applyFont="1" applyFill="1" applyBorder="1" applyAlignment="1">
      <alignment horizontal="center"/>
    </xf>
    <xf numFmtId="169" fontId="19" fillId="0" borderId="0" xfId="0" applyNumberFormat="1" applyFont="1" applyFill="1" applyBorder="1" applyAlignment="1">
      <alignment horizontal="right"/>
    </xf>
    <xf numFmtId="169" fontId="20" fillId="0" borderId="0" xfId="0" applyNumberFormat="1" applyFont="1" applyFill="1" applyBorder="1" applyAlignment="1">
      <alignment horizontal="left"/>
    </xf>
    <xf numFmtId="0" fontId="18" fillId="0" borderId="0" xfId="0" applyNumberFormat="1" applyFont="1" applyFill="1" applyBorder="1" applyAlignment="1">
      <alignment horizontal="center"/>
    </xf>
    <xf numFmtId="0" fontId="19" fillId="0" borderId="0" xfId="0" applyNumberFormat="1" applyFont="1" applyFill="1" applyBorder="1" applyAlignment="1">
      <alignment horizontal="right"/>
    </xf>
    <xf numFmtId="0" fontId="20" fillId="0" borderId="0" xfId="0" applyNumberFormat="1" applyFont="1" applyFill="1" applyBorder="1" applyAlignment="1"/>
    <xf numFmtId="169" fontId="18" fillId="0" borderId="0" xfId="0" applyNumberFormat="1" applyFont="1" applyFill="1" applyBorder="1" applyAlignment="1">
      <alignment horizontal="centerContinuous"/>
    </xf>
    <xf numFmtId="0" fontId="8" fillId="0" borderId="0" xfId="0" applyNumberFormat="1" applyFont="1" applyFill="1" applyBorder="1" applyAlignment="1">
      <alignment horizontal="centerContinuous"/>
    </xf>
    <xf numFmtId="167" fontId="21" fillId="0" borderId="0" xfId="0" applyNumberFormat="1" applyFont="1" applyFill="1" applyBorder="1" applyAlignment="1"/>
    <xf numFmtId="0" fontId="22" fillId="0" borderId="0" xfId="0" applyNumberFormat="1" applyFont="1" applyFill="1" applyBorder="1" applyAlignment="1"/>
    <xf numFmtId="167" fontId="8" fillId="0" borderId="1" xfId="0" applyNumberFormat="1" applyFont="1" applyFill="1" applyBorder="1" applyAlignment="1"/>
    <xf numFmtId="0" fontId="24" fillId="0" borderId="0" xfId="3" applyFont="1" applyAlignment="1">
      <alignment horizontal="center"/>
    </xf>
    <xf numFmtId="0" fontId="25" fillId="0" borderId="0" xfId="3" applyFont="1"/>
    <xf numFmtId="0" fontId="24" fillId="0" borderId="0" xfId="3" applyFont="1"/>
    <xf numFmtId="0" fontId="26" fillId="0" borderId="8" xfId="3" applyFont="1" applyBorder="1"/>
    <xf numFmtId="0" fontId="26" fillId="0" borderId="9" xfId="3" applyFont="1" applyBorder="1"/>
    <xf numFmtId="0" fontId="26" fillId="0" borderId="9" xfId="3" applyFont="1" applyBorder="1" applyAlignment="1">
      <alignment horizontal="center"/>
    </xf>
    <xf numFmtId="0" fontId="26" fillId="0" borderId="10" xfId="3" applyFont="1" applyBorder="1" applyAlignment="1">
      <alignment horizontal="center"/>
    </xf>
    <xf numFmtId="0" fontId="26" fillId="0" borderId="11" xfId="3" applyFont="1" applyBorder="1"/>
    <xf numFmtId="0" fontId="26" fillId="0" borderId="12" xfId="3" applyFont="1" applyBorder="1"/>
    <xf numFmtId="0" fontId="26" fillId="0" borderId="12" xfId="3" applyFont="1" applyBorder="1" applyAlignment="1">
      <alignment horizontal="center"/>
    </xf>
    <xf numFmtId="0" fontId="26" fillId="0" borderId="13" xfId="3" applyFont="1" applyBorder="1" applyAlignment="1">
      <alignment horizontal="center"/>
    </xf>
    <xf numFmtId="0" fontId="25" fillId="0" borderId="14" xfId="3" applyFont="1" applyBorder="1"/>
    <xf numFmtId="0" fontId="25" fillId="0" borderId="0" xfId="3" applyFont="1" applyBorder="1"/>
    <xf numFmtId="3" fontId="25" fillId="0" borderId="0" xfId="4" applyNumberFormat="1" applyFont="1" applyBorder="1" applyAlignment="1">
      <alignment horizontal="center"/>
    </xf>
    <xf numFmtId="0" fontId="25" fillId="0" borderId="15" xfId="3" applyFont="1" applyBorder="1"/>
    <xf numFmtId="0" fontId="25" fillId="0" borderId="16" xfId="3" applyFont="1" applyBorder="1"/>
    <xf numFmtId="0" fontId="25" fillId="0" borderId="17" xfId="3" applyFont="1" applyBorder="1"/>
    <xf numFmtId="3" fontId="25" fillId="0" borderId="17" xfId="4" applyNumberFormat="1" applyFont="1" applyBorder="1" applyAlignment="1">
      <alignment horizontal="center"/>
    </xf>
    <xf numFmtId="9" fontId="26" fillId="0" borderId="18" xfId="3" applyNumberFormat="1" applyFont="1" applyBorder="1" applyAlignment="1">
      <alignment horizontal="center"/>
    </xf>
    <xf numFmtId="0" fontId="25" fillId="0" borderId="12" xfId="3" applyFont="1" applyBorder="1"/>
    <xf numFmtId="0" fontId="26" fillId="0" borderId="0" xfId="3" applyFont="1" applyBorder="1"/>
    <xf numFmtId="0" fontId="26" fillId="0" borderId="1" xfId="3" applyFont="1" applyBorder="1" applyAlignment="1">
      <alignment horizontal="center"/>
    </xf>
    <xf numFmtId="6" fontId="25" fillId="0" borderId="0" xfId="5" applyNumberFormat="1" applyFont="1" applyFill="1" applyAlignment="1">
      <alignment horizontal="right" indent="1"/>
    </xf>
    <xf numFmtId="10" fontId="25" fillId="0" borderId="0" xfId="3" applyNumberFormat="1" applyFont="1" applyFill="1" applyAlignment="1">
      <alignment horizontal="right" indent="1"/>
    </xf>
    <xf numFmtId="8" fontId="25" fillId="0" borderId="0" xfId="5" applyFont="1" applyFill="1" applyAlignment="1">
      <alignment horizontal="right" indent="1"/>
    </xf>
    <xf numFmtId="38" fontId="25" fillId="0" borderId="0" xfId="5" applyNumberFormat="1" applyFont="1" applyFill="1" applyAlignment="1">
      <alignment horizontal="right" indent="1"/>
    </xf>
    <xf numFmtId="9" fontId="25" fillId="0" borderId="0" xfId="3" applyNumberFormat="1" applyFont="1" applyFill="1" applyAlignment="1">
      <alignment horizontal="right" indent="1"/>
    </xf>
    <xf numFmtId="172" fontId="25" fillId="0" borderId="0" xfId="3" applyNumberFormat="1" applyFont="1" applyFill="1" applyAlignment="1">
      <alignment horizontal="right" indent="1"/>
    </xf>
    <xf numFmtId="0" fontId="25" fillId="0" borderId="0" xfId="3" applyFont="1" applyFill="1" applyAlignment="1">
      <alignment horizontal="right"/>
    </xf>
    <xf numFmtId="0" fontId="25" fillId="0" borderId="0" xfId="3" applyFont="1" applyFill="1" applyBorder="1"/>
    <xf numFmtId="173" fontId="25" fillId="0" borderId="0" xfId="4" applyNumberFormat="1" applyFont="1" applyFill="1" applyBorder="1" applyAlignment="1">
      <alignment horizontal="center"/>
    </xf>
    <xf numFmtId="174" fontId="25" fillId="0" borderId="0" xfId="5" applyNumberFormat="1" applyFont="1" applyFill="1" applyAlignment="1">
      <alignment horizontal="right" indent="1"/>
    </xf>
    <xf numFmtId="0" fontId="24" fillId="0" borderId="0" xfId="3" applyFont="1" applyFill="1"/>
    <xf numFmtId="0" fontId="27" fillId="0" borderId="0" xfId="3" applyFont="1" applyFill="1" applyBorder="1" applyAlignment="1">
      <alignment horizontal="center"/>
    </xf>
    <xf numFmtId="0" fontId="27" fillId="0" borderId="1" xfId="3" applyFont="1" applyFill="1" applyBorder="1" applyAlignment="1">
      <alignment horizontal="center"/>
    </xf>
    <xf numFmtId="0" fontId="25" fillId="0" borderId="0" xfId="3" applyFont="1" applyFill="1" applyAlignment="1">
      <alignment horizontal="left"/>
    </xf>
    <xf numFmtId="0" fontId="25" fillId="0" borderId="0" xfId="3" quotePrefix="1" applyFont="1" applyFill="1" applyAlignment="1">
      <alignment horizontal="left"/>
    </xf>
    <xf numFmtId="10" fontId="25" fillId="0" borderId="0" xfId="3" applyNumberFormat="1" applyFont="1" applyFill="1" applyAlignment="1">
      <alignment horizontal="center"/>
    </xf>
    <xf numFmtId="10" fontId="28" fillId="0" borderId="0" xfId="6" applyNumberFormat="1" applyFont="1"/>
    <xf numFmtId="10" fontId="25" fillId="0" borderId="1" xfId="3" applyNumberFormat="1" applyFont="1" applyFill="1" applyBorder="1" applyAlignment="1">
      <alignment horizontal="center"/>
    </xf>
    <xf numFmtId="10" fontId="25" fillId="0" borderId="0" xfId="3" applyNumberFormat="1" applyFont="1" applyFill="1" applyBorder="1" applyAlignment="1">
      <alignment horizontal="center"/>
    </xf>
    <xf numFmtId="0" fontId="24" fillId="0" borderId="0" xfId="3" applyFont="1" applyFill="1" applyBorder="1" applyAlignment="1">
      <alignment horizontal="center"/>
    </xf>
    <xf numFmtId="0" fontId="24" fillId="0" borderId="12" xfId="3" applyFont="1" applyBorder="1" applyAlignment="1">
      <alignment horizontal="center"/>
    </xf>
    <xf numFmtId="0" fontId="4" fillId="0" borderId="0" xfId="0" quotePrefix="1" applyFont="1" applyFill="1" applyAlignment="1" applyProtection="1">
      <alignment horizontal="center"/>
    </xf>
    <xf numFmtId="0" fontId="2" fillId="0" borderId="0" xfId="0" applyFont="1" applyFill="1" applyAlignment="1">
      <alignment horizontal="center"/>
    </xf>
    <xf numFmtId="0" fontId="3" fillId="0" borderId="0" xfId="0" quotePrefix="1" applyNumberFormat="1" applyFont="1" applyFill="1" applyAlignment="1">
      <alignment horizontal="center"/>
    </xf>
    <xf numFmtId="0" fontId="24" fillId="0" borderId="0" xfId="3" quotePrefix="1" applyFont="1" applyAlignment="1">
      <alignment horizontal="center"/>
    </xf>
    <xf numFmtId="0" fontId="24" fillId="0" borderId="0" xfId="3" applyFont="1" applyAlignment="1">
      <alignment horizontal="center"/>
    </xf>
    <xf numFmtId="0" fontId="26" fillId="0" borderId="1" xfId="3" applyFont="1" applyBorder="1" applyAlignment="1">
      <alignment horizontal="center"/>
    </xf>
    <xf numFmtId="0" fontId="27" fillId="0" borderId="1" xfId="3" applyFont="1" applyFill="1" applyBorder="1" applyAlignment="1">
      <alignment horizontal="center"/>
    </xf>
  </cellXfs>
  <cellStyles count="7">
    <cellStyle name="Comma" xfId="1" builtinId="3"/>
    <cellStyle name="Comma 2 2" xfId="4"/>
    <cellStyle name="Currency 2 2" xfId="5"/>
    <cellStyle name="Normal" xfId="0" builtinId="0"/>
    <cellStyle name="Normal 2" xfId="2"/>
    <cellStyle name="Normal 2 2" xfId="3"/>
    <cellStyle name="Percent 2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2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11.01E-Exhibit-A-1-19GRC-06-20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BDJ03C-PC-(2019-IRP)-19GRC-06-2019%20(R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hibit A-1"/>
      <sheetName val="support A-1=&gt;"/>
      <sheetName val="Unprotected DFIT Lead"/>
      <sheetName val="Unprotected DFIT Reg Asset Amor"/>
      <sheetName val="For Prod Adj Expense"/>
      <sheetName val="Rate Base Summarized"/>
      <sheetName val="Prod 12-2018"/>
      <sheetName val="Trans 12-2018"/>
      <sheetName val="Trans Dep AMA to EOP"/>
      <sheetName val="DFIT EIM 2018"/>
      <sheetName val="DFIT 2018"/>
      <sheetName val="ARC &amp; ARO DIT Dec 2018"/>
      <sheetName val="Colstrip FERC"/>
      <sheetName val="Acq Adj"/>
      <sheetName val="Account 406"/>
      <sheetName val="Brokerage Fees"/>
      <sheetName val="Baker Treasury Grt"/>
      <sheetName val="Snoq Treasury Grt "/>
    </sheetNames>
    <sheetDataSet>
      <sheetData sheetId="0">
        <row r="1">
          <cell r="A1" t="str">
            <v>Exhibit A-1 Power Cost Baseline Rate</v>
          </cell>
          <cell r="E1" t="str">
            <v>EXH. SEF-11 Page 1 of 1</v>
          </cell>
        </row>
        <row r="2">
          <cell r="A2" t="str">
            <v>2019 GRC</v>
          </cell>
        </row>
        <row r="5">
          <cell r="A5" t="str">
            <v>Row</v>
          </cell>
          <cell r="C5" t="str">
            <v>EOP Test Year</v>
          </cell>
        </row>
        <row r="6">
          <cell r="A6">
            <v>3</v>
          </cell>
          <cell r="B6" t="str">
            <v>Regulatory Assets (1) (Variable)</v>
          </cell>
          <cell r="C6">
            <v>150405447.91445902</v>
          </cell>
        </row>
        <row r="7">
          <cell r="A7">
            <v>4</v>
          </cell>
          <cell r="B7" t="str">
            <v>Transmission Rate Base (Fixed)</v>
          </cell>
          <cell r="C7">
            <v>79202112.316321075</v>
          </cell>
        </row>
        <row r="8">
          <cell r="A8">
            <v>5</v>
          </cell>
          <cell r="B8" t="str">
            <v>Production Rate Base (Fixed)</v>
          </cell>
          <cell r="C8">
            <v>1693438871.8557312</v>
          </cell>
        </row>
        <row r="9">
          <cell r="A9">
            <v>6</v>
          </cell>
          <cell r="C9">
            <v>1923046432.0865114</v>
          </cell>
        </row>
        <row r="10">
          <cell r="A10">
            <v>7</v>
          </cell>
          <cell r="B10" t="str">
            <v xml:space="preserve">Net of tax rate of return </v>
          </cell>
          <cell r="C10">
            <v>7.0199999999999999E-2</v>
          </cell>
          <cell r="F10" t="str">
            <v>Fixed</v>
          </cell>
          <cell r="G10" t="str">
            <v>Variable</v>
          </cell>
        </row>
        <row r="11">
          <cell r="A11">
            <v>8</v>
          </cell>
          <cell r="D11" t="str">
            <v>Test Yr</v>
          </cell>
          <cell r="F11" t="str">
            <v>Prod Costs</v>
          </cell>
          <cell r="G11" t="str">
            <v>Prod Costs</v>
          </cell>
        </row>
        <row r="12">
          <cell r="A12">
            <v>9</v>
          </cell>
          <cell r="D12" t="str">
            <v>$/MWh</v>
          </cell>
          <cell r="F12" t="str">
            <v>In Decoupling</v>
          </cell>
          <cell r="G12" t="str">
            <v>in PCA</v>
          </cell>
        </row>
        <row r="13">
          <cell r="A13" t="str">
            <v>9A</v>
          </cell>
          <cell r="C13" t="str">
            <v>(I)</v>
          </cell>
          <cell r="D13" t="str">
            <v>(II)</v>
          </cell>
          <cell r="E13" t="str">
            <v>(III)</v>
          </cell>
          <cell r="F13" t="str">
            <v>(IV)</v>
          </cell>
          <cell r="G13" t="str">
            <v>(V)</v>
          </cell>
        </row>
        <row r="14">
          <cell r="A14">
            <v>10</v>
          </cell>
          <cell r="B14" t="str">
            <v>Regulatory Asset Recovery (on Row 3)</v>
          </cell>
          <cell r="C14">
            <v>13365142.333664587</v>
          </cell>
          <cell r="D14">
            <v>0.65185300142285396</v>
          </cell>
          <cell r="E14" t="str">
            <v>F</v>
          </cell>
          <cell r="F14">
            <v>13365142.333664587</v>
          </cell>
          <cell r="G14"/>
        </row>
        <row r="15">
          <cell r="A15" t="str">
            <v>10a</v>
          </cell>
          <cell r="B15" t="str">
            <v>Equity Adder Centralia Coal Transition PPA</v>
          </cell>
          <cell r="C15">
            <v>4733258.1026060628</v>
          </cell>
          <cell r="D15">
            <v>0.23085339636984042</v>
          </cell>
          <cell r="E15" t="str">
            <v>V</v>
          </cell>
          <cell r="F15"/>
          <cell r="G15">
            <v>4733258.1026060628</v>
          </cell>
        </row>
        <row r="16">
          <cell r="A16">
            <v>11</v>
          </cell>
          <cell r="B16" t="str">
            <v>Fixed Asset Recovery Other (on Row 4)</v>
          </cell>
          <cell r="C16">
            <v>7037959.8539313152</v>
          </cell>
          <cell r="D16">
            <v>0.3432597379171175</v>
          </cell>
          <cell r="E16" t="str">
            <v>F</v>
          </cell>
          <cell r="F16">
            <v>7037959.8539313152</v>
          </cell>
          <cell r="G16"/>
        </row>
        <row r="17">
          <cell r="A17">
            <v>12</v>
          </cell>
          <cell r="B17" t="str">
            <v>Fixed Asset Recovery-Prod Factored (on Row 5)</v>
          </cell>
          <cell r="C17">
            <v>150480264.30920547</v>
          </cell>
          <cell r="D17">
            <v>7.3393166713821589</v>
          </cell>
          <cell r="E17" t="str">
            <v>F</v>
          </cell>
          <cell r="F17">
            <v>150480264.30920547</v>
          </cell>
          <cell r="G17"/>
        </row>
        <row r="18">
          <cell r="A18">
            <v>13</v>
          </cell>
          <cell r="B18" t="str">
            <v>501-Steam Fuel Incl Reg Amort</v>
          </cell>
          <cell r="C18">
            <v>37464673.568808615</v>
          </cell>
          <cell r="D18">
            <v>1.8272502681577685</v>
          </cell>
          <cell r="E18" t="str">
            <v>V</v>
          </cell>
          <cell r="F18"/>
          <cell r="G18">
            <v>37464673.568808615</v>
          </cell>
        </row>
        <row r="19">
          <cell r="A19">
            <v>14</v>
          </cell>
          <cell r="B19" t="str">
            <v>555-Purchased power Incl Reg Amort</v>
          </cell>
          <cell r="C19">
            <v>433447888.18948001</v>
          </cell>
          <cell r="D19">
            <v>21.140388917896345</v>
          </cell>
          <cell r="E19" t="str">
            <v>V</v>
          </cell>
          <cell r="F19"/>
          <cell r="G19">
            <v>433447888.18948001</v>
          </cell>
        </row>
        <row r="20">
          <cell r="A20">
            <v>15</v>
          </cell>
          <cell r="B20" t="str">
            <v>557-Other Power Exp</v>
          </cell>
          <cell r="C20">
            <v>8072158.7332714284</v>
          </cell>
          <cell r="D20">
            <v>0.39370032633254676</v>
          </cell>
          <cell r="E20" t="str">
            <v>F</v>
          </cell>
          <cell r="F20">
            <v>8072158.7332714284</v>
          </cell>
          <cell r="G20"/>
        </row>
        <row r="21">
          <cell r="A21" t="str">
            <v>15a</v>
          </cell>
          <cell r="B21" t="str">
            <v>Payroll Overheads - Benefits</v>
          </cell>
          <cell r="C21">
            <v>8840460.579817621</v>
          </cell>
          <cell r="D21">
            <v>0.43117241994492633</v>
          </cell>
          <cell r="E21" t="str">
            <v>F</v>
          </cell>
          <cell r="F21">
            <v>8840460.579817621</v>
          </cell>
          <cell r="G21"/>
        </row>
        <row r="22">
          <cell r="A22" t="str">
            <v>15b</v>
          </cell>
          <cell r="B22" t="str">
            <v>Property Insurance</v>
          </cell>
          <cell r="C22">
            <v>3895439.2738404199</v>
          </cell>
          <cell r="D22">
            <v>0.18999077743582118</v>
          </cell>
          <cell r="E22" t="str">
            <v>F</v>
          </cell>
          <cell r="F22">
            <v>3895439.2738404199</v>
          </cell>
          <cell r="G22"/>
        </row>
        <row r="23">
          <cell r="A23" t="str">
            <v>15c</v>
          </cell>
          <cell r="B23" t="str">
            <v>Montana Electric Energy Tax</v>
          </cell>
          <cell r="C23">
            <v>777635.66528346541</v>
          </cell>
          <cell r="D23">
            <v>3.7927328402008624E-2</v>
          </cell>
          <cell r="E23" t="str">
            <v>V</v>
          </cell>
          <cell r="F23"/>
          <cell r="G23">
            <v>777635.66528346541</v>
          </cell>
        </row>
        <row r="24">
          <cell r="A24" t="str">
            <v>15d</v>
          </cell>
          <cell r="B24" t="str">
            <v>Payroll Taxes on Production Wages</v>
          </cell>
          <cell r="C24">
            <v>1989467.6013443223</v>
          </cell>
          <cell r="D24">
            <v>9.7031546301104138E-2</v>
          </cell>
          <cell r="E24" t="str">
            <v>F</v>
          </cell>
          <cell r="F24">
            <v>1989467.6013443223</v>
          </cell>
          <cell r="G24"/>
        </row>
        <row r="25">
          <cell r="A25" t="str">
            <v>15e</v>
          </cell>
          <cell r="B25" t="str">
            <v>Brokerage Fees #55700003</v>
          </cell>
          <cell r="C25">
            <v>426253.88751197996</v>
          </cell>
          <cell r="D25">
            <v>2.0789518660266949E-2</v>
          </cell>
          <cell r="E25" t="str">
            <v>V</v>
          </cell>
          <cell r="F25"/>
          <cell r="G25">
            <v>426253.88751197996</v>
          </cell>
        </row>
        <row r="26">
          <cell r="A26">
            <v>16</v>
          </cell>
          <cell r="B26" t="str">
            <v>547-Fuel Incl Reg Amort</v>
          </cell>
          <cell r="C26">
            <v>143207932.26523876</v>
          </cell>
          <cell r="D26">
            <v>6.9846259878222252</v>
          </cell>
          <cell r="E26" t="str">
            <v>V</v>
          </cell>
          <cell r="F26"/>
          <cell r="G26">
            <v>143207932.26523876</v>
          </cell>
        </row>
        <row r="27">
          <cell r="A27">
            <v>17</v>
          </cell>
          <cell r="B27" t="str">
            <v>565-Wheeling Incl Reg Amort</v>
          </cell>
          <cell r="C27">
            <v>112334321.32462588</v>
          </cell>
          <cell r="D27">
            <v>5.4788391092411963</v>
          </cell>
          <cell r="E27" t="str">
            <v>V</v>
          </cell>
          <cell r="F27"/>
          <cell r="G27">
            <v>112334321.32462588</v>
          </cell>
        </row>
        <row r="28">
          <cell r="A28">
            <v>18</v>
          </cell>
          <cell r="B28" t="str">
            <v>Variable Transmission Income</v>
          </cell>
          <cell r="C28">
            <v>-8666881.7085096519</v>
          </cell>
          <cell r="D28">
            <v>-0.42270652370372508</v>
          </cell>
          <cell r="E28" t="str">
            <v>F</v>
          </cell>
          <cell r="F28">
            <v>-8666881.7085096519</v>
          </cell>
          <cell r="G28"/>
        </row>
        <row r="29">
          <cell r="A29">
            <v>19</v>
          </cell>
          <cell r="B29" t="str">
            <v>Production O&amp;M</v>
          </cell>
          <cell r="C29">
            <v>109175792.16812748</v>
          </cell>
          <cell r="D29">
            <v>5.3247893685542556</v>
          </cell>
          <cell r="E29" t="str">
            <v>F</v>
          </cell>
          <cell r="F29">
            <v>109175792.16812748</v>
          </cell>
          <cell r="G29"/>
        </row>
        <row r="30">
          <cell r="A30">
            <v>20</v>
          </cell>
          <cell r="B30" t="str">
            <v>447-Sales to Others</v>
          </cell>
          <cell r="C30">
            <v>-5469488.0226491988</v>
          </cell>
          <cell r="D30">
            <v>-0.26676125811468715</v>
          </cell>
          <cell r="E30" t="str">
            <v>V</v>
          </cell>
          <cell r="F30"/>
          <cell r="G30">
            <v>-5469488.0226491988</v>
          </cell>
        </row>
        <row r="31">
          <cell r="A31">
            <v>21</v>
          </cell>
          <cell r="B31" t="str">
            <v>456-Purch/Sales Non-Core Gas</v>
          </cell>
          <cell r="C31">
            <v>-21415123.754653782</v>
          </cell>
          <cell r="D31">
            <v>-1.0444716821422257</v>
          </cell>
          <cell r="E31" t="str">
            <v>V</v>
          </cell>
          <cell r="F31"/>
          <cell r="G31">
            <v>-21415123.754653782</v>
          </cell>
        </row>
        <row r="32">
          <cell r="A32">
            <v>22</v>
          </cell>
          <cell r="B32" t="str">
            <v>Transmission Exp - 500KV</v>
          </cell>
          <cell r="C32">
            <v>876514.03</v>
          </cell>
          <cell r="D32">
            <v>4.274988525977641E-2</v>
          </cell>
          <cell r="E32" t="str">
            <v>F</v>
          </cell>
          <cell r="F32">
            <v>876514.03</v>
          </cell>
          <cell r="G32"/>
        </row>
        <row r="33">
          <cell r="A33">
            <v>23</v>
          </cell>
          <cell r="B33" t="str">
            <v>Depreciation-Production (FERC 403)</v>
          </cell>
          <cell r="C33">
            <v>169567639.20922089</v>
          </cell>
          <cell r="D33">
            <v>8.2702579443769508</v>
          </cell>
          <cell r="E33" t="str">
            <v>F</v>
          </cell>
          <cell r="F33">
            <v>169567639.20922089</v>
          </cell>
          <cell r="G33"/>
        </row>
        <row r="34">
          <cell r="A34">
            <v>24</v>
          </cell>
          <cell r="B34" t="str">
            <v>Depreciation-Transmission</v>
          </cell>
          <cell r="C34">
            <v>3531950.8300239993</v>
          </cell>
          <cell r="D34">
            <v>0.17226249387781967</v>
          </cell>
          <cell r="E34" t="str">
            <v>F</v>
          </cell>
          <cell r="F34">
            <v>3531950.8300239993</v>
          </cell>
          <cell r="G34"/>
        </row>
        <row r="35">
          <cell r="A35">
            <v>25</v>
          </cell>
          <cell r="B35" t="str">
            <v>Amortization  - Reg Assets - Non PC Only</v>
          </cell>
          <cell r="C35">
            <v>5068352.99318753</v>
          </cell>
          <cell r="D35">
            <v>0.24719685196004362</v>
          </cell>
          <cell r="E35" t="str">
            <v>F</v>
          </cell>
          <cell r="F35">
            <v>5068352.99318753</v>
          </cell>
          <cell r="G35"/>
        </row>
        <row r="36">
          <cell r="A36">
            <v>27</v>
          </cell>
          <cell r="B36" t="str">
            <v>Subtotal &amp; Baseline Rate</v>
          </cell>
          <cell r="C36">
            <v>1178741611.433377</v>
          </cell>
          <cell r="D36">
            <v>57.490316087354387</v>
          </cell>
          <cell r="F36">
            <v>473234260.20712543</v>
          </cell>
          <cell r="G36">
            <v>705507351.22625172</v>
          </cell>
        </row>
        <row r="37">
          <cell r="A37">
            <v>28</v>
          </cell>
          <cell r="B37" t="str">
            <v>Revenue Sensitive Items</v>
          </cell>
          <cell r="C37">
            <v>0.95111500000000004</v>
          </cell>
          <cell r="F37">
            <v>0.95111500000000004</v>
          </cell>
          <cell r="G37">
            <v>0.95111500000000004</v>
          </cell>
        </row>
        <row r="38">
          <cell r="A38">
            <v>29</v>
          </cell>
          <cell r="B38" t="str">
            <v>Grossed up for RSI</v>
          </cell>
          <cell r="C38">
            <v>1239326066.1785135</v>
          </cell>
          <cell r="F38">
            <v>497557351.32673275</v>
          </cell>
          <cell r="G38">
            <v>741768714.85178101</v>
          </cell>
        </row>
        <row r="39">
          <cell r="A39">
            <v>30</v>
          </cell>
          <cell r="B39" t="str">
            <v>Test Year DELIVERED Load (MWh's)</v>
          </cell>
          <cell r="C39">
            <v>20503307.194246825</v>
          </cell>
        </row>
        <row r="40">
          <cell r="A40">
            <v>31</v>
          </cell>
        </row>
        <row r="41">
          <cell r="A41">
            <v>32</v>
          </cell>
          <cell r="C41" t="str">
            <v>Before Rev.</v>
          </cell>
          <cell r="D41" t="str">
            <v>After Rev.</v>
          </cell>
        </row>
        <row r="42">
          <cell r="A42">
            <v>33</v>
          </cell>
          <cell r="C42" t="str">
            <v>Sensitive Items</v>
          </cell>
          <cell r="D42" t="str">
            <v>Sensitive Items</v>
          </cell>
        </row>
        <row r="43">
          <cell r="A43">
            <v>34</v>
          </cell>
          <cell r="C43" t="str">
            <v>Rev Req (Column (II) )</v>
          </cell>
        </row>
        <row r="44">
          <cell r="A44">
            <v>35</v>
          </cell>
          <cell r="B44" t="str">
            <v>Power Cost Baseline Rate</v>
          </cell>
          <cell r="C44">
            <v>57.490316087354387</v>
          </cell>
          <cell r="D44">
            <v>60.445178645436549</v>
          </cell>
        </row>
        <row r="45">
          <cell r="A45">
            <v>36</v>
          </cell>
          <cell r="B45" t="str">
            <v xml:space="preserve">Fixed Production Costs </v>
          </cell>
          <cell r="C45">
            <v>23.080874501061651</v>
          </cell>
          <cell r="D45">
            <v>24.267175368973941</v>
          </cell>
        </row>
        <row r="46">
          <cell r="A46">
            <v>37</v>
          </cell>
          <cell r="B46" t="str">
            <v>Variable Production Costs</v>
          </cell>
          <cell r="C46">
            <v>34.409441586292736</v>
          </cell>
          <cell r="D46">
            <v>36.178003276462611</v>
          </cell>
        </row>
        <row r="47">
          <cell r="A47">
            <v>38</v>
          </cell>
          <cell r="B47" t="str">
            <v>Power Cost Baseline Rate</v>
          </cell>
          <cell r="C47">
            <v>57.490316087354387</v>
          </cell>
          <cell r="D47">
            <v>60.445178645436556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dacted"/>
      <sheetName val="BDJ-3 (R)"/>
      <sheetName val="Nat. Gas Price Projections (R)"/>
      <sheetName val="2017 IRP Resource Costs"/>
      <sheetName val="EPA Table A1 Emission Costs"/>
      <sheetName val="Fixed Charge Rate"/>
      <sheetName val="BDJ-3 (C)"/>
    </sheetNames>
    <sheetDataSet>
      <sheetData sheetId="0"/>
      <sheetData sheetId="1">
        <row r="1">
          <cell r="A1" t="str">
            <v>PUGET SOUND ENERGY</v>
          </cell>
        </row>
        <row r="2">
          <cell r="A2" t="str">
            <v>PEAK CREDIT METHOD FOR 2019 GRC WITH UPDATED DATA</v>
          </cell>
        </row>
        <row r="3">
          <cell r="A3" t="str">
            <v>COMPANY PROPOSAL</v>
          </cell>
        </row>
        <row r="6">
          <cell r="G6" t="str">
            <v>Peak</v>
          </cell>
        </row>
        <row r="7">
          <cell r="E7" t="str">
            <v>Peaker</v>
          </cell>
          <cell r="F7" t="str">
            <v>CCCT</v>
          </cell>
          <cell r="G7" t="str">
            <v>Credit</v>
          </cell>
        </row>
        <row r="8">
          <cell r="C8" t="str">
            <v xml:space="preserve">Levelized Cost ($/MWh) </v>
          </cell>
          <cell r="F8">
            <v>121.59029405350826</v>
          </cell>
        </row>
        <row r="9">
          <cell r="C9" t="str">
            <v>Levelized Cost ($/kW-yr)</v>
          </cell>
          <cell r="E9">
            <v>97.420991386162811</v>
          </cell>
          <cell r="F9">
            <v>852.10478072698584</v>
          </cell>
          <cell r="G9">
            <v>0.11432982608435391</v>
          </cell>
        </row>
        <row r="12">
          <cell r="B12" t="str">
            <v>Assumptions</v>
          </cell>
        </row>
        <row r="14">
          <cell r="E14" t="str">
            <v>Plant Assumptions</v>
          </cell>
        </row>
        <row r="15">
          <cell r="E15" t="str">
            <v>Peaker</v>
          </cell>
          <cell r="F15" t="str">
            <v>CCCT</v>
          </cell>
          <cell r="G15" t="str">
            <v>Notes</v>
          </cell>
        </row>
        <row r="16">
          <cell r="A16">
            <v>1</v>
          </cell>
          <cell r="B16" t="str">
            <v>Capital Costs ($/kW-yr)</v>
          </cell>
          <cell r="E16">
            <v>671.35418410041837</v>
          </cell>
          <cell r="F16">
            <v>1341.9466238664293</v>
          </cell>
          <cell r="G16" t="str">
            <v>2019 Dollars</v>
          </cell>
        </row>
        <row r="17">
          <cell r="A17">
            <v>2</v>
          </cell>
          <cell r="B17" t="str">
            <v>Fixed Charge Rate</v>
          </cell>
          <cell r="E17">
            <v>9.7199999999999995E-2</v>
          </cell>
          <cell r="F17">
            <v>9.7199999999999995E-2</v>
          </cell>
        </row>
        <row r="18">
          <cell r="A18">
            <v>3</v>
          </cell>
          <cell r="B18" t="str">
            <v>Fixed O&amp;M ($/kW-yr)</v>
          </cell>
          <cell r="E18">
            <v>12.63762523552567</v>
          </cell>
          <cell r="F18">
            <v>56.702377644525825</v>
          </cell>
          <cell r="G18" t="str">
            <v>2019 Dollars</v>
          </cell>
        </row>
        <row r="19">
          <cell r="A19">
            <v>4</v>
          </cell>
          <cell r="B19" t="str">
            <v>Variable O&amp;M ($/MWh)</v>
          </cell>
          <cell r="E19">
            <v>24.359299999999998</v>
          </cell>
          <cell r="F19">
            <v>2.6477499999999998</v>
          </cell>
          <cell r="G19" t="str">
            <v>2019 Dollars</v>
          </cell>
        </row>
        <row r="20">
          <cell r="A20">
            <v>5</v>
          </cell>
          <cell r="B20" t="str">
            <v>Heat Rate (Btu/kWh)</v>
          </cell>
          <cell r="E20">
            <v>9822.6</v>
          </cell>
          <cell r="F20">
            <v>6650.4000000000005</v>
          </cell>
        </row>
        <row r="21">
          <cell r="A21">
            <v>6</v>
          </cell>
          <cell r="B21" t="str">
            <v>Weighted Cost of Capital</v>
          </cell>
          <cell r="E21">
            <v>7.6200000000000004E-2</v>
          </cell>
          <cell r="F21">
            <v>7.6200000000000004E-2</v>
          </cell>
        </row>
        <row r="22">
          <cell r="A22">
            <v>7</v>
          </cell>
          <cell r="B22" t="str">
            <v>Capacity Factor</v>
          </cell>
          <cell r="E22">
            <v>0</v>
          </cell>
          <cell r="F22">
            <v>0.8</v>
          </cell>
        </row>
        <row r="23">
          <cell r="A23">
            <v>8</v>
          </cell>
          <cell r="B23" t="str">
            <v>Reserve Margin</v>
          </cell>
          <cell r="E23">
            <v>0.03</v>
          </cell>
          <cell r="F23">
            <v>0.03</v>
          </cell>
        </row>
        <row r="24">
          <cell r="A24">
            <v>9</v>
          </cell>
          <cell r="B24" t="str">
            <v>Planning Margin</v>
          </cell>
          <cell r="E24">
            <v>0.13500000000000001</v>
          </cell>
          <cell r="F24">
            <v>0.13500000000000001</v>
          </cell>
        </row>
        <row r="25">
          <cell r="A25">
            <v>10</v>
          </cell>
          <cell r="B25" t="str">
            <v>CO2 Emissions (tons/GWh)</v>
          </cell>
          <cell r="E25">
            <v>574.62210000000005</v>
          </cell>
          <cell r="F25">
            <v>389.04840000000007</v>
          </cell>
        </row>
        <row r="28">
          <cell r="E28" t="str">
            <v>Weighted Cost of Capital</v>
          </cell>
        </row>
        <row r="29">
          <cell r="E29" t="str">
            <v>Pro Forma</v>
          </cell>
          <cell r="F29"/>
          <cell r="G29" t="str">
            <v>Cost of</v>
          </cell>
        </row>
        <row r="30">
          <cell r="E30" t="str">
            <v>Capital %</v>
          </cell>
          <cell r="F30" t="str">
            <v>Cost %</v>
          </cell>
          <cell r="G30" t="str">
            <v>Capital</v>
          </cell>
        </row>
        <row r="31">
          <cell r="A31">
            <v>11</v>
          </cell>
          <cell r="B31" t="str">
            <v>Other</v>
          </cell>
        </row>
        <row r="32">
          <cell r="A32">
            <v>12</v>
          </cell>
          <cell r="B32" t="str">
            <v>Debt</v>
          </cell>
          <cell r="E32">
            <v>0.51500000000000001</v>
          </cell>
          <cell r="F32">
            <v>5.57E-2</v>
          </cell>
          <cell r="G32">
            <v>2.87E-2</v>
          </cell>
        </row>
        <row r="33">
          <cell r="A33">
            <v>13</v>
          </cell>
          <cell r="B33" t="str">
            <v>Common Equity</v>
          </cell>
          <cell r="E33">
            <v>0.48499999999999999</v>
          </cell>
          <cell r="F33">
            <v>9.8000000000000004E-2</v>
          </cell>
          <cell r="G33">
            <v>4.7500000000000001E-2</v>
          </cell>
        </row>
        <row r="34">
          <cell r="A34">
            <v>14</v>
          </cell>
          <cell r="B34" t="str">
            <v>TOTAL</v>
          </cell>
          <cell r="E34">
            <v>1</v>
          </cell>
          <cell r="G34">
            <v>7.6200000000000004E-2</v>
          </cell>
        </row>
      </sheetData>
      <sheetData sheetId="2"/>
      <sheetData sheetId="3"/>
      <sheetData sheetId="4"/>
      <sheetData sheetId="5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tabSelected="1" workbookViewId="0">
      <selection activeCell="D10" sqref="D10"/>
    </sheetView>
  </sheetViews>
  <sheetFormatPr defaultRowHeight="15.75" x14ac:dyDescent="0.25"/>
  <cols>
    <col min="1" max="1" width="4.375" bestFit="1" customWidth="1"/>
    <col min="2" max="2" width="39.875" bestFit="1" customWidth="1"/>
    <col min="3" max="3" width="7" bestFit="1" customWidth="1"/>
    <col min="4" max="4" width="60.125" bestFit="1" customWidth="1"/>
  </cols>
  <sheetData>
    <row r="1" spans="1:4" ht="18" x14ac:dyDescent="0.25">
      <c r="A1" s="105" t="s">
        <v>0</v>
      </c>
      <c r="B1" s="105"/>
      <c r="C1" s="105"/>
      <c r="D1" s="105"/>
    </row>
    <row r="2" spans="1:4" ht="18" x14ac:dyDescent="0.25">
      <c r="A2" s="105" t="s">
        <v>1</v>
      </c>
      <c r="B2" s="105"/>
      <c r="C2" s="105"/>
      <c r="D2" s="105"/>
    </row>
    <row r="3" spans="1:4" x14ac:dyDescent="0.25">
      <c r="A3" s="106" t="s">
        <v>12</v>
      </c>
      <c r="B3" s="106"/>
      <c r="C3" s="106"/>
      <c r="D3" s="106"/>
    </row>
    <row r="4" spans="1:4" x14ac:dyDescent="0.25">
      <c r="A4" s="104" t="s">
        <v>2</v>
      </c>
      <c r="B4" s="104"/>
      <c r="C4" s="104"/>
      <c r="D4" s="104"/>
    </row>
    <row r="5" spans="1:4" x14ac:dyDescent="0.25">
      <c r="A5" s="104" t="s">
        <v>3</v>
      </c>
      <c r="B5" s="104"/>
      <c r="C5" s="104"/>
      <c r="D5" s="104"/>
    </row>
    <row r="6" spans="1:4" x14ac:dyDescent="0.25">
      <c r="A6" s="104" t="s">
        <v>4</v>
      </c>
      <c r="B6" s="104"/>
      <c r="C6" s="104"/>
      <c r="D6" s="104"/>
    </row>
    <row r="8" spans="1:4" s="2" customFormat="1" ht="31.5" x14ac:dyDescent="0.25">
      <c r="A8" s="1" t="s">
        <v>5</v>
      </c>
      <c r="B8" s="1" t="s">
        <v>6</v>
      </c>
      <c r="C8" s="1" t="s">
        <v>7</v>
      </c>
      <c r="D8" s="1" t="s">
        <v>8</v>
      </c>
    </row>
    <row r="9" spans="1:4" x14ac:dyDescent="0.25">
      <c r="A9" s="3">
        <v>1</v>
      </c>
      <c r="B9" t="s">
        <v>9</v>
      </c>
      <c r="C9" s="4">
        <f>ROUND('SEF-11.01E (Exhibit A-1)'!D47/10,4)</f>
        <v>6.0445000000000002</v>
      </c>
      <c r="D9" s="5" t="s">
        <v>13</v>
      </c>
    </row>
    <row r="10" spans="1:4" x14ac:dyDescent="0.25">
      <c r="A10" s="3">
        <f>+A9+1</f>
        <v>2</v>
      </c>
      <c r="B10" t="s">
        <v>10</v>
      </c>
      <c r="C10" s="6">
        <f>1-ROUND('BDJ-3 (Peak Credit)'!G9,2)</f>
        <v>0.89</v>
      </c>
      <c r="D10" s="5" t="s">
        <v>14</v>
      </c>
    </row>
    <row r="11" spans="1:4" x14ac:dyDescent="0.25">
      <c r="A11" s="3">
        <f>+A10+1</f>
        <v>3</v>
      </c>
      <c r="B11" s="5" t="s">
        <v>11</v>
      </c>
      <c r="C11">
        <f>ROUND(C9*C10,4)</f>
        <v>5.3795999999999999</v>
      </c>
    </row>
  </sheetData>
  <mergeCells count="6">
    <mergeCell ref="A6:D6"/>
    <mergeCell ref="A1:D1"/>
    <mergeCell ref="A2:D2"/>
    <mergeCell ref="A3:D3"/>
    <mergeCell ref="A4:D4"/>
    <mergeCell ref="A5:D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7"/>
  <sheetViews>
    <sheetView workbookViewId="0">
      <pane xSplit="2" ySplit="13" topLeftCell="C14" activePane="bottomRight" state="frozen"/>
      <selection pane="topRight" activeCell="C1" sqref="C1"/>
      <selection pane="bottomLeft" activeCell="A14" sqref="A14"/>
      <selection pane="bottomRight" activeCell="C14" sqref="C14"/>
    </sheetView>
  </sheetViews>
  <sheetFormatPr defaultRowHeight="15.75" x14ac:dyDescent="0.25"/>
  <cols>
    <col min="1" max="1" width="5.5" customWidth="1"/>
    <col min="2" max="2" width="36.875" bestFit="1" customWidth="1"/>
    <col min="3" max="3" width="18.75" bestFit="1" customWidth="1"/>
    <col min="4" max="4" width="11.75" bestFit="1" customWidth="1"/>
    <col min="5" max="5" width="5.375" bestFit="1" customWidth="1"/>
    <col min="6" max="6" width="14.25" bestFit="1" customWidth="1"/>
    <col min="7" max="7" width="12.125" bestFit="1" customWidth="1"/>
  </cols>
  <sheetData>
    <row r="1" spans="1:7" ht="20.25" x14ac:dyDescent="0.3">
      <c r="A1" s="7" t="str">
        <f>'[1]Exhibit A-1'!A1</f>
        <v>Exhibit A-1 Power Cost Baseline Rate</v>
      </c>
      <c r="B1" s="8"/>
      <c r="C1" s="8"/>
      <c r="D1" s="8"/>
      <c r="E1" s="9" t="str">
        <f>'[1]Exhibit A-1'!E1</f>
        <v>EXH. SEF-11 Page 1 of 1</v>
      </c>
      <c r="F1" s="10"/>
      <c r="G1" s="11"/>
    </row>
    <row r="2" spans="1:7" ht="20.25" x14ac:dyDescent="0.3">
      <c r="A2" s="7" t="str">
        <f>'[1]Exhibit A-1'!A2</f>
        <v>2019 GRC</v>
      </c>
      <c r="B2" s="8"/>
      <c r="C2" s="8"/>
      <c r="D2" s="8"/>
      <c r="E2" s="8"/>
      <c r="F2" s="8"/>
      <c r="G2" s="8"/>
    </row>
    <row r="3" spans="1:7" ht="20.25" x14ac:dyDescent="0.3">
      <c r="A3" s="12"/>
      <c r="B3" s="8"/>
      <c r="C3" s="8"/>
      <c r="D3" s="8"/>
      <c r="E3" s="8"/>
      <c r="F3" s="8"/>
      <c r="G3" s="8"/>
    </row>
    <row r="4" spans="1:7" x14ac:dyDescent="0.25">
      <c r="A4" s="13"/>
      <c r="B4" s="8"/>
      <c r="C4" s="8"/>
      <c r="D4" s="8"/>
      <c r="E4" s="8"/>
      <c r="F4" s="8"/>
      <c r="G4" s="8"/>
    </row>
    <row r="5" spans="1:7" x14ac:dyDescent="0.25">
      <c r="A5" s="13" t="str">
        <f>'[1]Exhibit A-1'!A5</f>
        <v>Row</v>
      </c>
      <c r="B5" s="8"/>
      <c r="C5" s="14" t="str">
        <f>'[1]Exhibit A-1'!C5</f>
        <v>EOP Test Year</v>
      </c>
      <c r="D5" s="8"/>
      <c r="E5" s="8"/>
      <c r="F5" s="8"/>
      <c r="G5" s="8"/>
    </row>
    <row r="6" spans="1:7" x14ac:dyDescent="0.25">
      <c r="A6" s="15">
        <f>'[1]Exhibit A-1'!A6</f>
        <v>3</v>
      </c>
      <c r="B6" s="8" t="str">
        <f>'[1]Exhibit A-1'!B6</f>
        <v>Regulatory Assets (1) (Variable)</v>
      </c>
      <c r="C6" s="16">
        <f>'[1]Exhibit A-1'!C6</f>
        <v>150405447.91445902</v>
      </c>
      <c r="D6" s="8"/>
      <c r="E6" s="8"/>
      <c r="F6" s="8"/>
      <c r="G6" s="8"/>
    </row>
    <row r="7" spans="1:7" x14ac:dyDescent="0.25">
      <c r="A7" s="15">
        <f>'[1]Exhibit A-1'!A7</f>
        <v>4</v>
      </c>
      <c r="B7" s="8" t="str">
        <f>'[1]Exhibit A-1'!B7</f>
        <v>Transmission Rate Base (Fixed)</v>
      </c>
      <c r="C7" s="17">
        <f>'[1]Exhibit A-1'!C7</f>
        <v>79202112.316321075</v>
      </c>
      <c r="D7" s="8"/>
      <c r="E7" s="8"/>
      <c r="F7" s="8"/>
      <c r="G7" s="8"/>
    </row>
    <row r="8" spans="1:7" x14ac:dyDescent="0.25">
      <c r="A8" s="15">
        <f>'[1]Exhibit A-1'!A8</f>
        <v>5</v>
      </c>
      <c r="B8" s="8" t="str">
        <f>'[1]Exhibit A-1'!B8</f>
        <v>Production Rate Base (Fixed)</v>
      </c>
      <c r="C8" s="17">
        <f>'[1]Exhibit A-1'!C8</f>
        <v>1693438871.8557312</v>
      </c>
      <c r="D8" s="8"/>
      <c r="E8" s="8"/>
      <c r="F8" s="8"/>
      <c r="G8" s="8"/>
    </row>
    <row r="9" spans="1:7" x14ac:dyDescent="0.25">
      <c r="A9" s="15">
        <f>'[1]Exhibit A-1'!A9</f>
        <v>6</v>
      </c>
      <c r="B9" s="8"/>
      <c r="C9" s="18">
        <f>'[1]Exhibit A-1'!C9</f>
        <v>1923046432.0865114</v>
      </c>
      <c r="D9" s="8"/>
      <c r="E9" s="8"/>
      <c r="F9" s="8"/>
      <c r="G9" s="8"/>
    </row>
    <row r="10" spans="1:7" x14ac:dyDescent="0.25">
      <c r="A10" s="15">
        <f>'[1]Exhibit A-1'!A10</f>
        <v>7</v>
      </c>
      <c r="B10" s="19" t="str">
        <f>'[1]Exhibit A-1'!B10</f>
        <v xml:space="preserve">Net of tax rate of return </v>
      </c>
      <c r="C10" s="20">
        <f>'[1]Exhibit A-1'!C10</f>
        <v>7.0199999999999999E-2</v>
      </c>
      <c r="D10" s="21"/>
      <c r="E10" s="21"/>
      <c r="F10" s="22" t="str">
        <f>'[1]Exhibit A-1'!F10</f>
        <v>Fixed</v>
      </c>
      <c r="G10" s="22" t="str">
        <f>'[1]Exhibit A-1'!G10</f>
        <v>Variable</v>
      </c>
    </row>
    <row r="11" spans="1:7" x14ac:dyDescent="0.25">
      <c r="A11" s="15">
        <f>'[1]Exhibit A-1'!A11</f>
        <v>8</v>
      </c>
      <c r="B11" s="19"/>
      <c r="C11" s="23"/>
      <c r="D11" s="24" t="str">
        <f>'[1]Exhibit A-1'!D11</f>
        <v>Test Yr</v>
      </c>
      <c r="E11" s="24"/>
      <c r="F11" s="22" t="str">
        <f>'[1]Exhibit A-1'!F11</f>
        <v>Prod Costs</v>
      </c>
      <c r="G11" s="22" t="str">
        <f>'[1]Exhibit A-1'!G11</f>
        <v>Prod Costs</v>
      </c>
    </row>
    <row r="12" spans="1:7" x14ac:dyDescent="0.25">
      <c r="A12" s="15">
        <f>'[1]Exhibit A-1'!A12</f>
        <v>9</v>
      </c>
      <c r="B12" s="25"/>
      <c r="C12" s="23"/>
      <c r="D12" s="26" t="str">
        <f>'[1]Exhibit A-1'!D12</f>
        <v>$/MWh</v>
      </c>
      <c r="E12" s="26"/>
      <c r="F12" s="27" t="str">
        <f>'[1]Exhibit A-1'!F12</f>
        <v>In Decoupling</v>
      </c>
      <c r="G12" s="27" t="str">
        <f>'[1]Exhibit A-1'!G12</f>
        <v>in PCA</v>
      </c>
    </row>
    <row r="13" spans="1:7" x14ac:dyDescent="0.25">
      <c r="A13" s="15" t="str">
        <f>'[1]Exhibit A-1'!A13</f>
        <v>9A</v>
      </c>
      <c r="B13" s="19"/>
      <c r="C13" s="24" t="str">
        <f>'[1]Exhibit A-1'!C13</f>
        <v>(I)</v>
      </c>
      <c r="D13" s="28" t="str">
        <f>'[1]Exhibit A-1'!D13</f>
        <v>(II)</v>
      </c>
      <c r="E13" s="28" t="str">
        <f>'[1]Exhibit A-1'!E13</f>
        <v>(III)</v>
      </c>
      <c r="F13" s="28" t="str">
        <f>'[1]Exhibit A-1'!F13</f>
        <v>(IV)</v>
      </c>
      <c r="G13" s="28" t="str">
        <f>'[1]Exhibit A-1'!G13</f>
        <v>(V)</v>
      </c>
    </row>
    <row r="14" spans="1:7" x14ac:dyDescent="0.25">
      <c r="A14" s="29">
        <f>'[1]Exhibit A-1'!A14</f>
        <v>10</v>
      </c>
      <c r="B14" s="30" t="str">
        <f>'[1]Exhibit A-1'!B14</f>
        <v>Regulatory Asset Recovery (on Row 3)</v>
      </c>
      <c r="C14" s="31">
        <f>'[1]Exhibit A-1'!C14</f>
        <v>13365142.333664587</v>
      </c>
      <c r="D14" s="32">
        <f>'[1]Exhibit A-1'!D14</f>
        <v>0.65185300142285396</v>
      </c>
      <c r="E14" s="33" t="str">
        <f>'[1]Exhibit A-1'!E14</f>
        <v>F</v>
      </c>
      <c r="F14" s="31">
        <f>'[1]Exhibit A-1'!F14</f>
        <v>13365142.333664587</v>
      </c>
      <c r="G14" s="31">
        <f>'[1]Exhibit A-1'!G14</f>
        <v>0</v>
      </c>
    </row>
    <row r="15" spans="1:7" x14ac:dyDescent="0.25">
      <c r="A15" s="29" t="str">
        <f>'[1]Exhibit A-1'!A15</f>
        <v>10a</v>
      </c>
      <c r="B15" s="30" t="str">
        <f>'[1]Exhibit A-1'!B15</f>
        <v>Equity Adder Centralia Coal Transition PPA</v>
      </c>
      <c r="C15" s="34">
        <f>'[1]Exhibit A-1'!C15</f>
        <v>4733258.1026060628</v>
      </c>
      <c r="D15" s="32">
        <f>'[1]Exhibit A-1'!D15</f>
        <v>0.23085339636984042</v>
      </c>
      <c r="E15" s="33" t="str">
        <f>'[1]Exhibit A-1'!E15</f>
        <v>V</v>
      </c>
      <c r="F15" s="34">
        <f>'[1]Exhibit A-1'!F15</f>
        <v>0</v>
      </c>
      <c r="G15" s="34">
        <f>'[1]Exhibit A-1'!G15</f>
        <v>4733258.1026060628</v>
      </c>
    </row>
    <row r="16" spans="1:7" x14ac:dyDescent="0.25">
      <c r="A16" s="29">
        <f>'[1]Exhibit A-1'!A16</f>
        <v>11</v>
      </c>
      <c r="B16" s="35" t="str">
        <f>'[1]Exhibit A-1'!B16</f>
        <v>Fixed Asset Recovery Other (on Row 4)</v>
      </c>
      <c r="C16" s="34">
        <f>'[1]Exhibit A-1'!C16</f>
        <v>7037959.8539313152</v>
      </c>
      <c r="D16" s="32">
        <f>'[1]Exhibit A-1'!D16</f>
        <v>0.3432597379171175</v>
      </c>
      <c r="E16" s="33" t="str">
        <f>'[1]Exhibit A-1'!E16</f>
        <v>F</v>
      </c>
      <c r="F16" s="34">
        <f>'[1]Exhibit A-1'!F16</f>
        <v>7037959.8539313152</v>
      </c>
      <c r="G16" s="34">
        <f>'[1]Exhibit A-1'!G16</f>
        <v>0</v>
      </c>
    </row>
    <row r="17" spans="1:7" x14ac:dyDescent="0.25">
      <c r="A17" s="29">
        <f>'[1]Exhibit A-1'!A17</f>
        <v>12</v>
      </c>
      <c r="B17" s="35" t="str">
        <f>'[1]Exhibit A-1'!B17</f>
        <v>Fixed Asset Recovery-Prod Factored (on Row 5)</v>
      </c>
      <c r="C17" s="34">
        <f>'[1]Exhibit A-1'!C17</f>
        <v>150480264.30920547</v>
      </c>
      <c r="D17" s="32">
        <f>'[1]Exhibit A-1'!D17</f>
        <v>7.3393166713821589</v>
      </c>
      <c r="E17" s="33" t="str">
        <f>'[1]Exhibit A-1'!E17</f>
        <v>F</v>
      </c>
      <c r="F17" s="34">
        <f>'[1]Exhibit A-1'!F17</f>
        <v>150480264.30920547</v>
      </c>
      <c r="G17" s="34">
        <f>'[1]Exhibit A-1'!G17</f>
        <v>0</v>
      </c>
    </row>
    <row r="18" spans="1:7" x14ac:dyDescent="0.25">
      <c r="A18" s="29">
        <f>'[1]Exhibit A-1'!A18</f>
        <v>13</v>
      </c>
      <c r="B18" s="35" t="str">
        <f>'[1]Exhibit A-1'!B18</f>
        <v>501-Steam Fuel Incl Reg Amort</v>
      </c>
      <c r="C18" s="34">
        <f>'[1]Exhibit A-1'!C18</f>
        <v>37464673.568808615</v>
      </c>
      <c r="D18" s="32">
        <f>'[1]Exhibit A-1'!D18</f>
        <v>1.8272502681577685</v>
      </c>
      <c r="E18" s="33" t="str">
        <f>'[1]Exhibit A-1'!E18</f>
        <v>V</v>
      </c>
      <c r="F18" s="34">
        <f>'[1]Exhibit A-1'!F18</f>
        <v>0</v>
      </c>
      <c r="G18" s="34">
        <f>'[1]Exhibit A-1'!G18</f>
        <v>37464673.568808615</v>
      </c>
    </row>
    <row r="19" spans="1:7" x14ac:dyDescent="0.25">
      <c r="A19" s="29">
        <f>'[1]Exhibit A-1'!A19</f>
        <v>14</v>
      </c>
      <c r="B19" s="35" t="str">
        <f>'[1]Exhibit A-1'!B19</f>
        <v>555-Purchased power Incl Reg Amort</v>
      </c>
      <c r="C19" s="34">
        <f>'[1]Exhibit A-1'!C19</f>
        <v>433447888.18948001</v>
      </c>
      <c r="D19" s="32">
        <f>'[1]Exhibit A-1'!D19</f>
        <v>21.140388917896345</v>
      </c>
      <c r="E19" s="33" t="str">
        <f>'[1]Exhibit A-1'!E19</f>
        <v>V</v>
      </c>
      <c r="F19" s="34">
        <f>'[1]Exhibit A-1'!F19</f>
        <v>0</v>
      </c>
      <c r="G19" s="34">
        <f>'[1]Exhibit A-1'!G19</f>
        <v>433447888.18948001</v>
      </c>
    </row>
    <row r="20" spans="1:7" x14ac:dyDescent="0.25">
      <c r="A20" s="29">
        <f>'[1]Exhibit A-1'!A20</f>
        <v>15</v>
      </c>
      <c r="B20" s="35" t="str">
        <f>'[1]Exhibit A-1'!B20</f>
        <v>557-Other Power Exp</v>
      </c>
      <c r="C20" s="34">
        <f>'[1]Exhibit A-1'!C20</f>
        <v>8072158.7332714284</v>
      </c>
      <c r="D20" s="32">
        <f>'[1]Exhibit A-1'!D20</f>
        <v>0.39370032633254676</v>
      </c>
      <c r="E20" s="33" t="str">
        <f>'[1]Exhibit A-1'!E20</f>
        <v>F</v>
      </c>
      <c r="F20" s="34">
        <f>'[1]Exhibit A-1'!F20</f>
        <v>8072158.7332714284</v>
      </c>
      <c r="G20" s="34">
        <f>'[1]Exhibit A-1'!G20</f>
        <v>0</v>
      </c>
    </row>
    <row r="21" spans="1:7" x14ac:dyDescent="0.25">
      <c r="A21" s="29" t="str">
        <f>'[1]Exhibit A-1'!A21</f>
        <v>15a</v>
      </c>
      <c r="B21" s="36" t="str">
        <f>'[1]Exhibit A-1'!B21</f>
        <v>Payroll Overheads - Benefits</v>
      </c>
      <c r="C21" s="34">
        <f>'[1]Exhibit A-1'!C21</f>
        <v>8840460.579817621</v>
      </c>
      <c r="D21" s="32">
        <f>'[1]Exhibit A-1'!D21</f>
        <v>0.43117241994492633</v>
      </c>
      <c r="E21" s="33" t="str">
        <f>'[1]Exhibit A-1'!E21</f>
        <v>F</v>
      </c>
      <c r="F21" s="34">
        <f>'[1]Exhibit A-1'!F21</f>
        <v>8840460.579817621</v>
      </c>
      <c r="G21" s="34">
        <f>'[1]Exhibit A-1'!G21</f>
        <v>0</v>
      </c>
    </row>
    <row r="22" spans="1:7" x14ac:dyDescent="0.25">
      <c r="A22" s="29" t="str">
        <f>'[1]Exhibit A-1'!A22</f>
        <v>15b</v>
      </c>
      <c r="B22" s="36" t="str">
        <f>'[1]Exhibit A-1'!B22</f>
        <v>Property Insurance</v>
      </c>
      <c r="C22" s="34">
        <f>'[1]Exhibit A-1'!C22</f>
        <v>3895439.2738404199</v>
      </c>
      <c r="D22" s="32">
        <f>'[1]Exhibit A-1'!D22</f>
        <v>0.18999077743582118</v>
      </c>
      <c r="E22" s="33" t="str">
        <f>'[1]Exhibit A-1'!E22</f>
        <v>F</v>
      </c>
      <c r="F22" s="34">
        <f>'[1]Exhibit A-1'!F22</f>
        <v>3895439.2738404199</v>
      </c>
      <c r="G22" s="34">
        <f>'[1]Exhibit A-1'!G22</f>
        <v>0</v>
      </c>
    </row>
    <row r="23" spans="1:7" x14ac:dyDescent="0.25">
      <c r="A23" s="29" t="str">
        <f>'[1]Exhibit A-1'!A23</f>
        <v>15c</v>
      </c>
      <c r="B23" s="36" t="str">
        <f>'[1]Exhibit A-1'!B23</f>
        <v>Montana Electric Energy Tax</v>
      </c>
      <c r="C23" s="34">
        <f>'[1]Exhibit A-1'!C23</f>
        <v>777635.66528346541</v>
      </c>
      <c r="D23" s="32">
        <f>'[1]Exhibit A-1'!D23</f>
        <v>3.7927328402008624E-2</v>
      </c>
      <c r="E23" s="33" t="str">
        <f>'[1]Exhibit A-1'!E23</f>
        <v>V</v>
      </c>
      <c r="F23" s="34">
        <f>'[1]Exhibit A-1'!F23</f>
        <v>0</v>
      </c>
      <c r="G23" s="34">
        <f>'[1]Exhibit A-1'!G23</f>
        <v>777635.66528346541</v>
      </c>
    </row>
    <row r="24" spans="1:7" x14ac:dyDescent="0.25">
      <c r="A24" s="29" t="str">
        <f>'[1]Exhibit A-1'!A24</f>
        <v>15d</v>
      </c>
      <c r="B24" s="36" t="str">
        <f>'[1]Exhibit A-1'!B24</f>
        <v>Payroll Taxes on Production Wages</v>
      </c>
      <c r="C24" s="34">
        <f>'[1]Exhibit A-1'!C24</f>
        <v>1989467.6013443223</v>
      </c>
      <c r="D24" s="32">
        <f>'[1]Exhibit A-1'!D24</f>
        <v>9.7031546301104138E-2</v>
      </c>
      <c r="E24" s="33" t="str">
        <f>'[1]Exhibit A-1'!E24</f>
        <v>F</v>
      </c>
      <c r="F24" s="34">
        <f>'[1]Exhibit A-1'!F24</f>
        <v>1989467.6013443223</v>
      </c>
      <c r="G24" s="34">
        <f>'[1]Exhibit A-1'!G24</f>
        <v>0</v>
      </c>
    </row>
    <row r="25" spans="1:7" x14ac:dyDescent="0.25">
      <c r="A25" s="29" t="str">
        <f>'[1]Exhibit A-1'!A25</f>
        <v>15e</v>
      </c>
      <c r="B25" s="36" t="str">
        <f>'[1]Exhibit A-1'!B25</f>
        <v>Brokerage Fees #55700003</v>
      </c>
      <c r="C25" s="34">
        <f>'[1]Exhibit A-1'!C25</f>
        <v>426253.88751197996</v>
      </c>
      <c r="D25" s="32">
        <f>'[1]Exhibit A-1'!D25</f>
        <v>2.0789518660266949E-2</v>
      </c>
      <c r="E25" s="33" t="str">
        <f>'[1]Exhibit A-1'!E25</f>
        <v>V</v>
      </c>
      <c r="F25" s="34">
        <f>'[1]Exhibit A-1'!F25</f>
        <v>0</v>
      </c>
      <c r="G25" s="34">
        <f>'[1]Exhibit A-1'!G25</f>
        <v>426253.88751197996</v>
      </c>
    </row>
    <row r="26" spans="1:7" x14ac:dyDescent="0.25">
      <c r="A26" s="29">
        <f>'[1]Exhibit A-1'!A26</f>
        <v>16</v>
      </c>
      <c r="B26" s="35" t="str">
        <f>'[1]Exhibit A-1'!B26</f>
        <v>547-Fuel Incl Reg Amort</v>
      </c>
      <c r="C26" s="34">
        <f>'[1]Exhibit A-1'!C26</f>
        <v>143207932.26523876</v>
      </c>
      <c r="D26" s="32">
        <f>'[1]Exhibit A-1'!D26</f>
        <v>6.9846259878222252</v>
      </c>
      <c r="E26" s="33" t="str">
        <f>'[1]Exhibit A-1'!E26</f>
        <v>V</v>
      </c>
      <c r="F26" s="34">
        <f>'[1]Exhibit A-1'!F26</f>
        <v>0</v>
      </c>
      <c r="G26" s="34">
        <f>'[1]Exhibit A-1'!G26</f>
        <v>143207932.26523876</v>
      </c>
    </row>
    <row r="27" spans="1:7" x14ac:dyDescent="0.25">
      <c r="A27" s="29">
        <f>'[1]Exhibit A-1'!A27</f>
        <v>17</v>
      </c>
      <c r="B27" s="35" t="str">
        <f>'[1]Exhibit A-1'!B27</f>
        <v>565-Wheeling Incl Reg Amort</v>
      </c>
      <c r="C27" s="34">
        <f>'[1]Exhibit A-1'!C27</f>
        <v>112334321.32462588</v>
      </c>
      <c r="D27" s="32">
        <f>'[1]Exhibit A-1'!D27</f>
        <v>5.4788391092411963</v>
      </c>
      <c r="E27" s="33" t="str">
        <f>'[1]Exhibit A-1'!E27</f>
        <v>V</v>
      </c>
      <c r="F27" s="34">
        <f>'[1]Exhibit A-1'!F27</f>
        <v>0</v>
      </c>
      <c r="G27" s="34">
        <f>'[1]Exhibit A-1'!G27</f>
        <v>112334321.32462588</v>
      </c>
    </row>
    <row r="28" spans="1:7" x14ac:dyDescent="0.25">
      <c r="A28" s="29">
        <f>'[1]Exhibit A-1'!A28</f>
        <v>18</v>
      </c>
      <c r="B28" s="35" t="str">
        <f>'[1]Exhibit A-1'!B28</f>
        <v>Variable Transmission Income</v>
      </c>
      <c r="C28" s="34">
        <f>'[1]Exhibit A-1'!C28</f>
        <v>-8666881.7085096519</v>
      </c>
      <c r="D28" s="32">
        <f>'[1]Exhibit A-1'!D28</f>
        <v>-0.42270652370372508</v>
      </c>
      <c r="E28" s="33" t="str">
        <f>'[1]Exhibit A-1'!E28</f>
        <v>F</v>
      </c>
      <c r="F28" s="34">
        <f>'[1]Exhibit A-1'!F28</f>
        <v>-8666881.7085096519</v>
      </c>
      <c r="G28" s="34">
        <f>'[1]Exhibit A-1'!G28</f>
        <v>0</v>
      </c>
    </row>
    <row r="29" spans="1:7" x14ac:dyDescent="0.25">
      <c r="A29" s="29">
        <f>'[1]Exhibit A-1'!A29</f>
        <v>19</v>
      </c>
      <c r="B29" s="35" t="str">
        <f>'[1]Exhibit A-1'!B29</f>
        <v>Production O&amp;M</v>
      </c>
      <c r="C29" s="34">
        <f>'[1]Exhibit A-1'!C29</f>
        <v>109175792.16812748</v>
      </c>
      <c r="D29" s="32">
        <f>'[1]Exhibit A-1'!D29</f>
        <v>5.3247893685542556</v>
      </c>
      <c r="E29" s="33" t="str">
        <f>'[1]Exhibit A-1'!E29</f>
        <v>F</v>
      </c>
      <c r="F29" s="34">
        <f>'[1]Exhibit A-1'!F29</f>
        <v>109175792.16812748</v>
      </c>
      <c r="G29" s="34">
        <f>'[1]Exhibit A-1'!G29</f>
        <v>0</v>
      </c>
    </row>
    <row r="30" spans="1:7" x14ac:dyDescent="0.25">
      <c r="A30" s="29">
        <f>'[1]Exhibit A-1'!A30</f>
        <v>20</v>
      </c>
      <c r="B30" s="35" t="str">
        <f>'[1]Exhibit A-1'!B30</f>
        <v>447-Sales to Others</v>
      </c>
      <c r="C30" s="34">
        <f>'[1]Exhibit A-1'!C30</f>
        <v>-5469488.0226491988</v>
      </c>
      <c r="D30" s="32">
        <f>'[1]Exhibit A-1'!D30</f>
        <v>-0.26676125811468715</v>
      </c>
      <c r="E30" s="33" t="str">
        <f>'[1]Exhibit A-1'!E30</f>
        <v>V</v>
      </c>
      <c r="F30" s="34">
        <f>'[1]Exhibit A-1'!F30</f>
        <v>0</v>
      </c>
      <c r="G30" s="34">
        <f>'[1]Exhibit A-1'!G30</f>
        <v>-5469488.0226491988</v>
      </c>
    </row>
    <row r="31" spans="1:7" x14ac:dyDescent="0.25">
      <c r="A31" s="29">
        <f>'[1]Exhibit A-1'!A31</f>
        <v>21</v>
      </c>
      <c r="B31" s="37" t="str">
        <f>'[1]Exhibit A-1'!B31</f>
        <v>456-Purch/Sales Non-Core Gas</v>
      </c>
      <c r="C31" s="34">
        <f>'[1]Exhibit A-1'!C31</f>
        <v>-21415123.754653782</v>
      </c>
      <c r="D31" s="32">
        <f>'[1]Exhibit A-1'!D31</f>
        <v>-1.0444716821422257</v>
      </c>
      <c r="E31" s="33" t="str">
        <f>'[1]Exhibit A-1'!E31</f>
        <v>V</v>
      </c>
      <c r="F31" s="34">
        <f>'[1]Exhibit A-1'!F31</f>
        <v>0</v>
      </c>
      <c r="G31" s="34">
        <f>'[1]Exhibit A-1'!G31</f>
        <v>-21415123.754653782</v>
      </c>
    </row>
    <row r="32" spans="1:7" x14ac:dyDescent="0.25">
      <c r="A32" s="29">
        <f>'[1]Exhibit A-1'!A32</f>
        <v>22</v>
      </c>
      <c r="B32" s="35" t="str">
        <f>'[1]Exhibit A-1'!B32</f>
        <v>Transmission Exp - 500KV</v>
      </c>
      <c r="C32" s="34">
        <f>'[1]Exhibit A-1'!C32</f>
        <v>876514.03</v>
      </c>
      <c r="D32" s="32">
        <f>'[1]Exhibit A-1'!D32</f>
        <v>4.274988525977641E-2</v>
      </c>
      <c r="E32" s="33" t="str">
        <f>'[1]Exhibit A-1'!E32</f>
        <v>F</v>
      </c>
      <c r="F32" s="34">
        <f>'[1]Exhibit A-1'!F32</f>
        <v>876514.03</v>
      </c>
      <c r="G32" s="34">
        <f>'[1]Exhibit A-1'!G32</f>
        <v>0</v>
      </c>
    </row>
    <row r="33" spans="1:7" x14ac:dyDescent="0.25">
      <c r="A33" s="29">
        <f>'[1]Exhibit A-1'!A33</f>
        <v>23</v>
      </c>
      <c r="B33" s="38" t="str">
        <f>'[1]Exhibit A-1'!B33</f>
        <v>Depreciation-Production (FERC 403)</v>
      </c>
      <c r="C33" s="34">
        <f>'[1]Exhibit A-1'!C33</f>
        <v>169567639.20922089</v>
      </c>
      <c r="D33" s="32">
        <f>'[1]Exhibit A-1'!D33</f>
        <v>8.2702579443769508</v>
      </c>
      <c r="E33" s="33" t="str">
        <f>'[1]Exhibit A-1'!E33</f>
        <v>F</v>
      </c>
      <c r="F33" s="34">
        <f>'[1]Exhibit A-1'!F33</f>
        <v>169567639.20922089</v>
      </c>
      <c r="G33" s="34">
        <f>'[1]Exhibit A-1'!G33</f>
        <v>0</v>
      </c>
    </row>
    <row r="34" spans="1:7" x14ac:dyDescent="0.25">
      <c r="A34" s="29">
        <f>'[1]Exhibit A-1'!A34</f>
        <v>24</v>
      </c>
      <c r="B34" s="38" t="str">
        <f>'[1]Exhibit A-1'!B34</f>
        <v>Depreciation-Transmission</v>
      </c>
      <c r="C34" s="34">
        <f>'[1]Exhibit A-1'!C34</f>
        <v>3531950.8300239993</v>
      </c>
      <c r="D34" s="32">
        <f>'[1]Exhibit A-1'!D34</f>
        <v>0.17226249387781967</v>
      </c>
      <c r="E34" s="33" t="str">
        <f>'[1]Exhibit A-1'!E34</f>
        <v>F</v>
      </c>
      <c r="F34" s="34">
        <f>'[1]Exhibit A-1'!F34</f>
        <v>3531950.8300239993</v>
      </c>
      <c r="G34" s="34">
        <f>'[1]Exhibit A-1'!G34</f>
        <v>0</v>
      </c>
    </row>
    <row r="35" spans="1:7" x14ac:dyDescent="0.25">
      <c r="A35" s="29">
        <f>'[1]Exhibit A-1'!A35</f>
        <v>25</v>
      </c>
      <c r="B35" s="38" t="str">
        <f>'[1]Exhibit A-1'!B35</f>
        <v>Amortization  - Reg Assets - Non PC Only</v>
      </c>
      <c r="C35" s="34">
        <f>'[1]Exhibit A-1'!C35</f>
        <v>5068352.99318753</v>
      </c>
      <c r="D35" s="32">
        <f>'[1]Exhibit A-1'!D35</f>
        <v>0.24719685196004362</v>
      </c>
      <c r="E35" s="33" t="str">
        <f>'[1]Exhibit A-1'!E35</f>
        <v>F</v>
      </c>
      <c r="F35" s="34">
        <f>'[1]Exhibit A-1'!F35</f>
        <v>5068352.99318753</v>
      </c>
      <c r="G35" s="34">
        <f>'[1]Exhibit A-1'!G35</f>
        <v>0</v>
      </c>
    </row>
    <row r="36" spans="1:7" ht="16.5" thickBot="1" x14ac:dyDescent="0.3">
      <c r="A36" s="29">
        <f>'[1]Exhibit A-1'!A36</f>
        <v>27</v>
      </c>
      <c r="B36" s="39" t="str">
        <f>'[1]Exhibit A-1'!B36</f>
        <v>Subtotal &amp; Baseline Rate</v>
      </c>
      <c r="C36" s="40">
        <f>'[1]Exhibit A-1'!C36</f>
        <v>1178741611.433377</v>
      </c>
      <c r="D36" s="41">
        <f>'[1]Exhibit A-1'!D36</f>
        <v>57.490316087354387</v>
      </c>
      <c r="E36" s="42"/>
      <c r="F36" s="43">
        <f>'[1]Exhibit A-1'!F36</f>
        <v>473234260.20712543</v>
      </c>
      <c r="G36" s="43">
        <f>'[1]Exhibit A-1'!G36</f>
        <v>705507351.22625172</v>
      </c>
    </row>
    <row r="37" spans="1:7" x14ac:dyDescent="0.25">
      <c r="A37" s="29">
        <f>'[1]Exhibit A-1'!A37</f>
        <v>28</v>
      </c>
      <c r="B37" s="35" t="str">
        <f>'[1]Exhibit A-1'!B37</f>
        <v>Revenue Sensitive Items</v>
      </c>
      <c r="C37" s="44">
        <f>'[1]Exhibit A-1'!C37</f>
        <v>0.95111500000000004</v>
      </c>
      <c r="D37" s="45"/>
      <c r="E37" s="45"/>
      <c r="F37" s="46">
        <f>'[1]Exhibit A-1'!F37</f>
        <v>0.95111500000000004</v>
      </c>
      <c r="G37" s="46">
        <f>'[1]Exhibit A-1'!G37</f>
        <v>0.95111500000000004</v>
      </c>
    </row>
    <row r="38" spans="1:7" x14ac:dyDescent="0.25">
      <c r="A38" s="29">
        <f>'[1]Exhibit A-1'!A38</f>
        <v>29</v>
      </c>
      <c r="B38" s="35" t="str">
        <f>'[1]Exhibit A-1'!B38</f>
        <v>Grossed up for RSI</v>
      </c>
      <c r="C38" s="47">
        <f>'[1]Exhibit A-1'!C38</f>
        <v>1239326066.1785135</v>
      </c>
      <c r="D38" s="34"/>
      <c r="E38" s="34"/>
      <c r="F38" s="47">
        <f>'[1]Exhibit A-1'!F38</f>
        <v>497557351.32673275</v>
      </c>
      <c r="G38" s="47">
        <f>'[1]Exhibit A-1'!G38</f>
        <v>741768714.85178101</v>
      </c>
    </row>
    <row r="39" spans="1:7" x14ac:dyDescent="0.25">
      <c r="A39" s="29">
        <f>'[1]Exhibit A-1'!A39</f>
        <v>30</v>
      </c>
      <c r="B39" s="35" t="str">
        <f>'[1]Exhibit A-1'!B39</f>
        <v>Test Year DELIVERED Load (MWh's)</v>
      </c>
      <c r="C39" s="34">
        <f>'[1]Exhibit A-1'!C39</f>
        <v>20503307.194246825</v>
      </c>
      <c r="D39" s="34"/>
      <c r="E39" s="34"/>
      <c r="F39" s="35"/>
      <c r="G39" s="35"/>
    </row>
    <row r="40" spans="1:7" x14ac:dyDescent="0.25">
      <c r="A40" s="29">
        <f>'[1]Exhibit A-1'!A40</f>
        <v>31</v>
      </c>
      <c r="B40" s="35"/>
      <c r="C40" s="35"/>
      <c r="D40" s="48"/>
      <c r="E40" s="48"/>
      <c r="F40" s="35"/>
      <c r="G40" s="49"/>
    </row>
    <row r="41" spans="1:7" x14ac:dyDescent="0.25">
      <c r="A41" s="29">
        <f>'[1]Exhibit A-1'!A41</f>
        <v>32</v>
      </c>
      <c r="B41" s="35"/>
      <c r="C41" s="50" t="str">
        <f>'[1]Exhibit A-1'!C41</f>
        <v>Before Rev.</v>
      </c>
      <c r="D41" s="50" t="str">
        <f>'[1]Exhibit A-1'!D41</f>
        <v>After Rev.</v>
      </c>
      <c r="E41" s="50"/>
      <c r="F41" s="51"/>
      <c r="G41" s="52"/>
    </row>
    <row r="42" spans="1:7" x14ac:dyDescent="0.25">
      <c r="A42" s="29">
        <f>'[1]Exhibit A-1'!A42</f>
        <v>33</v>
      </c>
      <c r="B42" s="35"/>
      <c r="C42" s="53" t="str">
        <f>'[1]Exhibit A-1'!C42</f>
        <v>Sensitive Items</v>
      </c>
      <c r="D42" s="53" t="str">
        <f>'[1]Exhibit A-1'!D42</f>
        <v>Sensitive Items</v>
      </c>
      <c r="E42" s="53"/>
      <c r="F42" s="54"/>
      <c r="G42" s="55"/>
    </row>
    <row r="43" spans="1:7" x14ac:dyDescent="0.25">
      <c r="A43" s="29">
        <f>'[1]Exhibit A-1'!A43</f>
        <v>34</v>
      </c>
      <c r="B43" s="35"/>
      <c r="C43" s="56" t="str">
        <f>'[1]Exhibit A-1'!C43</f>
        <v>Rev Req (Column (II) )</v>
      </c>
      <c r="D43" s="57"/>
      <c r="E43" s="57"/>
      <c r="F43" s="50"/>
      <c r="G43" s="50"/>
    </row>
    <row r="44" spans="1:7" x14ac:dyDescent="0.25">
      <c r="A44" s="29">
        <f>'[1]Exhibit A-1'!A44</f>
        <v>35</v>
      </c>
      <c r="B44" s="35" t="str">
        <f>'[1]Exhibit A-1'!B44</f>
        <v>Power Cost Baseline Rate</v>
      </c>
      <c r="C44" s="32">
        <f>'[1]Exhibit A-1'!C44</f>
        <v>57.490316087354387</v>
      </c>
      <c r="D44" s="32">
        <f>'[1]Exhibit A-1'!D44</f>
        <v>60.445178645436549</v>
      </c>
      <c r="E44" s="32"/>
      <c r="F44" s="32"/>
      <c r="G44" s="58"/>
    </row>
    <row r="45" spans="1:7" x14ac:dyDescent="0.25">
      <c r="A45" s="29">
        <f>'[1]Exhibit A-1'!A45</f>
        <v>36</v>
      </c>
      <c r="B45" s="35" t="str">
        <f>'[1]Exhibit A-1'!B45</f>
        <v xml:space="preserve">Fixed Production Costs </v>
      </c>
      <c r="C45" s="32">
        <f>'[1]Exhibit A-1'!C45</f>
        <v>23.080874501061651</v>
      </c>
      <c r="D45" s="32">
        <f>'[1]Exhibit A-1'!D45</f>
        <v>24.267175368973941</v>
      </c>
      <c r="E45" s="32"/>
      <c r="F45" s="59"/>
      <c r="G45" s="35"/>
    </row>
    <row r="46" spans="1:7" x14ac:dyDescent="0.25">
      <c r="A46" s="29">
        <f>'[1]Exhibit A-1'!A46</f>
        <v>37</v>
      </c>
      <c r="B46" s="35" t="str">
        <f>'[1]Exhibit A-1'!B46</f>
        <v>Variable Production Costs</v>
      </c>
      <c r="C46" s="60">
        <f>'[1]Exhibit A-1'!C46</f>
        <v>34.409441586292736</v>
      </c>
      <c r="D46" s="60">
        <f>'[1]Exhibit A-1'!D46</f>
        <v>36.178003276462611</v>
      </c>
      <c r="E46" s="32"/>
      <c r="F46" s="59"/>
      <c r="G46" s="35"/>
    </row>
    <row r="47" spans="1:7" x14ac:dyDescent="0.25">
      <c r="A47" s="29">
        <f>'[1]Exhibit A-1'!A47</f>
        <v>38</v>
      </c>
      <c r="B47" s="35" t="str">
        <f>'[1]Exhibit A-1'!B47</f>
        <v>Power Cost Baseline Rate</v>
      </c>
      <c r="C47" s="32">
        <f>'[1]Exhibit A-1'!C47</f>
        <v>57.490316087354387</v>
      </c>
      <c r="D47" s="32">
        <f>'[1]Exhibit A-1'!D47</f>
        <v>60.445178645436556</v>
      </c>
      <c r="E47" s="32"/>
      <c r="F47" s="32"/>
      <c r="G47" s="58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workbookViewId="0">
      <selection activeCell="E26" sqref="E26:G27"/>
    </sheetView>
  </sheetViews>
  <sheetFormatPr defaultRowHeight="15.75" x14ac:dyDescent="0.25"/>
  <cols>
    <col min="1" max="1" width="2.125" bestFit="1" customWidth="1"/>
    <col min="2" max="2" width="15.5" bestFit="1" customWidth="1"/>
    <col min="3" max="3" width="14.375" bestFit="1" customWidth="1"/>
    <col min="4" max="4" width="1.75" bestFit="1" customWidth="1"/>
    <col min="5" max="6" width="6.5" bestFit="1" customWidth="1"/>
    <col min="7" max="7" width="7.75" bestFit="1" customWidth="1"/>
    <col min="8" max="8" width="3.875" bestFit="1" customWidth="1"/>
    <col min="9" max="9" width="4" bestFit="1" customWidth="1"/>
  </cols>
  <sheetData>
    <row r="1" spans="1:9" x14ac:dyDescent="0.25">
      <c r="A1" s="107" t="str">
        <f>'[2]BDJ-3 (R)'!A1</f>
        <v>PUGET SOUND ENERGY</v>
      </c>
      <c r="B1" s="108"/>
      <c r="C1" s="108"/>
      <c r="D1" s="108"/>
      <c r="E1" s="108"/>
      <c r="F1" s="108"/>
      <c r="G1" s="108"/>
      <c r="H1" s="108"/>
      <c r="I1" s="108"/>
    </row>
    <row r="2" spans="1:9" x14ac:dyDescent="0.25">
      <c r="A2" s="107" t="str">
        <f>'[2]BDJ-3 (R)'!A2</f>
        <v>PEAK CREDIT METHOD FOR 2019 GRC WITH UPDATED DATA</v>
      </c>
      <c r="B2" s="108"/>
      <c r="C2" s="108"/>
      <c r="D2" s="108"/>
      <c r="E2" s="108"/>
      <c r="F2" s="108"/>
      <c r="G2" s="108"/>
      <c r="H2" s="108"/>
      <c r="I2" s="108"/>
    </row>
    <row r="3" spans="1:9" x14ac:dyDescent="0.25">
      <c r="A3" s="108" t="str">
        <f>'[2]BDJ-3 (R)'!A3</f>
        <v>COMPANY PROPOSAL</v>
      </c>
      <c r="B3" s="108"/>
      <c r="C3" s="108"/>
      <c r="D3" s="108"/>
      <c r="E3" s="108"/>
      <c r="F3" s="108"/>
      <c r="G3" s="108"/>
      <c r="H3" s="108"/>
      <c r="I3" s="108"/>
    </row>
    <row r="4" spans="1:9" x14ac:dyDescent="0.25">
      <c r="A4" s="61"/>
      <c r="B4" s="61"/>
      <c r="C4" s="61"/>
      <c r="D4" s="61"/>
      <c r="E4" s="61"/>
      <c r="F4" s="61"/>
      <c r="G4" s="61"/>
      <c r="H4" s="61"/>
      <c r="I4" s="61"/>
    </row>
    <row r="5" spans="1:9" ht="16.5" thickBot="1" x14ac:dyDescent="0.3">
      <c r="A5" s="61"/>
      <c r="B5" s="61"/>
      <c r="C5" s="61"/>
      <c r="D5" s="61"/>
      <c r="E5" s="61"/>
      <c r="F5" s="61"/>
      <c r="G5" s="61"/>
      <c r="H5" s="61"/>
      <c r="I5" s="61"/>
    </row>
    <row r="6" spans="1:9" ht="16.5" thickTop="1" x14ac:dyDescent="0.25">
      <c r="A6" s="62"/>
      <c r="B6" s="63"/>
      <c r="C6" s="64"/>
      <c r="D6" s="65"/>
      <c r="E6" s="66"/>
      <c r="F6" s="66"/>
      <c r="G6" s="67" t="str">
        <f>'[2]BDJ-3 (R)'!G6</f>
        <v>Peak</v>
      </c>
      <c r="H6" s="63"/>
      <c r="I6" s="63"/>
    </row>
    <row r="7" spans="1:9" ht="16.5" thickBot="1" x14ac:dyDescent="0.3">
      <c r="A7" s="62"/>
      <c r="B7" s="63"/>
      <c r="C7" s="68"/>
      <c r="D7" s="69"/>
      <c r="E7" s="70" t="str">
        <f>'[2]BDJ-3 (R)'!E7</f>
        <v>Peaker</v>
      </c>
      <c r="F7" s="70" t="str">
        <f>'[2]BDJ-3 (R)'!F7</f>
        <v>CCCT</v>
      </c>
      <c r="G7" s="71" t="str">
        <f>'[2]BDJ-3 (R)'!G7</f>
        <v>Credit</v>
      </c>
      <c r="H7" s="63"/>
      <c r="I7" s="63"/>
    </row>
    <row r="8" spans="1:9" x14ac:dyDescent="0.25">
      <c r="A8" s="62"/>
      <c r="B8" s="63"/>
      <c r="C8" s="72" t="str">
        <f>'[2]BDJ-3 (R)'!C8</f>
        <v xml:space="preserve">Levelized Cost ($/MWh) </v>
      </c>
      <c r="D8" s="73"/>
      <c r="E8" s="74"/>
      <c r="F8" s="74">
        <f>'[2]BDJ-3 (R)'!F8</f>
        <v>121.59029405350826</v>
      </c>
      <c r="G8" s="75"/>
      <c r="H8" s="63"/>
      <c r="I8" s="63"/>
    </row>
    <row r="9" spans="1:9" ht="16.5" thickBot="1" x14ac:dyDescent="0.3">
      <c r="A9" s="62"/>
      <c r="B9" s="63"/>
      <c r="C9" s="76" t="str">
        <f>'[2]BDJ-3 (R)'!C9</f>
        <v>Levelized Cost ($/kW-yr)</v>
      </c>
      <c r="D9" s="77"/>
      <c r="E9" s="78">
        <f>'[2]BDJ-3 (R)'!E9</f>
        <v>97.420991386162811</v>
      </c>
      <c r="F9" s="78">
        <f>'[2]BDJ-3 (R)'!F9</f>
        <v>852.10478072698584</v>
      </c>
      <c r="G9" s="79">
        <f>'[2]BDJ-3 (R)'!G9</f>
        <v>0.11432982608435391</v>
      </c>
      <c r="H9" s="63"/>
      <c r="I9" s="63"/>
    </row>
    <row r="10" spans="1:9" ht="16.5" thickTop="1" x14ac:dyDescent="0.25">
      <c r="A10" s="62"/>
      <c r="B10" s="62"/>
      <c r="C10" s="62"/>
      <c r="D10" s="62"/>
      <c r="E10" s="63"/>
      <c r="F10" s="63"/>
      <c r="G10" s="62"/>
      <c r="H10" s="62"/>
      <c r="I10" s="63"/>
    </row>
    <row r="11" spans="1:9" x14ac:dyDescent="0.25">
      <c r="A11" s="62"/>
      <c r="B11" s="62"/>
      <c r="C11" s="62"/>
      <c r="D11" s="62"/>
      <c r="E11" s="62"/>
      <c r="F11" s="62"/>
      <c r="G11" s="62"/>
      <c r="H11" s="62"/>
      <c r="I11" s="63"/>
    </row>
    <row r="12" spans="1:9" ht="16.5" thickBot="1" x14ac:dyDescent="0.3">
      <c r="A12" s="63"/>
      <c r="B12" s="69" t="str">
        <f>'[2]BDJ-3 (R)'!B12</f>
        <v>Assumptions</v>
      </c>
      <c r="C12" s="80"/>
      <c r="D12" s="80"/>
      <c r="E12" s="80"/>
      <c r="F12" s="80"/>
      <c r="G12" s="80"/>
      <c r="H12" s="80"/>
      <c r="I12" s="63"/>
    </row>
    <row r="13" spans="1:9" x14ac:dyDescent="0.25">
      <c r="A13" s="63"/>
      <c r="B13" s="81"/>
      <c r="C13" s="73"/>
      <c r="D13" s="73"/>
      <c r="E13" s="73"/>
      <c r="F13" s="73"/>
      <c r="G13" s="73"/>
      <c r="H13" s="73"/>
      <c r="I13" s="63"/>
    </row>
    <row r="14" spans="1:9" x14ac:dyDescent="0.25">
      <c r="A14" s="63"/>
      <c r="B14" s="81"/>
      <c r="C14" s="73"/>
      <c r="D14" s="73"/>
      <c r="E14" s="109" t="str">
        <f>'[2]BDJ-3 (R)'!E14</f>
        <v>Plant Assumptions</v>
      </c>
      <c r="F14" s="109"/>
      <c r="G14" s="73"/>
      <c r="H14" s="73"/>
      <c r="I14" s="63"/>
    </row>
    <row r="15" spans="1:9" x14ac:dyDescent="0.25">
      <c r="A15" s="63"/>
      <c r="B15" s="63"/>
      <c r="C15" s="73"/>
      <c r="D15" s="73"/>
      <c r="E15" s="82" t="str">
        <f>'[2]BDJ-3 (R)'!E15</f>
        <v>Peaker</v>
      </c>
      <c r="F15" s="82" t="str">
        <f>'[2]BDJ-3 (R)'!F15</f>
        <v>CCCT</v>
      </c>
      <c r="G15" s="82" t="str">
        <f>'[2]BDJ-3 (R)'!G15</f>
        <v>Notes</v>
      </c>
      <c r="H15" s="73"/>
      <c r="I15" s="63"/>
    </row>
    <row r="16" spans="1:9" x14ac:dyDescent="0.25">
      <c r="A16" s="62">
        <f>'[2]BDJ-3 (R)'!A16</f>
        <v>1</v>
      </c>
      <c r="B16" s="73" t="str">
        <f>'[2]BDJ-3 (R)'!B16</f>
        <v>Capital Costs ($/kW-yr)</v>
      </c>
      <c r="C16" s="73"/>
      <c r="D16" s="73"/>
      <c r="E16" s="83">
        <f>'[2]BDJ-3 (R)'!E16</f>
        <v>671.35418410041837</v>
      </c>
      <c r="F16" s="83">
        <f>'[2]BDJ-3 (R)'!F16</f>
        <v>1341.9466238664293</v>
      </c>
      <c r="G16" s="73" t="str">
        <f>'[2]BDJ-3 (R)'!G16</f>
        <v>2019 Dollars</v>
      </c>
      <c r="H16" s="73"/>
      <c r="I16" s="63"/>
    </row>
    <row r="17" spans="1:9" x14ac:dyDescent="0.25">
      <c r="A17" s="62">
        <f>'[2]BDJ-3 (R)'!A17</f>
        <v>2</v>
      </c>
      <c r="B17" s="73" t="str">
        <f>'[2]BDJ-3 (R)'!B17</f>
        <v>Fixed Charge Rate</v>
      </c>
      <c r="C17" s="73"/>
      <c r="D17" s="73"/>
      <c r="E17" s="84">
        <f>'[2]BDJ-3 (R)'!E17</f>
        <v>9.7199999999999995E-2</v>
      </c>
      <c r="F17" s="84">
        <f>'[2]BDJ-3 (R)'!F17</f>
        <v>9.7199999999999995E-2</v>
      </c>
      <c r="G17" s="63"/>
      <c r="H17" s="73"/>
      <c r="I17" s="63"/>
    </row>
    <row r="18" spans="1:9" x14ac:dyDescent="0.25">
      <c r="A18" s="62">
        <f>'[2]BDJ-3 (R)'!A18</f>
        <v>3</v>
      </c>
      <c r="B18" s="73" t="str">
        <f>'[2]BDJ-3 (R)'!B18</f>
        <v>Fixed O&amp;M ($/kW-yr)</v>
      </c>
      <c r="C18" s="73"/>
      <c r="D18" s="73"/>
      <c r="E18" s="85">
        <f>'[2]BDJ-3 (R)'!E18</f>
        <v>12.63762523552567</v>
      </c>
      <c r="F18" s="85">
        <f>'[2]BDJ-3 (R)'!F18</f>
        <v>56.702377644525825</v>
      </c>
      <c r="G18" s="73" t="str">
        <f>'[2]BDJ-3 (R)'!G18</f>
        <v>2019 Dollars</v>
      </c>
      <c r="H18" s="81"/>
      <c r="I18" s="63"/>
    </row>
    <row r="19" spans="1:9" x14ac:dyDescent="0.25">
      <c r="A19" s="62">
        <f>'[2]BDJ-3 (R)'!A19</f>
        <v>4</v>
      </c>
      <c r="B19" s="73" t="str">
        <f>'[2]BDJ-3 (R)'!B19</f>
        <v>Variable O&amp;M ($/MWh)</v>
      </c>
      <c r="C19" s="73"/>
      <c r="D19" s="73"/>
      <c r="E19" s="85">
        <f>'[2]BDJ-3 (R)'!E19</f>
        <v>24.359299999999998</v>
      </c>
      <c r="F19" s="85">
        <f>'[2]BDJ-3 (R)'!F19</f>
        <v>2.6477499999999998</v>
      </c>
      <c r="G19" s="73" t="str">
        <f>'[2]BDJ-3 (R)'!G19</f>
        <v>2019 Dollars</v>
      </c>
      <c r="H19" s="73"/>
      <c r="I19" s="63"/>
    </row>
    <row r="20" spans="1:9" x14ac:dyDescent="0.25">
      <c r="A20" s="62">
        <f>'[2]BDJ-3 (R)'!A20</f>
        <v>5</v>
      </c>
      <c r="B20" s="73" t="str">
        <f>'[2]BDJ-3 (R)'!B20</f>
        <v>Heat Rate (Btu/kWh)</v>
      </c>
      <c r="C20" s="73"/>
      <c r="D20" s="73"/>
      <c r="E20" s="86">
        <f>'[2]BDJ-3 (R)'!E20</f>
        <v>9822.6</v>
      </c>
      <c r="F20" s="86">
        <f>'[2]BDJ-3 (R)'!F20</f>
        <v>6650.4000000000005</v>
      </c>
      <c r="G20" s="63"/>
      <c r="H20" s="73"/>
      <c r="I20" s="63"/>
    </row>
    <row r="21" spans="1:9" x14ac:dyDescent="0.25">
      <c r="A21" s="62">
        <f>'[2]BDJ-3 (R)'!A21</f>
        <v>6</v>
      </c>
      <c r="B21" s="73" t="str">
        <f>'[2]BDJ-3 (R)'!B21</f>
        <v>Weighted Cost of Capital</v>
      </c>
      <c r="C21" s="73"/>
      <c r="D21" s="73"/>
      <c r="E21" s="84">
        <f>'[2]BDJ-3 (R)'!E21</f>
        <v>7.6200000000000004E-2</v>
      </c>
      <c r="F21" s="84">
        <f>'[2]BDJ-3 (R)'!F21</f>
        <v>7.6200000000000004E-2</v>
      </c>
      <c r="G21" s="63"/>
      <c r="H21" s="73"/>
      <c r="I21" s="63"/>
    </row>
    <row r="22" spans="1:9" x14ac:dyDescent="0.25">
      <c r="A22" s="62">
        <f>'[2]BDJ-3 (R)'!A22</f>
        <v>7</v>
      </c>
      <c r="B22" s="73" t="str">
        <f>'[2]BDJ-3 (R)'!B22</f>
        <v>Capacity Factor</v>
      </c>
      <c r="C22" s="73"/>
      <c r="D22" s="73"/>
      <c r="E22" s="87">
        <f>'[2]BDJ-3 (R)'!E22</f>
        <v>0</v>
      </c>
      <c r="F22" s="87">
        <f>'[2]BDJ-3 (R)'!F22</f>
        <v>0.8</v>
      </c>
      <c r="G22" s="63"/>
      <c r="H22" s="73"/>
      <c r="I22" s="63"/>
    </row>
    <row r="23" spans="1:9" x14ac:dyDescent="0.25">
      <c r="A23" s="62">
        <f>'[2]BDJ-3 (R)'!A23</f>
        <v>8</v>
      </c>
      <c r="B23" s="73" t="str">
        <f>'[2]BDJ-3 (R)'!B23</f>
        <v>Reserve Margin</v>
      </c>
      <c r="C23" s="73"/>
      <c r="D23" s="73"/>
      <c r="E23" s="88">
        <f>'[2]BDJ-3 (R)'!E23</f>
        <v>0.03</v>
      </c>
      <c r="F23" s="88">
        <f>'[2]BDJ-3 (R)'!F23</f>
        <v>0.03</v>
      </c>
      <c r="G23" s="87"/>
      <c r="H23" s="87"/>
      <c r="I23" s="63"/>
    </row>
    <row r="24" spans="1:9" x14ac:dyDescent="0.25">
      <c r="A24" s="89">
        <f>'[2]BDJ-3 (R)'!A24</f>
        <v>9</v>
      </c>
      <c r="B24" s="90" t="str">
        <f>'[2]BDJ-3 (R)'!B24</f>
        <v>Planning Margin</v>
      </c>
      <c r="C24" s="73"/>
      <c r="D24" s="73"/>
      <c r="E24" s="88">
        <f>'[2]BDJ-3 (R)'!E24</f>
        <v>0.13500000000000001</v>
      </c>
      <c r="F24" s="88">
        <f>'[2]BDJ-3 (R)'!F24</f>
        <v>0.13500000000000001</v>
      </c>
      <c r="G24" s="87"/>
      <c r="H24" s="87"/>
      <c r="I24" s="63"/>
    </row>
    <row r="25" spans="1:9" x14ac:dyDescent="0.25">
      <c r="A25" s="62">
        <f>'[2]BDJ-3 (R)'!A25</f>
        <v>10</v>
      </c>
      <c r="B25" s="62" t="str">
        <f>'[2]BDJ-3 (R)'!B25</f>
        <v>CO2 Emissions (tons/GWh)</v>
      </c>
      <c r="C25" s="73"/>
      <c r="D25" s="73"/>
      <c r="E25" s="91">
        <f>'[2]BDJ-3 (R)'!E25</f>
        <v>574.62210000000005</v>
      </c>
      <c r="F25" s="91">
        <f>'[2]BDJ-3 (R)'!F25</f>
        <v>389.04840000000007</v>
      </c>
      <c r="G25" s="63"/>
      <c r="H25" s="73"/>
      <c r="I25" s="63"/>
    </row>
    <row r="26" spans="1:9" x14ac:dyDescent="0.25">
      <c r="A26" s="62"/>
      <c r="B26" s="62"/>
      <c r="C26" s="73"/>
      <c r="D26" s="73"/>
      <c r="E26" s="92"/>
      <c r="F26" s="92"/>
      <c r="G26" s="63"/>
      <c r="H26" s="73"/>
      <c r="I26" s="63"/>
    </row>
    <row r="27" spans="1:9" x14ac:dyDescent="0.25">
      <c r="A27" s="63"/>
      <c r="B27" s="81"/>
      <c r="C27" s="73"/>
      <c r="D27" s="73"/>
      <c r="E27" s="73"/>
      <c r="F27" s="73"/>
      <c r="G27" s="73"/>
      <c r="H27" s="73"/>
      <c r="I27" s="63"/>
    </row>
    <row r="28" spans="1:9" x14ac:dyDescent="0.25">
      <c r="A28" s="63"/>
      <c r="B28" s="63"/>
      <c r="C28" s="63"/>
      <c r="D28" s="93"/>
      <c r="E28" s="110" t="str">
        <f>'[2]BDJ-3 (R)'!E28</f>
        <v>Weighted Cost of Capital</v>
      </c>
      <c r="F28" s="110"/>
      <c r="G28" s="110"/>
      <c r="H28" s="93"/>
      <c r="I28" s="63"/>
    </row>
    <row r="29" spans="1:9" x14ac:dyDescent="0.25">
      <c r="A29" s="63"/>
      <c r="B29" s="63"/>
      <c r="C29" s="63"/>
      <c r="D29" s="93"/>
      <c r="E29" s="94" t="str">
        <f>'[2]BDJ-3 (R)'!E29</f>
        <v>Pro Forma</v>
      </c>
      <c r="F29" s="94">
        <f>'[2]BDJ-3 (R)'!F29</f>
        <v>0</v>
      </c>
      <c r="G29" s="94" t="str">
        <f>'[2]BDJ-3 (R)'!G29</f>
        <v>Cost of</v>
      </c>
      <c r="H29" s="93"/>
      <c r="I29" s="63"/>
    </row>
    <row r="30" spans="1:9" x14ac:dyDescent="0.25">
      <c r="A30" s="63"/>
      <c r="B30" s="63"/>
      <c r="C30" s="63"/>
      <c r="D30" s="93"/>
      <c r="E30" s="95" t="str">
        <f>'[2]BDJ-3 (R)'!E30</f>
        <v>Capital %</v>
      </c>
      <c r="F30" s="95" t="str">
        <f>'[2]BDJ-3 (R)'!F30</f>
        <v>Cost %</v>
      </c>
      <c r="G30" s="95" t="str">
        <f>'[2]BDJ-3 (R)'!G30</f>
        <v>Capital</v>
      </c>
      <c r="H30" s="93"/>
      <c r="I30" s="63"/>
    </row>
    <row r="31" spans="1:9" x14ac:dyDescent="0.25">
      <c r="A31" s="62">
        <f>'[2]BDJ-3 (R)'!A31</f>
        <v>11</v>
      </c>
      <c r="B31" s="96" t="str">
        <f>'[2]BDJ-3 (R)'!B31</f>
        <v>Other</v>
      </c>
      <c r="C31" s="97"/>
      <c r="D31" s="63"/>
      <c r="E31" s="98"/>
      <c r="F31" s="98"/>
      <c r="G31" s="98"/>
      <c r="H31" s="93"/>
      <c r="I31" s="99"/>
    </row>
    <row r="32" spans="1:9" x14ac:dyDescent="0.25">
      <c r="A32" s="62">
        <f>'[2]BDJ-3 (R)'!A32</f>
        <v>12</v>
      </c>
      <c r="B32" s="96" t="str">
        <f>'[2]BDJ-3 (R)'!B32</f>
        <v>Debt</v>
      </c>
      <c r="C32" s="97"/>
      <c r="D32" s="63"/>
      <c r="E32" s="98">
        <f>'[2]BDJ-3 (R)'!E32</f>
        <v>0.51500000000000001</v>
      </c>
      <c r="F32" s="98">
        <f>'[2]BDJ-3 (R)'!F32</f>
        <v>5.57E-2</v>
      </c>
      <c r="G32" s="98">
        <f>'[2]BDJ-3 (R)'!G32</f>
        <v>2.87E-2</v>
      </c>
      <c r="H32" s="93"/>
      <c r="I32" s="99"/>
    </row>
    <row r="33" spans="1:9" x14ac:dyDescent="0.25">
      <c r="A33" s="62">
        <f>'[2]BDJ-3 (R)'!A33</f>
        <v>13</v>
      </c>
      <c r="B33" s="97" t="str">
        <f>'[2]BDJ-3 (R)'!B33</f>
        <v>Common Equity</v>
      </c>
      <c r="C33" s="97"/>
      <c r="D33" s="63"/>
      <c r="E33" s="100">
        <f>'[2]BDJ-3 (R)'!E33</f>
        <v>0.48499999999999999</v>
      </c>
      <c r="F33" s="100">
        <f>'[2]BDJ-3 (R)'!F33</f>
        <v>9.8000000000000004E-2</v>
      </c>
      <c r="G33" s="100">
        <f>'[2]BDJ-3 (R)'!G33</f>
        <v>4.7500000000000001E-2</v>
      </c>
      <c r="H33" s="93"/>
      <c r="I33" s="99"/>
    </row>
    <row r="34" spans="1:9" x14ac:dyDescent="0.25">
      <c r="A34" s="62">
        <f>'[2]BDJ-3 (R)'!A34</f>
        <v>14</v>
      </c>
      <c r="B34" s="97" t="str">
        <f>'[2]BDJ-3 (R)'!B34</f>
        <v>TOTAL</v>
      </c>
      <c r="C34" s="97"/>
      <c r="D34" s="63"/>
      <c r="E34" s="101">
        <f>'[2]BDJ-3 (R)'!E34</f>
        <v>1</v>
      </c>
      <c r="F34" s="102"/>
      <c r="G34" s="101">
        <f>'[2]BDJ-3 (R)'!G34</f>
        <v>7.6200000000000004E-2</v>
      </c>
      <c r="H34" s="63"/>
      <c r="I34" s="99"/>
    </row>
    <row r="35" spans="1:9" ht="16.5" thickBot="1" x14ac:dyDescent="0.3">
      <c r="A35" s="62"/>
      <c r="B35" s="103"/>
      <c r="C35" s="103"/>
      <c r="D35" s="103"/>
      <c r="E35" s="103"/>
      <c r="F35" s="103"/>
      <c r="G35" s="103"/>
      <c r="H35" s="103"/>
      <c r="I35" s="61"/>
    </row>
  </sheetData>
  <mergeCells count="5">
    <mergeCell ref="A1:I1"/>
    <mergeCell ref="A2:I2"/>
    <mergeCell ref="A3:I3"/>
    <mergeCell ref="E14:F14"/>
    <mergeCell ref="E28:G28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4081C303D597F46A51B1E34376944AC" ma:contentTypeVersion="56" ma:contentTypeDescription="" ma:contentTypeScope="" ma:versionID="e22e9193f40833cf40870f67854ce1a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IsConfidential xmlns="dc463f71-b30c-4ab2-9473-d307f9d35888">false</IsConfidential>
    <Date1 xmlns="dc463f71-b30c-4ab2-9473-d307f9d35888">2019-09-24T07:00:00+00:00</Date1>
    <DocumentSetType xmlns="dc463f71-b30c-4ab2-9473-d307f9d35888">Workpapers</DocumentSetType>
    <DocketNumber xmlns="dc463f71-b30c-4ab2-9473-d307f9d35888">190529</DocketNumber>
    <Prefix xmlns="dc463f71-b30c-4ab2-9473-d307f9d35888">UE</Prefix>
    <Visibility xmlns="dc463f71-b30c-4ab2-9473-d307f9d35888">Full Visibility</Visibility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2019-06-20T07:00:00+00:00</OpenedDate>
    <SignificantOrder xmlns="dc463f71-b30c-4ab2-9473-d307f9d35888">false</SignificantOrder>
    <Nickname xmlns="http://schemas.microsoft.com/sharepoint/v3" xsi:nil="true"/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1D54061C-EC6B-4BEE-B9E1-C1FF5E553EF6}"/>
</file>

<file path=customXml/itemProps2.xml><?xml version="1.0" encoding="utf-8"?>
<ds:datastoreItem xmlns:ds="http://schemas.openxmlformats.org/officeDocument/2006/customXml" ds:itemID="{62B27FD4-479B-44B0-AA9A-07BD377DA7DC}"/>
</file>

<file path=customXml/itemProps3.xml><?xml version="1.0" encoding="utf-8"?>
<ds:datastoreItem xmlns:ds="http://schemas.openxmlformats.org/officeDocument/2006/customXml" ds:itemID="{9440DB06-A70F-40B7-8EE9-BEFF62536B3E}"/>
</file>

<file path=customXml/itemProps4.xml><?xml version="1.0" encoding="utf-8"?>
<ds:datastoreItem xmlns:ds="http://schemas.openxmlformats.org/officeDocument/2006/customXml" ds:itemID="{987DB8DF-77D2-4371-8238-A0700E34BFF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Sch 139 Energy Charge Cr</vt:lpstr>
      <vt:lpstr>SEF-11.01E (Exhibit A-1)</vt:lpstr>
      <vt:lpstr>BDJ-3 (Peak Credit)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Pam Rasanen</dc:creator>
  <cp:lastModifiedBy>Puget Sound Energy</cp:lastModifiedBy>
  <dcterms:created xsi:type="dcterms:W3CDTF">2019-06-14T17:23:03Z</dcterms:created>
  <dcterms:modified xsi:type="dcterms:W3CDTF">2019-09-20T03:28:04Z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0x0101006E56B4D1795A2E4DB2F0B01679ED314A0074081C303D597F46A51B1E34376944AC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