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Utility\Currect Cases\Exhibit Updates\"/>
    </mc:Choice>
  </mc:AlternateContent>
  <xr:revisionPtr revIDLastSave="0" documentId="13_ncr:1_{9D0D841A-2AF5-4873-B413-62EC25AA9744}" xr6:coauthVersionLast="47" xr6:coauthVersionMax="47" xr10:uidLastSave="{00000000-0000-0000-0000-000000000000}"/>
  <bookViews>
    <workbookView xWindow="0" yWindow="1536" windowWidth="23304" windowHeight="12792" firstSheet="2" activeTab="3" xr2:uid="{7293E545-0E9D-41F1-802D-3E22F086E1C3}"/>
  </bookViews>
  <sheets>
    <sheet name="__snloffice" sheetId="4" state="veryHidden" r:id="rId1"/>
    <sheet name="_CIQHiddenCacheSheet" sheetId="3" state="veryHidden" r:id="rId2"/>
    <sheet name="Instructions" sheetId="2" r:id="rId3"/>
    <sheet name="JRW 3-1" sheetId="1" r:id="rId4"/>
  </sheets>
  <definedNames>
    <definedName name="CIQWBGuid" hidden="1">"0fe5e8b5-2c42-4b2b-8e33-f0d5e7b2c3a3"</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44904.8686689815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G14" i="1"/>
  <c r="H14" i="1"/>
  <c r="I14" i="1"/>
  <c r="G15" i="1"/>
  <c r="H15" i="1"/>
  <c r="I15" i="1"/>
  <c r="G16" i="1"/>
  <c r="H16" i="1"/>
  <c r="I16" i="1"/>
  <c r="G17" i="1"/>
  <c r="H17" i="1"/>
  <c r="I17" i="1"/>
  <c r="G18" i="1"/>
  <c r="H18" i="1"/>
  <c r="I18" i="1"/>
  <c r="G19" i="1"/>
  <c r="H19" i="1"/>
  <c r="I19" i="1"/>
  <c r="G20" i="1"/>
  <c r="H20" i="1"/>
  <c r="I20" i="1"/>
  <c r="G21" i="1"/>
  <c r="H21" i="1"/>
  <c r="I21" i="1"/>
  <c r="G22" i="1"/>
  <c r="H22" i="1"/>
  <c r="I22" i="1"/>
  <c r="G23" i="1"/>
  <c r="H23" i="1"/>
  <c r="I23" i="1"/>
  <c r="G24" i="1"/>
  <c r="H24" i="1"/>
  <c r="I24" i="1"/>
  <c r="G25" i="1"/>
  <c r="H25" i="1"/>
  <c r="I25" i="1"/>
  <c r="G26" i="1"/>
  <c r="H26" i="1"/>
  <c r="I26" i="1"/>
  <c r="G27" i="1"/>
  <c r="H27" i="1"/>
  <c r="I27" i="1"/>
  <c r="G28" i="1"/>
  <c r="H28" i="1"/>
  <c r="I28" i="1"/>
  <c r="G29" i="1"/>
  <c r="H29" i="1"/>
  <c r="I29" i="1"/>
  <c r="G30" i="1"/>
  <c r="H30" i="1"/>
  <c r="I30" i="1"/>
  <c r="G31" i="1"/>
  <c r="H31" i="1"/>
  <c r="I31" i="1"/>
  <c r="G32" i="1"/>
  <c r="H32" i="1"/>
  <c r="I32" i="1"/>
  <c r="G33" i="1"/>
  <c r="H33" i="1"/>
  <c r="I33" i="1"/>
  <c r="G34" i="1"/>
  <c r="H34" i="1"/>
  <c r="I34" i="1"/>
  <c r="G35" i="1"/>
  <c r="H35" i="1"/>
  <c r="I35" i="1"/>
  <c r="G36" i="1"/>
  <c r="H36" i="1"/>
  <c r="I36" i="1"/>
  <c r="G37" i="1"/>
  <c r="H37" i="1"/>
  <c r="I37" i="1"/>
  <c r="G38" i="1"/>
  <c r="H38" i="1"/>
  <c r="I38" i="1"/>
  <c r="G39" i="1"/>
  <c r="H39" i="1"/>
  <c r="I39" i="1"/>
  <c r="G40" i="1"/>
  <c r="H40" i="1"/>
  <c r="I40" i="1"/>
  <c r="G41" i="1"/>
  <c r="H41" i="1"/>
  <c r="I41" i="1"/>
  <c r="G42" i="1"/>
  <c r="H42" i="1"/>
  <c r="I42" i="1"/>
  <c r="G43" i="1"/>
  <c r="H43" i="1"/>
  <c r="I43" i="1"/>
  <c r="G44" i="1"/>
  <c r="H44" i="1"/>
  <c r="I44" i="1"/>
  <c r="G45" i="1"/>
  <c r="H45" i="1"/>
  <c r="I45" i="1"/>
  <c r="G46" i="1"/>
  <c r="H46" i="1"/>
  <c r="I46" i="1"/>
  <c r="G47" i="1"/>
  <c r="H47" i="1"/>
  <c r="I47" i="1"/>
  <c r="G48" i="1"/>
  <c r="H48" i="1"/>
  <c r="I48" i="1"/>
  <c r="G49" i="1"/>
  <c r="H49" i="1"/>
  <c r="I49" i="1"/>
  <c r="G50" i="1"/>
  <c r="H50" i="1"/>
  <c r="I50" i="1"/>
  <c r="G51" i="1"/>
  <c r="H51" i="1"/>
  <c r="I51"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O14" i="1"/>
  <c r="P14" i="1"/>
  <c r="Q14" i="1"/>
  <c r="R14" i="1"/>
  <c r="O15" i="1"/>
  <c r="P15" i="1"/>
  <c r="Q15" i="1"/>
  <c r="R15" i="1"/>
  <c r="O16" i="1"/>
  <c r="P16" i="1"/>
  <c r="Q16" i="1"/>
  <c r="R16" i="1"/>
  <c r="O17" i="1"/>
  <c r="P17" i="1"/>
  <c r="Q17" i="1"/>
  <c r="R17" i="1"/>
  <c r="O18" i="1"/>
  <c r="P18" i="1"/>
  <c r="Q18" i="1"/>
  <c r="R18" i="1"/>
  <c r="O19" i="1"/>
  <c r="P19" i="1"/>
  <c r="Q19" i="1"/>
  <c r="R19" i="1"/>
  <c r="O20" i="1"/>
  <c r="P20" i="1"/>
  <c r="Q20" i="1"/>
  <c r="R20" i="1"/>
  <c r="O21" i="1"/>
  <c r="P21" i="1"/>
  <c r="Q21" i="1"/>
  <c r="R21" i="1"/>
  <c r="O22" i="1"/>
  <c r="P22" i="1"/>
  <c r="Q22" i="1"/>
  <c r="R22" i="1"/>
  <c r="O23" i="1"/>
  <c r="P23" i="1"/>
  <c r="Q23" i="1"/>
  <c r="R23" i="1"/>
  <c r="O24" i="1"/>
  <c r="P24" i="1"/>
  <c r="Q24" i="1"/>
  <c r="R24" i="1"/>
  <c r="O25" i="1"/>
  <c r="P25" i="1"/>
  <c r="Q25" i="1"/>
  <c r="R25" i="1"/>
  <c r="O26" i="1"/>
  <c r="P26" i="1"/>
  <c r="Q26" i="1"/>
  <c r="R26" i="1"/>
  <c r="O27" i="1"/>
  <c r="P27" i="1"/>
  <c r="Q27" i="1"/>
  <c r="R27" i="1"/>
  <c r="O28" i="1"/>
  <c r="P28" i="1"/>
  <c r="Q28" i="1"/>
  <c r="R28" i="1"/>
  <c r="O29" i="1"/>
  <c r="P29" i="1"/>
  <c r="Q29" i="1"/>
  <c r="R29" i="1"/>
  <c r="O30" i="1"/>
  <c r="P30" i="1"/>
  <c r="Q30" i="1"/>
  <c r="R30" i="1"/>
  <c r="O31" i="1"/>
  <c r="P31" i="1"/>
  <c r="Q31" i="1"/>
  <c r="R31" i="1"/>
  <c r="O32" i="1"/>
  <c r="P32" i="1"/>
  <c r="Q32" i="1"/>
  <c r="R32" i="1"/>
  <c r="O33" i="1"/>
  <c r="P33" i="1"/>
  <c r="Q33" i="1"/>
  <c r="R33" i="1"/>
  <c r="O34" i="1"/>
  <c r="P34" i="1"/>
  <c r="Q34" i="1"/>
  <c r="R34" i="1"/>
  <c r="O35" i="1"/>
  <c r="P35" i="1"/>
  <c r="Q35" i="1"/>
  <c r="R35" i="1"/>
  <c r="O36" i="1"/>
  <c r="P36" i="1"/>
  <c r="Q36" i="1"/>
  <c r="R36" i="1"/>
  <c r="O37" i="1"/>
  <c r="P37" i="1"/>
  <c r="Q37" i="1"/>
  <c r="R37" i="1"/>
  <c r="O38" i="1"/>
  <c r="P38" i="1"/>
  <c r="Q38" i="1"/>
  <c r="R38" i="1"/>
  <c r="O39" i="1"/>
  <c r="P39" i="1"/>
  <c r="Q39" i="1"/>
  <c r="R39" i="1"/>
  <c r="O40" i="1"/>
  <c r="P40" i="1"/>
  <c r="Q40" i="1"/>
  <c r="R40" i="1"/>
  <c r="O41" i="1"/>
  <c r="P41" i="1"/>
  <c r="Q41" i="1"/>
  <c r="R41" i="1"/>
  <c r="O42" i="1"/>
  <c r="P42" i="1"/>
  <c r="Q42" i="1"/>
  <c r="R42" i="1"/>
  <c r="O43" i="1"/>
  <c r="P43" i="1"/>
  <c r="Q43" i="1"/>
  <c r="R43" i="1"/>
  <c r="O44" i="1"/>
  <c r="P44" i="1"/>
  <c r="Q44" i="1"/>
  <c r="R44" i="1"/>
  <c r="O45" i="1"/>
  <c r="P45" i="1"/>
  <c r="Q45" i="1"/>
  <c r="R45" i="1"/>
  <c r="O46" i="1"/>
  <c r="P46" i="1"/>
  <c r="Q46" i="1"/>
  <c r="R46" i="1"/>
  <c r="O47" i="1"/>
  <c r="P47" i="1"/>
  <c r="Q47" i="1"/>
  <c r="R47" i="1"/>
  <c r="O48" i="1"/>
  <c r="P48" i="1"/>
  <c r="Q48" i="1"/>
  <c r="R48" i="1"/>
  <c r="O49" i="1"/>
  <c r="P49" i="1"/>
  <c r="Q49" i="1"/>
  <c r="R49" i="1"/>
  <c r="O50" i="1"/>
  <c r="P50" i="1"/>
  <c r="Q50" i="1"/>
  <c r="R50" i="1"/>
  <c r="O51" i="1"/>
  <c r="P51" i="1"/>
  <c r="Q51" i="1"/>
  <c r="R51" i="1"/>
  <c r="B58" i="1"/>
  <c r="B59" i="1"/>
  <c r="B60" i="1"/>
  <c r="B61" i="1"/>
  <c r="B62" i="1"/>
  <c r="B63" i="1"/>
  <c r="B64" i="1"/>
  <c r="B65" i="1"/>
  <c r="B66" i="1"/>
  <c r="D58" i="1"/>
  <c r="D59" i="1"/>
  <c r="D60" i="1"/>
  <c r="D61" i="1"/>
  <c r="D62" i="1"/>
  <c r="D63" i="1"/>
  <c r="D64" i="1"/>
  <c r="D65" i="1"/>
  <c r="D66" i="1"/>
  <c r="G58" i="1"/>
  <c r="H58" i="1"/>
  <c r="I58" i="1"/>
  <c r="G59" i="1"/>
  <c r="H59" i="1"/>
  <c r="I59" i="1"/>
  <c r="G60" i="1"/>
  <c r="H60" i="1"/>
  <c r="I60" i="1"/>
  <c r="G61" i="1"/>
  <c r="H61" i="1"/>
  <c r="I61" i="1"/>
  <c r="G62" i="1"/>
  <c r="H62" i="1"/>
  <c r="I62" i="1"/>
  <c r="G63" i="1"/>
  <c r="H63" i="1"/>
  <c r="I63" i="1"/>
  <c r="G64" i="1"/>
  <c r="H64" i="1"/>
  <c r="I64" i="1"/>
  <c r="G65" i="1"/>
  <c r="H65" i="1"/>
  <c r="I65" i="1"/>
  <c r="G66" i="1"/>
  <c r="H66" i="1"/>
  <c r="I66" i="1"/>
  <c r="K58" i="1"/>
  <c r="L58" i="1"/>
  <c r="K59" i="1"/>
  <c r="L59" i="1"/>
  <c r="K60" i="1"/>
  <c r="L60" i="1"/>
  <c r="K61" i="1"/>
  <c r="L61" i="1"/>
  <c r="K62" i="1"/>
  <c r="L62" i="1"/>
  <c r="K63" i="1"/>
  <c r="L63" i="1"/>
  <c r="K64" i="1"/>
  <c r="L64" i="1"/>
  <c r="K65" i="1"/>
  <c r="L65" i="1"/>
  <c r="K66" i="1"/>
  <c r="L66" i="1"/>
  <c r="O58" i="1"/>
  <c r="P58" i="1"/>
  <c r="Q58" i="1"/>
  <c r="R58" i="1"/>
  <c r="O59" i="1"/>
  <c r="P59" i="1"/>
  <c r="Q59" i="1"/>
  <c r="R59" i="1"/>
  <c r="O60" i="1"/>
  <c r="P60" i="1"/>
  <c r="Q60" i="1"/>
  <c r="R60" i="1"/>
  <c r="O61" i="1"/>
  <c r="P61" i="1"/>
  <c r="Q61" i="1"/>
  <c r="R61" i="1"/>
  <c r="O62" i="1"/>
  <c r="P62" i="1"/>
  <c r="Q62" i="1"/>
  <c r="R62" i="1"/>
  <c r="O63" i="1"/>
  <c r="P63" i="1"/>
  <c r="Q63" i="1"/>
  <c r="R63" i="1"/>
  <c r="O64" i="1"/>
  <c r="P64" i="1"/>
  <c r="Q64" i="1"/>
  <c r="R64" i="1"/>
  <c r="O65" i="1"/>
  <c r="P65" i="1"/>
  <c r="Q65" i="1"/>
  <c r="R65" i="1"/>
  <c r="O66" i="1"/>
  <c r="P66" i="1"/>
  <c r="Q66" i="1"/>
  <c r="R66" i="1"/>
  <c r="B72" i="1"/>
  <c r="B73" i="1"/>
  <c r="B74" i="1"/>
  <c r="B75" i="1"/>
  <c r="B76" i="1"/>
  <c r="B77" i="1"/>
  <c r="B78" i="1"/>
  <c r="D72" i="1"/>
  <c r="D73" i="1"/>
  <c r="D74" i="1"/>
  <c r="D75" i="1"/>
  <c r="D76" i="1"/>
  <c r="D77" i="1"/>
  <c r="D78" i="1"/>
  <c r="G72" i="1"/>
  <c r="H72" i="1"/>
  <c r="I72" i="1"/>
  <c r="G73" i="1"/>
  <c r="H73" i="1"/>
  <c r="I73" i="1"/>
  <c r="G74" i="1"/>
  <c r="H74" i="1"/>
  <c r="I74" i="1"/>
  <c r="G75" i="1"/>
  <c r="H75" i="1"/>
  <c r="I75" i="1"/>
  <c r="G76" i="1"/>
  <c r="H76" i="1"/>
  <c r="I76" i="1"/>
  <c r="G77" i="1"/>
  <c r="H77" i="1"/>
  <c r="I77" i="1"/>
  <c r="G78" i="1"/>
  <c r="H78" i="1"/>
  <c r="I78" i="1"/>
  <c r="K72" i="1"/>
  <c r="L72" i="1"/>
  <c r="K73" i="1"/>
  <c r="L73" i="1"/>
  <c r="K74" i="1"/>
  <c r="L74" i="1"/>
  <c r="K75" i="1"/>
  <c r="L75" i="1"/>
  <c r="K76" i="1"/>
  <c r="L76" i="1"/>
  <c r="K77" i="1"/>
  <c r="L77" i="1"/>
  <c r="K78" i="1"/>
  <c r="L78" i="1"/>
  <c r="O72" i="1"/>
  <c r="P72" i="1"/>
  <c r="Q72" i="1"/>
  <c r="R72" i="1"/>
  <c r="O73" i="1"/>
  <c r="P73" i="1"/>
  <c r="Q73" i="1"/>
  <c r="R73" i="1"/>
  <c r="O74" i="1"/>
  <c r="P74" i="1"/>
  <c r="Q74" i="1"/>
  <c r="R74" i="1"/>
  <c r="O75" i="1"/>
  <c r="P75" i="1"/>
  <c r="Q75" i="1"/>
  <c r="R75" i="1"/>
  <c r="O76" i="1"/>
  <c r="P76" i="1"/>
  <c r="Q76" i="1"/>
  <c r="R76" i="1"/>
  <c r="O77" i="1"/>
  <c r="P77" i="1"/>
  <c r="Q77" i="1"/>
  <c r="R77" i="1"/>
  <c r="O78" i="1"/>
  <c r="P78" i="1"/>
  <c r="Q78" i="1"/>
  <c r="R78"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R12" i="1"/>
  <c r="Q12" i="1"/>
  <c r="P12" i="1"/>
  <c r="I12" i="1"/>
  <c r="H12" i="1"/>
  <c r="G12" i="1"/>
  <c r="E12" i="1"/>
  <c r="D12" i="1"/>
  <c r="B12" i="1"/>
  <c r="M14" i="1" l="1"/>
  <c r="M21" i="1"/>
  <c r="M47" i="1"/>
  <c r="M63" i="1"/>
  <c r="M75" i="1"/>
  <c r="M29" i="1"/>
  <c r="M38" i="1"/>
  <c r="M76" i="1"/>
  <c r="M30" i="1"/>
  <c r="M31" i="1"/>
  <c r="O52" i="1"/>
  <c r="M28" i="1"/>
  <c r="M65" i="1"/>
  <c r="M77" i="1"/>
  <c r="M19" i="1"/>
  <c r="M45" i="1"/>
  <c r="M26" i="1"/>
  <c r="M35" i="1"/>
  <c r="M36" i="1"/>
  <c r="M62" i="1"/>
  <c r="M17" i="1"/>
  <c r="M42" i="1"/>
  <c r="M23" i="1"/>
  <c r="M33" i="1"/>
  <c r="M43" i="1"/>
  <c r="M64" i="1"/>
  <c r="M78" i="1"/>
  <c r="P52" i="1"/>
  <c r="M15" i="1"/>
  <c r="M22" i="1"/>
  <c r="M34" i="1"/>
  <c r="M41" i="1"/>
  <c r="M58" i="1"/>
  <c r="M59" i="1"/>
  <c r="M66" i="1"/>
  <c r="M72" i="1"/>
  <c r="Q52" i="1"/>
  <c r="M20" i="1"/>
  <c r="M27" i="1"/>
  <c r="M39" i="1"/>
  <c r="M46" i="1"/>
  <c r="M49" i="1"/>
  <c r="M18" i="1"/>
  <c r="M25" i="1"/>
  <c r="M37" i="1"/>
  <c r="M44" i="1"/>
  <c r="M50" i="1"/>
  <c r="M60" i="1"/>
  <c r="M61" i="1"/>
  <c r="M73" i="1"/>
  <c r="M74" i="1"/>
  <c r="M51" i="1"/>
  <c r="M16" i="1"/>
  <c r="M24" i="1"/>
  <c r="M32" i="1"/>
  <c r="M40" i="1"/>
  <c r="M48" i="1"/>
</calcChain>
</file>

<file path=xl/sharedStrings.xml><?xml version="1.0" encoding="utf-8"?>
<sst xmlns="http://schemas.openxmlformats.org/spreadsheetml/2006/main" count="213" uniqueCount="160">
  <si>
    <t>Exhibit JRW-3</t>
  </si>
  <si>
    <t>Summary Financial Statistics for Proxy Group</t>
  </si>
  <si>
    <t>Page 1 of 3</t>
  </si>
  <si>
    <t>Panel A</t>
  </si>
  <si>
    <t>Rev from IS/1000</t>
  </si>
  <si>
    <t>Gross Plant + Accml. Depr</t>
  </si>
  <si>
    <t>Stock Price * Shares Outstanding</t>
  </si>
  <si>
    <t>EBIT / Interest Expense</t>
  </si>
  <si>
    <t>Total Common Equity/(Total Debt + Total Common Equity)</t>
  </si>
  <si>
    <t>Net Income/Avg. Total Equity</t>
  </si>
  <si>
    <t>Stock Price/BV</t>
  </si>
  <si>
    <t>Electrics Utilities (TTM)</t>
  </si>
  <si>
    <t>IQ_TOTAL_COMMON_EQUITY</t>
  </si>
  <si>
    <t>IQ_EBIT</t>
  </si>
  <si>
    <t>IQ_NET_INTEREST_EXP</t>
  </si>
  <si>
    <t>IQ_TOTAL_DEBT</t>
  </si>
  <si>
    <t>Company</t>
  </si>
  <si>
    <t>SMBL</t>
  </si>
  <si>
    <t>Operating Revenue ($bil)</t>
  </si>
  <si>
    <t>Percent Reg Elec Revenue</t>
  </si>
  <si>
    <t>Percent Reg Gas Revenue</t>
  </si>
  <si>
    <t>Net Plant ($bil)</t>
  </si>
  <si>
    <t>Market Cap ($bil)</t>
  </si>
  <si>
    <t>S&amp;P Issuer Credit Rating</t>
  </si>
  <si>
    <t>Moody's Long Term Rating</t>
  </si>
  <si>
    <t>TTM EBIT</t>
  </si>
  <si>
    <t>TTM Net Interest Expense</t>
  </si>
  <si>
    <t>Pre-Tax Interest Coverage</t>
  </si>
  <si>
    <t>Primary Service Area</t>
  </si>
  <si>
    <t>Common Equity Ratio</t>
  </si>
  <si>
    <t>Return on Equity</t>
  </si>
  <si>
    <t>Market to Book Ratio</t>
  </si>
  <si>
    <t>As of last filing period</t>
  </si>
  <si>
    <t>ALE</t>
  </si>
  <si>
    <t>Baa1</t>
  </si>
  <si>
    <t>LNT</t>
  </si>
  <si>
    <t>Baa2</t>
  </si>
  <si>
    <t>AEE</t>
  </si>
  <si>
    <t>NR</t>
  </si>
  <si>
    <t>AEP</t>
  </si>
  <si>
    <t>AVA</t>
  </si>
  <si>
    <t>CMS</t>
  </si>
  <si>
    <t>ED</t>
  </si>
  <si>
    <t>D</t>
  </si>
  <si>
    <t>DUK</t>
  </si>
  <si>
    <t>EIX</t>
  </si>
  <si>
    <t>Baa3</t>
  </si>
  <si>
    <t>ETR</t>
  </si>
  <si>
    <t>EVRG</t>
  </si>
  <si>
    <t>ES</t>
  </si>
  <si>
    <t>HE</t>
  </si>
  <si>
    <t>IDA</t>
  </si>
  <si>
    <t>MGEE</t>
  </si>
  <si>
    <t>NEE</t>
  </si>
  <si>
    <t>NWE</t>
  </si>
  <si>
    <t>OGE</t>
  </si>
  <si>
    <t>PNW</t>
  </si>
  <si>
    <t>POR</t>
  </si>
  <si>
    <t>A3</t>
  </si>
  <si>
    <t>SO</t>
  </si>
  <si>
    <t>WEC</t>
  </si>
  <si>
    <t>XEL</t>
  </si>
  <si>
    <t>DTE</t>
  </si>
  <si>
    <t>BKH</t>
  </si>
  <si>
    <t>PEG</t>
  </si>
  <si>
    <t>PCG</t>
  </si>
  <si>
    <t>SRE</t>
  </si>
  <si>
    <t>OTTR</t>
  </si>
  <si>
    <t>EXC</t>
  </si>
  <si>
    <t>PNM</t>
  </si>
  <si>
    <t>CNP</t>
  </si>
  <si>
    <t>FTS</t>
  </si>
  <si>
    <t>AGR</t>
  </si>
  <si>
    <t>FE</t>
  </si>
  <si>
    <t>PPL</t>
  </si>
  <si>
    <t>UTL</t>
  </si>
  <si>
    <t>CE/Total Capital</t>
  </si>
  <si>
    <t>Gas Distribution Companies</t>
  </si>
  <si>
    <t>ATO</t>
  </si>
  <si>
    <t>CPK</t>
  </si>
  <si>
    <t>NI</t>
  </si>
  <si>
    <t>NJR</t>
  </si>
  <si>
    <t>NWN</t>
  </si>
  <si>
    <t>OGS</t>
  </si>
  <si>
    <t>SWX</t>
  </si>
  <si>
    <t>SJI</t>
  </si>
  <si>
    <t>SR</t>
  </si>
  <si>
    <t>Water Utility Companies</t>
  </si>
  <si>
    <t>AWR</t>
  </si>
  <si>
    <t>AWK</t>
  </si>
  <si>
    <t>CWT</t>
  </si>
  <si>
    <t>WTRG</t>
  </si>
  <si>
    <t>MSEX</t>
  </si>
  <si>
    <t>SJW</t>
  </si>
  <si>
    <t>YORW</t>
  </si>
  <si>
    <t>Utility Summary Financial Statistics Sheet Instructions</t>
  </si>
  <si>
    <t>1. Enter tickers into column C</t>
  </si>
  <si>
    <t>2. Hit refresh on CapIQ formulas</t>
  </si>
  <si>
    <t>3. To change formulas, unhide rows 10 &amp; 11 and enter the new formula above the new column, code each formula for each ticker to reference the formula (ex. =(@CIQ(Ticker,Formula cell locked))</t>
  </si>
  <si>
    <t>BAABTAVMT0NBTAFI/////wFQUQEAABpDSVEuU1IuSVFfU1BfSVNTVUVSX1JBVElORwEAAACvWAQAAwAAAAJBLQD81bdszxDbCHOa42zPENsIG0NJUS5DUEsuSVFfU1BfSVNTVUVSX1JBVElORwEAAAD6+AMAAwAAAAAA/NW3bM8Q2wi6ueRszxDbCBtDSVEuQVRPLklRX1NQX0lTU1VFUl9SQVRJTkcBAAAADNsDAAMAAAACQS0A/NW3bM8Q2wjv7eRszxDbCBtDSVEuRVRSLklRX1NQX0lTU1VFUl9SQVRJTkcBAAAAxB0EAAMAAAAEQkJCKwD81bdszxDbCMmo5mzPENsIG0NJUS5MTlQuSVFfU1BfSVNTVUVSX1JBVElORwEAAAB1xgQAAwAAAAJBLQD81bdszxDbCMmo5mzPENsIG0NJUS5BTEUuSVFfU1BfSVNTVUVSX1JBVElORwEAAAD4aQQAAwAAAANCQkIA/NW3bM8Q2wjl6OZszxDbCBxDSVEuWU9SVy5JUV9TUF9JU1NVRVJfUkFUSU5HAQAAAOrPBAADAAAAAkEtAPzVt2zPENsI5ejmbM8Q2wgbQ0lRLlNXWC5JUV9TUF9JU1NVRVJfUkFUSU5HAQAAAGOkBAADAAAABEJCQi0A/NW3bM8Q2whXEudszxDbCBxDSVEuT1RUUi5JUV9TUF9JU1NVRVJfUkFUSU5HAQAAAH19BAADAAAAA0JCQgD81bdszxDbCM0452zPENsIG0NJUS5QT1IuSVFfU1BfSVNTVUVSX1JBVElORwEAAAA2igQAAwAAAARCQkIrAPzVt2zPENsIE7bnbM8Q2wgbQ0lRLlBOVy5JUV9TUF9JU1NVRVJfUkFUSU5HAQAAAP2HBAADAAAABEJCQisA/NW3bM8Q</t>
  </si>
  <si>
    <t>2wgTtudszxDbCBtDSVEuVVRMLklRX1NQX0lTU1VFUl9SQVRJTkcBAAAAaL8EAAMAAAAEQkJCKwD81bdszxDbCNbc6GzPENsIG0NJUS5BRVAuSVFfU1BfSVNTVUVSX1JBVElORwEAAAAuEQIAAwAAAAJBLQD81bdszxDbCOPy6GzPENsIHENJUS5NU0VYLklRX1NQX0lTU1VFUl9SQVRJTkcBAAAARmUEAAMAAAABQQD81bdszxDbCEEk6WzPENsIG0NJUS5OV04uSVFfU1BfSVNTVUVSX1JBVElORwEAAADPdAQAAwAAAAAA/NW3bM8Q2wjjT+lszxDbCBtDSVEuV0VDLklRX1NQX0lTU1VFUl9SQVRJTkcBAAAA7c4EAAMAAAACQS0A/NW3bM8Q2wgWeelszxDbCBpDSVEuRVMuSVFfU1BfSVNTVUVSX1JBVElORwEAAACtdgQAAwAAAAJBLQD81bdszxDbCNHr6WzPENsIG0NJUS5DTVMuSVFfU1BfSVNTVUVSX1JBVElORwEAAACS7gMAAwAAAARCQkIrAPzVt2zPENsILoDrbM8Q2wgbQ0lRLklEQS5JUV9TUF9JU1NVRVJfUkFUSU5HAQAAAIpHBAADAAAAA0JCQgD81bdszxDbCLlD7GzPENsIG0NJUS5EVUsuSVFfU1BfSVNTVUVSX1JBVElORwEAAABKFgQAAwAAAARCQkIrAPzVt2zPENsISCDtbM8Q2wgbQ0lRLk9HUy5JUV9TUF9JU1NVRVJfUkFUSU5HAQAAAOBZhg4DAAAAAkEtAPzVt2zPENsIsojtbM8Q2wgbQ0lRLkZUUy5JUV9TUF9JU1NVRVJfUkFUSU5HAQAAAFxcDQADAAAAAkEtAPzVt2zPENsIsojtbM8Q2wgbQ0lRLlBF</t>
  </si>
  <si>
    <t>Ry5JUV9TUF9JU1NVRVJfUkFUSU5HAQAAAPKNBAADAAAABEJCQisA/NW3bM8Q2wj0xu1szxDbCBtDSVEuTldFLklRX1NQX0lTU1VFUl9SQVRJTkcBAAAACdICAAMAAAADQkJCAPzVt2zPENsI9MbtbM8Q2wgbQ0lRLkFFRS5JUV9TUF9JU1NVRVJfUkFUSU5HAQAAABCyBQADAAAABEJCQisA/NW3bM8Q2wgAb+5szxDbCBpDSVEuU08uSVFfU1BfSVNTVUVSX1JBVElORwEAAAAv1wEAAwAAAARCQkIrAPzVt2zPENsIr63ubM8Q2wgbQ0lRLlNKVy5JUV9TUF9JU1NVRVJfUkFUSU5HAQAAAASZBAADAAAAAkEtAPzVt2zPENsI4RjwbM8Q2wgbQ0lRLlNKSS5JUV9TUF9JU1NVRVJfUkFUSU5HAQAAAFujBAADAAAAA0JCQgD81bdszxDbCLYs8GzPENsIG0NJUS5EVEUuSVFfU1BfSVNTVUVSX1JBVElORwEAAABmEQQAAwAAAARCQkIrAPzVt2zPENsIrmfwbM8Q2wgcQ0lRLldUUkcuSVFfU1BfSVNTVUVSX1JBVElORwEAAABUhQQAAwAAAAFBAPzVt2zPENsICy3xbM8Q2wgbQ0lRLlBDRy5JUV9TUF9JU1NVRVJfUkFUSU5HAQAAACUiAgADAAAAA0JCLQD81bdszxDbCNOY8WzPENsIDkNJUS5OV04uSVFfUEJWAQAAAM90BAACAAAAEDEuNTE1NTc2NjY3OTk3ODEBBwAAAAUAAAABMQEAAAALLTIwNzExNTQ1NzADAAAAATACAAAABjEwMDA2NwQAAAABMAcAAAAJMi8xNi8yMDIzCAAAAAkyLzE2LzIwMjP81bdszxDbCCgl5GzPENsI</t>
  </si>
  <si>
    <t>DkNJUS5YRUwuSVFfUEJWAQAAALYMCAACAAAAEDIuMjQ1NTgyODI3NDAxMTIBBwAAAAUAAAABMQEAAAALLTIwNjMwNzQ5MDUDAAAAATACAAAABjEwMDA2NwQAAAABMAcAAAAJMi8xNi8yMDIzCAAAAAkyLzE2LzIwMjP81bdszxDbCAA25mzPENsIDUNJUS5IRS5JUV9QQlYBAAAAXj0EAAIAAAAQMi4wOTQzMzQ1MzY1ODg3NQEHAAAABQAAAAIyOQIAAAAGMTAwMDY3AQAAAAstMjA2MTI2NjEyMAMAAAABMAQAAAABMAcAAAAJMi8xNi8yMDIzCAAAAAkyLzE2LzIwMjP81bdszxDbCBiF5mzPENsIDkNJUS5BRVAuSVFfUEJWAQAAAC4RAgACAAAAEDEuOTE5MzgxOTM3ODU0MTQBBwAAAAUAAAABMQEAAAALLTIwNzMyMDk1MzYDAAAAATACAAAABjEwMDA2NwQAAAABMAcAAAAJMi8xNi8yMDIzCAAAAAkyLzE2LzIwMjP81bdszxDbCMmo5mzPENsIDUNJUS5OSS5JUV9QQlYBAAAA/HQEAAIAAAAQMS45MzI2ODAwMzc2Mjk3NAEHAAAABQAAAAExAQAAAAstMjA3MTcxNTE5NAMAAAABMAIAAAAGMTAwMDY3BAAAAAEwBwAAAAkyLzE2LzIwMjMIAAAACTIvMTYvMjAyM/zVt2zPENsIzTjnbM8Q2wgOQ0lRLkNOUC5JUV9QQlYBAAAA2UMEAAIAAAAQMS45NzE0NTAxNDQ0MzUwMgEHAAAABQAAAAIyOQIAAAAGMTAwMDY3AQAAAAstMjA2MDYwMTY4NgMAAAABMAQAAAABMAcAAAAJMi8xNi8yMDIzCAAAAAkyLzE2LzIwMjP81bdszxDb</t>
  </si>
  <si>
    <t>CM0452zPENsIDkNJUS5XRUMuSVFfUEJWAQAAAO3OBAACAAAAEDIuNTM5OTY3NjE0NTExODIBBwAAAAUAAAABMQEAAAALLTIwNjI1MTQ5NTEDAAAAATACAAAABjEwMDA2NwQAAAABMAcAAAAJMi8xNi8yMDIzCAAAAAkyLzE2LzIwMjP81bdszxDbCBO252zPENsIDkNJUS5ORUUuSVFfUEJWAQAAAPogBAACAAAAEDMuODQ1Mzc0MDAwODUxNzgBBwAAAAUAAAABMQEAAAALLTIwNjMxODE1MDgDAAAAATACAAAABjEwMDA2NwQAAAABMAcAAAAJMi8xNi8yMDIzCAAAAAkyLzE2LzIwMjP81bdszxDbCOPy6GzPENsIDUNJUS5FRC5JUV9QQlYBAAAAfwQEAAIAAAAQMS41NzIwNDg1NTgxNTQ4MwEHAAAABQAAAAIyOQIAAAAGMTAwMDY3AQAAAAstMjA2MDY2Njg2NgMAAAABMAQAAAABMAcAAAAJMi8xNi8yMDIzCAAAAAkyLzE2LzIwMjP81bdszxDbCOPy6GzPENsIDkNJUS5BVE8uSVFfUEJWAQAAAAzbAwACAAAAEDEuNjgzNzM2MTM3ODY2MTYBBwAAAAUAAAABMQEAAAALLTIwNjIxMzAxMzQDAAAAATACAAAABjEwMDA2NwQAAAABMAcAAAAJMi8xNi8yMDIzCAAAAAkyLzE2LzIwMjP81bdszxDbCONP6WzPENsIDkNJUS5PR0UuSVFfUEJWAQAAAMF6BAACAAAAEDEuNzE0MDc3OTE3NjAwMDEBBwAAAAUAAAABMQEAAAALLTIwNzIxODgyNTgDAAAAATACAAAABjEwMDA2NwQAAAABMAcAAAAJMi8xNi8yMDIzCAAAAAkyLzE2LzIw</t>
  </si>
  <si>
    <t>MjP81bdszxDbCOIN62zPENsIDkNJUS5QQ0cuSVFfUEJWAQAAACUiAgACAAAAEDEuMzkwMTU2MzY5Nzk0ODMBBwAAAAUAAAABMQEAAAALLTIwNzM1MzAwNTIDAAAAATACAAAABjEwMDA2NwQAAAABMAcAAAAJMi8xNi8yMDIzCAAAAAkyLzE2LzIwMjP81bdszxDbCC6A62zPENsIDkNJUS5QT1IuSVFfUEJWAQAAADaKBAACAAAAEDEuNTQ3Mjc4MjY2NTI2NTgBBwAAAAUAAAABMQEAAAALLTIwNjA4MDIwMDQDAAAAATACAAAABjEwMDA2NwQAAAABMAcAAAAJMi8xNi8yMDIzCAAAAAkyLzE2LzIwMjP81bdszxDbCEgg7WzPENsID0NJUS5FVlJHLklRX1BCVgEAAACQUQQAAgAAAA8xLjQ1NzM1ODI3MjYyNDYBBwAAAAUAAAABMQEAAAALLTIwNzIwODUyMzIDAAAAATACAAAABjEwMDA2NwQAAAABMAcAAAAJMi8xNi8yMDIzCAAAAAkyLzE2LzIwMjP81bdszxDbCEgg7WzPENsIDUNJUS5TUi5JUV9QQlYBAAAAr1gEAAIAAAAQMS40Mzg5MzAzNDE1NDQ0NwEHAAAABQAAAAExAQAAAAstMjA2MjU2MzgwMwMAAAABMAIAAAAGMTAwMDY3BAAAAAEwBwAAAAkyLzE2LzIwMjMIAAAACTIvMTYvMjAyM/zVt2zPENsIsojtbM8Q2wgOQ0lRLkVYQy5JUV9QQlYBAAAA9YQEAAIAAAAQMS43MDY4ODA4NzEwNDM1MgEHAAAABQAAAAExAQAAAAstMjA2MDk3MjQzOAMAAAABMAIAAAAGMTAwMDY3BAAAAAEwBwAAAAkyLzE2LzIwMjMIAAAA</t>
  </si>
  <si>
    <t>CTIvMTYvMjAyM/zVt2zPENsIsojtbM8Q2wgOQ0lRLkFWQS5JUV9QQlYBAAAANooBAAIAAAAQMS4zMTgxMzI4NzAyMzYxNAEHAAAABQAAAAExAQAAAAstMjA3MjYxNDc4OQMAAAABMAIAAAAGMTAwMDY3BAAAAAEwBwAAAAkyLzE2LzIwMjMIAAAACTIvMTYvMjAyM/zVt2zPENsI9MbtbM8Q2wgNQ0lRLkZFLklRX1BCVgEAAACLegQAAgAAABAyLjI4MzIzMzY0MTg4NTk3AQcAAAAFAAAAATEBAAAACy0yMDYxMzk5NDU1AwAAAAEwAgAAAAYxMDAwNjcEAAAAATAHAAAACTIvMTYvMjAyMwgAAAAJMi8xNi8yMDIz/NW3bM8Q2whr3O1szxDbCA9DSVEuTUdFRS5JUV9QQlYBAAAAG1wEAAIAAAAQMi4zNDYyODk5MjU2OTE2MwEHAAAABQAAAAExAQAAAAstMjA3MjIyNDQxMAMAAAABMAIAAAAGMTAwMDY3BAAAAAEwBwAAAAkyLzE2LzIwMjMIAAAACTIvMTYvMjAyM/zVt2zPENsIFAfubM8Q2wgOQ0lRLkRVSy5JUV9QQlYBAAAAShYEAAIAAAAPMS41OTQwMzczODg3MzE2AQcAAAAFAAAAAjI5AgAAAAYxMDAwNjcBAAAACy0yMDYxOTE5OTI3AwAAAAEwBAAAAAEwBwAAAAkyLzE2LzIwMjMIAAAACTIvMTYvMjAyM/zVt2zPENsIsKLvbM8Q2wgOQ0lRLkFXSy5JUV9QQlYBAAAABdQDAAMAAAACTk0BBwAAAAUAAAACMjkCAAAABjEwMDA2NwEAAAALLTIwNjA4ODc5NjUDAAAAATAEAAAAATAHAAAACTIvMTYvMjAyMwgAAAAJMi8x</t>
  </si>
  <si>
    <t>Ni8yMDIz/NW3bM8Q2wi2LPBszxDbCA5DSVEuRVRSLklRX1BCVgEAAADEHQQAAgAAABAxLjgyMTI5NDgyNzQxMTY3AQcAAAAFAAAAATEBAAAACy0yMDcyMDQ2OTU2AwAAAAEwAgAAAAYxMDAwNjcEAAAAATAHAAAACTIvMTYvMjAyMwgAAAAJMi8xNi8yMDIz/NW3bM8Q2wgLLfFszxDbCA5DSVEuQUdSLklRX1BCVgEAAAACcwQAAgAAABEwLjgwOTc3MTA4NTkyNTYwMwEHAAAABQAAAAExAQAAAAstMjA3MzUzNTg4NwMAAAABMAIAAAAGMTAwMDY3BAAAAAEwBwAAAAkyLzE2LzIwMjMIAAAACTIvMTYvMjAyM/zVt2zPENsI05jxbM8Q2wgPQ0lRLk9UVFIuSVFfUEJWAQAAAH19BAACAAAAEDIuMTQ1OTkxODc4ODE0MzUBBwAAAAUAAAABMQEAAAALLTIwNjA3MTI4NTIDAAAAATACAAAABjEwMDA2NwQAAAABMAcAAAAJMi8xNi8yMDIzCAAAAAkyLzE2LzIwMjP81bdszxDbCNOY8WzPENsIF0NJUS5DV1QuSVFfQ09NUEFOWV9OQU1FAQAAACDuAwADAAAAHkNhbGlmb3JuaWEgV2F0ZXIgU2VydmljZSBHcm91cAD81bdszxDbCDlz42zPENsIF0NJUS5OV04uSVFfQ09NUEFOWV9OQU1FAQAAAM90BAADAAAAIU5vcnRod2VzdCBOYXR1cmFsIEhvbGRpbmcgQ29tcGFueQD81bdszxDbCCgl5GzPENsIF0NJUS5OSlIuSVFfQ09NUEFOWV9OQU1FAQAAAAdyBAADAAAAIE5ldyBKZXJzZXkgUmVzb3VyY2VzIENvcnBvcmF0aW9uAPzV</t>
  </si>
  <si>
    <t>t2zPENsIKCXkbM8Q2wgXQ0lRLlBQTC5JUV9DT01QQU5ZX05BTUUBAAAApNQCAAMAAAAPUFBMIENvcnBvcmF0aW9uAPzVt2zPENsI7+3kbM8Q2wgXQ0lRLkJLSC5JUV9DT01QQU5ZX05BTUUBAAAAnucDAAMAAAAXQmxhY2sgSGlsbHMgQ29ycG9yYXRpb24A/NW3bM8Q2wgANuZszxDbCBdDSVEuTkVFLklRX0NPTVBBTllfTkFNRQEAAAD6IAQAAwAAABROZXh0RXJhIEVuZXJneSwgSW5jLgD81bdszxDbCGJd5mzPENsIGENJUS5NR0VFLklRX0NPTVBBTllfTkFNRQEAAAAbXAQAAwAAABBNR0UgRW5lcmd5LCBJbmMuAPzVt2zPENsIGIXmbM8Q2wgXQ0lRLkFXSy5JUV9DT01QQU5ZX05BTUUBAAAABdQDAAMAAAAiQW1lcmljYW4gV2F0ZXIgV29ya3MgQ29tcGFueSwgSW5jLgD81bdszxDbCOXo5mzPENsIF0NJUS5DUEsuSVFfQ09NUEFOWV9OQU1FAQAAAPr4AwADAAAAIENoZXNhcGVha2UgVXRpbGl0aWVzIENvcnBvcmF0aW9uAPzVt2zPENsIzTjnbM8Q2wgXQ0lRLkVJWC5JUV9DT01QQU5ZX05BTUUBAAAAQ5sEAAMAAAAURWRpc29uIEludGVybmF0aW9uYWwA/NW3bM8Q2wioL+hszxDbCBZDSVEuU1IuSVFfQ09NUEFOWV9OQU1FAQAAAK9YBAADAAAAClNwaXJlIEluYy4A/NW3bM8Q2wjjT+lszxDbCBdDSVEuQUdSLklRX0NPTVBBTllfTkFNRQEAAAACcwQAAwAAAA5BdmFuZ3JpZCwgSW5jLgD81bdszxDbCONP6WzP</t>
  </si>
  <si>
    <t>ENsIF0NJUS5MTlQuSVFfQ09NUEFOWV9OQU1FAQAAAHXGBAADAAAAGkFsbGlhbnQgRW5lcmd5IENvcnBvcmF0aW9uAPzVt2zPENsI52LqbM8Q2wgXQ0lRLkVYQy5JUV9DT01QQU5ZX05BTUUBAAAA9YQEAAMAAAASRXhlbG9uIENvcnBvcmF0aW9uAPzVt2zPENsIjYnqbM8Q2wgWQ0lRLlNPLklRX0NPTVBBTllfTkFNRQEAAAAv1wEAAwAAABRUaGUgU291dGhlcm4gQ29tcGFueQD81bdszxDbCOIN62zPENsIF0NJUS5TUkUuSVFfQ09NUEFOWV9OQU1FAQAAAC7XAQADAAAABlNlbXByYQD81bdszxDbCGvc7WzPENsIF0NJUS5PR0UuSVFfQ09NUEFOWV9OQU1FAQAAAMF6BAADAAAAEE9HRSBFbmVyZ3kgQ29ycC4A/NW3bM8Q2wgUB+5szxDbCBdDSVEuRFVLLklRX0NPTVBBTllfTkFNRQEAAABKFgQAAwAAABdEdWtlIEVuZXJneSBDb3Jwb3JhdGlvbgD81bdszxDbCABY7mzPENsIGENJUS5ZT1JXLklRX0NPTVBBTllfTkFNRQEAAADqzwQAAwAAABZUaGUgWW9yayBXYXRlciBDb21wYW55APzVt2zPENsIAG/ubM8Q2wgXQ0lRLkFFRS5JUV9DT01QQU5ZX05BTUUBAAAAELIFAAMAAAASQW1lcmVuIENvcnBvcmF0aW9uAPzVt2zPENsIVmLvbM8Q2wgXQ0lRLlBPUi5JUV9DT01QQU5ZX05BTUUBAAAANooEAAMAAAAhUG9ydGxhbmQgR2VuZXJhbCBFbGVjdHJpYyBDb21wYW55ANf8t2zPENsIsKLvbM8Q2wgXQ0lRLkFXUi5J</t>
  </si>
  <si>
    <t>UV9DT01QQU5ZX05BTUUBAAAA4aQEAAMAAAAdQW1lcmljYW4gU3RhdGVzIFdhdGVyIENvbXBhbnkA1/y3bM8Q2wi2LPBszxDbCBZDSVEuTkkuSVFfQ09NUEFOWV9OQU1FAQAAAPx0BAADAAAADU5pU291cmNlIEluYy4A1/y3bM8Q2wiuZ/BszxDbCBdDSVEuQVZBLklRX0NPTVBBTllfTkFNRQEAAAA2igEAAwAAABJBdmlzdGEgQ29ycG9yYXRpb24A1/y3bM8Q2wiXj/BszxDbCBdDSVEuWEVMLklRX0NPTVBBTllfTkFNRQEAAAC2DAgAAwAAABBYY2VsIEVuZXJneSBJbmMuANf8t2zPENsInt7wbM8Q2wgXQ0lRLldFQy5JUV9DT01QQU5ZX05BTUUBAAAA7c4EAAMAAAAWV0VDIEVuZXJneSBHcm91cCwgSW5jLgDX/LdszxDbCJ7e8GzPENsIFkNJUS5IRS5JUV9DT01QQU5ZX05BTUUBAAAAXj0EAAMAAAAiSGF3YWlpYW4gRWxlY3RyaWMgSW5kdXN0cmllcywgSW5jLgDX/LdszxDbCAst8WzPENsIF0NJUS5TSkkuSVFfQ09NUEFOWV9OQU1FAQAAAFujBAADAAAAHVNvdXRoIEplcnNleSBJbmR1c3RyaWVzLCBJbmMuANf8t2zPENsIK4LxbM8Q2wgXQ0lRLkFUTy5JUV9DT01QQU5ZX05BTUUBAAAADNsDAAMAAAAYQXRtb3MgRW5lcmd5IENvcnBvcmF0aW9uANf8t2zPENsI05jxbM8Q2wgXQ0lRLkNOUC5JUV9DT01QQU5ZX05BTUUBAAAA2UMEAAMAAAAYQ2VudGVyUG9pbnQgRW5lcmd5LCBJbmMuANf8t2zPENsI05jxbM8Q</t>
  </si>
  <si>
    <t>2wgWQ0lRLkVELklRX0NPTVBBTllfTkFNRQEAAAB/BAQAAwAAABlDb25zb2xpZGF0ZWQgRWRpc29uLCBJbmMuANf8t2zPENsIcQHybM8Q2wgTQ0lRLkZFLklRX01BUktFVENBUAEAAACLegQAAgAAAAwyMzIxNS45ODcxMTUBBgAAAAUAAAABMQEAAAALLTIwNjEzOTk0NTkDAAAAAzE2MAIAAAAGMTAwMDU0BAAAAAEwBwAAAAkyLzE2LzIwMjPX/LdszxDbCO/t5GzPENsIE0NJUS5TUi5JUV9NQVJLRVRDQVABAAAAr1gEAAIAAAALMzc3My4zMzg1MjkBBgAAAAUAAAABMQEAAAALLTIwNjI1NzIxNTgDAAAAAzE2MAIAAAAGMTAwMDU0BAAAAAEwBwAAAAkyLzE2LzIwMjPX/LdszxDbCC+D5WzPENsIFENJUS5BR1IuSVFfTUFSS0VUQ0FQAQAAAAJzBAACAAAADDE1NjY5Ljg4MDA4MgEGAAAABQAAAAExAQAAAAstMjA3MzUzOTI5MAMAAAADMTYwAgAAAAYxMDAwNTQEAAAAATAHAAAACTIvMTYvMjAyM9f8t2zPENsI2qvlbM8Q2wgUQ0lRLlBDRy5JUV9NQVJLRVRDQVABAAAAJSICAAIAAAAMMzA5MDguNzM2MzIyAQYAAAAFAAAAATEBAAAACy0yMDczNTMwOTUwAwAAAAMxNjACAAAABjEwMDA1NAQAAAABMAcAAAAJMi8xNi8yMDIz1/y3bM8Q2wgANuZszxDbCBRDSVEuUEVHLklRX01BUktFVENBUAEAAADyjQQAAgAAAAwzMDgyMC4xMjU2ODcBBgAAAAUAAAABMQEAAAALLTIwNzI1NDQ3ODEDAAAAAzE2MAIAAAAGMTAwMDU0</t>
  </si>
  <si>
    <t>BAAAAAEwBwAAAAkyLzE2LzIwMjPX/LdszxDbCAA25mzPENsIFENJUS5OV0UuSVFfTUFSS0VUQ0FQAQAAAAnSAgACAAAACzMyODguNzY2MDUyAQYAAAAFAAAAATEBAAAACy0yMDczNzkyNTMwAwAAAAMxNjACAAAABjEwMDA1NAQAAAABMAcAAAAJMi8xNi8yMDIz1/y3bM8Q2whiXeZszxDbCBRDSVEuRVRSLklRX01BUktFVENBUAEAAADEHQQAAgAAAAwyMjAzMS4xNzU4NjgBBgAAAAUAAAABMQEAAAALLTIwNzIwNDk5MTkDAAAAAzE2MAIAAAAGMTAwMDU0BAAAAAEwBwAAAAkyLzE2LzIwMjPX/LdszxDbCKgv6GzPENsIFENJUS5MTlQuSVFfTUFSS0VUQ0FQAQAAAHXGBAACAAAADDEzMzM5LjMwMDA0NgEGAAAABQAAAAExAQAAAAstMjA3MTIyNjIyMQMAAAADMTYwAgAAAAYxMDAwNTQEAAAAATAHAAAACTIvMTYvMjAyM9f8t2zPENsIiXzobM8Q2wgUQ0lRLkFMRS5JUV9NQVJLRVRDQVABAAAA+GkEAAIAAAALMzQzMi4zMDkxOTcBBgAAAAUAAAACMjkCAAAABjEwMDA1NAEAAAALLTIwNjA3NzgxODADAAAAAzE2MAQAAAABMAcAAAAJMi8xNi8yMDIz1/y3bM8Q2wiJfOhszxDbCBRDSVEuU1dYLklRX01BUktFVENBUAEAAABjpAQAAgAAAAs0MzE2LjQ4NTAyNAEGAAAABQAAAAExAQAAAAstMjA3MTI4MDI0NgMAAAADMTYwAgAAAAYxMDAwNTQEAAAAATAHAAAACTIvMTYvMjAyM9f8t2zPENsIiXzobM8Q2wgVQ0lRLk9U</t>
  </si>
  <si>
    <t>VFIuSVFfTUFSS0VUQ0FQAQAAAH19BAACAAAACzI2MTIuMzkzMTI4AQYAAAAFAAAAATEBAAAACy0yMDYwNzEyODU4AwAAAAMxNjACAAAABjEwMDA1NAQAAAABMAcAAAAJMi8xNi8yMDIz1/y3bM8Q2wjW3OhszxDbCBRDSVEuUE5XLklRX01BUktFVENBUAEAAAD9hwQAAgAAAAs4NDA0LjA1NDI3OQEGAAAABQAAAAExAQAAAAstMjA3MjI1OTkxOAMAAAADMTYwAgAAAAYxMDAwNTQEAAAAATAHAAAACTIvMTYvMjAyM9f8t2zPENsI4/LobM8Q2wgUQ0lRLlVUTC5JUV9NQVJLRVRDQVABAAAAaL8EAAIAAAAKODcxLjAyODI1NAEGAAAABQAAAAExAQAAAAstMjA2MTI1OTMwOQMAAAADMTYwAgAAAAYxMDAwNTQEAAAAATAHAAAACTIvMTYvMjAyM9f8t2zPENsI40/pbM8Q2wgUQ0lRLkFFUC5JUV9NQVJLRVRDQVABAAAALhECAAIAAAAMNDY2MDcuNDM1NTk1AQYAAAAFAAAAATEBAAAACy0yMDczMjEyOTEzAwAAAAMxNjACAAAABjEwMDA1NAQAAAABMAcAAAAJMi8xNi8yMDIz1/y3bM8Q2wjR6+lszxDbCBRDSVEuQVRPLklRX01BUktFVENBUAEAAAAM2wMAAgAAAAwxNjU2Mi40NzE5MzkBBgAAAAUAAAABMQEAAAALLTIwNjIxMzAxOTADAAAAAzE2MAIAAAAGMTAwMDU0BAAAAAEwBwAAAAkyLzE2LzIwMjPX/LdszxDbCI2J6mzPENsIFENJUS5QTk0uSVFfTUFSS0VUQ0FQAQAAAMmNBAACAAAACzQyMTkuNjQyNDA2AQYAAAAF</t>
  </si>
  <si>
    <t>AAAAATEBAAAACy0yMDcxODM3MTQ5AwAAAAMxNjACAAAABjEwMDA1NAQAAAABMAcAAAAJMi8xNi8yMDIz1/y3bM8Q2wiNiepszxDbCBRDSVEuQ01TLklRX01BUktFVENBUAEAAACS7gMAAgAAAAwxNzc1OC4zNzc5NjkBBgAAAAUAAAABMQEAAAALLTIwNjE3NDUyOTUDAAAAAzE2MAIAAAAGMTAwMDU0BAAAAAEwBwAAAAkyLzE2LzIwMjPX/LdszxDbCFNx7GzPENsIFENJUS5TSlcuSVFfTUFSS0VUQ0FQAQAAAASZBAACAAAACzIzMDkuNzI1NTY5AQYAAAAFAAAAATEBAAAACy0yMDcyOTA2NDkwAwAAAAMxNjACAAAABjEwMDA1NAQAAAABMAcAAAAJMi8xNi8yMDIz1/y3bM8Q2wh+mOxszxDbCBRDSVEuRFRFLklRX01BUktFVENBUAEAAABmEQQAAgAAAAwyMTk3MC4zNDE3NzkBBgAAAAUAAAABMQEAAAALLTIwNzM1MjA2OTkDAAAAAzE2MAIAAAAGMTAwMDU0BAAAAAEwBwAAAAkyLzE2LzIwMjPX/LdszxDbCK0L7WzPENsIEkNJUS5ELklRX01BUktFVENBUAEAAABhEwQAAgAAAAw0ODQxMy4yODk0MTEBBgAAAAUAAAABMQEAAAALLTIwNjIwNTg2NDYDAAAAAzE2MAIAAAAGMTAwMDU0BAAAAAEwBwAAAAkyLzE2LzIwMjPX/LdszxDbCPTG7WzPENsIE0NJUS5IRS5JUV9NQVJLRVRDQVABAAAAXj0EAAIAAAALNDUyOS44ODY3NjYBBgAAAAUAAAACMjkCAAAABjEwMDA1NAEAAAALLTIwNjEyNjg3NDcDAAAAAzE2MAQAAAAB</t>
  </si>
  <si>
    <t>MAcAAAAJMi8xNi8yMDIz1/y3bM8Q2wg6w+5szxDbCBRDSVEuQ05QLklRX01BUktFVENBUAEAAADZQwQAAgAAAAwxODI4OC4wMTAwODEBBgAAAAUAAAABMQEAAAALLTIwNzI2MDE3ODIDAAAAAzE2MAIAAAAGMTAwMDU0BAAAAAEwBwAAAAkyLzE2LzIwMjPX/LdszxDbCFZi72zPENsIFENJUS5XRUMuSVFfTUFSS0VUQ0FQAQAAAO3OBAACAAAADDI4ODk2Ljk1NzM4NQEGAAAABQAAAAExAQAAAAstMjA2MjUxNTI5NAMAAAADMTYwAgAAAAYxMDAwNTQEAAAAATAHAAAACTIvMTYvMjAyM9f8t2zPENsIsKLvbM8Q2wgVQ0lRLk1HRUUuSVFfTUFSS0VUQ0FQAQAAABtcBAACAAAACzI1MjIuNzU2NjkxAQYAAAAFAAAAATEBAAAACy0yMDcyMjI0NTUxAwAAAAMxNjACAAAABjEwMDA1NAQAAAABMAcAAAAJMi8xNi8yMDIz1/y3bM8Q2wiXj/BszxDbCBNDSVEuRUQuSVFfTUFSS0VUQ0FQAQAAAH8EBAACAAAADDMyNTI2LjcyODY0OAEGAAAABQAAAAIyOQIAAAAGMTAwMDU0AQAAAAstMjA2MDY2Njg3MAMAAAADMTYwBAAAAAEwBwAAAAkyLzE2LzIwMjPX/LdszxDbCJeP8GzPENsIFENJUS5CS0guSVFfTUFSS0VUQ0FQAQAAAJ7nAwACAAAACzQyMzkuMjE2MDQ0AQYAAAAFAAAAATEBAAAACy0yMDYwODYzNzM2AwAAAAMxNjACAAAABjEwMDA1NAQAAAABMAcAAAAJMi8xNi8yMDIz1/y3bM8Q2wie3vBszxDbCBRDSVEuRFVLLklR</t>
  </si>
  <si>
    <t>X01BUktFVENBUAEAAABKFgQAAgAAAAc3NTY4My4zAQYAAAAFAAAAATEBAAAACy0yMDYxOTA3MTE5AwAAAAMxNjACAAAABjEwMDA1NAQAAAABMAcAAAAJMi8xNi8yMDIz1/y3bM8Q2whxAfJszxDbCB9DSVEuTVNFWC5JUV9UT1RBTF9DT01NT05fRVFVSVRZAQAAAEZlBAACAAAABzM5OC4wNzUBCAAAAAUAAAABMQEAAAALLTIwNzMwNTA0ODYDAAAAAzE2MAIAAAAEMTAwNgQAAAABMAcAAAAJMi8xNy8yMDIzCAAAAAk5LzMwLzIwMjIJAAAAATCGSrhszxDbCDlz42zPENsIFkNJUS5NU0VYLklRX1RPVEFMX0RFQlQBAAAARmUEAAIAAAAHMzUzLjg3NgEIAAAABQAAAAExAQAAAAstMjA3MzA1MDQ4NgMAAAADMTYwAgAAAAQ0MTczBAAAAAEwBwAAAAkyLzE3LzIwMjMIAAAACTkvMzAvMjAyMgkAAAABMIZKuGzPENsIOXPjbM8Q2wgPQ0lRLkFXSy5JUV9OUFBFAQAAAAXUAwACAAAABTIzMzA1AQgAAAAFAAAAAjI5AgAAAAQxMDA0AQAAAAstMjA2MDg4Nzk2NQMAAAADMTYwBAAAAAEwBwAAAAkyLzE3LzIwMjMIAAAACjEyLzMxLzIwMjIJAAAAATCGSrhszxDbCDlz42zPENsIG0NJUS5TSkkuSVFfTkVUX0lOVEVSRVNUX0VYUAEAAABbowQAAgAAAAgtMTM0LjYzNgEIAAAABQAAAAExAQAAAAstMjA3MjA3ODk5NQMAAAADMTYwAgAAAAMzNjgEAAAAATAHAAAACTIvMTcvMjAyMwgAAAAJOS8zMC8yMDIyCQAAAAEwhkq4bM8Q</t>
  </si>
  <si>
    <t>2whzmuNszxDbCB5DSVEuU1dYLklRX1RPVEFMX0NPTU1PTl9FUVVJVFkBAAAAY6QEAAIAAAAIMzQxMi45MTUBCAAAAAUAAAABMQEAAAALLTIwNzEyNzg4NjYDAAAAAzE2MAIAAAAEMTAwNgQAAAABMAcAAAAJMi8xNy8yMDIzCAAAAAk5LzMwLzIwMjIJAAAAATCGSrhszxDbCCgl5GzPENsIFUNJUS5TV1guSVFfVE9UQUxfREVCVAEAAABjpAQAAgAAAAg2Mjg4LjA3NgEIAAAABQAAAAExAQAAAAstMjA3MTI3ODg2NgMAAAADMTYwAgAAAAQ0MTczBAAAAAEwBwAAAAkyLzE3LzIwMjMIAAAACTkvMzAvMjAyMgkAAAABMIZKuGzPENsIbvXjbM8Q2wgeQ0lRLk9HUy5JUV9UT1RBTF9DT01NT05fRVFVSVRZAQAAAOBZhg4CAAAACDI0NDYuMjc0AQgAAAAFAAAAATEBAAAACy0yMDcyNDAxMDcxAwAAAAMxNjACAAAABDEwMDYEAAAAATAHAAAACTIvMTcvMjAyMwgAAAAJOS8zMC8yMDIyCQAAAAEwhkq4bM8Q2wgoJeRszxDbCBVDSVEuT0dTLklRX1RPVEFMX0RFQlQBAAAA4FmGDgIAAAAIMzEwMi40NjUBCAAAAAUAAAABMQEAAAALLTIwNzI0MDEwNzEDAAAAAzE2MAIAAAAENDE3MwQAAAABMAcAAAAJMi8xNy8yMDIzCAAAAAk5LzMwLzIwMjIJAAAAATCGSrhszxDbCCgl5GzPENsIDkNJUS5OSS5JUV9OUFBFAQAAAPx0BAACAAAABTE4OTkxAQgAAAAFAAAAATEBAAAACy0yMDcxNzE1MTk0AwAAAAMxNjACAAAABDEwMDQEAAAA</t>
  </si>
  <si>
    <t>ATAHAAAACTIvMTcvMjAyMwgAAAAJOS8zMC8yMDIyCQAAAAEwhkq4bM8Q2wgoJeRszxDbCBhDSVEuVVRMLklRX1JFVFVSTl9FUVVJVFkBAAAAaL8EAAIAAAAGOS4wMzgzAQgAAAAFAAAAATEBAAAACy0yMDYxMjU5MzA3AwAAAAMxNjACAAAABDQxMjgEAAAAATAHAAAACTIvMTcvMjAyMwgAAAAKMTIvMzEvMjAyMgkAAAABMIZKuGzPENsI7+3kbM8Q2wgbQ0lRLkFHUi5JUV9ORVRfSU5URVJFU1RfRVhQAQAAAAJzBAACAAAABC0zMDYBCAAAAAUAAAABMQEAAAALLTIwNzM1MzU4ODcDAAAAAzE2MAIAAAADMzY4BAAAAAEwBwAAAAkyLzE3LzIwMjMIAAAACTkvMzAvMjAyMgkAAAABMIZKuGzPENsI7+3kbM8Q2wgeQ0lRLkZUUy5JUV9UT1RBTF9DT01NT05fRVFVSVRZAQAAAFxcDQACAAAABTE5NDA3AQgAAAAFAAAAATEBAAAACy0yMDYxNzQ0Njg1AwAAAAIyNwIAAAAEMTAwNgQAAAABMAcAAAAJMi8xNy8yMDIzCAAAAAoxMi8zMS8yMDIyCQAAAAEwhkq4bM8Q2wjv7eRszxDbCBVDSVEuRlRTLklRX1RPVEFMX0RFQlQBAAAAXFwNAAIAAAAFMjkwNDYBCAAAAAUAAAABMQEAAAALLTIwNjE3NDQ2ODUDAAAAAjI3AgAAAAQ0MTczBAAAAAEwBwAAAAkyLzE3LzIwMjMIAAAACjEyLzMxLzIwMjIJAAAAATCGSrhszxDbCO/t5GzPENsIEENJUS5ZT1JXLklRX0VCSVQBAAAA6s8EAAIAAAAGMjIuOTI1AQgAAAAFAAAAATEBAAAA</t>
  </si>
  <si>
    <t>Cy0yMDcyMjA0MjcyAwAAAAMxNjACAAAAAzQwMAQAAAABMAcAAAAJMi8xNy8yMDIzCAAAAAk5LzMwLzIwMjIJAAAAATCGSrhszxDbCO/t5GzPENsIGENJUS5DV1QuSVFfUkVUVVJOX0VRVUlUWQEAAAAg7gMAAgAAAAY2LjYwNTEBCAAAAAUAAAABMQEAAAALLTIwNzMyMzE0MjYDAAAAAzE2MAIAAAAENDEyOAQAAAABMAcAAAAJMi8xNy8yMDIzCAAAAAk5LzMwLzIwMjIJAAAAATCGSrhszxDbCC+D5WzPENsIDkNJUS5BV0suSVFfUkVWAQAAAAXUAwACAAAABDM3OTIBCAAAAAUAAAACMjkCAAAAAzExMgEAAAALLTIwNjA4ODc5NjUDAAAAAzE2MAQAAAABMAcAAAAJMi8xNy8yMDIzCAAAAAoxMi8zMS8yMDIyCQAAAAEwhkq4bM8Q2wgvg+VszxDbCA9DSVEuU1dYLklRX0VCSVQBAAAAY6QEAAIAAAAHMzkyLjI1MQEIAAAABQAAAAExAQAAAAstMjA3MTI3ODg2NgMAAAADMTYwAgAAAAM0MDAEAAAAATAHAAAACTIvMTcvMjAyMwgAAAAJOS8zMC8yMDIyCQAAAAEwhkq4bM8Q2wgvg+VszxDbCBhDSVEuTldOLklRX1JFVFVSTl9FUVVJVFkBAAAAz3QEAAIAAAAGNy44NDEyAQgAAAAFAAAAATEBAAAACy0yMDcxMTU0NTcwAwAAAAMxNjACAAAABDQxMjgEAAAAATAHAAAACTIvMTcvMjAyMwgAAAAJOS8zMC8yMDIyCQAAAAEwhkq4bM8Q2wgvg+VszxDbCBdDSVEuTkkuSVFfUEVSSU9EREFURV9CUwEAAAD8dAQABQAAAAk5LzMw</t>
  </si>
  <si>
    <t>LzIwMjIAhkq4bM8Q2wjaq+VszxDbCA5DSVEuQ1BLLklRX1JFVgEAAAD6+AMAAgAAAAc2NzQuNTg4AQgAAAAFAAAAATEBAAAACy0yMDcyMzMwMzU3AwAAAAMxNjACAAAAAzExMgQAAAABMAcAAAAJMi8xNy8yMDIzCAAAAAk5LzMwLzIwMjIJAAAAATCGSrhszxDbCNqr5WzPENsIHkNJUS5VVEwuSVFfVE9UQUxfQ09NTU9OX0VRVUlUWQEAAABovwQAAgAAAAU0NjcuNAEIAAAABQAAAAExAQAAAAstMjA2MTI1OTMwNwMAAAADMTYwAgAAAAQxMDA2BAAAAAEwBwAAAAkyLzE3LzIwMjMIAAAACjEyLzMxLzIwMjIJAAAAATCGSrhszxDbCNqr5WzPENsIFUNJUS5VVEwuSVFfVE9UQUxfREVCVAEAAABovwQAAgAAAAU2MTYuMwEIAAAABQAAAAExAQAAAAstMjA2MTI1OTMwNwMAAAADMTYwAgAAAAQ0MTczBAAAAAEwBwAAAAkyLzE3LzIwMjMIAAAACjEyLzMxLzIwMjIJAAAAATCGSrhszxDbCNqr5WzPENsIGENJUS5DTlAuSVFfUEVSSU9EREFURV9CUwEAAADZQwQABQAAAAoxMi8zMS8yMDIyAIZKuGzPENsIAw7mbM8Q2wgYQ0lRLlBOTS5JUV9QRVJJT0REQVRFX0JTAQAAAMmNBAAFAAAACTkvMzAvMjAyMgCGSrhszxDbCAMO5mzPENsIHkNJUS5FWEMuSVFfVE9UQUxfQ09NTU9OX0VRVUlUWQEAAAD1hAQAAgAAAAUyNDc0NAEIAAAABQAAAAExAQAAAAstMjA2MDk3MjQzOAMAAAADMTYwAgAAAAQxMDA2BAAAAAEwBwAAAAky</t>
  </si>
  <si>
    <t>LzE3LzIwMjMIAAAACjEyLzMxLzIwMjIJAAAAATCGSrhszxDbCAMO5mzPENsIFUNJUS5FWEMuSVFfVE9UQUxfREVCVAEAAAD1hAQAAgAAAAU0MDM1NgEIAAAABQAAAAExAQAAAAstMjA2MDk3MjQzOAMAAAADMTYwAgAAAAQ0MTczBAAAAAEwBwAAAAkyLzE3LzIwMjMIAAAACjEyLzMxLzIwMjIJAAAAATCGSrhszxDbCAMO5mzPENsIEENJUS5PVFRSLklRX0VCSVQBAAAAfX0EAAIAAAAHMzkxLjUxNAEIAAAABQAAAAExAQAAAAstMjA2MDcxMjg1MgMAAAADMTYwAgAAAAM0MDAEAAAAATAHAAAACTIvMTcvMjAyMwgAAAAKMTIvMzEvMjAyMgkAAAABMIZKuGzPENsIAw7mbM8Q2wgbQ0lRLlNSRS5JUV9ORVRfSU5URVJFU1RfRVhQAQAAAC7XAQACAAAABS0xMTI5AQgAAAAFAAAAATEBAAAACy0yMDcxOTk0OTg2AwAAAAMxNjACAAAAAzM2OAQAAAABMAcAAAAJMi8xNy8yMDIzCAAAAAk5LzMwLzIwMjIJAAAAATCGSrhszxDbCAMO5mzPENsIGENJUS5XRUMuSVFfUEVSSU9EREFURV9CUwEAAADtzgQABQAAAAoxMi8zMS8yMDIyAIZKuGzPENsIYl3mbM8Q2wgdQ0lRLlNPLklRX1RPVEFMX0NPTU1PTl9FUVVJVFkBAAAAL9cBAAIAAAAFMzA0MDgBCAAAAAUAAAACMjkCAAAABDEwMDYBAAAACy0yMDYwNzk3NjkwAwAAAAMxNjAEAAAAATAHAAAACTIvMTcvMjAyMwgAAAAKMTIvMzEvMjAyMgkAAAABMIZKuGzPENsIYl3mbM8Q</t>
  </si>
  <si>
    <t>2wgUQ0lRLlNPLklRX1RPVEFMX0RFQlQBAAAAL9cBAAIAAAAFNTkxMzUBCAAAAAUAAAACMjkCAAAABDQxNzMBAAAACy0yMDYwNzk3NjkwAwAAAAMxNjAEAAAAATAHAAAACTIvMTcvMjAyMwgAAAAKMTIvMzEvMjAyMgkAAAABMIZKuGzPENsIYl3mbM8Q2wgeQ0lRLlBPUi5JUV9UT1RBTF9DT01NT05fRVFVSVRZAQAAADaKBAACAAAABDI3NzkBCAAAAAUAAAABMQEAAAALLTIwNjA4MDIwMDQDAAAAAzE2MAIAAAAEMTAwNgQAAAABMAcAAAAJMi8xNy8yMDIzCAAAAAoxMi8zMS8yMDIyCQAAAAEwhkq4bM8Q2whiXeZszxDbCBVDSVEuUE9SLklRX1RPVEFMX0RFQlQBAAAANooEAAIAAAAEMzk2MAEIAAAABQAAAAExAQAAAAstMjA2MDgwMjAwNAMAAAADMTYwAgAAAAQ0MTczBAAAAAEwBwAAAAkyLzE3LzIwMjMIAAAACjEyLzMxLzIwMjIJAAAAATCGSrhszxDbCGJd5mzPENsID0NJUS5QTlcuSVFfRUJJVAEAAAD9hwQAAgAAAAc4NDcuMzU2AQgAAAAFAAAAATEBAAAACy0yMDcyMjU4NjUzAwAAAAMxNjACAAAAAzQwMAQAAAABMAcAAAAJMi8xNy8yMDIzCAAAAAk5LzMwLzIwMjIJAAAAATCGSrhszxDbCGJd5mzPENsID0NJUS5PR0UuSVFfTlBQRQEAAADBegQAAgAAAAcxMDI2Ny44AQgAAAAFAAAAATEBAAAACy0yMDcyMTg4MjU4AwAAAAMxNjACAAAABDEwMDQEAAAAATAHAAAACTIvMTcvMjAyMwgAAAAJOS8zMC8yMDIy</t>
  </si>
  <si>
    <t>CQAAAAEwhkq4bM8Q2whiXeZszxDbCA9DSVEuRUlYLklRX0VCSVQBAAAAQ5sEAAIAAAAEMzA1MwEIAAAABQAAAAExAQAAAAstMjA3MjQyMTM0MgMAAAADMTYwAgAAAAM0MDAEAAAAATAHAAAACTIvMTcvMjAyMwgAAAAJOS8zMC8yMDIyCQAAAAEwhkq4bM8Q2wjJqOZszxDbCA9DSVEuRFVLLklRX05QUEUBAAAAShYEAAIAAAAGMTEyNzkwAQgAAAAFAAAAAjI5AgAAAAQxMDA0AQAAAAstMjA2MTkxOTkyNwMAAAADMTYwBAAAAAEwBwAAAAkyLzE3LzIwMjMIAAAACjEyLzMxLzIwMjIJAAAAATCGSrhszxDbCMmo5mzPENsIGENJUS5BVkEuSVFfUkVUVVJOX0VRVUlUWQEAAAA2igEAAgAAAAY1LjkwNzgBCAAAAAUAAAABMQEAAAALLTIwNzI2MTQ3ODkDAAAAAzE2MAIAAAAENDEyOAQAAAABMAcAAAAJMi8xNy8yMDIzCAAAAAk5LzMwLzIwMjIJAAAAATCGSrhszxDbCMmo5mzPENsIHENJUS5NU0VYLklRX05FVF9JTlRFUkVTVF9FWFABAAAARmUEAAIAAAAGLTguNzc4AQgAAAAFAAAAATEBAAAACy0yMDczMDUwNDg2AwAAAAMxNjACAAAAAzM2OAQAAAABMAcAAAAJMi8xNy8yMDIzCAAAAAk5LzMwLzIwMjIJAAAAATCGSrhszxDbCOXo5mzPENsIHkNJUS5DV1QuSVFfVE9UQUxfQ09NTU9OX0VRVUlUWQEAAAAg7gMAAgAAAAgxMjczLjQ1OQEIAAAABQAAAAExAQAAAAstMjA3MzIzMTQyNgMAAAADMTYwAgAAAAQxMDA2BAAA</t>
  </si>
  <si>
    <t>AAEwBwAAAAkyLzE3LzIwMjMIAAAACTkvMzAvMjAyMgkAAAABMIZKuGzPENsI5ejmbM8Q2wgVQ0lRLkNXVC5JUV9UT1RBTF9ERUJUAQAAACDuAwACAAAACDExMjkuNzM0AQgAAAAFAAAAATEBAAAACy0yMDczMjMxNDI2AwAAAAMxNjACAAAABDQxNzMEAAAAATAHAAAACTIvMTcvMjAyMwgAAAAJOS8zMC8yMDIyCQAAAAEwhkq4bM8Q2wjl6OZszxDbCA5DSVEuU1IuSVFfTlBQRQEAAACvWAQAAgAAAAY1OTUxLjgBCAAAAAUAAAABMQEAAAALLTIwNjI1NjM4MDMDAAAAAzE2MAIAAAAEMTAwNAQAAAABMAcAAAAJMi8xNy8yMDIzCAAAAAoxMi8zMS8yMDIyCQAAAAEwhkq4bM8Q2wjl6OZszxDbCB5DSVEuTldOLklRX1RPVEFMX0NPTU1PTl9FUVVJVFkBAAAAz3QEAAIAAAAIMTEyMC44NTYBCAAAAAUAAAABMQEAAAALLTIwNzExNTQ1NzADAAAAAzE2MAIAAAAEMTAwNgQAAAABMAcAAAAJMi8xNy8yMDIzCAAAAAk5LzMwLzIwMjIJAAAAATCGSrhszxDbCM0452zPENsIFUNJUS5OV04uSVFfVE9UQUxfREVCVAEAAADPdAQAAgAAAAcxNTU4LjQ1AQgAAAAFAAAAATEBAAAACy0yMDcxMTU0NTcwAwAAAAMxNjACAAAABDQxNzMEAAAAATAHAAAACTIvMTcvMjAyMwgAAAAJOS8zMC8yMDIyCQAAAAEwhkq4bM8Q2wjNOOdszxDbCBdDSVEuRkUuSVFfUEVSSU9EREFURV9CUwEAAACLegQABQAAAAoxMi8zMS8yMDIyAIZKuGzPENsI</t>
  </si>
  <si>
    <t>zTjnbM8Q2wgPQ0lRLkFHUi5JUV9OUFBFAQAAAAJzBAACAAAABTMwNTU1AQgAAAAFAAAAATEBAAAACy0yMDczNTM1ODg3AwAAAAMxNjACAAAABDEwMDQEAAAAATAHAAAACTIvMTcvMjAyMwgAAAAJOS8zMC8yMDIyCQAAAAEwhkq4bM8Q2wjNOOdszxDbCA9DSVEuU1JFLklRX0VCSVQBAAAALtcBAAIAAAAEMzA1NQEIAAAABQAAAAExAQAAAAstMjA3MTk5NDk4NgMAAAADMTYwAgAAAAM0MDAEAAAAATAHAAAACTIvMTcvMjAyMwgAAAAJOS8zMC8yMDIyCQAAAAEwhkq4bM8Q2wjaZOdszxDbCA9DSVEuUENHLklRX05QUEUBAAAAJSICAAIAAAAFNzYyNzQBCAAAAAUAAAABMQEAAAALLTIwNzM1MzAwNTIDAAAAAzE2MAIAAAAEMTAwNAQAAAABMAcAAAAJMi8xNy8yMDIzCAAAAAk5LzMwLzIwMjIJAAAAATCGSrhszxDbCPqG52zPENsIGENJUS5YRUwuSVFfUkVUVVJOX0VRVUlUWQEAAAC2DAgAAgAAAAcxMC44NTEzAQgAAAAFAAAAATEBAAAACy0yMDYzMDc0OTA1AwAAAAMxNjACAAAABDQxMjgEAAAAATAHAAAACTIvMTcvMjAyMwgAAAAKMTIvMzEvMjAyMgkAAAABMIZKuGzPENsIE7bnbM8Q2wgOQ0lRLk9HRS5JUV9SRVYBAAAAwXoEAAIAAAAGMzE3NC43AQgAAAAFAAAAATEBAAAACy0yMDcyMTg4MjU4AwAAAAMxNjACAAAAAzExMgQAAAABMAcAAAAJMi8xNy8yMDIzCAAAAAk5LzMwLzIwMjIJAAAAATCGSrhszxDbCBO2</t>
  </si>
  <si>
    <t>52zPENsIDkNJUS5OV0UuSVFfUkVWAQAAAAnSAgACAAAABjE0NzcuOAEIAAAABQAAAAIyOQIAAAADMTEyAQAAAAstMjA2MDY4MDM2OAMAAAADMTYwBAAAAAEwBwAAAAkyLzE3LzIwMjMIAAAACjEyLzMxLzIwMjIJAAAAATCGSrhszxDbCBO252zPENsIGUNJUS5NR0VFLklRX1BFUklPRERBVEVfQlMBAAAAG1wEAAUAAAAJOS8zMC8yMDIyAIZKuGzPENsIE7bnbM8Q2wgeQ0lRLklEQS5JUV9UT1RBTF9DT01NT05fRVFVSVRZAQAAAIpHBAACAAAACDI4MDcuMjM5AQgAAAAFAAAAAjI5AgAAAAQxMDA2AQAAAAstMjA2MDc3ODE3NwMAAAADMTYwBAAAAAEwBwAAAAkyLzE3LzIwMjMIAAAACjEyLzMxLzIwMjIJAAAAATCGSrhszxDbCKgv6GzPENsIFUNJUS5JREEuSVFfVE9UQUxfREVCVAEAAACKRwQAAgAAAAgyMTk0LjE0NQEIAAAABQAAAAIyOQIAAAAENDE3MwEAAAALLTIwNjA3NzgxNzcDAAAAAzE2MAQAAAABMAcAAAAJMi8xNy8yMDIzCAAAAAoxMi8zMS8yMDIyCQAAAAEwhkq4bM8Q2wioL+hszxDbCBdDSVEuSEUuSVFfUkVUVVJOX0VRVUlUWQEAAABePQQAAgAAAAcxMC40MzM0AQgAAAAFAAAAAjI5AgAAAAQ0MTI4AQAAAAstMjA2MTI2NjEyMAMAAAADMTYwBAAAAAEwBwAAAAkyLzE3LzIwMjMIAAAACjEyLzMxLzIwMjIJAAAAATCGSrhszxDbCKgv6GzPENsIGkNJUS5FUy5JUV9ORVRfSU5URVJFU1RfRVhQAQAA</t>
  </si>
  <si>
    <t>AK12BAACAAAACC02MjcuNzc0AQgAAAAFAAAAATEBAAAACy0yMDYwNzcyNTI4AwAAAAMxNjACAAAAAzM2OAQAAAABMAcAAAAJMi8xNy8yMDIzCAAAAAoxMi8zMS8yMDIyCQAAAAEwhkq4bM8Q2wioL+hszxDbCBxDSVEuRVZSRy5JUV9ORVRfSU5URVJFU1RfRVhQAQAAAJBRBAACAAAABi0zNDAuOQEIAAAABQAAAAExAQAAAAstMjA3MjA4NTIzMgMAAAADMTYwAgAAAAMzNjgEAAAAATAHAAAACTIvMTcvMjAyMwgAAAAJOS8zMC8yMDIyCQAAAAEwhkq4bM8Q2wioL+hszxDbCA5DSVEuRFVLLklRX1JFVgEAAABKFgQAAgAAAAUyODc2OAEIAAAABQAAAAIyOQIAAAADMTEyAQAAAAstMjA2MTkxOTkyNwMAAAADMTYwBAAAAAEwBwAAAAkyLzE3LzIwMjMIAAAACjEyLzMxLzIwMjIJAAAAATCGSrhszxDbCKgv6GzPENsIF0NJUS5FRC5JUV9QRVJJT0REQVRFX0JTAQAAAH8EBAAFAAAACjEyLzMxLzIwMjIAhkq4bM8Q2wioL+hszxDbCBhDSVEuQ01TLklRX1BFUklPRERBVEVfQlMBAAAAku4DAAUAAAAKMTIvMzEvMjAyMgCGSrhszxDbCKgv6GzPENsIHkNJUS5BVkEuSVFfVE9UQUxfQ09NTU9OX0VRVUlUWQEAAAA2igEAAgAAAAgyMjM0Ljg0OQEIAAAABQAAAAExAQAAAAstMjA3MjYxNDc4OQMAAAADMTYwAgAAAAQxMDA2BAAAAAEwBwAAAAkyLzE3LzIwMjMIAAAACTkvMzAvMjAyMgkAAAABMIZKuGzPENsIiXzobM8Q2wgV</t>
  </si>
  <si>
    <t>Q0lRLkFWQS5JUV9UT1RBTF9ERUJUAQAAADaKAQACAAAACDI3NDguNDExAQgAAAAFAAAAATEBAAAACy0yMDcyNjE0Nzg5AwAAAAMxNjACAAAABDQxNzMEAAAAATAHAAAACTIvMTcvMjAyMwgAAAAJOS8zMC8yMDIyCQAAAAEwhkq4bM8Q2wiJfOhszxDbCA9DSVEuQUVQLklRX0VCSVQBAAAALhECAAIAAAAEMzk2MQEIAAAABQAAAAExAQAAAAstMjA3MzIwOTUzNgMAAAADMTYwAgAAAAM0MDAEAAAAATAHAAAACTIvMTcvMjAyMwgAAAAJOS8zMC8yMDIyCQAAAAEwhkq4bM8Q2wiJfOhszxDbCBtDSVEuQUVFLklRX05FVF9JTlRFUkVTVF9FWFABAAAAELIFAAIAAAAELTQ4NgEIAAAABQAAAAIyOQIAAAADMzY4AQAAAAstMjA2MDkwMDQxMgMAAAADMTYwBAAAAAEwBwAAAAkyLzE3LzIwMjMIAAAACjEyLzMxLzIwMjIJAAAAATCGSrhszxDbCIl86GzPENsID0NJUS5ZT1JXLklRX1JFVgEAAADqzwQAAgAAAAY1OC42ODQBCAAAAAUAAAABMQEAAAALLTIwNzIyMDQyNzIDAAAAAzE2MAIAAAADMTEyBAAAAAEwBwAAAAkyLzE3LzIwMjMIAAAACTkvMzAvMjAyMgkAAAABMIZKuGzPENsIiXzobM8Q2wgYQ0lRLkFXUi5JUV9SRVRVUk5fRVFVSVRZAQAAAOGkBAACAAAABzExLjU3MzkBCAAAAAUAAAABMQEAAAALLTIwNzE2MDY1MTkDAAAAAzE2MAIAAAAENDEyOAQAAAABMAcAAAAJMi8xNy8yMDIzCAAAAAk5LzMwLzIwMjIJAAAA</t>
  </si>
  <si>
    <t>ATCGSrhszxDbCIl86GzPENsIDUNJUS5TUi5JUV9SRVYBAAAAr1gEAAIAAAAGMjQ1Ny4xAQgAAAAFAAAAATEBAAAACy0yMDYyNTYzODAzAwAAAAMxNjACAAAAAzExMgQAAAABMAcAAAAJMi8xNy8yMDIzCAAAAAoxMi8zMS8yMDIyCQAAAAEwhkq4bM8Q2wiJfOhszxDbCA9DSVEuTldOLklRX0VCSVQBAAAAz3QEAAIAAAAHMTUxLjI5NQEIAAAABQAAAAExAQAAAAstMjA3MTE1NDU3MAMAAAADMTYwAgAAAAM0MDAEAAAAATAHAAAACTIvMTcvMjAyMwgAAAAJOS8zMC8yMDIyCQAAAAEwhkq4bM8Q2wjspehszxDbCBdDSVEuTkkuSVFfUkVUVVJOX0VRVUlUWQEAAAD8dAQAAgAAAAYxMC4yNzQBCAAAAAUAAAABMQEAAAALLTIwNzE3MTUxOTQDAAAAAzE2MAIAAAAENDEyOAQAAAABMAcAAAAJMi8xNy8yMDIzCAAAAAk5LzMwLzIwMjIJAAAAATCGSrhszxDbCNbc6GzPENsIGENJUS5BVE8uSVFfUEVSSU9EREFURV9CUwEAAAAM2wMABQAAAAoxMi8zMS8yMDIyAIZKuGzPENsI1tzobM8Q2wgOQ0lRLkFHUi5JUV9SRVYBAAAAAnMEAAIAAAAENzY5OAEIAAAABQAAAAExAQAAAAstMjA3MzUzNTg4NwMAAAADMTYwAgAAAAMxMTIEAAAAATAHAAAACTIvMTcvMjAyMwgAAAAJOS8zMC8yMDIyCQAAAAEwhkq4bM8Q2wjW3OhszxDbCBtDSVEuUE5NLklRX05FVF9JTlRFUkVTVF9FWFABAAAAyY0EAAIAAAAHLTk4LjMzNwEIAAAABQAA</t>
  </si>
  <si>
    <t>AAExAQAAAAstMjA3MTgzNjA5NQMAAAADMTYwAgAAAAMzNjgEAAAAATAHAAAACTIvMTcvMjAyMwgAAAAJOS8zMC8yMDIyCQAAAAEwhkq4bM8Q2wjW3OhszxDbCA5DSVEuUENHLklRX1JFVgEAAAAlIgIAAgAAAAUyMTU1NgEIAAAABQAAAAExAQAAAAstMjA3MzUzMDA1MgMAAAADMTYwAgAAAAMxMTIEAAAAATAHAAAACTIvMTcvMjAyMwgAAAAJOS8zMC8yMDIyCQAAAAEwhkq4bM8Q2wjW3OhszxDbCBhDSVEuRFRFLklRX1BFUklPRERBVEVfQlMBAAAAZhEEAAUAAAAJOS8zMC8yMDIyAIZKuGzPENsI1tzobM8Q2wgPQ0lRLldFQy5JUV9FQklUAQAAAO3OBAACAAAABjE5MjQuMgEIAAAABQAAAAExAQAAAAstMjA2MjUxNDk1MQMAAAADMTYwAgAAAAM0MDAEAAAAATAHAAAACTIvMTcvMjAyMwgAAAAKMTIvMzEvMjAyMgkAAAABMIZKuGzPENsI1tzobM8Q2wgOQ0lRLlNPLklRX0VCSVQBAAAAL9cBAAIAAAAENTU2NAEIAAAABQAAAAIyOQIAAAADNDAwAQAAAAstMjA2MDc5NzY5MAMAAAADMTYwBAAAAAEwBwAAAAkyLzE3LzIwMjMIAAAACjEyLzMxLzIwMjIJAAAAATCGSrhszxDbCNbc6GzPENsIDkNJUS5FUy5JUV9FQklUAQAAAK12BAACAAAACDI0MTcuOTU0AQgAAAAFAAAAATEBAAAACy0yMDYwNzcyNTI4AwAAAAMxNjACAAAAAzQwMAQAAAABMAcAAAAJMi8xNy8yMDIzCAAAAAoxMi8zMS8yMDIyCQAAAAEwhkq4bM8Q</t>
  </si>
  <si>
    <t>2wjj8uhszxDbCBBDSVEuRVZSRy5JUV9OUFBFAQAAAJBRBAACAAAABzIxNjYxLjMBCAAAAAUAAAABMQEAAAALLTIwNzIwODUyMzIDAAAAAzE2MAIAAAAEMTAwNAQAAAABMAcAAAAJMi8xNy8yMDIzCAAAAAk5LzMwLzIwMjIJAAAAATCGSrhszxDbCOPy6GzPENsIDkNJUS5MTlQuSVFfUkVWAQAAAHXGBAACAAAABDQwNzQBCAAAAAUAAAABMQEAAAALLTIwNzEyMjQ0OTkDAAAAAzE2MAIAAAADMTEyBAAAAAEwBwAAAAkyLzE3LzIwMjMIAAAACTkvMzAvMjAyMgkAAAABMIZKuGzPENsI4/LobM8Q2wgbQ0lRLkNXVC5JUV9ORVRfSU5URVJFU1RfRVhQAQAAACDuAwACAAAABy00Ni42MTYBCAAAAAUAAAABMQEAAAALLTIwNzMyMzE0MjYDAAAAAzE2MAIAAAADMzY4BAAAAAEwBwAAAAkyLzE3LzIwMjMIAAAACTkvMzAvMjAyMgkAAAABMIZKuGzPENsIQSTpbM8Q2wgPQ0lRLlBOTS5JUV9FQklUAQAAAMmNBAACAAAABzM3MS4zOTcBCAAAAAUAAAABMQEAAAALLTIwNzE4MzYwOTUDAAAAAzE2MAIAAAADNDAwBAAAAAEwBwAAAAkyLzE3LzIwMjMIAAAACTkvMzAvMjAyMgkAAAABMIZKuGzPENsIFnnpbM8Q2wgQQ0lRLk9UVFIuSVFfTlBQRQEAAAB9fQQAAgAAAAgyMjMxLjMyNwEIAAAABQAAAAExAQAAAAstMjA2MDcxMjg1MgMAAAADMTYwAgAAAAQxMDA0BAAAAAEwBwAAAAkyLzE3LzIwMjMIAAAACjEyLzMxLzIwMjIJAAAA</t>
  </si>
  <si>
    <t>ATCGSrhszxDbCBZ56WzPENsIG0NJUS5EVEUuSVFfTkVUX0lOVEVSRVNUX0VYUAEAAABmEQQAAgAAAAQtNjA3AQgAAAAFAAAAATEBAAAACy0yMDczNTIwNTI3AwAAAAMxNjACAAAAAzM2OAQAAAABMAcAAAAJMi8xNy8yMDIzCAAAAAk5LzMwLzIwMjIJAAAAATCGSrhszxDbCBZ56WzPENsIDkNJUS5QT1IuSVFfUkVWAQAAADaKBAACAAAABDI2NDcBCAAAAAUAAAABMQEAAAALLTIwNjA4MDIwMDQDAAAAAzE2MAIAAAADMTEyBAAAAAEwBwAAAAkyLzE3LzIwMjMIAAAACjEyLzMxLzIwMjIJAAAAATCGSrhszxDbCLPG6WzPENsIGENJUS5ORUUuSVFfUkVUVVJOX0VRVUlUWQEAAAD6IAQAAgAAAAY2LjgyNjEBCAAAAAUAAAABMQEAAAALLTIwNjMxODE1MDgDAAAAAzE2MAIAAAAENDEyOAQAAAABMAcAAAAJMi8xNy8yMDIzCAAAAAoxMi8zMS8yMDIyCQAAAAEwhkq4bM8Q2wizxulszxDbCBtDSVEuSURBLklRX05FVF9JTlRFUkVTVF9FWFABAAAAikcEAAIAAAAILTEwMy4yODkBCAAAAAUAAAACMjkCAAAAAzM2OAEAAAALLTIwNjA3NzgxNzcDAAAAAzE2MAQAAAABMAcAAAAJMi8xNy8yMDIzCAAAAAoxMi8zMS8yMDIyCQAAAAEwhkq4bM8Q2wizxulszxDbCA5DSVEuRVRSLklRX1JFVgEAAADEHQQAAgAAAAkxMzIxNC4xOTMBCAAAAAUAAAABMQEAAAALLTIwNzIwNDY5NTYDAAAAAzE2MAIAAAADMTEyBAAAAAEwBwAAAAky</t>
  </si>
  <si>
    <t>LzE3LzIwMjMIAAAACTkvMzAvMjAyMgkAAAABMIZKuGzPENsI0evpbM8Q2wgcQ0lRLkQuSVFfVE9UQUxfQ09NTU9OX0VRVUlUWQEAAABhEwQAAgAAAAUyNjc5MAEIAAAABQAAAAExAQAAAAstMjA2MjA1Nzg5NwMAAAADMTYwAgAAAAQxMDA2BAAAAAEwBwAAAAkyLzE3LzIwMjMIAAAACjEyLzMxLzIwMjIJAAAAATCGSrhszxDbCNHr6WzPENsIE0NJUS5ELklRX1RPVEFMX0RFQlQBAAAAYRMEAAIAAAAFNDQ0NjkBCAAAAAUAAAABMQEAAAALLTIwNjIwNTc4OTcDAAAAAzE2MAIAAAAENDE3MwQAAAABMAcAAAAJMi8xNy8yMDIzCAAAAAoxMi8zMS8yMDIyCQAAAAEwhkq4bM8Q2wjR6+lszxDbCA9DSVEuQ01TLklRX0VCSVQBAAAAku4DAAIAAAAEMTQyOQEIAAAABQAAAAExAQAAAAstMjA2MTc0NTI5MwMAAAADMTYwAgAAAAM0MDAEAAAAATAHAAAACTIvMTcvMjAyMwgAAAAKMTIvMzEvMjAyMgkAAAABMIZKuGzPENsI0evpbM8Q2wgPQ0lRLlNKVy5JUV9FQklUAQAAAASZBAACAAAABzEwNC42MzYBCAAAAAUAAAABMQEAAAALLTIwNzI5MDU3MTMDAAAAAzE2MAIAAAADNDAwBAAAAAEwBwAAAAkyLzE3LzIwMjMIAAAACTkvMzAvMjAyMgkAAAABMIZKuGzPENsI52LqbM8Q2wgZQ0lRLldUUkcuSVFfUkVUVVJOX0VRVUlUWQEAAABUhQQAAgAAAAY4LjkxNjIBCAAAAAUAAAABMQEAAAALLTIwNzA4NjcyODIDAAAAAzE2MAIA</t>
  </si>
  <si>
    <t>AAAENDEyOAQAAAABMAcAAAAJMi8xNy8yMDIzCAAAAAk5LzMwLzIwMjIJAAAAATCGSrhszxDbCOdi6mzPENsIGENJUS5BV0suSVFfUEVSSU9EREFURV9CUwEAAAAF1AMABQAAAAoxMi8zMS8yMDIyAIZKuGzPENsIjYnqbM8Q2wgOQ0lRLkFXUi5JUV9SRVYBAAAA4aQEAAIAAAAHNDgyLjc4NQEIAAAABQAAAAExAQAAAAstMjA3MTYwNjUxOQMAAAADMTYwAgAAAAMxMTIEAAAAATAHAAAACTIvMTcvMjAyMwgAAAAJOS8zMC8yMDIyCQAAAAEwhkq4bM8Q2wiNiepszxDbCA9DSVEuU0pJLklRX0VCSVQBAAAAW6MEAAIAAAAHMzUyLjE3NAEIAAAABQAAAAExAQAAAAstMjA3MjA3ODk5NQMAAAADMTYwAgAAAAM0MDAEAAAAATAHAAAACTIvMTcvMjAyMwgAAAAJOS8zMC8yMDIyCQAAAAEwhkq4bM8Q2wiNiepszxDbCA1DSVEuTkkuSVFfUkVWAQAAAPx0BAACAAAABjU0MDguNgEIAAAABQAAAAExAQAAAAstMjA3MTcxNTE5NAMAAAADMTYwAgAAAAMxMTIEAAAAATAHAAAACTIvMTcvMjAyMwgAAAAJOS8zMC8yMDIyCQAAAAEwhkq4bM8Q2wiNiepszxDbCBhDSVEuUFBMLklRX1JFVFVSTl9FUVVJVFkBAAAApNQCAAIAAAAGNC45NzU0AQgAAAAFAAAAATEBAAAACy0yMDcxNzg4NjgxAwAAAAMxNjACAAAABDQxMjgEAAAAATAHAAAACTIvMTcvMjAyMwgAAAAJOS8zMC8yMDIyCQAAAAEwhkq4bM8Q2wiNiepszxDbCBhDSVEuUENH</t>
  </si>
  <si>
    <t>LklRX1BFUklPRERBVEVfQlMBAAAAJSICAAUAAAAJOS8zMC8yMDIyAIZKuGzPENsIQeTqbM8Q2wgeQ0lRLkJLSC5JUV9UT1RBTF9DT01NT05fRVFVSVRZAQAAAJ7nAwACAAAACDI5OTQuOTEzAQgAAAAFAAAAATEBAAAACy0yMDYwODYzNzc4AwAAAAMxNjACAAAABDEwMDYEAAAAATAHAAAACTIvMTcvMjAyMwgAAAAKMTIvMzEvMjAyMgkAAAABMIZKuGzPENsI4g3rbM8Q2wgVQ0lRLkJLSC5JUV9UT1RBTF9ERUJUAQAAAJ7nAwACAAAABzQ2NjcuOTQBCAAAAAUAAAABMQEAAAALLTIwNjA4NjM3NzgDAAAAAzE2MAIAAAAENDE3MwQAAAABMAcAAAAJMi8xNy8yMDIzCAAAAAoxMi8zMS8yMDIyCQAAAAEwhkq4bM8Q2whB5OpszxDbCBtDSVEuWEVMLklRX05FVF9JTlRFUkVTVF9FWFABAAAAtgwIAAIAAAAELTk1MwEIAAAABQAAAAExAQAAAAstMjA2MzA3NDkwNQMAAAADMTYwAgAAAAMzNjgEAAAAATAHAAAACTIvMTcvMjAyMwgAAAAKMTIvMzEvMjAyMgkAAAABMIZKuGzPENsI4g3rbM8Q2wgeQ0lRLk5FRS5JUV9UT1RBTF9DT01NT05fRVFVSVRZAQAAAPogBAACAAAABTM5MjI5AQgAAAAFAAAAATEBAAAACy0yMDYzMTgxNTA4AwAAAAMxNjACAAAABDEwMDYEAAAAATAHAAAACTIvMTcvMjAyMwgAAAAKMTIvMzEvMjAyMgkAAAABMIZKuGzPENsI4g3rbM8Q2wgVQ0lRLk5FRS5JUV9UT1RBTF9ERUJUAQAAAPogBAACAAAA</t>
  </si>
  <si>
    <t>BTY0OTY2AQgAAAAFAAAAATEBAAAACy0yMDYzMTgxNTA4AwAAAAMxNjACAAAABDQxNzMEAAAAATAHAAAACTIvMTcvMjAyMwgAAAAKMTIvMzEvMjAyMgkAAAABMIZKuGzPENsI4g3rbM8Q2wgPQ0lRLklEQS5JUV9FQklUAQAAAIpHBAACAAAABzMyNy4xNzgBCAAAAAUAAAACMjkCAAAAAzQwMAEAAAALLTIwNjA3NzgxNzcDAAAAAzE2MAQAAAABMAcAAAAJMi8xNy8yMDIzCAAAAAoxMi8zMS8yMDIyCQAAAAEwhkq4bM8Q2wjiDetszxDbCA5DSVEuRVMuSVFfTlBQRQEAAACtdgQAAgAAAAgzNjE2OS43MgEIAAAABQAAAAExAQAAAAstMjA2MDc3MjUyOAMAAAADMTYwAgAAAAQxMDA0BAAAAAEwBwAAAAkyLzE3LzIwMjMIAAAACjEyLzMxLzIwMjIJAAAAATCGSrhszxDbCC6A62zPENsIGENJUS5FSVguSVFfUkVUVVJOX0VRVUlUWQEAAABDmwQAAgAAAAY0LjIzMDkBCAAAAAUAAAABMQEAAAALLTIwNzI0MjEzNDIDAAAAAzE2MAIAAAAENDEyOAQAAAABMAcAAAAJMi8xNy8yMDIzCAAAAAk5LzMwLzIwMjIJAAAAATCGSrhszxDbCC6A62zPENsID0NJUS5BRVAuSVFfTlBQRQEAAAAuEQIAAgAAAAc3MDQzMy4xAQgAAAAFAAAAATEBAAAACy0yMDczMjA5NTM2AwAAAAMxNjACAAAABDEwMDQEAAAAATAHAAAACTIvMTcvMjAyMwgAAAAJOS8zMC8yMDIyCQAAAAEwhkq4bM8Q2wgugOtszxDbCB5DSVEuUFBMLklRX1RPVEFMX0NP</t>
  </si>
  <si>
    <t>TU1PTl9FUVVJVFkBAAAApNQCAAIAAAAFMTM4ODEBCAAAAAUAAAABMQEAAAALLTIwNzE3ODg2ODEDAAAAAzE2MAIAAAAEMTAwNgQAAAABMAcAAAAJMi8xNy8yMDIzCAAAAAk5LzMwLzIwMjIJAAAAATBycbhszxDbCC6A62zPENsIFUNJUS5QUEwuSVFfVE9UQUxfREVCVAEAAACk1AIAAgAAAAUxMzgxOAEIAAAABQAAAAExAQAAAAstMjA3MTc4ODY4MQMAAAADMTYwAgAAAAQ0MTczBAAAAAEwBwAAAAkyLzE3LzIwMjMIAAAACTkvMzAvMjAyMgkAAAABMHJxuGzPENsILoDrbM8Q2wgPQ0lRLkNOUC5JUV9OUFBFAQAAANlDBAACAAAABTI3MTQzAQgAAAAFAAAAAjI5AgAAAAQxMDA0AQAAAAstMjA2MDYwMTY4NgMAAAADMTYwBAAAAAEwBwAAAAkyLzE3LzIwMjMIAAAACjEyLzMxLzIwMjIJAAAAATBycbhszxDbCC6A62zPENsIDkNJUS5YRUwuSVFfUkVWAQAAALYMCAACAAAABTE1MjAzAQgAAAAFAAAAATEBAAAACy0yMDYzMDc0OTA1AwAAAAMxNjACAAAAAzExMgQAAAABMAcAAAAJMi8xNy8yMDIzCAAAAAoxMi8zMS8yMDIyCQAAAAEwcnG4bM8Q2wgugOtszxDbCBtDSVEuTldFLklRX05FVF9JTlRFUkVTVF9FWFABAAAACdICAAIAAAAGLTEwMC4xAQgAAAAFAAAAAjI5AgAAAAMzNjgBAAAACy0yMDYwNjgwMzY4AwAAAAMxNjAEAAAAATAHAAAACTIvMTcvMjAyMwgAAAAKMTIvMzEvMjAyMgkAAAABMHJxuGzPENsIuUPs</t>
  </si>
  <si>
    <t>bM8Q2wgbQ0lRLk5FRS5JUV9ORVRfSU5URVJFU1RfRVhQAQAAAPogBAACAAAABC01ODUBCAAAAAUAAAABMQEAAAALLTIwNjMxODE1MDgDAAAAAzE2MAIAAAADMzY4BAAAAAEwBwAAAAkyLzE3LzIwMjMIAAAACjEyLzMxLzIwMjIJAAAAATBycbhszxDbCLlD7GzPENsIGUNJUS5FVlJHLklRX1BFUklPRERBVEVfQlMBAAAAkFEEAAUAAAAJOS8zMC8yMDIyAHJxuGzPENsIuUPsbM8Q2wgeQ0lRLkVJWC5JUV9UT1RBTF9DT01NT05fRVFVSVRZAQAAAEObBAACAAAABTEzNDE1AQgAAAAFAAAAATEBAAAACy0yMDcyNDIxMzQyAwAAAAMxNjACAAAABDEwMDYEAAAAATAHAAAACTIvMTcvMjAyMwgAAAAJOS8zMC8yMDIyCQAAAAEwcnG4bM8Q2whTcexszxDbCBVDSVEuRUlYLklRX1RPVEFMX0RFQlQBAAAAQ5sEAAIAAAAFMzE4NjEBCAAAAAUAAAABMQEAAAALLTIwNzI0MjEzNDIDAAAAAzE2MAIAAAAENDE3MwQAAAABMAcAAAAJMi8xNy8yMDIzCAAAAAk5LzMwLzIwMjIJAAAAATBycbhszxDbCLlD7GzPENsIGUNJUS5ELklRX05FVF9JTlRFUkVTVF9FWFABAAAAYRMEAAIAAAAELTk2NgEIAAAABQAAAAExAQAAAAstMjA2MjA1Nzg5NwMAAAADMTYwAgAAAAMzNjgEAAAAATAHAAAACTIvMTcvMjAyMwgAAAAKMTIvMzEvMjAyMgkAAAABMHJxuGzPENsIU3HsbM8Q2wgOQ0lRLkFFUC5JUV9SRVYBAAAALhECAAIAAAAHMTg0NDgu</t>
  </si>
  <si>
    <t>MQEIAAAABQAAAAExAQAAAAstMjA3MzIwOTUzNgMAAAADMTYwAgAAAAMxMTIEAAAAATAHAAAACTIvMTcvMjAyMwgAAAAJOS8zMC8yMDIyCQAAAAEwcnG4bM8Q2whTcexszxDbCB5DSVEuQUxFLklRX1RPVEFMX0NPTU1PTl9FUVVJVFkBAAAA+GkEAAIAAAAGMjY5MS45AQgAAAAFAAAAAjI5AgAAAAQxMDA2AQAAAAstMjA2MDc3ODE3NgMAAAADMTYwBAAAAAEwBwAAAAkyLzE3LzIwMjMIAAAACjEyLzMxLzIwMjIJAAAAATBycbhszxDbCH6Y7GzPENsIFUNJUS5BTEUuSVFfVE9UQUxfREVCVAEAAAD4aQQAAgAAAAYxOTIwLjgBCAAAAAUAAAACMjkCAAAABDQxNzMBAAAACy0yMDYwNzc4MTc2AwAAAAMxNjAEAAAAATAHAAAACTIvMTcvMjAyMwgAAAAKMTIvMzEvMjAyMgkAAAABMHJxuGzPENsIfpjsbM8Q2wgYQ0lRLkFXSy5JUV9SRVRVUk5fRVFVSVRZAQAAAAXUAwACAAAABzEwLjkzOTgBCAAAAAUAAAACMjkCAAAABDQxMjgBAAAACy0yMDYwODg3OTY1AwAAAAMxNjAEAAAAATAHAAAACTIvMTcvMjAyMwgAAAAKMTIvMzEvMjAyMgkAAAABMHJxuGzPENsIfpjsbM8Q2wgXQ0lRLlNSLklRX1BFUklPRERBVEVfQlMBAAAAr1gEAAUAAAAKMTIvMzEvMjAyMgBycbhszxDbCH6Y7GzPENsIDkNJUS5TSkkuSVFfUkVWAQAAAFujBAACAAAACDI1ODQuNzY0AQgAAAAFAAAAATEBAAAACy0yMDcyMDc4OTk1AwAAAAMxNjACAAAA</t>
  </si>
  <si>
    <t>AzExMgQAAAABMAcAAAAJMi8xNy8yMDIzCAAAAAk5LzMwLzIwMjIJAAAAATBycbhszxDbCH6Y7GzPENsIGENJUS5DUEsuSVFfUkVUVVJOX0VRVUlUWQEAAAD6+AMAAgAAAAcxMS4wMzM0AQgAAAAFAAAAATEBAAAACy0yMDcyMzMwMzU3AwAAAAMxNjACAAAABDQxMjgEAAAAATAHAAAACTIvMTcvMjAyMwgAAAAJOS8zMC8yMDIyCQAAAAEwcnG4bM8Q2wjAwuxszxDbCBhDSVEuQUdSLklRX1BFUklPRERBVEVfQlMBAAAAAnMEAAUAAAAJOS8zMC8yMDIyAHJxuGzPENsIwMLsbM8Q2wgOQ0lRLkNOUC5JUV9SRVYBAAAA2UMEAAIAAAAEOTMyMQEIAAAABQAAAAIyOQIAAAADMTEyAQAAAAstMjA2MDYwMTY4NgMAAAADMTYwBAAAAAEwBwAAAAkyLzE3LzIwMjMIAAAACjEyLzMxLzIwMjIJAAAAATBycbhszxDbCMDC7GzPENsIGUNJUS5PVFRSLklRX1BFUklPRERBVEVfQlMBAAAAfX0EAAUAAAAKMTIvMzEvMjAyMgBycbhszxDbCMDC7GzPENsIG0NJUS5QRUcuSVFfTkVUX0lOVEVSRVNUX0VYUAEAAADyjQQAAgAAAAQtNTEyAQgAAAAFAAAAATEBAAAACy0yMDcyNTQxNTY4AwAAAAMxNjACAAAAAzM2OAQAAAABMAcAAAAJMi8xNy8yMDIzCAAAAAk5LzMwLzIwMjIJAAAAATBycbhszxDbCK0L7WzPENsID0NJUS5OV0UuSVFfRUJJVAEAAAAJ0gIAAgAAAAUyNjMuMQEIAAAABQAAAAIyOQIAAAADNDAwAQAAAAstMjA2MDY4MDM2</t>
  </si>
  <si>
    <t>OAMAAAADMTYwBAAAAAEwBwAAAAkyLzE3LzIwMjMIAAAACjEyLzMxLzIwMjIJAAAAATBycbhszxDbCEgg7WzPENsID0NJUS5ORUUuSVFfRUJJVAEAAAD6IAQAAgAAAAQzNzYxAQgAAAAFAAAAATEBAAAACy0yMDYzMTgxNTA4AwAAAAMxNjACAAAAAzQwMAQAAAABMAcAAAAJMi8xNy8yMDIzCAAAAAoxMi8zMS8yMDIyCQAAAAEwcnG4bM8Q2whIIO1szxDbCA5DSVEuRUQuSVFfTlBQRQEAAAB/BAQAAgAAAAU0NzMzNAEIAAAABQAAAAIyOQIAAAAEMTAwNAEAAAALLTIwNjA2NjY4NjYDAAAAAzE2MAQAAAABMAcAAAAJMi8xNy8yMDIzCAAAAAoxMi8zMS8yMDIyCQAAAAEwcnG4bM8Q2whIIO1szxDbCBhDSVEuTE5ULklRX1JFVFVSTl9FUVVJVFkBAAAAdcYEAAIAAAAHMTAuNzE0OAEIAAAABQAAAAExAQAAAAstMjA3MTIyNDQ5OQMAAAADMTYwAgAAAAQ0MTI4BAAAAAEwBwAAAAkyLzE3LzIwMjMIAAAACTkvMzAvMjAyMgkAAAABMHJxuGzPENsIETTtbM8Q2wgbQ0lRLkFMRS5JUV9ORVRfSU5URVJFU1RfRVhQAQAAAPhpBAACAAAABS03NS4yAQgAAAAFAAAAAjI5AgAAAAMzNjgBAAAACy0yMDYwNzc4MTc2AwAAAAMxNjAEAAAAATAHAAAACTIvMTcvMjAyMwgAAAAKMTIvMzEvMjAyMgkAAAABMHJxuGzPENsIETTtbM8Q2wgPQ0lRLlNKVy5JUV9OUFBFAQAAAASZBAACAAAACDI2MzQuMDM4AQgAAAAFAAAAATEBAAAACy0y</t>
  </si>
  <si>
    <t>MDcyOTA1NzEzAwAAAAMxNjACAAAABDEwMDQEAAAAATAHAAAACTIvMTcvMjAyMwgAAAAJOS8zMC8yMDIyCQAAAAEwcnG4bM8Q2wiyiO1szxDbCB5DSVEuQ1BLLklRX1RPVEFMX0NPTU1PTl9FUVVJVFkBAAAA+vgDAAIAAAAHODE0LjQzOAEIAAAABQAAAAExAQAAAAstMjA3MjMzMDM1NwMAAAADMTYwAgAAAAQxMDA2BAAAAAEwBwAAAAkyLzE3LzIwMjMIAAAACTkvMzAvMjAyMgkAAAABMHJxuGzPENsIsojtbM8Q2wgVQ0lRLkNQSy5JUV9UT1RBTF9ERUJUAQAAAPr4AwACAAAABzc4OC4xNDQBCAAAAAUAAAABMQEAAAALLTIwNzIzMzAzNTcDAAAAAzE2MAIAAAAENDE3MwQAAAABMAcAAAAJMi8xNy8yMDIzCAAAAAk5LzMwLzIwMjIJAAAAATBycbhszxDbCLKI7WzPENsIG0NJUS5QUEwuSVFfTkVUX0lOVEVSRVNUX0VYUAEAAACk1AIAAgAAAAQtNDY5AQgAAAAFAAAAATEBAAAACy0yMDcxNzg4NjgxAwAAAAMxNjACAAAAAzM2OAQAAAABMAcAAAAJMi8xNy8yMDIzCAAAAAk5LzMwLzIwMjIJAAAAATBycbhszxDbCLKI7WzPENsID0NJUS5EVEUuSVFfTlBQRQEAAABmEQQAAgAAAAUyODE5MAEIAAAABQAAAAExAQAAAAstMjA3MzUyMDUyNwMAAAADMTYwAgAAAAQxMDA0BAAAAAEwBwAAAAkyLzE3LzIwMjMIAAAACTkvMzAvMjAyMgkAAAABMHJxuGzPENsI9MbtbM8Q2wgYQ0lRLlBPUi5JUV9SRVRVUk5fRVFVSVRZAQAA</t>
  </si>
  <si>
    <t>ADaKBAACAAAABjguNDk0MwEIAAAABQAAAAExAQAAAAstMjA2MDgwMjAwNAMAAAADMTYwAgAAAAQ0MTI4BAAAAAEwBwAAAAkyLzE3LzIwMjMIAAAACjEyLzMxLzIwMjIJAAAAATBycbhszxDbCPTG7WzPENsID0NJUS5NR0VFLklRX1JFVgEAAAAbXAQAAgAAAAc2NzMuMjUyAQgAAAAFAAAAATEBAAAACy0yMDcyMjI0NDEwAwAAAAMxNjACAAAAAzExMgQAAAABMAcAAAAJMi8xNy8yMDIzCAAAAAk5LzMwLzIwMjIJAAAAATBycbhszxDbCPTG7WzPENsIGUNJUS5FVlJHLklRX1JFVFVSTl9FUVVJVFkBAAAAkFEEAAIAAAAGOC41Njg0AQgAAAAFAAAAATEBAAAACy0yMDcyMDg1MjMyAwAAAAMxNjACAAAABDQxMjgEAAAAATAHAAAACTIvMTcvMjAyMwgAAAAJOS8zMC8yMDIyCQAAAAEwcnG4bM8Q2wj0xu1szxDbCBtDSVEuRUlYLklRX05FVF9JTlRFUkVTVF9FWFABAAAAQ5sEAAIAAAAFLTEyMTgBCAAAAAUAAAABMQEAAAALLTIwNzI0MjEzNDIDAAAAAzE2MAIAAAADMzY4BAAAAAEwBwAAAAkyLzE3LzIwMjMIAAAACTkvMzAvMjAyMgkAAAABMHJxuGzPENsI9MbtbM8Q2wgeQ0lRLkFFRS5JUV9UT1RBTF9DT01NT05fRVFVSVRZAQAAABCyBQACAAAABTEwNTA4AQgAAAAFAAAAAjI5AgAAAAQxMDA2AQAAAAstMjA2MDkwMDQxMgMAAAADMTYwBAAAAAEwBwAAAAkyLzE3LzIwMjMIAAAACjEyLzMxLzIwMjIJAAAAATBycbhs</t>
  </si>
  <si>
    <t>zxDbCGvc7WzPENsIFUNJUS5BRUUuSVFfVE9UQUxfREVCVAEAAAAQsgUAAgAAAAUxNTA5NQEIAAAABQAAAAIyOQIAAAAENDE3MwEAAAALLTIwNjA5MDA0MTIDAAAAAzE2MAQAAAABMAcAAAAJMi8xNy8yMDIzCAAAAAoxMi8zMS8yMDIyCQAAAAEwcnG4bM8Q2whr3O1szxDbCB5DSVEuTE5ULklRX1RPVEFMX0NPTU1PTl9FUVVJVFkBAAAAdcYEAAIAAAAENjI2NQEIAAAABQAAAAExAQAAAAstMjA3MTIyNDQ5OQMAAAADMTYwAgAAAAQxMDA2BAAAAAEwBwAAAAkyLzE3LzIwMjMIAAAACTkvMzAvMjAyMgkAAAABMHJxuGzPENsIa9ztbM8Q2wgVQ0lRLkxOVC5JUV9UT1RBTF9ERUJUAQAAAHXGBAACAAAABDg2MTEBCAAAAAUAAAABMQEAAAALLTIwNzEyMjQ0OTkDAAAAAzE2MAIAAAAENDE3MwQAAAABMAcAAAAJMi8xNy8yMDIzCAAAAAk5LzMwLzIwMjIJAAAAATBycbhszxDbCGvc7WzPENsIEENJUS5NU0VYLklRX0VCSVQBAAAARmUEAAIAAAAFNDQuMjEBCAAAAAUAAAABMQEAAAALLTIwNzMwNTA0ODYDAAAAAzE2MAIAAAADNDAwBAAAAAEwBwAAAAkyLzE3LzIwMjMIAAAACTkvMzAvMjAyMgkAAAABMHJxuGzPENsIa9ztbM8Q2wgYQ0lRLkNOUC5JUV9SRVRVUk5fRVFVSVRZAQAAANlDBAACAAAABzEwLjg2NDkBCAAAAAUAAAACMjkCAAAABDQxMjgBAAAACy0yMDYwNjAxNjg2AwAAAAMxNjAEAAAAATAHAAAACTIvMTcv</t>
  </si>
  <si>
    <t>MjAyMwgAAAAKMTIvMzEvMjAyMgkAAAABMHJxuGzPENsIa9ztbM8Q2wgbQ0lRLkVYQy5JUV9ORVRfSU5URVJFU1RfRVhQAQAAAPWEBAACAAAABS0xNDQ3AQgAAAAFAAAAATEBAAAACy0yMDYwOTcyNDM4AwAAAAMxNjACAAAAAzM2OAQAAAABMAcAAAAJMi8xNy8yMDIzCAAAAAoxMi8zMS8yMDIyCQAAAAEwcnG4bM8Q2whr3O1szxDbCBhDSVEuQktILklRX1BFUklPRERBVEVfQlMBAAAAnucDAAUAAAAKMTIvMzEvMjAyMgBycbhszxDbCBQH7mzPENsIHkNJUS5YRUwuSVFfVE9UQUxfQ09NTU9OX0VRVUlUWQEAAAC2DAgAAgAAAAUxNjM4NAEIAAAABQAAAAExAQAAAAstMjA2MzA3NDkwNQMAAAADMTYwAgAAAAQxMDA2BAAAAAEwBwAAAAkyLzE3LzIwMjMIAAAACjEyLzMxLzIwMjIJAAAAATBycbhszxDbCBQH7mzPENsIFUNJUS5YRUwuSVFfVE9UQUxfREVCVAEAAAC2DAgAAgAAAAUyNTM5NgEIAAAABQAAAAExAQAAAAstMjA2MzA3NDkwNQMAAAADMTYwAgAAAAQ0MTczBAAAAAEwBwAAAAkyLzE3LzIwMjMIAAAACjEyLzMxLzIwMjIJAAAAATBycbhszxDbCBQH7mzPENsID0NJUS5QT1IuSVFfTlBQRQEAAAA2igQAAgAAAAQ4NDY1AQgAAAAFAAAAATEBAAAACy0yMDYwODAyMDA0AwAAAAMxNjACAAAABDEwMDQEAAAAATAHAAAACTIvMTcvMjAyMwgAAAAKMTIvMzEvMjAyMgkAAAABMHJxuGzPENsIFAfubM8Q2wgdQ0lR</t>
  </si>
  <si>
    <t>LkhFLklRX1RPVEFMX0NPTU1PTl9FUVVJVFkBAAAAXj0EAAIAAAAIMjE2Mi45MjIBCAAAAAUAAAACMjkCAAAABDEwMDYBAAAACy0yMDYxMjY2MTIwAwAAAAMxNjAEAAAAATAHAAAACTIvMTcvMjAyMwgAAAAKMTIvMzEvMjAyMgkAAAABMHJxuGzPENsIFAfubM8Q2wgUQ0lRLkhFLklRX1RPVEFMX0RFQlQBAAAAXj0EAAIAAAAIMzE5MC42MDcBCAAAAAUAAAACMjkCAAAABDQxNzMBAAAACy0yMDYxMjY2MTIwAwAAAAMxNjAEAAAAATAHAAAACTIvMTcvMjAyMwgAAAAKMTIvMzEvMjAyMgkAAAABMHJxuGzPENsIFAfubM8Q2wgPQ0lRLkVUUi5JUV9OUFBFAQAAAMQdBAACAAAACTQyMDc5LjU1NgEIAAAABQAAAAExAQAAAAstMjA3MjA0Njk1NgMAAAADMTYwAgAAAAQxMDA0BAAAAAEwBwAAAAkyLzE3LzIwMjMIAAAACTkvMzAvMjAyMgkAAAABMHJxuGzPENsIFAfubM8Q2wgeQ0lRLkFXUi5JUV9UT1RBTF9DT01NT05fRVFVSVRZAQAAAOGkBAACAAAABzcwNS41MDQBCAAAAAUAAAABMQEAAAALLTIwNzE2MDY1MTkDAAAAAzE2MAIAAAAEMTAwNgQAAAABMAcAAAAJMi8xNy8yMDIzCAAAAAk5LzMwLzIwMjIJAAAAATBycbhszxDbCABv7mzPENsIFUNJUS5BV1IuSVFfVE9UQUxfREVCVAEAAADhpAQAAgAAAAc2OTguMzI5AQgAAAAFAAAAATEBAAAACy0yMDcxNjA2NTE5AwAAAAMxNjACAAAABDQxNzMEAAAAATAHAAAACTIv</t>
  </si>
  <si>
    <t>MTcvMjAyMwgAAAAJOS8zMC8yMDIyCQAAAAEwcnG4bM8Q2wgAb+5szxDbCA9DSVEuU1dYLklRX05QUEUBAAAAY6QEAAIAAAAIOTA3My43MDgBCAAAAAUAAAABMQEAAAALLTIwNzEyNzg4NjYDAAAAAzE2MAIAAAAEMTAwNAQAAAABMAcAAAAJMi8xNy8yMDIzCAAAAAk5LzMwLzIwMjIJAAAAATBycbhszxDbCABv7mzPENsIHUNJUS5OSS5JUV9UT1RBTF9DT01NT05fRVFVSVRZAQAAAPx0BAACAAAABjU2NDcuNAEIAAAABQAAAAExAQAAAAstMjA3MTcxNTE5NAMAAAADMTYwAgAAAAQxMDA2BAAAAAEwBwAAAAkyLzE3LzIwMjMIAAAACTkvMzAvMjAyMgkAAAABMHJxuGzPENsIAG/ubM8Q2wgUQ0lRLk5JLklRX1RPVEFMX0RFQlQBAAAA/HQEAAIAAAAFMTA4MjQBCAAAAAUAAAABMQEAAAALLTIwNzE3MTUxOTQDAAAAAzE2MAIAAAAENDE3MwQAAAABMAcAAAAJMi8xNy8yMDIzCAAAAAk5LzMwLzIwMjIJAAAAATBycbhszxDbCABv7mzPENsIF0NJUS5GRS5JUV9SRVRVUk5fRVFVSVRZAQAAAIt6BAACAAAABjQuNTQ0OQEIAAAABQAAAAExAQAAAAstMjA2MTM5OTQ1NQMAAAADMTYwAgAAAAQ0MTI4BAAAAAEwBwAAAAkyLzE3LzIwMjMIAAAACjEyLzMxLzIwMjIJAAAAATBycbhszxDbCK+t7mzPENsIHkNJUS5DTlAuSVFfVE9UQUxfQ09NTU9OX0VRVUlUWQEAAADZQwQAAgAAAAQ5MjUyAQgAAAAFAAAAAjI5AgAAAAQxMDA2</t>
  </si>
  <si>
    <t>AQAAAAstMjA2MDYwMTY4NgMAAAADMTYwBAAAAAEwBwAAAAkyLzE3LzIwMjMIAAAACjEyLzMxLzIwMjIJAAAAATBycbhszxDbCK+t7mzPENsIFUNJUS5DTlAuSVFfVE9UQUxfREVCVAEAAADZQwQAAgAAAAUxNjg1NgEIAAAABQAAAAIyOQIAAAAENDE3MwEAAAALLTIwNjA2MDE2ODYDAAAAAzE2MAQAAAABMAcAAAAJMi8xNy8yMDIzCAAAAAoxMi8zMS8yMDIyCQAAAAEwcnG4bM8Q2wivre5szxDbCA9DSVEuRVhDLklRX05QUEUBAAAA9YQEAAIAAAAFNjkzNDEBCAAAAAUAAAABMQEAAAALLTIwNjA5NzI0MzgDAAAAAzE2MAIAAAAEMTAwNAQAAAABMAcAAAAJMi8xNy8yMDIzCAAAAAoxMi8zMS8yMDIyCQAAAAEwcnG4bM8Q2wivre5szxDbCBhDSVEuQktILklRX1JFVFVSTl9FUVVJVFkBAAAAnucDAAIAAAAGOS4wNTk5AQgAAAAFAAAAATEBAAAACy0yMDYwODYzNzc4AwAAAAMxNjACAAAABDQxMjgEAAAAATAHAAAACTIvMTcvMjAyMwgAAAAKMTIvMzEvMjAyMgkAAAABMHJxuGzPENsIr63ubM8Q2wgYQ0lRLk9HRS5JUV9QRVJJT0REQVRFX0JTAQAAAMF6BAAFAAAACTkvMzAvMjAyMgBycbhszxDbCK+t7mzPENsIGUNJUS5NR0VFLklRX1JFVFVSTl9FUVVJVFkBAAAAG1wEAAIAAAAGOS43ODk1AQgAAAAFAAAAATEBAAAACy0yMDcyMjI0NDEwAwAAAAMxNjACAAAABDQxMjgEAAAAATAHAAAACTIvMTcvMjAyMwgAAAAJ</t>
  </si>
  <si>
    <t>OS8zMC8yMDIyCQAAAAEwcnG4bM8Q2wg6w+5szxDbCA9DSVEuRVZSRy5JUV9SRVYBAAAAkFEEAAIAAAAGNTcwMS42AQgAAAAFAAAAATEBAAAACy0yMDcyMDg1MjMyAwAAAAMxNjACAAAAAzExMgQAAAABMAcAAAAJMi8xNy8yMDIzCAAAAAk5LzMwLzIwMjIJAAAAATBycbhszxDbCHEn72zPENsIGENJUS5EVUsuSVFfUEVSSU9EREFURV9CUwEAAABKFgQABQAAAAoxMi8zMS8yMDIyAHJxuGzPENsIjk7vbM8Q2wgdQ0lRLkVELklRX1RPVEFMX0NPTU1PTl9FUVVJVFkBAAAAfwQEAAIAAAAFMjA2ODcBCAAAAAUAAAACMjkCAAAABDEwMDYBAAAACy0yMDYwNjY2ODY2AwAAAAMxNjAEAAAAATAHAAAACTIvMTcvMjAyMwgAAAAKMTIvMzEvMjAyMgkAAAABMHJxuGzPENsIVmLvbM8Q2wgUQ0lRLkVELklRX1RPVEFMX0RFQlQBAAAAfwQEAAIAAAAFMjQ0MTUBCAAAAAUAAAACMjkCAAAABDQxNzMBAAAACy0yMDYwNjY2ODY2AwAAAAMxNjAEAAAAATAHAAAACTIvMTcvMjAyMwgAAAAKMTIvMzEvMjAyMgkAAAABMHJxuGzPENsIjk7vbM8Q2wgbQ0lRLkFWQS5JUV9ORVRfSU5URVJFU1RfRVhQAQAAADaKAQACAAAACC0xMDYuNjExAQgAAAAFAAAAATEBAAAACy0yMDcyNjE0Nzg5AwAAAAMxNjACAAAAAzM2OAQAAAABMAcAAAAJMi8xNy8yMDIzCAAAAAk5LzMwLzIwMjIJAAAAATBycbhszxDbCFZi72zPENsIGENJUS5OSlIuSVFf</t>
  </si>
  <si>
    <t>UkVUVVJOX0VRVUlUWQEAAAAHcgQAAgAAAAcxNS4zNTk4AQgAAAAFAAAAATEBAAAACy0yMDYyNDM0NzE1AwAAAAMxNjACAAAABDQxMjgEAAAAATAHAAAACTIvMTcvMjAyMwgAAAAKMTIvMzEvMjAyMgkAAAABMHJxuGzPENsIVmLvbM8Q2wgOQ0lRLkZFLklRX05QUEUBAAAAi3oEAAIAAAAFMzY1NDcBCAAAAAUAAAABMQEAAAALLTIwNjEzOTk0NTUDAAAAAzE2MAIAAAAEMTAwNAQAAAABMAcAAAAJMi8xNy8yMDIzCAAAAAoxMi8zMS8yMDIyCQAAAAEwcnG4bM8Q2whWYu9szxDbCA9DSVEuT1RUUi5JUV9SRVYBAAAAfX0EAAIAAAAIMTQ2MC4yMDkBCAAAAAUAAAABMQEAAAALLTIwNjA3MTI4NTIDAAAAAzE2MAIAAAADMTEyBAAAAAEwBwAAAAkyLzE3LzIwMjMIAAAACjEyLzMxLzIwMjIJAAAAATBycbhszxDbCFZi72zPENsIHkNJUS5QRUcuSVFfVE9UQUxfQ09NTU9OX0VRVUlUWQEAAADyjQQAAgAAAAUxMzI1MQEIAAAABQAAAAExAQAAAAstMjA3MjU0MTU2OAMAAAADMTYwAgAAAAQxMDA2BAAAAAEwBwAAAAkyLzE3LzIwMjMIAAAACTkvMzAvMjAyMgkAAAABMHJxuGzPENsIsKLvbM8Q2wgVQ0lRLlBFRy5JUV9UT1RBTF9ERUJUAQAAAPKNBAACAAAABTIwMDg0AQgAAAAFAAAAATEBAAAACy0yMDcyNTQxNTY4AwAAAAMxNjACAAAABDQxNzMEAAAAATAHAAAACTIvMTcvMjAyMwgAAAAJOS8zMC8yMDIyCQAAAAEwcnG4</t>
  </si>
  <si>
    <t>bM8Q2wiwou9szxDbCA9DSVEuRFRFLklRX0VCSVQBAAAAZhEEAAIAAAAEMTY0OAEIAAAABQAAAAExAQAAAAstMjA3MzUyMDUyNwMAAAADMTYwAgAAAAM0MDAEAAAAATAHAAAACTIvMTcvMjAyMwgAAAAJOS8zMC8yMDIyCQAAAAEwcnG4bM8Q2wiwou9szxDbCBhDSVEuTldFLklRX1BFUklPRERBVEVfQlMBAAAACdICAAUAAAAKMTIvMzEvMjAyMgBycbhszxDbCLCi72zPENsIEENJUS5NR0VFLklRX0VCSVQBAAAAG1wEAAIAAAAHMTQ1Ljc3NAEIAAAABQAAAAExAQAAAAstMjA3MjIyNDQxMAMAAAADMTYwAgAAAAM0MDAEAAAAATAHAAAACTIvMTcvMjAyMwgAAAAJOS8zMC8yMDIyCQAAAAEwcnG4bM8Q2wiwou9szxDbCA5DSVEuSEUuSVFfTlBQRQEAAABePQQAAwAAAAAAcnG4bM8Q2wiwou9szxDbCA5DSVEuQVZBLklRX1JFVgEAAAA2igEAAgAAAAgxNjMxLjg2MgEIAAAABQAAAAExAQAAAAstMjA3MjYxNDc4OQMAAAADMTYwAgAAAAMxMTIEAAAAATAHAAAACTIvMTcvMjAyMwgAAAAJOS8zMC8yMDIyCQAAAAEwcnG4bM8Q2wgnyu9szxDbCB9DSVEuV1RSRy5JUV9UT1RBTF9DT01NT05fRVFVSVRZAQAAAFSFBAACAAAACDUzNDMuMTAyAQgAAAAFAAAAATEBAAAACy0yMDcwODY3MjgyAwAAAAMxNjACAAAABDEwMDYEAAAAATAHAAAACTIvMTcvMjAyMwgAAAAJOS8zMC8yMDIyCQAAAAEwcnG4bM8Q2wi2LPBszxDbCBZD</t>
  </si>
  <si>
    <t>SVEuV1RSRy5JUV9UT1RBTF9ERUJUAQAAAFSFBAACAAAACDY1OTMuODQyAQgAAAAFAAAAATEBAAAACy0yMDcwODY3MjgyAwAAAAMxNjACAAAABDQxNzMEAAAAATAHAAAACTIvMTcvMjAyMwgAAAAJOS8zMC8yMDIyCQAAAAEwcnG4bM8Q2wi2LPBszxDbCBtDSVEuT0dTLklRX05FVF9JTlRFUkVTVF9FWFABAAAA4FmGDgIAAAAHLTY1LjkzOQEIAAAABQAAAAExAQAAAAstMjA3MjQwMTA3MQMAAAADMTYwAgAAAAMzNjgEAAAAATAHAAAACTIvMTcvMjAyMwgAAAAJOS8zMC8yMDIyCQAAAAEwcnG4bM8Q2wi2LPBszxDbCB5DSVEuTkpSLklRX1RPVEFMX0NPTU1PTl9FUVVJVFkBAAAAB3IEAAIAAAAIMTkyMi43OTUBCAAAAAUAAAABMQEAAAALLTIwNjI0MzQ3MTUDAAAAAzE2MAIAAAAEMTAwNgQAAAABMAcAAAAJMi8xNy8yMDIzCAAAAAoxMi8zMS8yMDIyCQAAAAEwcnG4bM8Q2wiuZ/BszxDbCBVDSVEuTkpSLklRX1RPVEFMX0RFQlQBAAAAB3IEAAIAAAAIMzM3Ny43MzkBCAAAAAUAAAABMQEAAAALLTIwNjI0MzQ3MTUDAAAAAzE2MAIAAAAENDE3MwQAAAABMAcAAAAJMi8xNy8yMDIzCAAAAAoxMi8zMS8yMDIyCQAAAAEwcnG4bM8Q2wiuZ/BszxDbCA9DSVEuQVRPLklRX05QUEUBAAAADNsDAAIAAAAJMTc5NzEuNjY4AQgAAAAFAAAAATEBAAAACy0yMDYyMTMwMTM0AwAAAAMxNjACAAAABDEwMDQEAAAAATAHAAAACTIv</t>
  </si>
  <si>
    <t>MTcvMjAyMwgAAAAKMTIvMzEvMjAyMgkAAAABMHJxuGzPENsIrmfwbM8Q2wgNQ0lRLkZFLklRX1JFVgEAAACLegQAAgAAAAUxMTU4OAEIAAAABQAAAAExAQAAAAstMjA2MTM5OTQ1NQMAAAADMTYwAgAAAAMxMTIEAAAAATAHAAAACTIvMTcvMjAyMwgAAAAKMTIvMzEvMjAyMgkAAAABMHJxuGzPENsIrmfwbM8Q2wgbQ0lRLkZUUy5JUV9ORVRfSU5URVJFU1RfRVhQAQAAAFxcDQACAAAABS0xMTM2AQgAAAAFAAAAATEBAAAACy0yMDYxNzQ0Njg1AwAAAAIyNwIAAAADMzY4BAAAAAEwBwAAAAkyLzE3LzIwMjMIAAAACjEyLzMxLzIwMjIJAAAAATBycbhszxDbCK5n8GzPENsID0NJUS5QTk0uSVFfTlBQRQEAAADJjQQAAgAAAAg2Nzg1LjA4NQEIAAAABQAAAAExAQAAAAstMjA3MTgzNjA5NQMAAAADMTYwAgAAAAQxMDA0BAAAAAEwBwAAAAkyLzE3LzIwMjMIAAAACTkvMzAvMjAyMgkAAAABMHJxuGzPENsIrmfwbM8Q2wgYQ0lRLlNSRS5JUV9SRVRVUk5fRVFVSVRZAQAAAC7XAQACAAAABjkuNjA0MgEIAAAABQAAAAExAQAAAAstMjA3MTk5NDk4NgMAAAADMTYwAgAAAAQ0MTI4BAAAAAEwBwAAAAkyLzE3LzIwMjMIAAAACTkvMzAvMjAyMgkAAAABMHJxuGzPENsIrmfwbM8Q2wgPQ0lRLldFQy5JUV9OUFBFAQAAAO3OBAACAAAABzI5MTEzLjgBCAAAAAUAAAABMQEAAAALLTIwNjI1MTQ5NTEDAAAAAzE2MAIAAAAEMTAw</t>
  </si>
  <si>
    <t>NAQAAAABMAcAAAAJMi8xNy8yMDIzCAAAAAoxMi8zMS8yMDIyCQAAAAEwcnG4bM8Q2wiuZ/BszxDbCBhDSVEuT0dFLklRX1JFVFVSTl9FUVVJVFkBAAAAwXoEAAIAAAAHMjIuNjQxNgEIAAAABQAAAAExAQAAAAstMjA3MjE4ODI1OAMAAAADMTYwAgAAAAQ0MTI4BAAAAAEwBwAAAAkyLzE3LzIwMjMIAAAACTkvMzAvMjAyMgkAAAABMHJxuGzPENsIl4/wbM8Q2wgNQ0lRLkhFLklRX1JFVgEAAABePQQAAgAAAAgzNzI5LjY1NQEIAAAABQAAAAIyOQIAAAADMTEyAQAAAAstMjA2MTI2NjEyMAMAAAADMTYwBAAAAAEwBwAAAAkyLzE3LzIwMjMIAAAACjEyLzMxLzIwMjIJAAAAATBycbhszxDbCJeP8GzPENsIGENJUS5FVFIuSVFfUEVSSU9EREFURV9CUwEAAADEHQQABQAAAAk5LzMwLzIwMjIAcnG4bM8Q2wiXj/BszxDbCBhDSVEuRFVLLklRX1JFVFVSTl9FUVVJVFkBAAAAShYEAAIAAAAGNy41ODUxAQgAAAAFAAAAAjI5AgAAAAQ0MTI4AQAAAAstMjA2MTkxOTkyNwMAAAADMTYwBAAAAAEwBwAAAAkyLzE3LzIwMjMIAAAACjEyLzMxLzIwMjIJAAAAATBycbhszxDbCJeP8GzPENsIGENJUS5MTlQuSVFfUEVSSU9EREFURV9CUwEAAAB1xgQABQAAAAk5LzMwLzIwMjIAcnG4bM8Q2wiXj/BszxDbCBBDSVEuV1RSRy5JUV9FQklUAQAAAFSFBAACAAAABzY0NS42NjEBCAAAAAUAAAABMQEAAAALLTIwNzA4NjcyODIDAAAA</t>
  </si>
  <si>
    <t>AzE2MAIAAAADNDAwBAAAAAEwBwAAAAkyLzE3LzIwMjMIAAAACTkvMzAvMjAyMgkAAAABMHJxuGzPENsIl4/wbM8Q2wgPQ0lRLk9HUy5JUV9FQklUAQAAAOBZhg4CAAAABzMzNC41MDUBCAAAAAUAAAABMQEAAAALLTIwNzI0MDEwNzEDAAAAAzE2MAIAAAADNDAwBAAAAAEwBwAAAAkyLzE3LzIwMjMIAAAACTkvMzAvMjAyMgkAAAABMHJxuGzPENsIl4/wbM8Q2wgOQ0lRLkFUTy5JUV9SRVYBAAAADNsDAAIAAAAINDY3Mi44ODUBCAAAAAUAAAABMQEAAAALLTIwNjIxMzAxMzQDAAAAAzE2MAIAAAADMTEyBAAAAAEwBwAAAAkyLzE3LzIwMjMIAAAACjEyLzMxLzIwMjIJAAAAATBycbhszxDbCJeP8GzPENsID0NJUS5GVFMuSVFfRUJJVAEAAABcXA0AAgAAAAQyODMyAQgAAAAFAAAAATEBAAAACy0yMDYxNzQ0Njg1AwAAAAIyNwIAAAADNDAwBAAAAAEwBwAAAAkyLzE3LzIwMjMIAAAACjEyLzMxLzIwMjIJAAAAATBycbhszxDbCPfK8GzPENsIGENJUS5FWEMuSVFfUEVSSU9EREFURV9CUwEAAAD1hAQABQAAAAoxMi8zMS8yMDIyAHJxuGzPENsI98rwbM8Q2wgeQ0lRLlNSRS5JUV9UT1RBTF9DT01NT05fRVFVSVRZAQAAAC7XAQACAAAABTI2MTQxAQgAAAAFAAAAATEBAAAACy0yMDcxOTk0OTg2AwAAAAMxNjACAAAABDEwMDYEAAAAATAHAAAACTIvMTcvMjAyMwgAAAAJOS8zMC8yMDIyCQAAAAEwcnG4bM8Q2wie3vBs</t>
  </si>
  <si>
    <t>zxDbCBVDSVEuU1JFLklRX1RPVEFMX0RFQlQBAAAALtcBAAIAAAAFMjY5OTgBCAAAAAUAAAABMQEAAAALLTIwNzE5OTQ5ODYDAAAAAzE2MAIAAAAENDE3MwQAAAABMAcAAAAJMi8xNy8yMDIzCAAAAAk5LzMwLzIwMjIJAAAAATBycbhszxDbCJ7e8GzPENsIGENJUS5QQ0cuSVFfUkVUVVJOX0VRVUlUWQEAAAAlIgIAAgAAAAU4LjE0MQEIAAAABQAAAAExAQAAAAstMjA3MzUzMDA1MgMAAAADMTYwAgAAAAQ0MTI4BAAAAAEwBwAAAAkyLzE3LzIwMjMIAAAACTkvMzAvMjAyMgkAAAABMHJxuGzPENsInt7wbM8Q2wgeQ0lRLk9HRS5JUV9UT1RBTF9DT01NT05fRVFVSVRZAQAAAMF6BAACAAAABjQ0NDAuNwEIAAAABQAAAAExAQAAAAstMjA3MjE4ODI1OAMAAAADMTYwAgAAAAQxMDA2BAAAAAEwBwAAAAkyLzE3LzIwMjMIAAAACTkvMzAvMjAyMgkAAAABMHJxuGzPENsICy3xbM8Q2wgVQ0lRLk9HRS5JUV9UT1RBTF9ERUJUAQAAAMF6BAACAAAABjQ1NDguMQEIAAAABQAAAAExAQAAAAstMjA3MjE4ODI1OAMAAAADMTYwAgAAAAQ0MTczBAAAAAEwBwAAAAkyLzE3LzIwMjMIAAAACTkvMzAvMjAyMgkAAAABMHJxuGzPENsICy3xbM8Q2wgQQ0lRLk1HRUUuSVFfTlBQRQEAAAAbXAQAAgAAAAgxOTU0LjUwNAEIAAAABQAAAAExAQAAAAstMjA3MjIyNDQxMAMAAAADMTYwAgAAAAQxMDA0BAAAAAEwBwAAAAkyLzE3LzIwMjMI</t>
  </si>
  <si>
    <t>AAAACTkvMzAvMjAyMgkAAAABMHJxuGzPENsICy3xbM8Q2wgNQ0lRLkQuSVFfRUJJVAEAAABhEwQAAgAAAAQzMTA3AQgAAAAFAAAAATEBAAAACy0yMDYyMDU3ODk3AwAAAAMxNjACAAAAAzQwMAQAAAABMAcAAAAJMi8xNy8yMDIzCAAAAAoxMi8zMS8yMDIyCQAAAAEwcnG4bM8Q2wgLLfFszxDbCA9DSVEuQ01TLklRX05QUEUBAAAAku4DAAIAAAAFMjI3NDQBCAAAAAUAAAABMQEAAAALLTIwNjE3NDUyOTMDAAAAAzE2MAIAAAAEMTAwNAQAAAABMAcAAAAJMi8xNy8yMDIzCAAAAAoxMi8zMS8yMDIyCQAAAAEwcnG4bM8Q2wgLLfFszxDbCBhDSVEuQUVFLklRX1JFVFVSTl9FUVVJVFkBAAAAELIFAAIAAAAHMTAuNTQ0MwEIAAAABQAAAAIyOQIAAAAENDEyOAEAAAALLTIwNjA5MDA0MTIDAAAAAzE2MAQAAAABMAcAAAAJMi8xNy8yMDIzCAAAAAoxMi8zMS8yMDIyCQAAAAEwcnG4bM8Q2wgLLfFszxDbCB5DSVEuQVdLLklRX1RPVEFMX0NPTU1PTl9FUVVJVFkBAAAABdQDAAIAAAAENzY5MwEIAAAABQAAAAIyOQIAAAAEMTAwNgEAAAALLTIwNjA4ODc5NjUDAAAAAzE2MAQAAAABMAcAAAAJMi8xNy8yMDIzCAAAAAoxMi8zMS8yMDIyCQAAAAEwcnG4bM8Q2wgrgvFszxDbCBVDSVEuQVdLLklRX1RPVEFMX0RFQlQBAAAABdQDAAIAAAAFMTI0NTUBCAAAAAUAAAACMjkCAAAABDQxNzMBAAAACy0yMDYwODg3OTY1AwAAAAMx</t>
  </si>
  <si>
    <t>NjAEAAAAATAHAAAACTIvMTcvMjAyMwgAAAAKMTIvMzEvMjAyMgkAAAABMHJxuGzPENsIK4LxbM8Q2wgbQ0lRLk5KUi5JUV9ORVRfSU5URVJFU1RfRVhQAQAAAAdyBAACAAAABi05MS42NwEIAAAABQAAAAExAQAAAAstMjA2MjQzNDcxNQMAAAADMTYwAgAAAAMzNjgEAAAAATAHAAAACTIvMTcvMjAyMwgAAAAKMTIvMzEvMjAyMgkAAAABMHJxuGzPENsIK4LxbM8Q2wgOQ0lRLkJLSC5JUV9SRVYBAAAAnucDAAIAAAAIMjU1MS44MTYBCAAAAAUAAAABMQEAAAALLTIwNjA4NjM3NzgDAAAAAzE2MAIAAAADMTEyBAAAAAEwBwAAAAkyLzE3LzIwMjMIAAAACjEyLzMxLzIwMjIJAAAAATBycbhszxDbCNOY8WzPENsIF0NJUS5TTy5JUV9SRVRVUk5fRVFVSVRZAQAAAC/XAQACAAAABzEwLjE4NDkBCAAAAAUAAAACMjkCAAAABDQxMjgBAAAACy0yMDYwNzk3NjkwAwAAAAMxNjAEAAAAATAHAAAACTIvMTcvMjAyMwgAAAAKMTIvMzEvMjAyMgkAAAABMHJxuGzPENsI05jxbM8Q2wgbQ0lRLlBOVy5JUV9ORVRfSU5URVJFU1RfRVhQAQAAAP2HBAACAAAACC0yNjQuNjAxAQgAAAAFAAAAATEBAAAACy0yMDcyMjU4NjUzAwAAAAMxNjACAAAAAzM2OAQAAAABMAcAAAAJMi8xNy8yMDIzCAAAAAk5LzMwLzIwMjIJAAAAATBycbhszxDbCEbZ8WzPENsIDkNJUS5ORUUuSVFfUkVWAQAAAPogBAACAAAABTIwOTU2AQgAAAAFAAAAATEB</t>
  </si>
  <si>
    <t>AAAACy0yMDYzMTgxNTA4AwAAAAMxNjACAAAAAzExMgQAAAABMAcAAAAJMi8xNy8yMDIzCAAAAAoxMi8zMS8yMDIyCQAAAAEwcnG4bM8Q2whxAfJszxDbCBdDSVEuSEUuSVFfUEVSSU9EREFURV9CUwEAAABePQQABQAAAAoxMi8zMS8yMDIyAHJxuGzPENsIcQHybM8Q2wgbQ0lRLkVUUi5JUV9ORVRfSU5URVJFU1RfRVhQAQAAAMQdBAACAAAACC03NjQuMTk4AQgAAAAFAAAAATEBAAAACy0yMDcyMDQ2OTU2AwAAAAMxNjACAAAAAzM2OAQAAAABMAcAAAAJMi8xNy8yMDIzCAAAAAk5LzMwLzIwMjIJAAAAATBycbhszxDbCHEB8mzPENsIGENJUS5BRVAuSVFfUEVSSU9EREFURV9CUwEAAAAuEQIABQAAAAk5LzMwLzIwMjIAcnG4bM8Q2whxAfJszxDbCA9DSVEuQUxFLklRX0VCSVQBAAAA+GkEAAIAAAAFMTM0LjIBCAAAAAUAAAACMjkCAAAAAzQwMAEAAAALLTIwNjA3NzgxNzYDAAAAAzE2MAQAAAABMAcAAAAJMi8xNy8yMDIzCAAAAAoxMi8zMS8yMDIyCQAAAAEwcnG4bM8Q2whxAfJszxDbCA==</t>
  </si>
  <si>
    <t>允䅁䥁䅙䅁䕁䅁䅁兑䅁䑁䅅䅁䝁䅁䅁兑牁䅁䅁杣䅁䅁䅙䅁䉂䍁䄰䅁慁䅁䅁䅃䅁䕁䅅兒䙂䅁䅁䅂䅁䅁䅧䅁䉂䕁䅕䅕䅁䅁䅁䅁䥁䅁䅁兑䡂䙁䅉䅁捁䅁䅁䅃䅁䕁䅅䅔䙂䅁䅁杁䅁䉁䅯䅁䉂䕁䅷䅔䙂䙁䅑兒獁䍁䅁兓畂䝁䅍杌䅁䙁䄴䅁䥁䅁䅁兑啂䕁䄸䅁ぁ䅁䅁䅃䅁䕁䅅杖䉂䅁䅁睂䅁䅁䅧䅁䉂䙁䅣睓䅁䑁䅁䅁䥁䅁䅁兑塂䙁䅉䅁䕂䅁䅁李䅁䕁䅅䅢獂䝁䅫兙畂䡁䅑䅉䙂䝁䄴党祂䝁䅣入杁䕁䅍睢祂䡁䅁睢祂䝁䅅䅤灂䝁䄸杢䅁䙁䄸䅁流䅁䅁兑瑂䝁䅕杣求䝁䄴䅉䑂䝁䄸杣睂䝁䄸杣桂䡁䅑兡療䝁䄴䅁摂䅁䅁䅔䅁䕁䅅兢求䡁䅉兡橂䝁䅅杢杁䕁䅕䅢求䝁䅍䅤祂䝁䅫睙杁䙁䅁睢㍂䝁䅕杣杁䕁䅍睢瑂䡁䅁兙畂䡁䅫䅌杁䕁䅫杢橂䍁䄴䅁杂䅁䅁䅐䅁䕁䅅兢求䡁䅉兡橂䝁䅅杢杁䙁䅍䅤桂䡁䅑党穂䍁䅁睖桂䡁䅑党祂䍁䅁睑療䝁䄰䅣桂䝁䄴入䅁䡁䅷䅁䝂䅁䅁兑瑂䝁䅕杣灂䝁䅍兙畂䍁䅁睖桂䡁䅑党祂䍁䅁睖療䡁䅉睡穂䍁䅁睑療䝁䄰䅣桂䝁䄴入獁䍁䅁兓畂䝁䅍杌䅁䡁䄰䅁祁䅁䅁兑あ䝁䄰睢穂䍁䅁兒畂䝁䅕杣湂䡁䅫䅉䑂䝁䄸杣睂䝁䄸杣桂䡁䅑兡療䝁䄴䅁ㅂ䅁䅁杈䅁䕁䅅杤桂䝁䄴睚祂䝁䅫䅚獁䍁䅁兓畂䝁䅍杌䅁䑁䅍䅁流䅁䅁兑㉂䝁䅫督あ䝁䅅䅉䑂䝁䄸杣睂䝁䄸杣桂䡁䅑兡療䝁䄴䅁桂䅁䅁杂䅁䕁䅉兌䅁䥁䅉䅁䝁䅁䅁村䍂䅁䅁睧䅁䅁䅧䅁䍂䕁䅉兌䅁䕁䅧䅁䥁䅁䅁村䍂䕁䅉䅁䱁䅁䅁权䅁䕁䅉村䍂䍁䅳䅁橁䅁䅁权䅁䕁䅉村䍂䍁䄰䅁㡁䅁䅁䅃䅁䕁䅉睓䥂䅁䅁兒䅁䑁䅁䅁䍂䝁䅷兙橂䝁䅳䅉䥂䝁䅫䅢獂䡁䅍䅉䑂䝁䄸杣睂䝁䄸杣桂䡁䅑兡療䝁䄴䅁呂䅁䅁䅃䅁䕁䅍兔呂䅁䅁杈䅁䍁䄴䅁䑂䕁䄰睕杁䕁䅕杢求䡁䅉睚㕂䍁䅁睑療䡁䅉䅣療䡁䅉兙あ䝁䅫睢畂䅁䅁杙䅁䅁䅧䅁䑂䕁䄴䅕䅁䑁䄸䅁䥁䅁䅁睑兂䕁䅳䅁䉂䅁䅁䅃䅁䕁䅍睖啂䅁䅁䅋䅁䑁䄴䅁䑂䝁䅅䅢灂䝁䅙睢祂䝁䄴兡桂䍁䅁睖桂䡁䅑党祂䍁䅁睕求䡁䅉杤灂䝁䅍党杁䕁䅣杣療䡁䅕䅣䅁䍁䅫䅁祁䅁䅁睑求䝁䄴䅤求䡁䅉䅕療䝁䅫杢あ䍁䅁兒畂䝁䅕杣湂䡁䅫䅌杁䕁䅫杢橂䍁䄴䅁奂䅁䅁村䅁䕁䅍䅡求䡁䅍兙睂䝁䅕兙牂䝁䅕䅉噂䡁䅑兡獂䝁䅫䅤灂䝁䅕督杁䕁䅍睢祂䡁䅁睢祂䝁䅅䅤灂䝁䄸杢䅁䡁䅙䅁ぁ䅁䅁睑療䝁䄴督療䝁䅷兡歂䝁䅅䅤求䝁䅑䅉䙂䝁䅑兡穂䝁䄸杢獁䍁䅁兓畂䝁䅍杌䅁䉁䅅䅁䕁䅁䅁䅒䅁䅁䄰䅁䥁䅁䅁䅒啂䕁䅕䅁㑁䅁䅁杊䅁䕁䅑䅖䙂䍁䅁兒畂䝁䅕杣湂䡁䅫䅉䑂䝁䄸兢睂䝁䅅杢㕂䅁䅁兡䅁䅁䅧䅁䕂䙁䅕睓䅁䍁䅕䅁獁䅁䅁䅒療䝁䄰兡畂䝁䅫睢畂䍁䅁兒畂䝁䅕杣湂䡁䅫䅌杁䕁䅫杢橂䍁䄴䅁䱂䅁䅁䅍䅁䕁䅑兤牂䝁䅕䅉䙂䝁䄴党祂䝁䅣入杁䕁䅍睢祂䡁䅁睢祂䝁䅅䅤灂䝁䄸杢䅁䙁䅳䅁䝁䅁䅁兒䕂䅁䅁睄䅁䅁䅧䅁䙂䕁䅫䅗䅁䉁䄰䅁䝁䅁䅁兒呂䅁䅁䅆䅁䅁䅧䅁䙂䙁䅑杕䅁䑁䅉䅁䭁䅁䅁兒坂䙁䅉睒䅁䑁䅯䅁䥁䅁䅁兒奂䕁䅍䅁十䅁䅁杋䅁䕁䅕䅚灂䡁䅍睢畂䍁䅁兓畂䡁䅑党祂䝁䄴兙あ䝁䅫睢畂䝁䅅䅢䅁䝁䅍䅁潁䅁䅁兒畂䡁䅑党祂䝁䅣入杁䕁䅍睢祂䡁䅁睢祂䝁䅅䅤灂䝁䄸杢䅁䝁䅑䅁ぁ䅁䅁兒穂䡁䅍党畂䡁䅑兡桂䝁䅷䅉噂䡁䅑兡獂䝁䅫䅤灂䝁䅕督獁䍁䅁兓畂䝁䅍杌䅁䝁䅷䅁慁䅁䅁兒㉂䝁䅕杣湂䡁䅫䅌杁䕁䅫杢橂䍁䄴䅁求䅁䅁䅊䅁䕁䅕杤求䡁䅉督療䡁䅕杣橂䝁䅕䅉䙂䝁䄴党祂䝁䅣入䅁䙁䅅䅁流䅁䅁兒㑂䝁䅕䅢療䝁䄴䅉䑂䝁䄸杣睂䝁䄸杣桂䡁䅑兡療䝁䄴䅁䑂䅁䅁杂䅁䕁䅙兒䅁䍁䄴䅁䥁䅁䅁杒啂䙁䅍䅁桁䅁䅁䅊䅁䕁䅙兡祂䡁䅍䅤䙂䝁䄴党祂䝁䅣入杁䕁䅍睢祂䡁䅁杌䅁䡁䅁䅁奁䅁䅁杒療䡁䅉䅤灂䡁䅍䅉䩂䝁䄴睙畁䅁䅁杔䅁䅁䅙䅁䥂䕁䅕䅁晁䅁䅁杒䅁䕁䅧兙㍂䝁䅅兡灂䝁䅅杢杁䕁䅕䅢求䝁䅍䅤祂䝁䅫睙杁䕁䅫杢歂䡁䅕督あ䡁䅉兡求䡁䅍䅌杁䕁䅫杢橂䍁䄴䅁湂䅁䅁䅃䅁䕁䅫䅒䉂䅁䅁材䅁䉁䅷䅁䩂䕁䅑兑䑂䕁䄸杕兂䍁䅷䅉䩂䝁䄴睙畁䅁䅁杖䅁䍁䅁䅁䩂䙁䅅睘䑂䕁䄸兔兂䕁䅅杔婂䙁䄸杔䉂䕁䄰兒䅁䉁䅁䅁允䅁䅁兓剂䙁䄸兒䍂䕁䅫䅖䅁䅁䅅䅁慁䅁䅁兓剂䙁䄸兔䉂䙁䅉睓䙂䙁䅑睑䉂䙁䅁䅁佁䅁䅁䅋䅁䕁䅫兕時䕁䄴兒啂䙁䄸兓佂䙁䅑兒卂䕁䅕睕啂䙁䄸兒奂䙁䅁䅁䙁䅁䅁䅅䅁䕁䅫兕時䕁䄴䅕兂䕁䅕䅁䑁䅁䅁杄䅁䕁䅫兕時䙁䅁村坂䅁䅁䅃䅁䍁䅉䅁䩂䙁䅅睘兂䕁䅕杕䩂䕁䄸䅒䕂䕁䅅䅖䙂䙁䄸村呂䅁䅁䅉䅁䍁䅉䅁䩂䙁䅅睘卂䕁䅕䅖噂䙁䅉杔時䕁䅕兕噂䕁䅫䅖婂䅁䅁睅䅁䅁䄴䅁䩂䙁䅅睘卂䕁䅕杖䅁䍁䅷䅁潁䅁䅁兓剂䙁䄸睕兂䙁䄸兓呂䙁䅍兖䙂䙁䅉睘卂䕁䅅䅖䩂䕁䄴睒䅁䅁䅯䅁畁䅁䅁兓剂䙁䄸䅖偂䙁䅑兑䵂䙁䄸睑偂䕁䄰兔偂䕁䄴睘䙂䙁䅅兖䩂䙁䅑兗䅁䍁䅣䅁捁䅁䅁兓剂䙁䄸䅖偂䙁䅑兑䵂䙁䄸䅒䙂䕁䅉䅖䅁䉁䅙䅁䥁䅁䅁䅔佂䙁䅑䅁䝁䅁䅁杉䅁䕁䄰睒䙂䍁䅁兒畂䝁䅕杣湂䡁䅫䅌杁䕁䅫杢橂䍁䄴䅁塂䅁䅁权䅁䕁䄰睒䙂䕁䅕䅁㕁䅁䅁权䅁䕁䄰睕䙂䙁䅧䅁煁䅁䅁䅍䅁䕁䄰兡歂䝁䅑䅢求䡁䅍党㑂䍁䅁睖桂䡁䅑党祂䍁䅁睑療䝁䄰䅣桂䝁䄴入䅁䡁䄴䅁䥁䅁䅁杔䙂䕁䅕䅁癁䅁䅁杂䅁䕁䄴兓䅁䉁䅕䅁䥁䅁䅁杔䭂䙁䅉䅁流䅁䅁杂䅁䕁䄴兔䅁䡁䅳䅁䝁䅁䅁杔卂䅁䅁全䅁䅁䅧䅁佂䙁䅣兒䅁䅁䅫䅁䥁䅁䅁杔塂䕁䄴䅁㝁䅁䅁村䅁䕁䄴党㍂䍁䅁杓求䡁䅉督求䡁䅫䅉卂䝁䅕督療䡁䅕杣橂䝁䅕督杁䕁䅍睢祂䡁䅁睢祂䝁䅅䅤灂䝁䄸杢䅁䡁䅧䅁煁䅁䅁杔求䡁䅧䅤䙂䡁䅉兙杁䕁䅕杢求䡁䅉睚㕂䍁䅷䅉䩂䝁䄴睙畁䅁䅁児䅁䉁䅷䅁佂䝁䅫睕療䡁䅕杣橂䝁䅕䅉䩂䝁䄴睙畁䅁䅁睤䅁䑁䅉䅁佂䝁䄸杣あ䝁䅧睖求䡁䅍䅤求䡁䅉杢杁䕁䅍睢祂䡁䅁睢祂䝁䅅䅤灂䝁䄸杢䅁䝁䅧䅁䅂䅁䅁杔療䡁䅉䅤潂䙁䅣党穂䡁䅑党祂䝁䄴䅉䙂䝁䄴党祂䝁䅣入杁䕁䅣杣療䡁䅕䅣獁䍁䅁兓畂䝁䅍杌䅁䥁䅑䅁䕂䅁䅁杔療䡁䅉䅤潂䡁䅣党穂䡁䅑䅉佂䝁䅅䅤ㅂ䡁䅉兙獂䍁䅁䅓療䝁䅷䅚灂䝁䄴睚杁䕁䅍睢瑂䡁䅁兙畂䡁䅫䅁㕂䅁䅁䅃䅁䕁䄸睒䙂䅁䅁䅇䅁䍁䅉䅁偂䕁䅣兒杁䕁䅕杢求䡁䅉睚㕂䍁䅁睑療䡁䅉䅣畁䅁䅁条䅁䅁䅧䅁偂䕁䅣睕䅁䕁䅣䅁捁䅁䅁睔佂䕁䅕䅉䡂䝁䅅督獁䍁䅁兓畂䝁䅍杌䅁䡁䅑䅁䭁䅁䅁睔啂䙁䅑杕䅁䕁䅁䅁畁䅁䅁睔あ䡁䅑党祂䍁䅁䅖桂䝁䅫䅢杁䕁䅍睢祂䡁䅁睢祂䝁䅅䅤灂䝁䄸杢䅁䝁䄴䅁䥁䅁䅁䅕䑂䕁䅣䅁䍂䅁䅁䅃䅁䙁䅁兒䡂䅁䅁睎䅁䍁䅉䅁兂䕁䅣杊䙂䍁䅁睑療䡁䅉䅣療䡁䅉兙あ䝁䅫睢畂䅁䅁睔䅁䅁䅧䅁兂䕁䄴兔䅁䕁䅯䅁潁䅁䅁䅕佂䕁䄰䅉卂䝁䅕督療䡁䅕杣橂䝁䅕督獁䍁䅁兓畂䝁䅍杌䅁䝁䄸䅁䥁䅁䅁䅕佂䙁䅣䅁䵁䅁䅁䅃䅁䙁䅁睔卂䅁䅁杉䅁䅁䅧䅁兂䙁䅁䅔䅁䕁䅷䅁杁䅁䅁䅕兂䕁䅷䅉䑂䝁䄸杣睂䝁䄸杣桂䡁䅑兡療䝁䄴䅁硂䅁䅁䅒䅁䙁䅁兡畂䝁䄴兙橂䝁䅷党杁䙁䅣党穂䡁䅑䅉䑂䝁䅅䅣灂䡁䅑兙獂䍁䅁睑療䡁䅉䅣療䡁䅉兙あ䝁䅫睢畂䅁䅁睡䅁䕁䅑䅁兂䝁䄸杣あ䝁䅷兙畂䝁䅑䅉䡂䝁䅕杢求䡁䅉兙獂䍁䅁兒獂䝁䅕睙あ䡁䅉兡橂䍁䅁睑療䝁䄰䅣桂䝁䄴入䅁䙁䅫䅁慂䅁䅁䅕ㅂ䝁䅉䅢灂䝁䅍䅉呂䝁䅕杣㉂䝁䅫睙求䍁䅁兒畂䡁䅑党祂䡁䅁杣灂䡁䅍党杁䕁䅣杣療䡁䅕䅣杁䕁䅫杢橂䝁䄸杣睂䝁䄸杣桂䡁䅑党歂䅁䅁杒䅁䅁䅧䅁呂䕁䅯兓䅁䕁䄰䅁䥁䅁䅁睕䭂䙁䅣䅁歁䅁䅁䅆䅁䙁䅍杓塂䍁䅁睒祂䝁䄸兤睂䅁䅁睦䅁䅁䅙䅁呂䕁䄸䅁瑁䅁䅁杂䅁䙁䅍杕䅁䕁䅫䅁䥁䅁䅁睕卂䕁䅕䅁扁䅁䅁䅃䅁䙁䅍睖奂䅁䅁睋䅁䅁䄴䅁呂䝁䅕兢睂䡁䅉兙䅁䙁䅷䅁捁䅁䅁睕求䝁䄰䅣祂䝁䅅䅉䙂䝁䄴党祂䝁䅣入䅁䥁䅁䅁祁䅁䅁睕療䡁䅕䅤潂䍁䅁杓求䡁䅉督求䡁䅫䅉䡂䝁䅅督杁䕁䅍睢瑂䡁䅁兙畂䡁䅫䅁䉃䅁䅁䅐䅁䙁䅍睢ㅂ䡁䅑䅡杁䕁䅯党祂䡁䅍党㕂䍁䅁兓畂䝁䅑兤穂䡁䅑杣灂䝁䅕督獁䍁䅁兓畂䝁䅍杌䅁䡁䅍䅁㙁䅁䅁睕療䡁䅕䅤潂䡁䅣党穂䡁䅑䅉䡂䝁䅅督杁䕁䅧睢獂䝁䅑兡畂䝁䅣督獁䍁䅁兓畂䝁䅍杌䅁䡁䅯䅁坁䅁䅁睕睂䝁䅫杣求䍁䅁兓畂䝁䅍杌䅁䙁䅕䅁煁䅁䅁䅖潂䝁䅕䅉呂䝁䄸兤あ䝁䅧党祂䝁䄴䅉䑂䝁䄸兢睂䝁䅅杢㕂䅁䅁兢䅁䍁䄴䅁啂䝁䅧党杁䙁䅫睢祂䝁䅳䅉塂䝁䅅䅤求䡁䅉䅉䑂䝁䄸兢睂䝁䅅杢㕂䅁䅁杗䅁䅁䅧䅁噂䙁䅑䅔䅁䉁䅫䅁流䅁䅁兖畂䝁䅫䅤灂䝁䅷䅉䑂䝁䄸杣睂䝁䄸杣桂䡁䅑兡療䝁䄴䅁兂䅁䅁䅃䅁䙁䅣兒䑂䅁䅁睆䅁䍁䄴䅁塂䕁䅕睑杁䕁䅕杢求䡁䅉睚㕂䍁䅁睒祂䝁䄸兤睂䍁䅷䅉䩂䝁䄴睙畁䅁䅁兎䅁䅁䅯䅁塂䙁䅑杕䡂䅁䅁䅖䅁䅁䅧䅁奂䕁䅕䅔䅁䑁䅙䅁楁䅁䅁䅗橂䝁䅕䅢杁䕁䅕杢求䡁䅉睚㕂䍁䅁兓畂䝁䅍杌䅁䝁䅙䅁䭁䅁䅁兗偂䙁䅉睖䅁䙁䅉䅁䅁䅁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</si>
</sst>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quot;$&quot;#,##0.00"/>
    <numFmt numFmtId="166" formatCode="##0.00"/>
  </numFmts>
  <fonts count="16" x14ac:knownFonts="1">
    <font>
      <sz val="12"/>
      <color theme="1"/>
      <name val="Garamond"/>
      <family val="2"/>
    </font>
    <font>
      <sz val="12"/>
      <color theme="1"/>
      <name val="Garamond"/>
      <family val="2"/>
    </font>
    <font>
      <sz val="12"/>
      <color theme="0"/>
      <name val="Garamond"/>
      <family val="2"/>
    </font>
    <font>
      <sz val="10"/>
      <name val="Arial"/>
      <family val="2"/>
    </font>
    <font>
      <b/>
      <sz val="12"/>
      <name val="Times New Roman"/>
      <family val="1"/>
    </font>
    <font>
      <sz val="10"/>
      <name val="Times New Roman"/>
      <family val="1"/>
    </font>
    <font>
      <sz val="10"/>
      <name val="Helv"/>
    </font>
    <font>
      <sz val="18"/>
      <name val="Times New Roman"/>
      <family val="1"/>
    </font>
    <font>
      <sz val="12"/>
      <name val="Arial"/>
      <family val="2"/>
    </font>
    <font>
      <sz val="12"/>
      <name val="Times New Roman"/>
      <family val="1"/>
    </font>
    <font>
      <b/>
      <sz val="12"/>
      <color theme="1"/>
      <name val="Times New Roman"/>
      <family val="1"/>
    </font>
    <font>
      <b/>
      <sz val="12"/>
      <color indexed="8"/>
      <name val="Times New Roman"/>
      <family val="1"/>
    </font>
    <font>
      <b/>
      <sz val="12"/>
      <color theme="1"/>
      <name val="Garamond"/>
      <family val="1"/>
    </font>
    <font>
      <b/>
      <sz val="10"/>
      <name val="Times New Roman"/>
      <family val="1"/>
    </font>
    <font>
      <b/>
      <sz val="24"/>
      <color theme="0"/>
      <name val="Garamond"/>
      <family val="1"/>
    </font>
    <font>
      <b/>
      <sz val="12"/>
      <color theme="0"/>
      <name val="Garamond"/>
      <family val="1"/>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rgb="FF002060"/>
        <bgColor indexed="64"/>
      </patternFill>
    </fill>
  </fills>
  <borders count="13">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3" fillId="0" borderId="0"/>
    <xf numFmtId="0" fontId="6" fillId="0" borderId="0"/>
  </cellStyleXfs>
  <cellXfs count="60">
    <xf numFmtId="0" fontId="0" fillId="0" borderId="0" xfId="0"/>
    <xf numFmtId="0" fontId="0" fillId="2" borderId="0" xfId="0" applyFill="1"/>
    <xf numFmtId="0" fontId="4" fillId="0" borderId="0" xfId="2" applyFont="1" applyAlignment="1">
      <alignment horizontal="right"/>
    </xf>
    <xf numFmtId="0" fontId="5" fillId="2" borderId="0" xfId="0" applyFont="1" applyFill="1"/>
    <xf numFmtId="0" fontId="5" fillId="0" borderId="0" xfId="0" applyFont="1"/>
    <xf numFmtId="0" fontId="4" fillId="0" borderId="0" xfId="3" applyFont="1" applyAlignment="1">
      <alignment horizontal="right"/>
    </xf>
    <xf numFmtId="0" fontId="4" fillId="2" borderId="0" xfId="0" applyFont="1" applyFill="1" applyAlignment="1">
      <alignment horizontal="right"/>
    </xf>
    <xf numFmtId="0" fontId="4" fillId="0" borderId="0" xfId="3" applyFont="1" applyAlignment="1">
      <alignment horizontal="centerContinuous"/>
    </xf>
    <xf numFmtId="0" fontId="7" fillId="2" borderId="0" xfId="0" applyFont="1" applyFill="1" applyAlignment="1">
      <alignment horizontal="centerContinuous"/>
    </xf>
    <xf numFmtId="0" fontId="7" fillId="0" borderId="0" xfId="0" applyFont="1" applyAlignment="1">
      <alignment horizontal="centerContinuous"/>
    </xf>
    <xf numFmtId="0" fontId="0" fillId="0" borderId="0" xfId="0" applyAlignment="1">
      <alignment horizontal="centerContinuous"/>
    </xf>
    <xf numFmtId="0" fontId="4" fillId="2" borderId="0" xfId="0" applyFont="1" applyFill="1" applyAlignment="1">
      <alignment horizontal="centerContinuous"/>
    </xf>
    <xf numFmtId="0" fontId="4" fillId="0" borderId="0" xfId="0" applyFont="1" applyAlignment="1">
      <alignment horizontal="centerContinuous"/>
    </xf>
    <xf numFmtId="0" fontId="8" fillId="3" borderId="0" xfId="0" applyFont="1" applyFill="1" applyAlignment="1">
      <alignment horizontal="centerContinuous"/>
    </xf>
    <xf numFmtId="0" fontId="8" fillId="0" borderId="0" xfId="0" applyFont="1" applyAlignment="1">
      <alignment horizontal="centerContinuous"/>
    </xf>
    <xf numFmtId="0" fontId="4" fillId="3" borderId="0" xfId="0" applyFont="1" applyFill="1" applyAlignment="1">
      <alignment horizontal="centerContinuous"/>
    </xf>
    <xf numFmtId="0" fontId="9" fillId="3" borderId="0" xfId="0" applyFont="1" applyFill="1" applyAlignment="1">
      <alignment horizontal="centerContinuous"/>
    </xf>
    <xf numFmtId="0" fontId="9" fillId="3" borderId="0" xfId="0" applyFont="1" applyFill="1" applyAlignment="1">
      <alignment horizontal="left"/>
    </xf>
    <xf numFmtId="0" fontId="10" fillId="4" borderId="0" xfId="0" applyFont="1" applyFill="1"/>
    <xf numFmtId="0" fontId="9" fillId="0" borderId="0" xfId="0" applyFont="1" applyAlignment="1">
      <alignment horizontal="centerContinuous"/>
    </xf>
    <xf numFmtId="0" fontId="10" fillId="0" borderId="0" xfId="0" applyFont="1"/>
    <xf numFmtId="10" fontId="11" fillId="0" borderId="0" xfId="0" applyNumberFormat="1" applyFont="1" applyAlignment="1">
      <alignment horizontal="center"/>
    </xf>
    <xf numFmtId="0" fontId="12" fillId="0" borderId="0" xfId="0" applyFont="1"/>
    <xf numFmtId="0" fontId="0" fillId="2" borderId="0" xfId="0" applyFill="1" applyAlignment="1">
      <alignment horizontal="right"/>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164" fontId="4" fillId="3" borderId="3" xfId="0" applyNumberFormat="1" applyFont="1" applyFill="1" applyBorder="1" applyAlignment="1">
      <alignment horizontal="center" wrapText="1"/>
    </xf>
    <xf numFmtId="0" fontId="4" fillId="5" borderId="3" xfId="0" applyFont="1" applyFill="1" applyBorder="1" applyAlignment="1">
      <alignment horizontal="center" wrapText="1"/>
    </xf>
    <xf numFmtId="164" fontId="4" fillId="0" borderId="3" xfId="0" applyNumberFormat="1" applyFont="1" applyBorder="1" applyAlignment="1">
      <alignment horizontal="center" wrapText="1"/>
    </xf>
    <xf numFmtId="0" fontId="4" fillId="0" borderId="3" xfId="0" applyFont="1" applyBorder="1" applyAlignment="1">
      <alignment horizontal="center" wrapText="1"/>
    </xf>
    <xf numFmtId="0" fontId="4" fillId="3" borderId="3" xfId="0" applyFont="1" applyFill="1" applyBorder="1" applyAlignment="1">
      <alignment horizontal="center" wrapText="1"/>
    </xf>
    <xf numFmtId="0" fontId="4" fillId="0" borderId="4" xfId="0" applyFont="1" applyBorder="1" applyAlignment="1">
      <alignment horizontal="center" wrapText="1"/>
    </xf>
    <xf numFmtId="0" fontId="4" fillId="0" borderId="4" xfId="0" applyFont="1" applyBorder="1" applyAlignment="1">
      <alignment horizontal="center" vertical="center" wrapText="1"/>
    </xf>
    <xf numFmtId="0" fontId="11" fillId="0" borderId="0" xfId="0" applyFont="1" applyAlignment="1">
      <alignment horizontal="center"/>
    </xf>
    <xf numFmtId="0" fontId="0" fillId="0" borderId="0" xfId="0" applyAlignment="1">
      <alignment horizontal="center"/>
    </xf>
    <xf numFmtId="0" fontId="11" fillId="2" borderId="5" xfId="0" applyFont="1" applyFill="1" applyBorder="1" applyAlignment="1">
      <alignment horizontal="left"/>
    </xf>
    <xf numFmtId="165" fontId="10" fillId="0" borderId="6" xfId="1" applyNumberFormat="1" applyFont="1" applyBorder="1" applyAlignment="1">
      <alignment horizontal="center"/>
    </xf>
    <xf numFmtId="4" fontId="10" fillId="0" borderId="6" xfId="1" applyNumberFormat="1" applyFont="1" applyBorder="1" applyAlignment="1">
      <alignment horizontal="center"/>
    </xf>
    <xf numFmtId="0" fontId="10" fillId="0" borderId="6" xfId="1" applyNumberFormat="1" applyFont="1" applyBorder="1" applyAlignment="1">
      <alignment horizontal="center"/>
    </xf>
    <xf numFmtId="4" fontId="11" fillId="0" borderId="6" xfId="0" applyNumberFormat="1" applyFont="1" applyBorder="1" applyAlignment="1">
      <alignment horizontal="center"/>
    </xf>
    <xf numFmtId="2" fontId="10" fillId="0" borderId="6" xfId="1" applyNumberFormat="1" applyFont="1" applyBorder="1" applyAlignment="1">
      <alignment horizontal="center"/>
    </xf>
    <xf numFmtId="2" fontId="10" fillId="0" borderId="7" xfId="1" applyNumberFormat="1" applyFont="1" applyBorder="1" applyAlignment="1">
      <alignment horizontal="center"/>
    </xf>
    <xf numFmtId="14" fontId="10" fillId="0" borderId="7" xfId="1" applyNumberFormat="1" applyFont="1" applyBorder="1" applyAlignment="1">
      <alignment horizontal="center"/>
    </xf>
    <xf numFmtId="4" fontId="11" fillId="0" borderId="8" xfId="0" applyNumberFormat="1" applyFont="1" applyBorder="1" applyAlignment="1">
      <alignment horizontal="center"/>
    </xf>
    <xf numFmtId="166" fontId="11" fillId="0" borderId="0" xfId="0" applyNumberFormat="1" applyFont="1" applyAlignment="1">
      <alignment horizontal="center"/>
    </xf>
    <xf numFmtId="10" fontId="4" fillId="0" borderId="0" xfId="0" applyNumberFormat="1" applyFont="1" applyAlignment="1">
      <alignment horizontal="center"/>
    </xf>
    <xf numFmtId="4" fontId="11" fillId="0" borderId="9" xfId="0" applyNumberFormat="1" applyFont="1" applyBorder="1" applyAlignment="1">
      <alignment horizontal="center"/>
    </xf>
    <xf numFmtId="0" fontId="11" fillId="2" borderId="10" xfId="0" applyFont="1" applyFill="1" applyBorder="1" applyAlignment="1">
      <alignment horizontal="left"/>
    </xf>
    <xf numFmtId="165" fontId="10" fillId="0" borderId="11" xfId="1" applyNumberFormat="1" applyFont="1" applyBorder="1" applyAlignment="1">
      <alignment horizontal="center"/>
    </xf>
    <xf numFmtId="4" fontId="10" fillId="0" borderId="11" xfId="1" applyNumberFormat="1" applyFont="1" applyBorder="1" applyAlignment="1">
      <alignment horizontal="center"/>
    </xf>
    <xf numFmtId="2" fontId="10" fillId="0" borderId="11" xfId="1" applyNumberFormat="1" applyFont="1" applyBorder="1" applyAlignment="1">
      <alignment horizontal="center"/>
    </xf>
    <xf numFmtId="2" fontId="10" fillId="0" borderId="12" xfId="1" applyNumberFormat="1" applyFont="1" applyBorder="1" applyAlignment="1">
      <alignment horizontal="center"/>
    </xf>
    <xf numFmtId="0" fontId="13" fillId="0" borderId="0" xfId="0" applyFont="1"/>
    <xf numFmtId="2" fontId="0" fillId="0" borderId="0" xfId="0" applyNumberFormat="1"/>
    <xf numFmtId="14" fontId="10" fillId="0" borderId="7" xfId="1" applyNumberFormat="1" applyFont="1" applyBorder="1" applyAlignment="1">
      <alignment horizontal="center" vertical="center" wrapText="1"/>
    </xf>
    <xf numFmtId="2" fontId="10" fillId="0" borderId="3" xfId="1" applyNumberFormat="1" applyFont="1" applyBorder="1" applyAlignment="1">
      <alignment horizontal="center"/>
    </xf>
    <xf numFmtId="0" fontId="10" fillId="0" borderId="11" xfId="1" applyNumberFormat="1" applyFont="1" applyBorder="1" applyAlignment="1">
      <alignment horizontal="center"/>
    </xf>
    <xf numFmtId="0" fontId="14" fillId="6" borderId="0" xfId="0" applyFont="1" applyFill="1"/>
    <xf numFmtId="0" fontId="2" fillId="6" borderId="0" xfId="0" applyFont="1" applyFill="1"/>
    <xf numFmtId="0" fontId="15" fillId="6" borderId="0" xfId="0" applyFont="1" applyFill="1"/>
  </cellXfs>
  <cellStyles count="4">
    <cellStyle name="Comma" xfId="1" builtinId="3"/>
    <cellStyle name="Normal" xfId="0" builtinId="0"/>
    <cellStyle name="Normal 10" xfId="2" xr:uid="{F9A75FF3-0639-4796-9B48-FF5B0F721F1F}"/>
    <cellStyle name="Normal_rcjrw1" xfId="3" xr:uid="{0B781797-ACA2-417E-A969-5FEE8FA776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032C3-3C70-4DC2-9932-6E4B2D378F64}">
  <dimension ref="A1"/>
  <sheetViews>
    <sheetView workbookViewId="0"/>
  </sheetViews>
  <sheetFormatPr defaultRowHeight="15.6" x14ac:dyDescent="0.3"/>
  <sheetData>
    <row r="1" spans="1:1" x14ac:dyDescent="0.3">
      <c r="A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6AAB-235A-420B-AB0A-F32E0E8A25FC}">
  <dimension ref="A1:BI1"/>
  <sheetViews>
    <sheetView workbookViewId="0"/>
  </sheetViews>
  <sheetFormatPr defaultRowHeight="15.6" x14ac:dyDescent="0.3"/>
  <sheetData>
    <row r="1" spans="1:61" x14ac:dyDescent="0.3">
      <c r="A1">
        <v>61</v>
      </c>
      <c r="B1" t="s">
        <v>99</v>
      </c>
      <c r="C1" t="s">
        <v>100</v>
      </c>
      <c r="D1" t="s">
        <v>101</v>
      </c>
      <c r="E1" t="s">
        <v>102</v>
      </c>
      <c r="F1" t="s">
        <v>103</v>
      </c>
      <c r="G1" t="s">
        <v>104</v>
      </c>
      <c r="H1" t="s">
        <v>105</v>
      </c>
      <c r="I1" t="s">
        <v>106</v>
      </c>
      <c r="J1" t="s">
        <v>107</v>
      </c>
      <c r="K1" t="s">
        <v>108</v>
      </c>
      <c r="L1" t="s">
        <v>109</v>
      </c>
      <c r="M1" t="s">
        <v>110</v>
      </c>
      <c r="N1" t="s">
        <v>111</v>
      </c>
      <c r="O1" t="s">
        <v>112</v>
      </c>
      <c r="P1" t="s">
        <v>113</v>
      </c>
      <c r="Q1" t="s">
        <v>114</v>
      </c>
      <c r="R1" t="s">
        <v>115</v>
      </c>
      <c r="S1" t="s">
        <v>116</v>
      </c>
      <c r="T1" t="s">
        <v>117</v>
      </c>
      <c r="U1" t="s">
        <v>118</v>
      </c>
      <c r="V1" t="s">
        <v>119</v>
      </c>
      <c r="W1" t="s">
        <v>120</v>
      </c>
      <c r="X1" t="s">
        <v>121</v>
      </c>
      <c r="Y1" t="s">
        <v>122</v>
      </c>
      <c r="Z1" t="s">
        <v>123</v>
      </c>
      <c r="AA1" t="s">
        <v>124</v>
      </c>
      <c r="AB1" t="s">
        <v>125</v>
      </c>
      <c r="AC1" t="s">
        <v>126</v>
      </c>
      <c r="AD1" t="s">
        <v>127</v>
      </c>
      <c r="AE1" t="s">
        <v>128</v>
      </c>
      <c r="AF1" t="s">
        <v>129</v>
      </c>
      <c r="AG1" t="s">
        <v>130</v>
      </c>
      <c r="AH1" t="s">
        <v>131</v>
      </c>
      <c r="AI1" t="s">
        <v>132</v>
      </c>
      <c r="AJ1" t="s">
        <v>133</v>
      </c>
      <c r="AK1" t="s">
        <v>134</v>
      </c>
      <c r="AL1" t="s">
        <v>135</v>
      </c>
      <c r="AM1" t="s">
        <v>136</v>
      </c>
      <c r="AN1" t="s">
        <v>137</v>
      </c>
      <c r="AO1" t="s">
        <v>138</v>
      </c>
      <c r="AP1" t="s">
        <v>139</v>
      </c>
      <c r="AQ1" t="s">
        <v>140</v>
      </c>
      <c r="AR1" t="s">
        <v>141</v>
      </c>
      <c r="AS1" t="s">
        <v>142</v>
      </c>
      <c r="AT1" t="s">
        <v>143</v>
      </c>
      <c r="AU1" t="s">
        <v>144</v>
      </c>
      <c r="AV1" t="s">
        <v>145</v>
      </c>
      <c r="AW1" t="s">
        <v>146</v>
      </c>
      <c r="AX1" t="s">
        <v>147</v>
      </c>
      <c r="AY1" t="s">
        <v>148</v>
      </c>
      <c r="AZ1" t="s">
        <v>149</v>
      </c>
      <c r="BA1" t="s">
        <v>150</v>
      </c>
      <c r="BB1" t="s">
        <v>151</v>
      </c>
      <c r="BC1" t="s">
        <v>152</v>
      </c>
      <c r="BD1" t="s">
        <v>153</v>
      </c>
      <c r="BE1" t="s">
        <v>154</v>
      </c>
      <c r="BF1" t="s">
        <v>155</v>
      </c>
      <c r="BG1" t="s">
        <v>156</v>
      </c>
      <c r="BH1" t="s">
        <v>157</v>
      </c>
      <c r="BI1"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C243B-F082-43F6-BDCC-D455E00450AE}">
  <dimension ref="A1:A5"/>
  <sheetViews>
    <sheetView showGridLines="0" workbookViewId="0">
      <selection activeCell="D6" sqref="D6"/>
    </sheetView>
  </sheetViews>
  <sheetFormatPr defaultColWidth="9" defaultRowHeight="15.6" x14ac:dyDescent="0.3"/>
  <cols>
    <col min="1" max="16384" width="9" style="58"/>
  </cols>
  <sheetData>
    <row r="1" spans="1:1" ht="31.2" x14ac:dyDescent="0.6">
      <c r="A1" s="57" t="s">
        <v>95</v>
      </c>
    </row>
    <row r="3" spans="1:1" x14ac:dyDescent="0.3">
      <c r="A3" s="59" t="s">
        <v>96</v>
      </c>
    </row>
    <row r="4" spans="1:1" x14ac:dyDescent="0.3">
      <c r="A4" s="59" t="s">
        <v>97</v>
      </c>
    </row>
    <row r="5" spans="1:1" x14ac:dyDescent="0.3">
      <c r="A5" s="59"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90DC-A44A-471A-984C-83106A95EFF0}">
  <dimension ref="A1:T78"/>
  <sheetViews>
    <sheetView showGridLines="0" tabSelected="1" topLeftCell="A36" workbookViewId="0">
      <selection activeCell="B64" sqref="B64:R64"/>
    </sheetView>
  </sheetViews>
  <sheetFormatPr defaultRowHeight="15.6" x14ac:dyDescent="0.3"/>
  <cols>
    <col min="1" max="1" width="3.88671875" style="1" bestFit="1" customWidth="1"/>
    <col min="2" max="2" width="31.44140625" customWidth="1"/>
    <col min="3" max="3" width="9.109375" bestFit="1" customWidth="1"/>
    <col min="4" max="4" width="12.33203125" customWidth="1"/>
    <col min="5" max="5" width="9" customWidth="1"/>
    <col min="6" max="6" width="8.109375" customWidth="1"/>
    <col min="7" max="7" width="13.77734375" customWidth="1"/>
    <col min="8" max="8" width="14.21875" customWidth="1"/>
    <col min="9" max="9" width="18.33203125" customWidth="1"/>
    <col min="10" max="10" width="17.88671875" bestFit="1" customWidth="1"/>
    <col min="11" max="12" width="46.33203125" hidden="1" customWidth="1"/>
    <col min="13" max="13" width="14.5546875" customWidth="1"/>
    <col min="14" max="14" width="6.6640625" customWidth="1"/>
    <col min="15" max="15" width="13.5546875" customWidth="1"/>
    <col min="16" max="16" width="17.109375" customWidth="1"/>
    <col min="17" max="17" width="18" customWidth="1"/>
    <col min="18" max="18" width="16.33203125" customWidth="1"/>
  </cols>
  <sheetData>
    <row r="1" spans="1:20" x14ac:dyDescent="0.3">
      <c r="Q1" s="2"/>
    </row>
    <row r="2" spans="1:20" x14ac:dyDescent="0.3">
      <c r="B2" s="3"/>
      <c r="C2" s="3"/>
      <c r="D2" s="3"/>
      <c r="E2" s="3"/>
      <c r="F2" s="3"/>
      <c r="G2" s="3"/>
      <c r="H2" s="3"/>
      <c r="I2" s="4"/>
      <c r="J2" s="3"/>
      <c r="K2" s="3"/>
      <c r="L2" s="3"/>
      <c r="M2" s="3"/>
      <c r="N2" s="3"/>
      <c r="Q2" s="5" t="s">
        <v>0</v>
      </c>
    </row>
    <row r="3" spans="1:20" x14ac:dyDescent="0.3">
      <c r="B3" s="3"/>
      <c r="C3" s="3"/>
      <c r="D3" s="3"/>
      <c r="E3" s="3"/>
      <c r="F3" s="3"/>
      <c r="G3" s="3"/>
      <c r="H3" s="3"/>
      <c r="I3" s="4"/>
      <c r="J3" s="3"/>
      <c r="K3" s="3"/>
      <c r="L3" s="3"/>
      <c r="M3" s="3"/>
      <c r="N3" s="3"/>
      <c r="Q3" s="6" t="s">
        <v>1</v>
      </c>
    </row>
    <row r="4" spans="1:20" x14ac:dyDescent="0.3">
      <c r="B4" s="3"/>
      <c r="C4" s="3"/>
      <c r="D4" s="3"/>
      <c r="E4" s="3"/>
      <c r="F4" s="3"/>
      <c r="G4" s="3"/>
      <c r="H4" s="3"/>
      <c r="I4" s="4"/>
      <c r="J4" s="3"/>
      <c r="K4" s="3"/>
      <c r="L4" s="3"/>
      <c r="M4" s="3"/>
      <c r="N4" s="3"/>
      <c r="Q4" s="5" t="s">
        <v>2</v>
      </c>
    </row>
    <row r="5" spans="1:20" ht="22.8" x14ac:dyDescent="0.4">
      <c r="B5" s="7" t="s">
        <v>0</v>
      </c>
      <c r="C5" s="7"/>
      <c r="D5" s="8"/>
      <c r="E5" s="8"/>
      <c r="F5" s="8"/>
      <c r="G5" s="8"/>
      <c r="H5" s="8"/>
      <c r="I5" s="9"/>
      <c r="J5" s="8"/>
      <c r="K5" s="8"/>
      <c r="L5" s="8"/>
      <c r="M5" s="8"/>
      <c r="N5" s="8"/>
      <c r="O5" s="8"/>
      <c r="P5" s="10"/>
      <c r="Q5" s="10"/>
    </row>
    <row r="6" spans="1:20" ht="22.8" x14ac:dyDescent="0.4">
      <c r="B6" s="11" t="s">
        <v>1</v>
      </c>
      <c r="C6" s="12"/>
      <c r="D6" s="8"/>
      <c r="E6" s="8"/>
      <c r="F6" s="8"/>
      <c r="G6" s="8"/>
      <c r="H6" s="8"/>
      <c r="I6" s="9"/>
      <c r="J6" s="8"/>
      <c r="K6" s="8"/>
      <c r="L6" s="8"/>
      <c r="M6" s="8"/>
      <c r="N6" s="8"/>
      <c r="O6" s="8"/>
      <c r="P6" s="10"/>
      <c r="Q6" s="10"/>
    </row>
    <row r="7" spans="1:20" x14ac:dyDescent="0.3">
      <c r="C7" s="11"/>
      <c r="D7" s="13"/>
      <c r="E7" s="13"/>
      <c r="F7" s="13"/>
      <c r="G7" s="13"/>
      <c r="H7" s="13"/>
      <c r="I7" s="13"/>
      <c r="J7" s="14"/>
      <c r="K7" s="13"/>
      <c r="L7" s="13"/>
      <c r="M7" s="13"/>
      <c r="N7" s="13"/>
      <c r="O7" s="13"/>
      <c r="P7" s="13"/>
      <c r="Q7" s="10"/>
    </row>
    <row r="8" spans="1:20" x14ac:dyDescent="0.3">
      <c r="B8" s="15" t="s">
        <v>3</v>
      </c>
      <c r="C8" s="11"/>
      <c r="D8" s="13"/>
      <c r="E8" s="13"/>
      <c r="F8" s="13"/>
      <c r="G8" s="13"/>
      <c r="H8" s="13"/>
      <c r="I8" s="13"/>
      <c r="J8" s="14"/>
      <c r="K8" s="16"/>
      <c r="L8" s="16"/>
      <c r="M8" s="16"/>
      <c r="N8" s="13"/>
      <c r="O8" s="13"/>
      <c r="P8" s="13"/>
      <c r="Q8" s="10"/>
    </row>
    <row r="9" spans="1:20" x14ac:dyDescent="0.3">
      <c r="B9" s="15"/>
      <c r="C9" s="11"/>
      <c r="D9" s="17" t="s">
        <v>4</v>
      </c>
      <c r="E9" s="13"/>
      <c r="F9" s="13"/>
      <c r="G9" s="17" t="s">
        <v>5</v>
      </c>
      <c r="H9" s="17" t="s">
        <v>6</v>
      </c>
      <c r="I9" s="13"/>
      <c r="J9" s="14"/>
      <c r="K9" t="s">
        <v>7</v>
      </c>
      <c r="N9" s="13"/>
      <c r="O9" s="13" t="s">
        <v>8</v>
      </c>
      <c r="P9" s="13" t="s">
        <v>9</v>
      </c>
      <c r="Q9" s="10" t="s">
        <v>10</v>
      </c>
    </row>
    <row r="10" spans="1:20" ht="16.2" thickBot="1" x14ac:dyDescent="0.35">
      <c r="B10" s="18" t="s">
        <v>11</v>
      </c>
      <c r="C10" s="15"/>
      <c r="E10" s="16"/>
      <c r="F10" s="16"/>
      <c r="I10" s="16"/>
      <c r="J10" s="19"/>
      <c r="N10" s="16"/>
      <c r="O10" s="16"/>
      <c r="P10" s="16"/>
      <c r="Q10" s="10"/>
    </row>
    <row r="11" spans="1:20" ht="16.2" hidden="1" thickBot="1" x14ac:dyDescent="0.35">
      <c r="C11" s="15"/>
      <c r="D11" s="13"/>
      <c r="E11" s="13"/>
      <c r="F11" s="13"/>
      <c r="G11" s="13"/>
      <c r="H11" s="13"/>
      <c r="I11" s="13"/>
      <c r="J11" s="13"/>
      <c r="K11" s="14"/>
      <c r="L11" s="14"/>
      <c r="M11" s="14"/>
      <c r="N11" s="13"/>
      <c r="O11" s="20" t="s">
        <v>12</v>
      </c>
      <c r="P11" s="13"/>
      <c r="Q11" s="13"/>
      <c r="S11" s="21"/>
      <c r="T11" s="21"/>
    </row>
    <row r="12" spans="1:20" ht="16.2" hidden="1" thickBot="1" x14ac:dyDescent="0.35">
      <c r="B12" s="20" t="str">
        <f>"IQ_COMPANY_NAME"</f>
        <v>IQ_COMPANY_NAME</v>
      </c>
      <c r="C12" s="15"/>
      <c r="D12" s="20" t="str">
        <f>"IQ_REV"</f>
        <v>IQ_REV</v>
      </c>
      <c r="E12" s="20" t="str">
        <f>"IQ_BUS_SEG_NAME"</f>
        <v>IQ_BUS_SEG_NAME</v>
      </c>
      <c r="F12" s="20"/>
      <c r="G12" s="20" t="str">
        <f>"IQ_NPPE"</f>
        <v>IQ_NPPE</v>
      </c>
      <c r="H12" s="20" t="str">
        <f>"IQ_MARKETCAP"</f>
        <v>IQ_MARKETCAP</v>
      </c>
      <c r="I12" s="20" t="str">
        <f>"IQ_SP_ISSUER_RATING"</f>
        <v>IQ_SP_ISSUER_RATING</v>
      </c>
      <c r="J12" s="20"/>
      <c r="K12" s="20" t="s">
        <v>13</v>
      </c>
      <c r="L12" s="20" t="s">
        <v>14</v>
      </c>
      <c r="M12" s="20"/>
      <c r="N12" s="20"/>
      <c r="O12" s="20" t="s">
        <v>15</v>
      </c>
      <c r="P12" s="20" t="str">
        <f>"IQ_RETURN_EQUITY"</f>
        <v>IQ_RETURN_EQUITY</v>
      </c>
      <c r="Q12" s="20" t="str">
        <f>"IQ_PBV"</f>
        <v>IQ_PBV</v>
      </c>
      <c r="R12" s="22" t="str">
        <f>"IQ_PERIODDATE_BS"</f>
        <v>IQ_PERIODDATE_BS</v>
      </c>
      <c r="S12" s="21"/>
      <c r="T12" s="21"/>
    </row>
    <row r="13" spans="1:20" s="34" customFormat="1" ht="69" customHeight="1" thickBot="1" x14ac:dyDescent="0.35">
      <c r="A13" s="23"/>
      <c r="B13" s="24" t="s">
        <v>16</v>
      </c>
      <c r="C13" s="25" t="s">
        <v>17</v>
      </c>
      <c r="D13" s="26" t="s">
        <v>18</v>
      </c>
      <c r="E13" s="27" t="s">
        <v>19</v>
      </c>
      <c r="F13" s="27" t="s">
        <v>20</v>
      </c>
      <c r="G13" s="28" t="s">
        <v>21</v>
      </c>
      <c r="H13" s="28" t="s">
        <v>22</v>
      </c>
      <c r="I13" s="29" t="s">
        <v>23</v>
      </c>
      <c r="J13" s="29" t="s">
        <v>24</v>
      </c>
      <c r="K13" s="29" t="s">
        <v>25</v>
      </c>
      <c r="L13" s="29" t="s">
        <v>26</v>
      </c>
      <c r="M13" s="29" t="s">
        <v>27</v>
      </c>
      <c r="N13" s="27" t="s">
        <v>28</v>
      </c>
      <c r="O13" s="30" t="s">
        <v>29</v>
      </c>
      <c r="P13" s="30" t="s">
        <v>30</v>
      </c>
      <c r="Q13" s="31" t="s">
        <v>31</v>
      </c>
      <c r="R13" s="32" t="s">
        <v>32</v>
      </c>
      <c r="S13" s="33"/>
      <c r="T13" s="33"/>
    </row>
    <row r="14" spans="1:20" s="34" customFormat="1" ht="16.2" thickBot="1" x14ac:dyDescent="0.35">
      <c r="A14" s="1">
        <v>1</v>
      </c>
      <c r="B14" s="35" t="str">
        <f>_xll.ciqfunctions.udf.CIQ(C14,$B$12)</f>
        <v>ALLETE, Inc.</v>
      </c>
      <c r="C14" s="35" t="s">
        <v>33</v>
      </c>
      <c r="D14" s="36">
        <f>(_xll.ciqfunctions.udf.CIQ($C14,$D$12))/1000</f>
        <v>1.8797999999999999</v>
      </c>
      <c r="E14" s="36"/>
      <c r="F14" s="36"/>
      <c r="G14" s="36">
        <f>(_xll.ciqfunctions.udf.CIQ($C14,$G$12)/1000)</f>
        <v>5.0133999999999999</v>
      </c>
      <c r="H14" s="37">
        <f>(_xll.ciqfunctions.udf.CIQ($C14,$H$12)/1000)</f>
        <v>3.2583515830000001</v>
      </c>
      <c r="I14" s="38" t="str">
        <f>IF(_xll.ciqfunctions.udf.CIQ($C14,$I$12)=0,"NR",_xll.ciqfunctions.udf.CIQ($C14,$I$12))</f>
        <v>BBB</v>
      </c>
      <c r="J14" s="39" t="s">
        <v>34</v>
      </c>
      <c r="K14" s="40">
        <f>_xll.ciqfunctions.udf.CIQ($C14,$K$12)</f>
        <v>189.8</v>
      </c>
      <c r="L14" s="40">
        <f>-_xll.ciqfunctions.udf.CIQ($C14,$L$12)</f>
        <v>70.5</v>
      </c>
      <c r="M14" s="40">
        <f>K14/L14</f>
        <v>2.6921985815602838</v>
      </c>
      <c r="N14" s="36"/>
      <c r="O14" s="40">
        <f>((_xll.ciqfunctions.udf.CIQ($C14,$O$11))/(_xll.ciqfunctions.udf.CIQ($C14,$O$12)+_xll.ciqfunctions.udf.CIQ($C14,$O$11)))</f>
        <v>0.61066313112651871</v>
      </c>
      <c r="P14" s="40">
        <f>_xll.ciqfunctions.udf.CIQ($C14,$P$12)</f>
        <v>5.2965</v>
      </c>
      <c r="Q14" s="41">
        <f>_xll.ciqfunctions.udf.CIQ($C14,$Q$12)</f>
        <v>1.16015947180209</v>
      </c>
      <c r="R14" s="42">
        <f>_xll.ciqfunctions.udf.CIQ($C14,$R$12)</f>
        <v>45291</v>
      </c>
      <c r="S14" s="33"/>
      <c r="T14" s="33"/>
    </row>
    <row r="15" spans="1:20" ht="16.2" thickBot="1" x14ac:dyDescent="0.35">
      <c r="A15" s="1">
        <f>A14+1</f>
        <v>2</v>
      </c>
      <c r="B15" s="35" t="str">
        <f>_xll.ciqfunctions.udf.CIQ(C15,$B$12)</f>
        <v>Alliant Energy Corporation</v>
      </c>
      <c r="C15" s="35" t="s">
        <v>35</v>
      </c>
      <c r="D15" s="36">
        <f>(_xll.ciqfunctions.udf.CIQ($C15,$D$12))/1000</f>
        <v>4.0270000000000001</v>
      </c>
      <c r="E15" s="36"/>
      <c r="F15" s="36"/>
      <c r="G15" s="36">
        <f>(_xll.ciqfunctions.udf.CIQ($C15,$G$12)/1000)</f>
        <v>17.157</v>
      </c>
      <c r="H15" s="37">
        <f>(_xll.ciqfunctions.udf.CIQ($C15,$H$12)/1000)</f>
        <v>12.223666984999999</v>
      </c>
      <c r="I15" s="36" t="str">
        <f>IF(_xll.ciqfunctions.udf.CIQ($C15,$I$12)=0,"NR",_xll.ciqfunctions.udf.CIQ($C15,$I$12))</f>
        <v>A-</v>
      </c>
      <c r="J15" s="43" t="s">
        <v>36</v>
      </c>
      <c r="K15" s="40">
        <f>_xll.ciqfunctions.udf.CIQ($C15,$K$12)</f>
        <v>917</v>
      </c>
      <c r="L15" s="40">
        <f>-_xll.ciqfunctions.udf.CIQ($C15,$L$12)</f>
        <v>394</v>
      </c>
      <c r="M15" s="40">
        <f t="shared" ref="M15:M51" si="0">K15/L15</f>
        <v>2.3274111675126905</v>
      </c>
      <c r="N15" s="36"/>
      <c r="O15" s="40">
        <f>((_xll.ciqfunctions.udf.CIQ($C15,$O$11))/(_xll.ciqfunctions.udf.CIQ($C15,$O$12)+_xll.ciqfunctions.udf.CIQ($C15,$O$11)))</f>
        <v>0.41120077665190219</v>
      </c>
      <c r="P15" s="40">
        <f>_xll.ciqfunctions.udf.CIQ($C15,$P$12)</f>
        <v>10.7714</v>
      </c>
      <c r="Q15" s="41">
        <f>_xll.ciqfunctions.udf.CIQ($C15,$Q$12)</f>
        <v>1.8036745759919299</v>
      </c>
      <c r="R15" s="42">
        <f>_xll.ciqfunctions.udf.CIQ($C15,$R$12)</f>
        <v>45291</v>
      </c>
      <c r="S15" s="33"/>
      <c r="T15" s="33"/>
    </row>
    <row r="16" spans="1:20" ht="16.2" thickBot="1" x14ac:dyDescent="0.35">
      <c r="A16" s="1">
        <f t="shared" ref="A16:A51" si="1">A15+1</f>
        <v>3</v>
      </c>
      <c r="B16" s="35" t="str">
        <f>_xll.ciqfunctions.udf.CIQ(C16,$B$12)</f>
        <v>Ameren Corporation</v>
      </c>
      <c r="C16" s="35" t="s">
        <v>37</v>
      </c>
      <c r="D16" s="36">
        <f>(_xll.ciqfunctions.udf.CIQ($C16,$D$12))/1000</f>
        <v>7.2649999999999997</v>
      </c>
      <c r="E16" s="36"/>
      <c r="F16" s="36"/>
      <c r="G16" s="36">
        <f>(_xll.ciqfunctions.udf.CIQ($C16,$G$12)/1000)</f>
        <v>33.776000000000003</v>
      </c>
      <c r="H16" s="37">
        <f>(_xll.ciqfunctions.udf.CIQ($C16,$H$12)/1000)</f>
        <v>18.991721993999999</v>
      </c>
      <c r="I16" s="36" t="str">
        <f>IF(_xll.ciqfunctions.udf.CIQ($C16,$I$12)=0,"NR",_xll.ciqfunctions.udf.CIQ($C16,$I$12))</f>
        <v>BBB+</v>
      </c>
      <c r="J16" s="43" t="s">
        <v>38</v>
      </c>
      <c r="K16" s="40">
        <f>_xll.ciqfunctions.udf.CIQ($C16,$K$12)</f>
        <v>1853</v>
      </c>
      <c r="L16" s="40">
        <f>-_xll.ciqfunctions.udf.CIQ($C16,$L$12)</f>
        <v>533</v>
      </c>
      <c r="M16" s="40">
        <f t="shared" si="0"/>
        <v>3.4765478424015011</v>
      </c>
      <c r="N16" s="36"/>
      <c r="O16" s="40">
        <f>((_xll.ciqfunctions.udf.CIQ($C16,$O$11))/(_xll.ciqfunctions.udf.CIQ($C16,$O$12)+_xll.ciqfunctions.udf.CIQ($C16,$O$11)))</f>
        <v>0.40743134087237481</v>
      </c>
      <c r="P16" s="40">
        <f>_xll.ciqfunctions.udf.CIQ($C16,$P$12)</f>
        <v>10.4634</v>
      </c>
      <c r="Q16" s="41">
        <f>_xll.ciqfunctions.udf.CIQ($C16,$Q$12)</f>
        <v>1.67349690553246</v>
      </c>
      <c r="R16" s="42">
        <f>_xll.ciqfunctions.udf.CIQ($C16,$R$12)</f>
        <v>45291</v>
      </c>
      <c r="S16" s="33"/>
      <c r="T16" s="33"/>
    </row>
    <row r="17" spans="1:20" ht="16.2" thickBot="1" x14ac:dyDescent="0.35">
      <c r="A17" s="1">
        <f t="shared" si="1"/>
        <v>4</v>
      </c>
      <c r="B17" s="35" t="str">
        <f>_xll.ciqfunctions.udf.CIQ(C17,$B$12)</f>
        <v>American Electric Power Company, Inc.</v>
      </c>
      <c r="C17" s="35" t="s">
        <v>39</v>
      </c>
      <c r="D17" s="36">
        <f>(_xll.ciqfunctions.udf.CIQ($C17,$D$12))/1000</f>
        <v>18.5242</v>
      </c>
      <c r="E17" s="36"/>
      <c r="F17" s="36"/>
      <c r="G17" s="36">
        <f>(_xll.ciqfunctions.udf.CIQ($C17,$G$12)/1000)</f>
        <v>77.313600000000008</v>
      </c>
      <c r="H17" s="37">
        <f>(_xll.ciqfunctions.udf.CIQ($C17,$H$12)/1000)</f>
        <v>44.720427879000006</v>
      </c>
      <c r="I17" s="36" t="str">
        <f>IF(_xll.ciqfunctions.udf.CIQ($C17,$I$12)=0,"NR",_xll.ciqfunctions.udf.CIQ($C17,$I$12))</f>
        <v>A-</v>
      </c>
      <c r="J17" s="43" t="s">
        <v>34</v>
      </c>
      <c r="K17" s="40">
        <f>_xll.ciqfunctions.udf.CIQ($C17,$K$12)</f>
        <v>3955.6</v>
      </c>
      <c r="L17" s="40">
        <f>-_xll.ciqfunctions.udf.CIQ($C17,$L$12)</f>
        <v>1806.9</v>
      </c>
      <c r="M17" s="40">
        <f t="shared" si="0"/>
        <v>2.18916376113786</v>
      </c>
      <c r="N17" s="36"/>
      <c r="O17" s="40">
        <f>((_xll.ciqfunctions.udf.CIQ($C17,$O$11))/(_xll.ciqfunctions.udf.CIQ($C17,$O$12)+_xll.ciqfunctions.udf.CIQ($C17,$O$11)))</f>
        <v>0.36557207562032296</v>
      </c>
      <c r="P17" s="40">
        <f>_xll.ciqfunctions.udf.CIQ($C17,$P$12)</f>
        <v>8.9563000000000006</v>
      </c>
      <c r="Q17" s="41">
        <f>_xll.ciqfunctions.udf.CIQ($C17,$Q$12)</f>
        <v>1.77133755743534</v>
      </c>
      <c r="R17" s="42">
        <f>_xll.ciqfunctions.udf.CIQ($C17,$R$12)</f>
        <v>45291</v>
      </c>
      <c r="S17" s="33"/>
      <c r="T17" s="33"/>
    </row>
    <row r="18" spans="1:20" ht="16.2" thickBot="1" x14ac:dyDescent="0.35">
      <c r="A18" s="1">
        <f t="shared" si="1"/>
        <v>5</v>
      </c>
      <c r="B18" s="35" t="str">
        <f>_xll.ciqfunctions.udf.CIQ(C18,$B$12)</f>
        <v>Avista Corporation</v>
      </c>
      <c r="C18" s="35" t="s">
        <v>40</v>
      </c>
      <c r="D18" s="36">
        <f>(_xll.ciqfunctions.udf.CIQ($C18,$D$12))/1000</f>
        <v>1.7515540000000001</v>
      </c>
      <c r="E18" s="36"/>
      <c r="F18" s="36"/>
      <c r="G18" s="36">
        <f>(_xll.ciqfunctions.udf.CIQ($C18,$G$12)/1000)</f>
        <v>5.8378680000000003</v>
      </c>
      <c r="H18" s="37">
        <f>(_xll.ciqfunctions.udf.CIQ($C18,$H$12)/1000)</f>
        <v>2.6035627629999998</v>
      </c>
      <c r="I18" s="36" t="str">
        <f>IF(_xll.ciqfunctions.udf.CIQ($C18,$I$12)=0,"NR",_xll.ciqfunctions.udf.CIQ($C18,$I$12))</f>
        <v>BBB</v>
      </c>
      <c r="J18" s="43" t="s">
        <v>36</v>
      </c>
      <c r="K18" s="40">
        <f>_xll.ciqfunctions.udf.CIQ($C18,$K$12)</f>
        <v>258.32</v>
      </c>
      <c r="L18" s="40">
        <f>-_xll.ciqfunctions.udf.CIQ($C18,$L$12)</f>
        <v>125.004</v>
      </c>
      <c r="M18" s="40">
        <f t="shared" si="0"/>
        <v>2.0664938721960895</v>
      </c>
      <c r="N18" s="36"/>
      <c r="O18" s="40">
        <f>((_xll.ciqfunctions.udf.CIQ($C18,$O$11))/(_xll.ciqfunctions.udf.CIQ($C18,$O$12)+_xll.ciqfunctions.udf.CIQ($C18,$O$11)))</f>
        <v>0.4477636706011901</v>
      </c>
      <c r="P18" s="40">
        <f>_xll.ciqfunctions.udf.CIQ($C18,$P$12)</f>
        <v>7.1029</v>
      </c>
      <c r="Q18" s="41">
        <f>_xll.ciqfunctions.udf.CIQ($C18,$Q$12)</f>
        <v>1.04640907495207</v>
      </c>
      <c r="R18" s="42">
        <f>_xll.ciqfunctions.udf.CIQ($C18,$R$12)</f>
        <v>45291</v>
      </c>
    </row>
    <row r="19" spans="1:20" ht="16.2" thickBot="1" x14ac:dyDescent="0.35">
      <c r="A19" s="1">
        <f t="shared" si="1"/>
        <v>6</v>
      </c>
      <c r="B19" s="35" t="str">
        <f>_xll.ciqfunctions.udf.CIQ(C19,$B$12)</f>
        <v>CMS Energy Corporation</v>
      </c>
      <c r="C19" s="35" t="s">
        <v>41</v>
      </c>
      <c r="D19" s="36">
        <f>(_xll.ciqfunctions.udf.CIQ($C19,$D$12))/1000</f>
        <v>7.4619999999999997</v>
      </c>
      <c r="E19" s="36"/>
      <c r="F19" s="36"/>
      <c r="G19" s="36">
        <f>(_xll.ciqfunctions.udf.CIQ($C19,$G$12)/1000)</f>
        <v>25.097999999999999</v>
      </c>
      <c r="H19" s="37">
        <f>(_xll.ciqfunctions.udf.CIQ($C19,$H$12)/1000)</f>
        <v>17.118952066999999</v>
      </c>
      <c r="I19" s="36" t="str">
        <f>IF(_xll.ciqfunctions.udf.CIQ($C19,$I$12)=0,"NR",_xll.ciqfunctions.udf.CIQ($C19,$I$12))</f>
        <v>BBB+</v>
      </c>
      <c r="J19" s="43" t="s">
        <v>38</v>
      </c>
      <c r="K19" s="40">
        <f>_xll.ciqfunctions.udf.CIQ($C19,$K$12)</f>
        <v>1415</v>
      </c>
      <c r="L19" s="40">
        <f>-_xll.ciqfunctions.udf.CIQ($C19,$L$12)</f>
        <v>609</v>
      </c>
      <c r="M19" s="40">
        <f t="shared" si="0"/>
        <v>2.3234811165845648</v>
      </c>
      <c r="N19" s="36"/>
      <c r="O19" s="40">
        <f>((_xll.ciqfunctions.udf.CIQ($C19,$O$11))/(_xll.ciqfunctions.udf.CIQ($C19,$O$12)+_xll.ciqfunctions.udf.CIQ($C19,$O$11)))</f>
        <v>0.31841315411718646</v>
      </c>
      <c r="P19" s="40">
        <f>_xll.ciqfunctions.udf.CIQ($C19,$P$12)</f>
        <v>10.267099999999999</v>
      </c>
      <c r="Q19" s="41">
        <f>_xll.ciqfunctions.udf.CIQ($C19,$Q$12)</f>
        <v>2.3386259595043599</v>
      </c>
      <c r="R19" s="42">
        <f>_xll.ciqfunctions.udf.CIQ($C19,$R$12)</f>
        <v>45291</v>
      </c>
      <c r="S19" s="33"/>
      <c r="T19" s="33"/>
    </row>
    <row r="20" spans="1:20" ht="16.2" thickBot="1" x14ac:dyDescent="0.35">
      <c r="A20" s="1">
        <f t="shared" si="1"/>
        <v>7</v>
      </c>
      <c r="B20" s="35" t="str">
        <f>_xll.ciqfunctions.udf.CIQ(C20,$B$12)</f>
        <v>Consolidated Edison, Inc.</v>
      </c>
      <c r="C20" s="35" t="s">
        <v>42</v>
      </c>
      <c r="D20" s="36">
        <f>(_xll.ciqfunctions.udf.CIQ($C20,$D$12))/1000</f>
        <v>14.663</v>
      </c>
      <c r="E20" s="36"/>
      <c r="F20" s="36"/>
      <c r="G20" s="36">
        <f>(_xll.ciqfunctions.udf.CIQ($C20,$G$12)/1000)</f>
        <v>50.140999999999998</v>
      </c>
      <c r="H20" s="37">
        <f>(_xll.ciqfunctions.udf.CIQ($C20,$H$12)/1000)</f>
        <v>30.062827797000001</v>
      </c>
      <c r="I20" s="36" t="str">
        <f>IF(_xll.ciqfunctions.udf.CIQ($C20,$I$12)=0,"NR",_xll.ciqfunctions.udf.CIQ($C20,$I$12))</f>
        <v>A-</v>
      </c>
      <c r="J20" s="43" t="s">
        <v>36</v>
      </c>
      <c r="K20" s="40">
        <f>_xll.ciqfunctions.udf.CIQ($C20,$K$12)</f>
        <v>3076</v>
      </c>
      <c r="L20" s="40">
        <f>-_xll.ciqfunctions.udf.CIQ($C20,$L$12)</f>
        <v>1013</v>
      </c>
      <c r="M20" s="40">
        <f t="shared" si="0"/>
        <v>3.0365251727541955</v>
      </c>
      <c r="N20" s="36"/>
      <c r="O20" s="40">
        <f>((_xll.ciqfunctions.udf.CIQ($C20,$O$11))/(_xll.ciqfunctions.udf.CIQ($C20,$O$12)+_xll.ciqfunctions.udf.CIQ($C20,$O$11)))</f>
        <v>0.4582827932767285</v>
      </c>
      <c r="P20" s="40">
        <f>_xll.ciqfunctions.udf.CIQ($C20,$P$12)</f>
        <v>11.967499999999999</v>
      </c>
      <c r="Q20" s="41">
        <f>_xll.ciqfunctions.udf.CIQ($C20,$Q$12)</f>
        <v>1.42048522541089</v>
      </c>
      <c r="R20" s="42">
        <f>_xll.ciqfunctions.udf.CIQ($C20,$R$12)</f>
        <v>45291</v>
      </c>
      <c r="S20" s="33"/>
      <c r="T20" s="33"/>
    </row>
    <row r="21" spans="1:20" ht="16.2" thickBot="1" x14ac:dyDescent="0.35">
      <c r="A21" s="1">
        <f t="shared" si="1"/>
        <v>8</v>
      </c>
      <c r="B21" s="35" t="str">
        <f>_xll.ciqfunctions.udf.CIQ(C21,$B$12)</f>
        <v>Dominion Energy, Inc.</v>
      </c>
      <c r="C21" s="35" t="s">
        <v>43</v>
      </c>
      <c r="D21" s="36">
        <f>(_xll.ciqfunctions.udf.CIQ($C21,$D$12))/1000</f>
        <v>14.393000000000001</v>
      </c>
      <c r="E21" s="36"/>
      <c r="F21" s="36"/>
      <c r="G21" s="36">
        <f>(_xll.ciqfunctions.udf.CIQ($C21,$G$12)/1000)</f>
        <v>59.341000000000001</v>
      </c>
      <c r="H21" s="37">
        <f>(_xll.ciqfunctions.udf.CIQ($C21,$H$12)/1000)</f>
        <v>37.509083481000005</v>
      </c>
      <c r="I21" s="36" t="str">
        <f>IF(_xll.ciqfunctions.udf.CIQ($C21,$I$12)=0,"NR",_xll.ciqfunctions.udf.CIQ($C21,$I$12))</f>
        <v>BBB+</v>
      </c>
      <c r="J21" s="43" t="s">
        <v>38</v>
      </c>
      <c r="K21" s="40">
        <f>_xll.ciqfunctions.udf.CIQ($C21,$K$12)</f>
        <v>4094</v>
      </c>
      <c r="L21" s="40">
        <f>-_xll.ciqfunctions.udf.CIQ($C21,$L$12)</f>
        <v>1674</v>
      </c>
      <c r="M21" s="40">
        <f t="shared" si="0"/>
        <v>2.4456391875746712</v>
      </c>
      <c r="N21" s="36"/>
      <c r="O21" s="40">
        <f>((_xll.ciqfunctions.udf.CIQ($C21,$O$11))/(_xll.ciqfunctions.udf.CIQ($C21,$O$12)+_xll.ciqfunctions.udf.CIQ($C21,$O$11)))</f>
        <v>0.36329001396943655</v>
      </c>
      <c r="P21" s="40">
        <f>_xll.ciqfunctions.udf.CIQ($C21,$P$12)</f>
        <v>7.8169000000000004</v>
      </c>
      <c r="Q21" s="41">
        <f>_xll.ciqfunctions.udf.CIQ($C21,$Q$12)</f>
        <v>1.45785832507409</v>
      </c>
      <c r="R21" s="42">
        <f>_xll.ciqfunctions.udf.CIQ($C21,$R$12)</f>
        <v>45291</v>
      </c>
      <c r="S21" s="44"/>
      <c r="T21" s="33"/>
    </row>
    <row r="22" spans="1:20" ht="16.2" thickBot="1" x14ac:dyDescent="0.35">
      <c r="A22" s="1">
        <f t="shared" si="1"/>
        <v>9</v>
      </c>
      <c r="B22" s="35" t="str">
        <f>_xll.ciqfunctions.udf.CIQ(C22,$B$12)</f>
        <v>Duke Energy Corporation</v>
      </c>
      <c r="C22" s="35" t="s">
        <v>44</v>
      </c>
      <c r="D22" s="36">
        <f>(_xll.ciqfunctions.udf.CIQ($C22,$D$12))/1000</f>
        <v>28.602</v>
      </c>
      <c r="E22" s="36"/>
      <c r="F22" s="36"/>
      <c r="G22" s="36">
        <f>(_xll.ciqfunctions.udf.CIQ($C22,$G$12)/1000)</f>
        <v>114.89700000000001</v>
      </c>
      <c r="H22" s="37">
        <f>(_xll.ciqfunctions.udf.CIQ($C22,$H$12)/1000)</f>
        <v>70.035927983999997</v>
      </c>
      <c r="I22" s="36" t="str">
        <f>IF(_xll.ciqfunctions.udf.CIQ($C22,$I$12)=0,"NR",_xll.ciqfunctions.udf.CIQ($C22,$I$12))</f>
        <v>BBB+</v>
      </c>
      <c r="J22" s="43" t="s">
        <v>36</v>
      </c>
      <c r="K22" s="40">
        <f>_xll.ciqfunctions.udf.CIQ($C22,$K$12)</f>
        <v>7205</v>
      </c>
      <c r="L22" s="40">
        <f>-_xll.ciqfunctions.udf.CIQ($C22,$L$12)</f>
        <v>2985</v>
      </c>
      <c r="M22" s="40">
        <f t="shared" si="0"/>
        <v>2.4137353433835846</v>
      </c>
      <c r="N22" s="36"/>
      <c r="O22" s="40">
        <f>((_xll.ciqfunctions.udf.CIQ($C22,$O$11))/(_xll.ciqfunctions.udf.CIQ($C22,$O$12)+_xll.ciqfunctions.udf.CIQ($C22,$O$11)))</f>
        <v>0.36895027191987168</v>
      </c>
      <c r="P22" s="40">
        <f>_xll.ciqfunctions.udf.CIQ($C22,$P$12)</f>
        <v>8.4848999999999997</v>
      </c>
      <c r="Q22" s="41">
        <f>_xll.ciqfunctions.udf.CIQ($C22,$Q$12)</f>
        <v>1.4857488866899</v>
      </c>
      <c r="R22" s="42">
        <f>_xll.ciqfunctions.udf.CIQ($C22,$R$12)</f>
        <v>45291</v>
      </c>
    </row>
    <row r="23" spans="1:20" ht="16.2" thickBot="1" x14ac:dyDescent="0.35">
      <c r="A23" s="1">
        <f t="shared" si="1"/>
        <v>10</v>
      </c>
      <c r="B23" s="35" t="str">
        <f>_xll.ciqfunctions.udf.CIQ(C23,$B$12)</f>
        <v>Edison International</v>
      </c>
      <c r="C23" s="35" t="s">
        <v>45</v>
      </c>
      <c r="D23" s="36">
        <f>(_xll.ciqfunctions.udf.CIQ($C23,$D$12))/1000</f>
        <v>16.338000000000001</v>
      </c>
      <c r="E23" s="36"/>
      <c r="F23" s="36"/>
      <c r="G23" s="36">
        <f>(_xll.ciqfunctions.udf.CIQ($C23,$G$12)/1000)</f>
        <v>57.183</v>
      </c>
      <c r="H23" s="37">
        <f>(_xll.ciqfunctions.udf.CIQ($C23,$H$12)/1000)</f>
        <v>25.590090568000001</v>
      </c>
      <c r="I23" s="36" t="str">
        <f>IF(_xll.ciqfunctions.udf.CIQ($C23,$I$12)=0,"NR",_xll.ciqfunctions.udf.CIQ($C23,$I$12))</f>
        <v>BBB</v>
      </c>
      <c r="J23" s="43" t="s">
        <v>46</v>
      </c>
      <c r="K23" s="40">
        <f>_xll.ciqfunctions.udf.CIQ($C23,$K$12)</f>
        <v>3605</v>
      </c>
      <c r="L23" s="40">
        <f>-_xll.ciqfunctions.udf.CIQ($C23,$L$12)</f>
        <v>1822</v>
      </c>
      <c r="M23" s="40">
        <f t="shared" si="0"/>
        <v>1.9785949506037321</v>
      </c>
      <c r="N23" s="36"/>
      <c r="O23" s="40">
        <f>((_xll.ciqfunctions.udf.CIQ($C23,$O$11))/(_xll.ciqfunctions.udf.CIQ($C23,$O$12)+_xll.ciqfunctions.udf.CIQ($C23,$O$11)))</f>
        <v>0.28140580801400111</v>
      </c>
      <c r="P23" s="40">
        <f>_xll.ciqfunctions.udf.CIQ($C23,$P$12)</f>
        <v>6.7500999999999998</v>
      </c>
      <c r="Q23" s="41">
        <f>_xll.ciqfunctions.udf.CIQ($C23,$Q$12)</f>
        <v>1.8477150206515101</v>
      </c>
      <c r="R23" s="42">
        <f>_xll.ciqfunctions.udf.CIQ($C23,$R$12)</f>
        <v>45291</v>
      </c>
      <c r="S23" s="33"/>
      <c r="T23" s="33"/>
    </row>
    <row r="24" spans="1:20" ht="16.2" thickBot="1" x14ac:dyDescent="0.35">
      <c r="A24" s="1">
        <f t="shared" si="1"/>
        <v>11</v>
      </c>
      <c r="B24" s="35" t="str">
        <f>_xll.ciqfunctions.udf.CIQ(C24,$B$12)</f>
        <v>Entergy Corporation</v>
      </c>
      <c r="C24" s="35" t="s">
        <v>47</v>
      </c>
      <c r="D24" s="36">
        <f>(_xll.ciqfunctions.udf.CIQ($C24,$D$12))/1000</f>
        <v>12.022943999999999</v>
      </c>
      <c r="E24" s="36"/>
      <c r="F24" s="36"/>
      <c r="G24" s="36">
        <f>(_xll.ciqfunctions.udf.CIQ($C24,$G$12)/1000)</f>
        <v>44.252875000000003</v>
      </c>
      <c r="H24" s="37">
        <f>(_xll.ciqfunctions.udf.CIQ($C24,$H$12)/1000)</f>
        <v>21.423976848999999</v>
      </c>
      <c r="I24" s="36" t="str">
        <f>IF(_xll.ciqfunctions.udf.CIQ($C24,$I$12)=0,"NR",_xll.ciqfunctions.udf.CIQ($C24,$I$12))</f>
        <v>BBB+</v>
      </c>
      <c r="J24" s="43" t="s">
        <v>36</v>
      </c>
      <c r="K24" s="40">
        <f>_xll.ciqfunctions.udf.CIQ($C24,$K$12)</f>
        <v>2660.654</v>
      </c>
      <c r="L24" s="40">
        <f>-_xll.ciqfunctions.udf.CIQ($C24,$L$12)</f>
        <v>889.21199999999999</v>
      </c>
      <c r="M24" s="40">
        <f t="shared" si="0"/>
        <v>2.9921481041641362</v>
      </c>
      <c r="N24" s="36"/>
      <c r="O24" s="40">
        <f>((_xll.ciqfunctions.udf.CIQ($C24,$O$11))/(_xll.ciqfunctions.udf.CIQ($C24,$O$12)+_xll.ciqfunctions.udf.CIQ($C24,$O$11)))</f>
        <v>0.3552202433250603</v>
      </c>
      <c r="P24" s="40">
        <f>_xll.ciqfunctions.udf.CIQ($C24,$P$12)</f>
        <v>16.685300000000002</v>
      </c>
      <c r="Q24" s="41">
        <f>_xll.ciqfunctions.udf.CIQ($C24,$Q$12)</f>
        <v>1.4624503961192501</v>
      </c>
      <c r="R24" s="42">
        <f>_xll.ciqfunctions.udf.CIQ($C24,$R$12)</f>
        <v>45291</v>
      </c>
      <c r="S24" s="33"/>
      <c r="T24" s="33"/>
    </row>
    <row r="25" spans="1:20" ht="16.2" thickBot="1" x14ac:dyDescent="0.35">
      <c r="A25" s="1">
        <f t="shared" si="1"/>
        <v>12</v>
      </c>
      <c r="B25" s="35" t="str">
        <f>_xll.ciqfunctions.udf.CIQ(C25,$B$12)</f>
        <v>Evergy, Inc.</v>
      </c>
      <c r="C25" s="35" t="s">
        <v>48</v>
      </c>
      <c r="D25" s="36">
        <f>(_xll.ciqfunctions.udf.CIQ($C25,$D$12))/1000</f>
        <v>5.5081999999999995</v>
      </c>
      <c r="E25" s="36"/>
      <c r="F25" s="36"/>
      <c r="G25" s="36">
        <f>(_xll.ciqfunctions.udf.CIQ($C25,$G$12)/1000)</f>
        <v>23.596</v>
      </c>
      <c r="H25" s="37">
        <f>(_xll.ciqfunctions.udf.CIQ($C25,$H$12)/1000)</f>
        <v>11.284350666</v>
      </c>
      <c r="I25" s="36" t="str">
        <f>IF(_xll.ciqfunctions.udf.CIQ($C25,$I$12)=0,"NR",_xll.ciqfunctions.udf.CIQ($C25,$I$12))</f>
        <v>BBB+</v>
      </c>
      <c r="J25" s="43" t="s">
        <v>38</v>
      </c>
      <c r="K25" s="40">
        <f>_xll.ciqfunctions.udf.CIQ($C25,$K$12)</f>
        <v>1231.2</v>
      </c>
      <c r="L25" s="40">
        <f>-_xll.ciqfunctions.udf.CIQ($C25,$L$12)</f>
        <v>496.1</v>
      </c>
      <c r="M25" s="40">
        <f t="shared" si="0"/>
        <v>2.4817577101390849</v>
      </c>
      <c r="N25" s="36"/>
      <c r="O25" s="40">
        <f>((_xll.ciqfunctions.udf.CIQ($C25,$O$11))/(_xll.ciqfunctions.udf.CIQ($C25,$O$12)+_xll.ciqfunctions.udf.CIQ($C25,$O$11)))</f>
        <v>0.42130160487960128</v>
      </c>
      <c r="P25" s="40">
        <f>_xll.ciqfunctions.udf.CIQ($C25,$P$12)</f>
        <v>7.7545000000000002</v>
      </c>
      <c r="Q25" s="41">
        <f>_xll.ciqfunctions.udf.CIQ($C25,$Q$12)</f>
        <v>1.16777256773384</v>
      </c>
      <c r="R25" s="42">
        <f>_xll.ciqfunctions.udf.CIQ($C25,$R$12)</f>
        <v>45291</v>
      </c>
      <c r="S25" s="33"/>
      <c r="T25" s="21"/>
    </row>
    <row r="26" spans="1:20" ht="16.2" thickBot="1" x14ac:dyDescent="0.35">
      <c r="A26" s="1">
        <f t="shared" si="1"/>
        <v>13</v>
      </c>
      <c r="B26" s="35" t="str">
        <f>_xll.ciqfunctions.udf.CIQ(C26,$B$12)</f>
        <v>Eversource Energy</v>
      </c>
      <c r="C26" s="35" t="s">
        <v>49</v>
      </c>
      <c r="D26" s="36">
        <f>(_xll.ciqfunctions.udf.CIQ($C26,$D$12))/1000</f>
        <v>11.910705</v>
      </c>
      <c r="E26" s="36"/>
      <c r="F26" s="36"/>
      <c r="G26" s="36">
        <f>(_xll.ciqfunctions.udf.CIQ($C26,$G$12)/1000)</f>
        <v>39.552107000000007</v>
      </c>
      <c r="H26" s="37">
        <f>(_xll.ciqfunctions.udf.CIQ($C26,$H$12)/1000)</f>
        <v>20.425228359000002</v>
      </c>
      <c r="I26" s="36" t="str">
        <f>IF(_xll.ciqfunctions.udf.CIQ($C26,$I$12)=0,"NR",_xll.ciqfunctions.udf.CIQ($C26,$I$12))</f>
        <v>A-</v>
      </c>
      <c r="J26" s="43" t="s">
        <v>34</v>
      </c>
      <c r="K26" s="40">
        <f>_xll.ciqfunctions.udf.CIQ($C26,$K$12)</f>
        <v>2532.2350000000001</v>
      </c>
      <c r="L26" s="40">
        <f>-_xll.ciqfunctions.udf.CIQ($C26,$L$12)</f>
        <v>761.24099999999999</v>
      </c>
      <c r="M26" s="40">
        <f t="shared" si="0"/>
        <v>3.3264564047391039</v>
      </c>
      <c r="N26" s="36"/>
      <c r="O26" s="40">
        <f>((_xll.ciqfunctions.udf.CIQ($C26,$O$11))/(_xll.ciqfunctions.udf.CIQ($C26,$O$12)+_xll.ciqfunctions.udf.CIQ($C26,$O$11)))</f>
        <v>0.34524601937976596</v>
      </c>
      <c r="P26" s="40">
        <f>_xll.ciqfunctions.udf.CIQ($C26,$P$12)</f>
        <v>-2.9020999999999999</v>
      </c>
      <c r="Q26" s="41">
        <f>_xll.ciqfunctions.udf.CIQ($C26,$Q$12)</f>
        <v>1.44044045073431</v>
      </c>
      <c r="R26" s="42">
        <f>_xll.ciqfunctions.udf.CIQ($C26,$R$12)</f>
        <v>45291</v>
      </c>
      <c r="S26" s="33"/>
      <c r="T26" s="21"/>
    </row>
    <row r="27" spans="1:20" ht="16.2" thickBot="1" x14ac:dyDescent="0.35">
      <c r="A27" s="1">
        <f t="shared" si="1"/>
        <v>14</v>
      </c>
      <c r="B27" s="35" t="str">
        <f>_xll.ciqfunctions.udf.CIQ(C27,$B$12)</f>
        <v>Hawaiian Electric Industries, Inc.</v>
      </c>
      <c r="C27" s="35" t="s">
        <v>50</v>
      </c>
      <c r="D27" s="36">
        <f>(_xll.ciqfunctions.udf.CIQ($C27,$D$12))/1000</f>
        <v>3.6641840000000001</v>
      </c>
      <c r="E27" s="36"/>
      <c r="F27" s="36"/>
      <c r="G27" s="36">
        <f>(_xll.ciqfunctions.udf.CIQ($C27,$G$12)/1000)</f>
        <v>6.245031</v>
      </c>
      <c r="H27" s="37">
        <f>(_xll.ciqfunctions.udf.CIQ($C27,$H$12)/1000)</f>
        <v>1.3163139860000002</v>
      </c>
      <c r="I27" s="36" t="str">
        <f>IF(_xll.ciqfunctions.udf.CIQ($C27,$I$12)=0,"NR",_xll.ciqfunctions.udf.CIQ($C27,$I$12))</f>
        <v>B-</v>
      </c>
      <c r="J27" s="43" t="s">
        <v>34</v>
      </c>
      <c r="K27" s="40">
        <f>_xll.ciqfunctions.udf.CIQ($C27,$K$12)</f>
        <v>357.37200000000001</v>
      </c>
      <c r="L27" s="40">
        <f>-_xll.ciqfunctions.udf.CIQ($C27,$L$12)</f>
        <v>118.31699999999999</v>
      </c>
      <c r="M27" s="40">
        <f t="shared" si="0"/>
        <v>3.0204619792591094</v>
      </c>
      <c r="N27" s="36"/>
      <c r="O27" s="40">
        <f>((_xll.ciqfunctions.udf.CIQ($C27,$O$11))/(_xll.ciqfunctions.udf.CIQ($C27,$O$12)+_xll.ciqfunctions.udf.CIQ($C27,$O$11)))</f>
        <v>0.36751784032187024</v>
      </c>
      <c r="P27" s="40">
        <f>_xll.ciqfunctions.udf.CIQ($C27,$P$12)</f>
        <v>8.6326000000000001</v>
      </c>
      <c r="Q27" s="41">
        <f>_xll.ciqfunctions.udf.CIQ($C27,$Q$12)</f>
        <v>0.56136702218188905</v>
      </c>
      <c r="R27" s="42">
        <f>_xll.ciqfunctions.udf.CIQ($C27,$R$12)</f>
        <v>45291</v>
      </c>
      <c r="S27" s="33"/>
      <c r="T27" s="21"/>
    </row>
    <row r="28" spans="1:20" ht="16.2" thickBot="1" x14ac:dyDescent="0.35">
      <c r="A28" s="1">
        <f t="shared" si="1"/>
        <v>15</v>
      </c>
      <c r="B28" s="35" t="str">
        <f>_xll.ciqfunctions.udf.CIQ(C28,$B$12)</f>
        <v>IDACORP, Inc.</v>
      </c>
      <c r="C28" s="35" t="s">
        <v>51</v>
      </c>
      <c r="D28" s="36">
        <f>(_xll.ciqfunctions.udf.CIQ($C28,$D$12))/1000</f>
        <v>1.762894</v>
      </c>
      <c r="E28" s="36"/>
      <c r="F28" s="36"/>
      <c r="G28" s="36">
        <f>(_xll.ciqfunctions.udf.CIQ($C28,$G$12)/1000)</f>
        <v>5.7452299999999994</v>
      </c>
      <c r="H28" s="37">
        <f>(_xll.ciqfunctions.udf.CIQ($C28,$H$12)/1000)</f>
        <v>4.4071742770000002</v>
      </c>
      <c r="I28" s="36" t="str">
        <f>IF(_xll.ciqfunctions.udf.CIQ($C28,$I$12)=0,"NR",_xll.ciqfunctions.udf.CIQ($C28,$I$12))</f>
        <v>BBB</v>
      </c>
      <c r="J28" s="43" t="s">
        <v>34</v>
      </c>
      <c r="K28" s="40">
        <f>_xll.ciqfunctions.udf.CIQ($C28,$K$12)</f>
        <v>306.964</v>
      </c>
      <c r="L28" s="40">
        <f>-_xll.ciqfunctions.udf.CIQ($C28,$L$12)</f>
        <v>121.203</v>
      </c>
      <c r="M28" s="40">
        <f t="shared" si="0"/>
        <v>2.5326435814295025</v>
      </c>
      <c r="N28" s="36"/>
      <c r="O28" s="40">
        <f>((_xll.ciqfunctions.udf.CIQ($C28,$O$11))/(_xll.ciqfunctions.udf.CIQ($C28,$O$12)+_xll.ciqfunctions.udf.CIQ($C28,$O$11)))</f>
        <v>0.50714954879151275</v>
      </c>
      <c r="P28" s="40">
        <f>_xll.ciqfunctions.udf.CIQ($C28,$P$12)</f>
        <v>9.1420999999999992</v>
      </c>
      <c r="Q28" s="41">
        <f>_xll.ciqfunctions.udf.CIQ($C28,$Q$12)</f>
        <v>1.5153746816559901</v>
      </c>
      <c r="R28" s="42">
        <f>_xll.ciqfunctions.udf.CIQ($C28,$R$12)</f>
        <v>45291</v>
      </c>
      <c r="S28" s="33"/>
      <c r="T28" s="45"/>
    </row>
    <row r="29" spans="1:20" ht="16.2" thickBot="1" x14ac:dyDescent="0.35">
      <c r="A29" s="1">
        <f t="shared" si="1"/>
        <v>16</v>
      </c>
      <c r="B29" s="35" t="str">
        <f>_xll.ciqfunctions.udf.CIQ(C29,$B$12)</f>
        <v>MGE Energy, Inc.</v>
      </c>
      <c r="C29" s="35" t="s">
        <v>52</v>
      </c>
      <c r="D29" s="36">
        <f>(_xll.ciqfunctions.udf.CIQ($C29,$D$12))/1000</f>
        <v>0.67393100000000006</v>
      </c>
      <c r="E29" s="36"/>
      <c r="F29" s="36"/>
      <c r="G29" s="36">
        <f>(_xll.ciqfunctions.udf.CIQ($C29,$G$12)/1000)</f>
        <v>2.1357689999999998</v>
      </c>
      <c r="H29" s="37">
        <f>(_xll.ciqfunctions.udf.CIQ($C29,$H$12)/1000)</f>
        <v>2.2854755089999998</v>
      </c>
      <c r="I29" s="36" t="str">
        <f>IF(_xll.ciqfunctions.udf.CIQ($C29,$I$12)=0,"NR",_xll.ciqfunctions.udf.CIQ($C29,$I$12))</f>
        <v>NR</v>
      </c>
      <c r="J29" s="43" t="s">
        <v>38</v>
      </c>
      <c r="K29" s="40">
        <f>_xll.ciqfunctions.udf.CIQ($C29,$K$12)</f>
        <v>152.02799999999999</v>
      </c>
      <c r="L29" s="40">
        <f>-_xll.ciqfunctions.udf.CIQ($C29,$L$12)</f>
        <v>30.428999999999998</v>
      </c>
      <c r="M29" s="40">
        <f t="shared" si="0"/>
        <v>4.9961549837326231</v>
      </c>
      <c r="N29" s="36"/>
      <c r="O29" s="40">
        <f>((_xll.ciqfunctions.udf.CIQ($C29,$O$11))/(_xll.ciqfunctions.udf.CIQ($C29,$O$12)+_xll.ciqfunctions.udf.CIQ($C29,$O$11)))</f>
        <v>0.59096646376389395</v>
      </c>
      <c r="P29" s="40">
        <f>_xll.ciqfunctions.udf.CIQ($C29,$P$12)</f>
        <v>10.5951</v>
      </c>
      <c r="Q29" s="41">
        <f>_xll.ciqfunctions.udf.CIQ($C29,$Q$12)</f>
        <v>2.00438045469271</v>
      </c>
      <c r="R29" s="42">
        <f>_xll.ciqfunctions.udf.CIQ($C29,$R$12)</f>
        <v>45291</v>
      </c>
    </row>
    <row r="30" spans="1:20" ht="16.2" thickBot="1" x14ac:dyDescent="0.35">
      <c r="A30" s="1">
        <f t="shared" si="1"/>
        <v>17</v>
      </c>
      <c r="B30" s="35" t="str">
        <f>_xll.ciqfunctions.udf.CIQ(C30,$B$12)</f>
        <v>NextEra Energy, Inc.</v>
      </c>
      <c r="C30" s="35" t="s">
        <v>53</v>
      </c>
      <c r="D30" s="36">
        <f>(_xll.ciqfunctions.udf.CIQ($C30,$D$12))/1000</f>
        <v>28.114000000000001</v>
      </c>
      <c r="E30" s="36"/>
      <c r="F30" s="36"/>
      <c r="G30" s="36">
        <f>(_xll.ciqfunctions.udf.CIQ($C30,$G$12)/1000)</f>
        <v>126.61199999999999</v>
      </c>
      <c r="H30" s="37">
        <f>(_xll.ciqfunctions.udf.CIQ($C30,$H$12)/1000)</f>
        <v>113.314613592</v>
      </c>
      <c r="I30" s="36" t="str">
        <f>IF(_xll.ciqfunctions.udf.CIQ($C30,$I$12)=0,"NR",_xll.ciqfunctions.udf.CIQ($C30,$I$12))</f>
        <v>A-</v>
      </c>
      <c r="J30" s="43" t="s">
        <v>34</v>
      </c>
      <c r="K30" s="40">
        <f>_xll.ciqfunctions.udf.CIQ($C30,$K$12)</f>
        <v>10077</v>
      </c>
      <c r="L30" s="40">
        <f>-_xll.ciqfunctions.udf.CIQ($C30,$L$12)</f>
        <v>3324</v>
      </c>
      <c r="M30" s="40">
        <f t="shared" si="0"/>
        <v>3.0315884476534296</v>
      </c>
      <c r="N30" s="36"/>
      <c r="O30" s="40">
        <f>((_xll.ciqfunctions.udf.CIQ($C30,$O$11))/(_xll.ciqfunctions.udf.CIQ($C30,$O$12)+_xll.ciqfunctions.udf.CIQ($C30,$O$11)))</f>
        <v>0.39057061751758754</v>
      </c>
      <c r="P30" s="40">
        <f>_xll.ciqfunctions.udf.CIQ($C30,$P$12)</f>
        <v>11.5839</v>
      </c>
      <c r="Q30" s="41">
        <f>_xll.ciqfunctions.udf.CIQ($C30,$Q$12)</f>
        <v>2.38667993109105</v>
      </c>
      <c r="R30" s="42">
        <f>_xll.ciqfunctions.udf.CIQ($C30,$R$12)</f>
        <v>45291</v>
      </c>
      <c r="S30" s="21"/>
      <c r="T30" s="33"/>
    </row>
    <row r="31" spans="1:20" ht="16.2" thickBot="1" x14ac:dyDescent="0.35">
      <c r="A31" s="1">
        <f t="shared" si="1"/>
        <v>18</v>
      </c>
      <c r="B31" s="35" t="str">
        <f>_xll.ciqfunctions.udf.CIQ(C31,$B$12)</f>
        <v>NorthWestern Energy Group, Inc.</v>
      </c>
      <c r="C31" s="35" t="s">
        <v>54</v>
      </c>
      <c r="D31" s="36">
        <f>(_xll.ciqfunctions.udf.CIQ($C31,$D$12))/1000</f>
        <v>1.4221429999999999</v>
      </c>
      <c r="E31" s="36"/>
      <c r="F31" s="36"/>
      <c r="G31" s="36">
        <f>(_xll.ciqfunctions.udf.CIQ($C31,$G$12)/1000)</f>
        <v>6.0398010000000006</v>
      </c>
      <c r="H31" s="37">
        <f>(_xll.ciqfunctions.udf.CIQ($C31,$H$12)/1000)</f>
        <v>2.9452148760000001</v>
      </c>
      <c r="I31" s="36" t="str">
        <f>IF(_xll.ciqfunctions.udf.CIQ($C31,$I$12)=0,"NR",_xll.ciqfunctions.udf.CIQ($C31,$I$12))</f>
        <v>BBB</v>
      </c>
      <c r="J31" s="43" t="s">
        <v>38</v>
      </c>
      <c r="K31" s="40">
        <f>_xll.ciqfunctions.udf.CIQ($C31,$K$12)</f>
        <v>296.89</v>
      </c>
      <c r="L31" s="40">
        <f>-_xll.ciqfunctions.udf.CIQ($C31,$L$12)</f>
        <v>114.617</v>
      </c>
      <c r="M31" s="40">
        <f t="shared" si="0"/>
        <v>2.5902789289546924</v>
      </c>
      <c r="N31" s="36"/>
      <c r="O31" s="40">
        <f>((_xll.ciqfunctions.udf.CIQ($C31,$O$11))/(_xll.ciqfunctions.udf.CIQ($C31,$O$12)+_xll.ciqfunctions.udf.CIQ($C31,$O$11)))</f>
        <v>0.49927671295345255</v>
      </c>
      <c r="P31" s="40">
        <f>_xll.ciqfunctions.udf.CIQ($C31,$P$12)</f>
        <v>7.1234000000000002</v>
      </c>
      <c r="Q31" s="41">
        <f>_xll.ciqfunctions.udf.CIQ($C31,$Q$12)</f>
        <v>1.05727480601877</v>
      </c>
      <c r="R31" s="42">
        <f>_xll.ciqfunctions.udf.CIQ($C31,$R$12)</f>
        <v>45291</v>
      </c>
      <c r="S31" s="33"/>
      <c r="T31" s="21"/>
    </row>
    <row r="32" spans="1:20" ht="16.2" thickBot="1" x14ac:dyDescent="0.35">
      <c r="A32" s="1">
        <f t="shared" si="1"/>
        <v>19</v>
      </c>
      <c r="B32" s="35" t="str">
        <f>_xll.ciqfunctions.udf.CIQ(C32,$B$12)</f>
        <v>OGE Energy Corp.</v>
      </c>
      <c r="C32" s="35" t="s">
        <v>55</v>
      </c>
      <c r="D32" s="36">
        <f>(_xll.ciqfunctions.udf.CIQ($C32,$D$12))/1000</f>
        <v>2.6073000000000004</v>
      </c>
      <c r="E32" s="36"/>
      <c r="F32" s="36"/>
      <c r="G32" s="36">
        <f>(_xll.ciqfunctions.udf.CIQ($C32,$G$12)/1000)</f>
        <v>10.952299999999999</v>
      </c>
      <c r="H32" s="37">
        <f>(_xll.ciqfunctions.udf.CIQ($C32,$H$12)/1000)</f>
        <v>6.5788483659999999</v>
      </c>
      <c r="I32" s="36" t="str">
        <f>IF(_xll.ciqfunctions.udf.CIQ($C32,$I$12)=0,"NR",_xll.ciqfunctions.udf.CIQ($C32,$I$12))</f>
        <v>BBB+</v>
      </c>
      <c r="J32" s="43" t="s">
        <v>38</v>
      </c>
      <c r="K32" s="40">
        <f>_xll.ciqfunctions.udf.CIQ($C32,$K$12)</f>
        <v>655.8</v>
      </c>
      <c r="L32" s="40">
        <f>-_xll.ciqfunctions.udf.CIQ($C32,$L$12)</f>
        <v>228.5</v>
      </c>
      <c r="M32" s="40">
        <f t="shared" si="0"/>
        <v>2.8700218818380741</v>
      </c>
      <c r="N32" s="36"/>
      <c r="O32" s="40">
        <f>((_xll.ciqfunctions.udf.CIQ($C32,$O$11))/(_xll.ciqfunctions.udf.CIQ($C32,$O$12)+_xll.ciqfunctions.udf.CIQ($C32,$O$11)))</f>
        <v>0.48088852885373817</v>
      </c>
      <c r="P32" s="40">
        <f>_xll.ciqfunctions.udf.CIQ($C32,$P$12)</f>
        <v>9.34</v>
      </c>
      <c r="Q32" s="41">
        <f>_xll.ciqfunctions.udf.CIQ($C32,$Q$12)</f>
        <v>1.4579865676106001</v>
      </c>
      <c r="R32" s="42">
        <f>_xll.ciqfunctions.udf.CIQ($C32,$R$12)</f>
        <v>45291</v>
      </c>
      <c r="S32" s="21"/>
      <c r="T32" s="33"/>
    </row>
    <row r="33" spans="1:20" ht="16.2" thickBot="1" x14ac:dyDescent="0.35">
      <c r="A33" s="1">
        <f t="shared" si="1"/>
        <v>20</v>
      </c>
      <c r="B33" s="35" t="str">
        <f>_xll.ciqfunctions.udf.CIQ(C33,$B$12)</f>
        <v>Pinnacle West Capital Corporation</v>
      </c>
      <c r="C33" s="35" t="s">
        <v>56</v>
      </c>
      <c r="D33" s="36">
        <f>(_xll.ciqfunctions.udf.CIQ($C33,$D$12))/1000</f>
        <v>4.6959910000000002</v>
      </c>
      <c r="E33" s="36"/>
      <c r="F33" s="36"/>
      <c r="G33" s="36">
        <f>(_xll.ciqfunctions.udf.CIQ($C33,$G$12)/1000)</f>
        <v>18.923531999999998</v>
      </c>
      <c r="H33" s="37">
        <f>(_xll.ciqfunctions.udf.CIQ($C33,$H$12)/1000)</f>
        <v>7.7187323239999994</v>
      </c>
      <c r="I33" s="36" t="str">
        <f>IF(_xll.ciqfunctions.udf.CIQ($C33,$I$12)=0,"NR",_xll.ciqfunctions.udf.CIQ($C33,$I$12))</f>
        <v>BBB+</v>
      </c>
      <c r="J33" s="43" t="s">
        <v>34</v>
      </c>
      <c r="K33" s="40">
        <f>_xll.ciqfunctions.udf.CIQ($C33,$K$12)</f>
        <v>865.28800000000001</v>
      </c>
      <c r="L33" s="40">
        <f>-_xll.ciqfunctions.udf.CIQ($C33,$L$12)</f>
        <v>347.64499999999998</v>
      </c>
      <c r="M33" s="40">
        <f t="shared" si="0"/>
        <v>2.4889988350184815</v>
      </c>
      <c r="N33" s="36"/>
      <c r="O33" s="40">
        <f>((_xll.ciqfunctions.udf.CIQ($C33,$O$11))/(_xll.ciqfunctions.udf.CIQ($C33,$O$12)+_xll.ciqfunctions.udf.CIQ($C33,$O$11)))</f>
        <v>0.37483873715798049</v>
      </c>
      <c r="P33" s="40">
        <f>_xll.ciqfunctions.udf.CIQ($C33,$P$12)</f>
        <v>8.3373000000000008</v>
      </c>
      <c r="Q33" s="41">
        <f>_xll.ciqfunctions.udf.CIQ($C33,$Q$12)</f>
        <v>1.24942561765369</v>
      </c>
      <c r="R33" s="42">
        <f>_xll.ciqfunctions.udf.CIQ($C33,$R$12)</f>
        <v>45291</v>
      </c>
      <c r="S33" s="33"/>
      <c r="T33" s="33"/>
    </row>
    <row r="34" spans="1:20" ht="16.2" thickBot="1" x14ac:dyDescent="0.35">
      <c r="A34" s="1">
        <f t="shared" si="1"/>
        <v>21</v>
      </c>
      <c r="B34" s="35" t="str">
        <f>_xll.ciqfunctions.udf.CIQ(C34,$B$12)</f>
        <v>Portland General Electric Company</v>
      </c>
      <c r="C34" s="35" t="s">
        <v>57</v>
      </c>
      <c r="D34" s="36">
        <f>(_xll.ciqfunctions.udf.CIQ($C34,$D$12))/1000</f>
        <v>2.923</v>
      </c>
      <c r="E34" s="36"/>
      <c r="F34" s="36"/>
      <c r="G34" s="36">
        <f>(_xll.ciqfunctions.udf.CIQ($C34,$G$12)/1000)</f>
        <v>9.1890000000000001</v>
      </c>
      <c r="H34" s="37">
        <f>(_xll.ciqfunctions.udf.CIQ($C34,$H$12)/1000)</f>
        <v>4.0606573709999996</v>
      </c>
      <c r="I34" s="36" t="str">
        <f>IF(_xll.ciqfunctions.udf.CIQ($C34,$I$12)=0,"NR",_xll.ciqfunctions.udf.CIQ($C34,$I$12))</f>
        <v>BBB+</v>
      </c>
      <c r="J34" s="43" t="s">
        <v>58</v>
      </c>
      <c r="K34" s="40">
        <f>_xll.ciqfunctions.udf.CIQ($C34,$K$12)</f>
        <v>411</v>
      </c>
      <c r="L34" s="40">
        <f>-_xll.ciqfunctions.udf.CIQ($C34,$L$12)</f>
        <v>186</v>
      </c>
      <c r="M34" s="40">
        <f t="shared" si="0"/>
        <v>2.2096774193548385</v>
      </c>
      <c r="N34" s="36"/>
      <c r="O34" s="40">
        <f>((_xll.ciqfunctions.udf.CIQ($C34,$O$11))/(_xll.ciqfunctions.udf.CIQ($C34,$O$12)+_xll.ciqfunctions.udf.CIQ($C34,$O$11)))</f>
        <v>0.42540374263009484</v>
      </c>
      <c r="P34" s="40">
        <f>_xll.ciqfunctions.udf.CIQ($C34,$P$12)</f>
        <v>7.4778000000000002</v>
      </c>
      <c r="Q34" s="41">
        <f>_xll.ciqfunctions.udf.CIQ($C34,$Q$12)</f>
        <v>1.2234247621354699</v>
      </c>
      <c r="R34" s="42">
        <f>_xll.ciqfunctions.udf.CIQ($C34,$R$12)</f>
        <v>45291</v>
      </c>
      <c r="S34" s="33"/>
      <c r="T34" s="21"/>
    </row>
    <row r="35" spans="1:20" ht="16.2" thickBot="1" x14ac:dyDescent="0.35">
      <c r="A35" s="1">
        <f t="shared" si="1"/>
        <v>22</v>
      </c>
      <c r="B35" s="35" t="str">
        <f>_xll.ciqfunctions.udf.CIQ(C35,$B$12)</f>
        <v>The Southern Company</v>
      </c>
      <c r="C35" s="35" t="s">
        <v>59</v>
      </c>
      <c r="D35" s="36">
        <f>(_xll.ciqfunctions.udf.CIQ($C35,$D$12))/1000</f>
        <v>24.303999999999998</v>
      </c>
      <c r="E35" s="36"/>
      <c r="F35" s="36"/>
      <c r="G35" s="36">
        <f>(_xll.ciqfunctions.udf.CIQ($C35,$G$12)/1000)</f>
        <v>101.083</v>
      </c>
      <c r="H35" s="37">
        <f>(_xll.ciqfunctions.udf.CIQ($C35,$H$12)/1000)</f>
        <v>72.945270454999999</v>
      </c>
      <c r="I35" s="36" t="str">
        <f>IF(_xll.ciqfunctions.udf.CIQ($C35,$I$12)=0,"NR",_xll.ciqfunctions.udf.CIQ($C35,$I$12))</f>
        <v>BBB+</v>
      </c>
      <c r="J35" s="43" t="s">
        <v>34</v>
      </c>
      <c r="K35" s="40">
        <f>_xll.ciqfunctions.udf.CIQ($C35,$K$12)</f>
        <v>6421</v>
      </c>
      <c r="L35" s="40">
        <f>-_xll.ciqfunctions.udf.CIQ($C35,$L$12)</f>
        <v>2446</v>
      </c>
      <c r="M35" s="40">
        <f t="shared" si="0"/>
        <v>2.6251022076860182</v>
      </c>
      <c r="N35" s="36"/>
      <c r="O35" s="40">
        <f>((_xll.ciqfunctions.udf.CIQ($C35,$O$11))/(_xll.ciqfunctions.udf.CIQ($C35,$O$12)+_xll.ciqfunctions.udf.CIQ($C35,$O$11)))</f>
        <v>0.33055800849417605</v>
      </c>
      <c r="P35" s="40">
        <f>_xll.ciqfunctions.udf.CIQ($C35,$P$12)</f>
        <v>11.035399999999999</v>
      </c>
      <c r="Q35" s="41">
        <f>_xll.ciqfunctions.udf.CIQ($C35,$Q$12)</f>
        <v>2.3198149810500999</v>
      </c>
      <c r="R35" s="42">
        <f>_xll.ciqfunctions.udf.CIQ($C35,$R$12)</f>
        <v>45291</v>
      </c>
    </row>
    <row r="36" spans="1:20" ht="16.2" thickBot="1" x14ac:dyDescent="0.35">
      <c r="A36" s="1">
        <f t="shared" si="1"/>
        <v>23</v>
      </c>
      <c r="B36" s="35" t="str">
        <f>_xll.ciqfunctions.udf.CIQ(C36,$B$12)</f>
        <v>WEC Energy Group, Inc.</v>
      </c>
      <c r="C36" s="35" t="s">
        <v>60</v>
      </c>
      <c r="D36" s="36">
        <f>(_xll.ciqfunctions.udf.CIQ($C36,$D$12))/1000</f>
        <v>8.8930000000000007</v>
      </c>
      <c r="E36" s="36"/>
      <c r="F36" s="36"/>
      <c r="G36" s="36">
        <f>(_xll.ciqfunctions.udf.CIQ($C36,$G$12)/1000)</f>
        <v>31.613499999999998</v>
      </c>
      <c r="H36" s="37">
        <f>(_xll.ciqfunctions.udf.CIQ($C36,$H$12)/1000)</f>
        <v>24.736866768999999</v>
      </c>
      <c r="I36" s="36" t="str">
        <f>IF(_xll.ciqfunctions.udf.CIQ($C36,$I$12)=0,"NR",_xll.ciqfunctions.udf.CIQ($C36,$I$12))</f>
        <v>A-</v>
      </c>
      <c r="J36" s="43" t="s">
        <v>34</v>
      </c>
      <c r="K36" s="40">
        <f>_xll.ciqfunctions.udf.CIQ($C36,$K$12)</f>
        <v>2184.6</v>
      </c>
      <c r="L36" s="40">
        <f>-_xll.ciqfunctions.udf.CIQ($C36,$L$12)</f>
        <v>728.1</v>
      </c>
      <c r="M36" s="40">
        <f t="shared" si="0"/>
        <v>3.0004120313143798</v>
      </c>
      <c r="N36" s="36"/>
      <c r="O36" s="40">
        <f>((_xll.ciqfunctions.udf.CIQ($C36,$O$11))/(_xll.ciqfunctions.udf.CIQ($C36,$O$12)+_xll.ciqfunctions.udf.CIQ($C36,$O$11)))</f>
        <v>0.38357499934566963</v>
      </c>
      <c r="P36" s="40">
        <f>_xll.ciqfunctions.udf.CIQ($C36,$P$12)</f>
        <v>11.2334</v>
      </c>
      <c r="Q36" s="41">
        <f>_xll.ciqfunctions.udf.CIQ($C36,$Q$12)</f>
        <v>2.1090490553671799</v>
      </c>
      <c r="R36" s="42">
        <f>_xll.ciqfunctions.udf.CIQ($C36,$R$12)</f>
        <v>45291</v>
      </c>
    </row>
    <row r="37" spans="1:20" ht="16.2" thickBot="1" x14ac:dyDescent="0.35">
      <c r="A37" s="1">
        <f t="shared" si="1"/>
        <v>24</v>
      </c>
      <c r="B37" s="35" t="str">
        <f>_xll.ciqfunctions.udf.CIQ(C37,$B$12)</f>
        <v>Xcel Energy Inc.</v>
      </c>
      <c r="C37" s="35" t="s">
        <v>61</v>
      </c>
      <c r="D37" s="36">
        <f>(_xll.ciqfunctions.udf.CIQ($C37,$D$12))/1000</f>
        <v>14.090999999999999</v>
      </c>
      <c r="E37" s="36"/>
      <c r="F37" s="36"/>
      <c r="G37" s="36">
        <f>(_xll.ciqfunctions.udf.CIQ($C37,$G$12)/1000)</f>
        <v>52.51</v>
      </c>
      <c r="H37" s="37">
        <f>(_xll.ciqfunctions.udf.CIQ($C37,$H$12)/1000)</f>
        <v>27.519071519000001</v>
      </c>
      <c r="I37" s="36" t="str">
        <f>IF(_xll.ciqfunctions.udf.CIQ($C37,$I$12)=0,"NR",_xll.ciqfunctions.udf.CIQ($C37,$I$12))</f>
        <v>A-</v>
      </c>
      <c r="J37" s="46" t="s">
        <v>34</v>
      </c>
      <c r="K37" s="40">
        <f>_xll.ciqfunctions.udf.CIQ($C37,$K$12)</f>
        <v>2613</v>
      </c>
      <c r="L37" s="40">
        <f>-_xll.ciqfunctions.udf.CIQ($C37,$L$12)</f>
        <v>1055</v>
      </c>
      <c r="M37" s="40">
        <f t="shared" si="0"/>
        <v>2.476777251184834</v>
      </c>
      <c r="N37" s="36"/>
      <c r="O37" s="40">
        <f>((_xll.ciqfunctions.udf.CIQ($C37,$O$11))/(_xll.ciqfunctions.udf.CIQ($C37,$O$12)+_xll.ciqfunctions.udf.CIQ($C37,$O$11)))</f>
        <v>0.38978625481258572</v>
      </c>
      <c r="P37" s="40">
        <f>_xll.ciqfunctions.udf.CIQ($C37,$P$12)</f>
        <v>10.3292</v>
      </c>
      <c r="Q37" s="41">
        <f>_xll.ciqfunctions.udf.CIQ($C37,$Q$12)</f>
        <v>1.56156113774897</v>
      </c>
      <c r="R37" s="42">
        <f>_xll.ciqfunctions.udf.CIQ($C37,$R$12)</f>
        <v>45291</v>
      </c>
    </row>
    <row r="38" spans="1:20" ht="16.2" thickBot="1" x14ac:dyDescent="0.35">
      <c r="A38" s="1">
        <f t="shared" si="1"/>
        <v>25</v>
      </c>
      <c r="B38" s="35" t="str">
        <f>_xll.ciqfunctions.udf.CIQ(C38,$B$12)</f>
        <v>DTE Energy Company</v>
      </c>
      <c r="C38" s="35" t="s">
        <v>62</v>
      </c>
      <c r="D38" s="36">
        <f>(_xll.ciqfunctions.udf.CIQ($C38,$D$12))/1000</f>
        <v>12.744999999999999</v>
      </c>
      <c r="E38" s="36"/>
      <c r="F38" s="36"/>
      <c r="G38" s="36">
        <f>(_xll.ciqfunctions.udf.CIQ($C38,$G$12)/1000)</f>
        <v>28.300999999999998</v>
      </c>
      <c r="H38" s="37">
        <f>(_xll.ciqfunctions.udf.CIQ($C38,$H$12)/1000)</f>
        <v>22.319632207999998</v>
      </c>
      <c r="I38" s="36" t="str">
        <f>IF(_xll.ciqfunctions.udf.CIQ($C38,$I$12)=0,"NR",_xll.ciqfunctions.udf.CIQ($C38,$I$12))</f>
        <v>BBB+</v>
      </c>
      <c r="J38" s="36"/>
      <c r="K38" s="40">
        <f>_xll.ciqfunctions.udf.CIQ($C38,$K$12)</f>
        <v>2250</v>
      </c>
      <c r="L38" s="40">
        <f>-_xll.ciqfunctions.udf.CIQ($C38,$L$12)</f>
        <v>734</v>
      </c>
      <c r="M38" s="40">
        <f t="shared" si="0"/>
        <v>3.0653950953678475</v>
      </c>
      <c r="N38" s="36"/>
      <c r="O38" s="40">
        <f>((_xll.ciqfunctions.udf.CIQ($C38,$O$11))/(_xll.ciqfunctions.udf.CIQ($C38,$O$12)+_xll.ciqfunctions.udf.CIQ($C38,$O$11)))</f>
        <v>0.34509681449094315</v>
      </c>
      <c r="P38" s="40">
        <f>_xll.ciqfunctions.udf.CIQ($C38,$P$12)</f>
        <v>13.0219</v>
      </c>
      <c r="Q38" s="41">
        <f>_xll.ciqfunctions.udf.CIQ($C38,$Q$12)</f>
        <v>2.0189378273035601</v>
      </c>
      <c r="R38" s="42">
        <f>_xll.ciqfunctions.udf.CIQ($C38,$R$12)</f>
        <v>45291</v>
      </c>
    </row>
    <row r="39" spans="1:20" ht="16.2" thickBot="1" x14ac:dyDescent="0.35">
      <c r="A39" s="1">
        <f t="shared" si="1"/>
        <v>26</v>
      </c>
      <c r="B39" s="35" t="str">
        <f>_xll.ciqfunctions.udf.CIQ(C39,$B$12)</f>
        <v>Black Hills Corporation</v>
      </c>
      <c r="C39" s="35" t="s">
        <v>63</v>
      </c>
      <c r="D39" s="36">
        <f>(_xll.ciqfunctions.udf.CIQ($C39,$D$12))/1000</f>
        <v>2.3313000000000001</v>
      </c>
      <c r="E39" s="36"/>
      <c r="F39" s="36"/>
      <c r="G39" s="36">
        <f>(_xll.ciqfunctions.udf.CIQ($C39,$G$12)/1000)</f>
        <v>7.1193</v>
      </c>
      <c r="H39" s="37">
        <f>(_xll.ciqfunctions.udf.CIQ($C39,$H$12)/1000)</f>
        <v>3.507348618</v>
      </c>
      <c r="I39" s="36" t="str">
        <f>IF(_xll.ciqfunctions.udf.CIQ($C39,$I$12)=0,"NR",_xll.ciqfunctions.udf.CIQ($C39,$I$12))</f>
        <v>BBB+</v>
      </c>
      <c r="J39" s="36"/>
      <c r="K39" s="40">
        <f>_xll.ciqfunctions.udf.CIQ($C39,$K$12)</f>
        <v>468.3</v>
      </c>
      <c r="L39" s="40">
        <f>-_xll.ciqfunctions.udf.CIQ($C39,$L$12)</f>
        <v>161.9</v>
      </c>
      <c r="M39" s="40">
        <f t="shared" si="0"/>
        <v>2.8925262507720815</v>
      </c>
      <c r="N39" s="36"/>
      <c r="O39" s="40">
        <f>((_xll.ciqfunctions.udf.CIQ($C39,$O$11))/(_xll.ciqfunctions.udf.CIQ($C39,$O$12)+_xll.ciqfunctions.udf.CIQ($C39,$O$11)))</f>
        <v>0.42214928116588984</v>
      </c>
      <c r="P39" s="40">
        <f>_xll.ciqfunctions.udf.CIQ($C39,$P$12)</f>
        <v>8.6306999999999992</v>
      </c>
      <c r="Q39" s="41">
        <f>_xll.ciqfunctions.udf.CIQ($C39,$Q$12)</f>
        <v>1.0908376088737799</v>
      </c>
      <c r="R39" s="42">
        <f>_xll.ciqfunctions.udf.CIQ($C39,$R$12)</f>
        <v>45291</v>
      </c>
    </row>
    <row r="40" spans="1:20" ht="16.2" thickBot="1" x14ac:dyDescent="0.35">
      <c r="A40" s="1">
        <f t="shared" si="1"/>
        <v>27</v>
      </c>
      <c r="B40" s="35" t="str">
        <f>_xll.ciqfunctions.udf.CIQ(C40,$B$12)</f>
        <v>Public Service Enterprise Group Incorporated</v>
      </c>
      <c r="C40" s="35" t="s">
        <v>64</v>
      </c>
      <c r="D40" s="36">
        <f>(_xll.ciqfunctions.udf.CIQ($C40,$D$12))/1000</f>
        <v>11.237</v>
      </c>
      <c r="E40" s="36"/>
      <c r="F40" s="36"/>
      <c r="G40" s="36">
        <f>(_xll.ciqfunctions.udf.CIQ($C40,$G$12)/1000)</f>
        <v>38.21</v>
      </c>
      <c r="H40" s="37">
        <f>(_xll.ciqfunctions.udf.CIQ($C40,$H$12)/1000)</f>
        <v>31.032029735000002</v>
      </c>
      <c r="I40" s="36" t="str">
        <f>IF(_xll.ciqfunctions.udf.CIQ($C40,$I$12)=0,"NR",_xll.ciqfunctions.udf.CIQ($C40,$I$12))</f>
        <v>BBB+</v>
      </c>
      <c r="J40" s="36"/>
      <c r="K40" s="40">
        <f>_xll.ciqfunctions.udf.CIQ($C40,$K$12)</f>
        <v>3474</v>
      </c>
      <c r="L40" s="40">
        <f>-_xll.ciqfunctions.udf.CIQ($C40,$L$12)</f>
        <v>627</v>
      </c>
      <c r="M40" s="40">
        <f t="shared" si="0"/>
        <v>5.5406698564593304</v>
      </c>
      <c r="N40" s="36"/>
      <c r="O40" s="40">
        <f>((_xll.ciqfunctions.udf.CIQ($C40,$O$11))/(_xll.ciqfunctions.udf.CIQ($C40,$O$12)+_xll.ciqfunctions.udf.CIQ($C40,$O$11)))</f>
        <v>0.43099415204678365</v>
      </c>
      <c r="P40" s="40">
        <f>_xll.ciqfunctions.udf.CIQ($C40,$P$12)</f>
        <v>17.551100000000002</v>
      </c>
      <c r="Q40" s="41">
        <f>_xll.ciqfunctions.udf.CIQ($C40,$Q$12)</f>
        <v>2.00268270674795</v>
      </c>
      <c r="R40" s="42">
        <f>_xll.ciqfunctions.udf.CIQ($C40,$R$12)</f>
        <v>45291</v>
      </c>
    </row>
    <row r="41" spans="1:20" ht="16.2" thickBot="1" x14ac:dyDescent="0.35">
      <c r="A41" s="1">
        <f t="shared" si="1"/>
        <v>28</v>
      </c>
      <c r="B41" s="35" t="str">
        <f>_xll.ciqfunctions.udf.CIQ(C41,$B$12)</f>
        <v>PG&amp;E Corporation</v>
      </c>
      <c r="C41" s="35" t="s">
        <v>65</v>
      </c>
      <c r="D41" s="36">
        <f>(_xll.ciqfunctions.udf.CIQ($C41,$D$12))/1000</f>
        <v>24.428000000000001</v>
      </c>
      <c r="E41" s="36"/>
      <c r="F41" s="36"/>
      <c r="G41" s="36">
        <f>(_xll.ciqfunctions.udf.CIQ($C41,$G$12)/1000)</f>
        <v>82.918999999999997</v>
      </c>
      <c r="H41" s="37">
        <f>(_xll.ciqfunctions.udf.CIQ($C41,$H$12)/1000)</f>
        <v>35.418143062000006</v>
      </c>
      <c r="I41" s="36" t="str">
        <f>IF(_xll.ciqfunctions.udf.CIQ($C41,$I$12)=0,"NR",_xll.ciqfunctions.udf.CIQ($C41,$I$12))</f>
        <v>BB</v>
      </c>
      <c r="J41" s="36"/>
      <c r="K41" s="40">
        <f>_xll.ciqfunctions.udf.CIQ($C41,$K$12)</f>
        <v>3448</v>
      </c>
      <c r="L41" s="40">
        <f>-_xll.ciqfunctions.udf.CIQ($C41,$L$12)</f>
        <v>2258</v>
      </c>
      <c r="M41" s="40">
        <f t="shared" si="0"/>
        <v>1.5270150575730734</v>
      </c>
      <c r="N41" s="36"/>
      <c r="O41" s="40">
        <f>((_xll.ciqfunctions.udf.CIQ($C41,$O$11))/(_xll.ciqfunctions.udf.CIQ($C41,$O$12)+_xll.ciqfunctions.udf.CIQ($C41,$O$11)))</f>
        <v>0.30251410484095054</v>
      </c>
      <c r="P41" s="40">
        <f>_xll.ciqfunctions.udf.CIQ($C41,$P$12)</f>
        <v>9.2706999999999997</v>
      </c>
      <c r="Q41" s="41">
        <f>_xll.ciqfunctions.udf.CIQ($C41,$Q$12)</f>
        <v>1.4144458375883899</v>
      </c>
      <c r="R41" s="42">
        <f>_xll.ciqfunctions.udf.CIQ($C41,$R$12)</f>
        <v>45291</v>
      </c>
    </row>
    <row r="42" spans="1:20" ht="16.2" thickBot="1" x14ac:dyDescent="0.35">
      <c r="A42" s="1">
        <f t="shared" si="1"/>
        <v>29</v>
      </c>
      <c r="B42" s="35" t="str">
        <f>_xll.ciqfunctions.udf.CIQ(C42,$B$12)</f>
        <v>Sempra</v>
      </c>
      <c r="C42" s="35" t="s">
        <v>66</v>
      </c>
      <c r="D42" s="36">
        <f>(_xll.ciqfunctions.udf.CIQ($C42,$D$12))/1000</f>
        <v>16.72</v>
      </c>
      <c r="E42" s="36"/>
      <c r="F42" s="36"/>
      <c r="G42" s="36">
        <f>(_xll.ciqfunctions.udf.CIQ($C42,$G$12)/1000)</f>
        <v>55.683</v>
      </c>
      <c r="H42" s="37">
        <f>(_xll.ciqfunctions.udf.CIQ($C42,$H$12)/1000)</f>
        <v>44.168314631000001</v>
      </c>
      <c r="I42" s="36" t="str">
        <f>IF(_xll.ciqfunctions.udf.CIQ($C42,$I$12)=0,"NR",_xll.ciqfunctions.udf.CIQ($C42,$I$12))</f>
        <v>BBB+</v>
      </c>
      <c r="J42" s="36"/>
      <c r="K42" s="40">
        <f>_xll.ciqfunctions.udf.CIQ($C42,$K$12)</f>
        <v>3609</v>
      </c>
      <c r="L42" s="40">
        <f>-_xll.ciqfunctions.udf.CIQ($C42,$L$12)</f>
        <v>1142</v>
      </c>
      <c r="M42" s="40">
        <f t="shared" si="0"/>
        <v>3.1602451838879158</v>
      </c>
      <c r="N42" s="36"/>
      <c r="O42" s="40">
        <f>((_xll.ciqfunctions.udf.CIQ($C42,$O$11))/(_xll.ciqfunctions.udf.CIQ($C42,$O$12)+_xll.ciqfunctions.udf.CIQ($C42,$O$11)))</f>
        <v>0.46435375513887495</v>
      </c>
      <c r="P42" s="40">
        <f>_xll.ciqfunctions.udf.CIQ($C42,$P$12)</f>
        <v>11.498900000000001</v>
      </c>
      <c r="Q42" s="41">
        <f>_xll.ciqfunctions.udf.CIQ($C42,$Q$12)</f>
        <v>1.5877828844731501</v>
      </c>
      <c r="R42" s="42">
        <f>_xll.ciqfunctions.udf.CIQ($C42,$R$12)</f>
        <v>45291</v>
      </c>
    </row>
    <row r="43" spans="1:20" ht="16.2" thickBot="1" x14ac:dyDescent="0.35">
      <c r="A43" s="1">
        <f t="shared" si="1"/>
        <v>30</v>
      </c>
      <c r="B43" s="35" t="str">
        <f>_xll.ciqfunctions.udf.CIQ(C43,$B$12)</f>
        <v>Otter Tail Corporation</v>
      </c>
      <c r="C43" s="35" t="s">
        <v>67</v>
      </c>
      <c r="D43" s="36">
        <f>(_xll.ciqfunctions.udf.CIQ($C43,$D$12))/1000</f>
        <v>1.3491659999999999</v>
      </c>
      <c r="E43" s="36"/>
      <c r="F43" s="36"/>
      <c r="G43" s="36">
        <f>(_xll.ciqfunctions.udf.CIQ($C43,$G$12)/1000)</f>
        <v>2.4351630000000002</v>
      </c>
      <c r="H43" s="37">
        <f>(_xll.ciqfunctions.udf.CIQ($C43,$H$12)/1000)</f>
        <v>3.7465523919999999</v>
      </c>
      <c r="I43" s="36" t="str">
        <f>IF(_xll.ciqfunctions.udf.CIQ($C43,$I$12)=0,"NR",_xll.ciqfunctions.udf.CIQ($C43,$I$12))</f>
        <v>BBB</v>
      </c>
      <c r="J43" s="36"/>
      <c r="K43" s="40">
        <f>_xll.ciqfunctions.udf.CIQ($C43,$K$12)</f>
        <v>388.51600000000002</v>
      </c>
      <c r="L43" s="40">
        <f>-_xll.ciqfunctions.udf.CIQ($C43,$L$12)</f>
        <v>37.677</v>
      </c>
      <c r="M43" s="40">
        <f t="shared" si="0"/>
        <v>10.311755182206651</v>
      </c>
      <c r="N43" s="36"/>
      <c r="O43" s="40">
        <f>((_xll.ciqfunctions.udf.CIQ($C43,$O$11))/(_xll.ciqfunctions.udf.CIQ($C43,$O$12)+_xll.ciqfunctions.udf.CIQ($C43,$O$11)))</f>
        <v>0.61002130204130112</v>
      </c>
      <c r="P43" s="40">
        <f>_xll.ciqfunctions.udf.CIQ($C43,$P$12)</f>
        <v>22.116900000000001</v>
      </c>
      <c r="Q43" s="41">
        <f>_xll.ciqfunctions.udf.CIQ($C43,$Q$12)</f>
        <v>2.59222734735682</v>
      </c>
      <c r="R43" s="42">
        <f>_xll.ciqfunctions.udf.CIQ($C43,$R$12)</f>
        <v>45291</v>
      </c>
    </row>
    <row r="44" spans="1:20" ht="16.2" thickBot="1" x14ac:dyDescent="0.35">
      <c r="A44" s="1">
        <f t="shared" si="1"/>
        <v>31</v>
      </c>
      <c r="B44" s="35" t="str">
        <f>_xll.ciqfunctions.udf.CIQ(C44,$B$12)</f>
        <v>Exelon Corporation</v>
      </c>
      <c r="C44" s="35" t="s">
        <v>68</v>
      </c>
      <c r="D44" s="36">
        <f>(_xll.ciqfunctions.udf.CIQ($C44,$D$12))/1000</f>
        <v>21.727</v>
      </c>
      <c r="E44" s="36"/>
      <c r="F44" s="36"/>
      <c r="G44" s="36">
        <f>(_xll.ciqfunctions.udf.CIQ($C44,$G$12)/1000)</f>
        <v>73.849999999999994</v>
      </c>
      <c r="H44" s="37">
        <f>(_xll.ciqfunctions.udf.CIQ($C44,$H$12)/1000)</f>
        <v>35.473622855999999</v>
      </c>
      <c r="I44" s="36" t="str">
        <f>IF(_xll.ciqfunctions.udf.CIQ($C44,$I$12)=0,"NR",_xll.ciqfunctions.udf.CIQ($C44,$I$12))</f>
        <v>BBB+</v>
      </c>
      <c r="J44" s="36"/>
      <c r="K44" s="40">
        <f>_xll.ciqfunctions.udf.CIQ($C44,$K$12)</f>
        <v>4024</v>
      </c>
      <c r="L44" s="40">
        <f>-_xll.ciqfunctions.udf.CIQ($C44,$L$12)</f>
        <v>1729</v>
      </c>
      <c r="M44" s="40">
        <f t="shared" si="0"/>
        <v>2.3273568536726432</v>
      </c>
      <c r="N44" s="36"/>
      <c r="O44" s="40">
        <f>((_xll.ciqfunctions.udf.CIQ($C44,$O$11))/(_xll.ciqfunctions.udf.CIQ($C44,$O$12)+_xll.ciqfunctions.udf.CIQ($C44,$O$11)))</f>
        <v>0.3674299165418361</v>
      </c>
      <c r="P44" s="40">
        <f>_xll.ciqfunctions.udf.CIQ($C44,$P$12)</f>
        <v>9.2199000000000009</v>
      </c>
      <c r="Q44" s="41">
        <f>_xll.ciqfunctions.udf.CIQ($C44,$Q$12)</f>
        <v>1.3766069141430199</v>
      </c>
      <c r="R44" s="42">
        <f>_xll.ciqfunctions.udf.CIQ($C44,$R$12)</f>
        <v>45291</v>
      </c>
    </row>
    <row r="45" spans="1:20" ht="16.2" thickBot="1" x14ac:dyDescent="0.35">
      <c r="A45" s="1">
        <f t="shared" si="1"/>
        <v>32</v>
      </c>
      <c r="B45" s="35" t="str">
        <f>_xll.ciqfunctions.udf.CIQ(C45,$B$12)</f>
        <v>PNM Resources, Inc.</v>
      </c>
      <c r="C45" s="35" t="s">
        <v>69</v>
      </c>
      <c r="D45" s="36">
        <f>(_xll.ciqfunctions.udf.CIQ($C45,$D$12))/1000</f>
        <v>1.9391980000000002</v>
      </c>
      <c r="E45" s="36"/>
      <c r="F45" s="36"/>
      <c r="G45" s="36">
        <f>(_xll.ciqfunctions.udf.CIQ($C45,$G$12)/1000)</f>
        <v>0</v>
      </c>
      <c r="H45" s="37">
        <f>(_xll.ciqfunctions.udf.CIQ($C45,$H$12)/1000)</f>
        <v>3.158723363</v>
      </c>
      <c r="I45" s="36" t="str">
        <f>IF(_xll.ciqfunctions.udf.CIQ($C45,$I$12)=0,"NR",_xll.ciqfunctions.udf.CIQ($C45,$I$12))</f>
        <v>BBB</v>
      </c>
      <c r="J45" s="36"/>
      <c r="K45" s="40">
        <f>_xll.ciqfunctions.udf.CIQ($C45,$K$12)</f>
        <v>230.61</v>
      </c>
      <c r="L45" s="40">
        <f>-_xll.ciqfunctions.udf.CIQ($C45,$L$12)</f>
        <v>168.92</v>
      </c>
      <c r="M45" s="40">
        <f t="shared" si="0"/>
        <v>1.365202462704239</v>
      </c>
      <c r="N45" s="36"/>
      <c r="O45" s="40">
        <f>((_xll.ciqfunctions.udf.CIQ($C45,$O$11))/(_xll.ciqfunctions.udf.CIQ($C45,$O$12)+_xll.ciqfunctions.udf.CIQ($C45,$O$11)))</f>
        <v>0.30817901594148484</v>
      </c>
      <c r="P45" s="40">
        <f>_xll.ciqfunctions.udf.CIQ($C45,$P$12)</f>
        <v>4.6702000000000004</v>
      </c>
      <c r="Q45" s="41">
        <f>_xll.ciqfunctions.udf.CIQ($C45,$Q$12)</f>
        <v>1.4131656735145699</v>
      </c>
      <c r="R45" s="42">
        <f>_xll.ciqfunctions.udf.CIQ($C45,$R$12)</f>
        <v>45291</v>
      </c>
    </row>
    <row r="46" spans="1:20" ht="16.2" thickBot="1" x14ac:dyDescent="0.35">
      <c r="A46" s="1">
        <f t="shared" si="1"/>
        <v>33</v>
      </c>
      <c r="B46" s="35" t="str">
        <f>_xll.ciqfunctions.udf.CIQ(C46,$B$12)</f>
        <v>CenterPoint Energy, Inc.</v>
      </c>
      <c r="C46" s="35" t="s">
        <v>70</v>
      </c>
      <c r="D46" s="36">
        <f>(_xll.ciqfunctions.udf.CIQ($C46,$D$12))/1000</f>
        <v>8.6959999999999997</v>
      </c>
      <c r="E46" s="36"/>
      <c r="F46" s="36"/>
      <c r="G46" s="36">
        <f>(_xll.ciqfunctions.udf.CIQ($C46,$G$12)/1000)</f>
        <v>29.866</v>
      </c>
      <c r="H46" s="37">
        <f>(_xll.ciqfunctions.udf.CIQ($C46,$H$12)/1000)</f>
        <v>17.330958732999999</v>
      </c>
      <c r="I46" s="36" t="str">
        <f>IF(_xll.ciqfunctions.udf.CIQ($C46,$I$12)=0,"NR",_xll.ciqfunctions.udf.CIQ($C46,$I$12))</f>
        <v>BBB+</v>
      </c>
      <c r="J46" s="36"/>
      <c r="K46" s="40">
        <f>_xll.ciqfunctions.udf.CIQ($C46,$K$12)</f>
        <v>1734</v>
      </c>
      <c r="L46" s="40">
        <f>-_xll.ciqfunctions.udf.CIQ($C46,$L$12)</f>
        <v>692</v>
      </c>
      <c r="M46" s="40">
        <f t="shared" si="0"/>
        <v>2.5057803468208091</v>
      </c>
      <c r="N46" s="36"/>
      <c r="O46" s="40">
        <f>((_xll.ciqfunctions.udf.CIQ($C46,$O$11))/(_xll.ciqfunctions.udf.CIQ($C46,$O$12)+_xll.ciqfunctions.udf.CIQ($C46,$O$11)))</f>
        <v>0.34161424835677434</v>
      </c>
      <c r="P46" s="40">
        <f>_xll.ciqfunctions.udf.CIQ($C46,$P$12)</f>
        <v>9.3053000000000008</v>
      </c>
      <c r="Q46" s="41">
        <f>_xll.ciqfunctions.udf.CIQ($C46,$Q$12)</f>
        <v>1.7917490088735299</v>
      </c>
      <c r="R46" s="42">
        <f>_xll.ciqfunctions.udf.CIQ($C46,$R$12)</f>
        <v>45291</v>
      </c>
    </row>
    <row r="47" spans="1:20" ht="16.2" thickBot="1" x14ac:dyDescent="0.35">
      <c r="A47" s="1">
        <f t="shared" si="1"/>
        <v>34</v>
      </c>
      <c r="B47" s="35" t="str">
        <f>_xll.ciqfunctions.udf.CIQ(C47,$B$12)</f>
        <v>Fortis Inc.</v>
      </c>
      <c r="C47" s="35" t="s">
        <v>71</v>
      </c>
      <c r="D47" s="36">
        <f>(_xll.ciqfunctions.udf.CIQ($C47,$D$12))/1000</f>
        <v>11.516999999999999</v>
      </c>
      <c r="E47" s="36"/>
      <c r="F47" s="36"/>
      <c r="G47" s="36">
        <f>(_xll.ciqfunctions.udf.CIQ($C47,$G$12)/1000)</f>
        <v>43.436</v>
      </c>
      <c r="H47" s="37">
        <f>(_xll.ciqfunctions.udf.CIQ($C47,$H$12)/1000)</f>
        <v>25.648244804999997</v>
      </c>
      <c r="I47" s="36" t="str">
        <f>IF(_xll.ciqfunctions.udf.CIQ($C47,$I$12)=0,"NR",_xll.ciqfunctions.udf.CIQ($C47,$I$12))</f>
        <v>A-</v>
      </c>
      <c r="J47" s="36"/>
      <c r="K47" s="40">
        <f>_xll.ciqfunctions.udf.CIQ($C47,$K$12)</f>
        <v>3146</v>
      </c>
      <c r="L47" s="40">
        <f>-_xll.ciqfunctions.udf.CIQ($C47,$L$12)</f>
        <v>-76</v>
      </c>
      <c r="M47" s="40">
        <f t="shared" si="0"/>
        <v>-41.39473684210526</v>
      </c>
      <c r="N47" s="36"/>
      <c r="O47" s="40">
        <f>((_xll.ciqfunctions.udf.CIQ($C47,$O$11))/(_xll.ciqfunctions.udf.CIQ($C47,$O$12)+_xll.ciqfunctions.udf.CIQ($C47,$O$11)))</f>
        <v>0.39823735603405108</v>
      </c>
      <c r="P47" s="40">
        <f>_xll.ciqfunctions.udf.CIQ($C47,$P$12)</f>
        <v>7.4066999999999998</v>
      </c>
      <c r="Q47" s="41">
        <f>_xll.ciqfunctions.udf.CIQ($C47,$Q$12)</f>
        <v>1.2900094149960299</v>
      </c>
      <c r="R47" s="42">
        <f>_xll.ciqfunctions.udf.CIQ($C47,$R$12)</f>
        <v>45291</v>
      </c>
    </row>
    <row r="48" spans="1:20" ht="16.2" thickBot="1" x14ac:dyDescent="0.35">
      <c r="A48" s="1">
        <f t="shared" si="1"/>
        <v>35</v>
      </c>
      <c r="B48" s="35" t="str">
        <f>_xll.ciqfunctions.udf.CIQ(C48,$B$12)</f>
        <v>Avangrid, Inc.</v>
      </c>
      <c r="C48" s="35" t="s">
        <v>72</v>
      </c>
      <c r="D48" s="36">
        <f>(_xll.ciqfunctions.udf.CIQ($C48,$D$12))/1000</f>
        <v>8.3089999999999993</v>
      </c>
      <c r="E48" s="36"/>
      <c r="F48" s="36"/>
      <c r="G48" s="36">
        <f>(_xll.ciqfunctions.udf.CIQ($C48,$G$12)/1000)</f>
        <v>33.183999999999997</v>
      </c>
      <c r="H48" s="37">
        <f>(_xll.ciqfunctions.udf.CIQ($C48,$H$12)/1000)</f>
        <v>12.040459812</v>
      </c>
      <c r="I48" s="36" t="str">
        <f>IF(_xll.ciqfunctions.udf.CIQ($C48,$I$12)=0,"NR",_xll.ciqfunctions.udf.CIQ($C48,$I$12))</f>
        <v>BBB+</v>
      </c>
      <c r="J48" s="36"/>
      <c r="K48" s="40">
        <f>_xll.ciqfunctions.udf.CIQ($C48,$K$12)</f>
        <v>953</v>
      </c>
      <c r="L48" s="40">
        <f>-_xll.ciqfunctions.udf.CIQ($C48,$L$12)</f>
        <v>409</v>
      </c>
      <c r="M48" s="40">
        <f t="shared" si="0"/>
        <v>2.3300733496332517</v>
      </c>
      <c r="N48" s="36"/>
      <c r="O48" s="40">
        <f>((_xll.ciqfunctions.udf.CIQ($C48,$O$11))/(_xll.ciqfunctions.udf.CIQ($C48,$O$12)+_xll.ciqfunctions.udf.CIQ($C48,$O$11)))</f>
        <v>0.61592476489028214</v>
      </c>
      <c r="P48" s="40">
        <f>_xll.ciqfunctions.udf.CIQ($C48,$P$12)</f>
        <v>3.2423999999999999</v>
      </c>
      <c r="Q48" s="41">
        <f>_xll.ciqfunctions.udf.CIQ($C48,$Q$12)</f>
        <v>0.61279410549156998</v>
      </c>
      <c r="R48" s="42">
        <f>_xll.ciqfunctions.udf.CIQ($C48,$R$12)</f>
        <v>45291</v>
      </c>
    </row>
    <row r="49" spans="1:20" ht="16.2" thickBot="1" x14ac:dyDescent="0.35">
      <c r="A49" s="1">
        <f t="shared" si="1"/>
        <v>36</v>
      </c>
      <c r="B49" s="35" t="str">
        <f>_xll.ciqfunctions.udf.CIQ(C49,$B$12)</f>
        <v>FirstEnergy Corp.</v>
      </c>
      <c r="C49" s="35" t="s">
        <v>73</v>
      </c>
      <c r="D49" s="36">
        <f>(_xll.ciqfunctions.udf.CIQ($C49,$D$12))/1000</f>
        <v>12.269</v>
      </c>
      <c r="E49" s="36"/>
      <c r="F49" s="36"/>
      <c r="G49" s="36">
        <f>(_xll.ciqfunctions.udf.CIQ($C49,$G$12)/1000)</f>
        <v>38.616999999999997</v>
      </c>
      <c r="H49" s="37">
        <f>(_xll.ciqfunctions.udf.CIQ($C49,$H$12)/1000)</f>
        <v>20.967091025000002</v>
      </c>
      <c r="I49" s="36" t="str">
        <f>IF(_xll.ciqfunctions.udf.CIQ($C49,$I$12)=0,"NR",_xll.ciqfunctions.udf.CIQ($C49,$I$12))</f>
        <v>BBB-</v>
      </c>
      <c r="J49" s="36"/>
      <c r="K49" s="40">
        <f>_xll.ciqfunctions.udf.CIQ($C49,$K$12)</f>
        <v>2098</v>
      </c>
      <c r="L49" s="40">
        <f>-_xll.ciqfunctions.udf.CIQ($C49,$L$12)</f>
        <v>1071</v>
      </c>
      <c r="M49" s="40">
        <f t="shared" si="0"/>
        <v>1.9589169000933706</v>
      </c>
      <c r="N49" s="36"/>
      <c r="O49" s="40">
        <f>((_xll.ciqfunctions.udf.CIQ($C49,$O$11))/(_xll.ciqfunctions.udf.CIQ($C49,$O$12)+_xll.ciqfunctions.udf.CIQ($C49,$O$11)))</f>
        <v>0.29339667725522167</v>
      </c>
      <c r="P49" s="40">
        <f>_xll.ciqfunctions.udf.CIQ($C49,$P$12)</f>
        <v>11.1044</v>
      </c>
      <c r="Q49" s="41">
        <f>_xll.ciqfunctions.udf.CIQ($C49,$Q$12)</f>
        <v>2.0085505924729001</v>
      </c>
      <c r="R49" s="42">
        <f>_xll.ciqfunctions.udf.CIQ($C49,$R$12)</f>
        <v>45291</v>
      </c>
    </row>
    <row r="50" spans="1:20" ht="16.2" thickBot="1" x14ac:dyDescent="0.35">
      <c r="A50" s="1">
        <f t="shared" si="1"/>
        <v>37</v>
      </c>
      <c r="B50" s="35" t="str">
        <f>_xll.ciqfunctions.udf.CIQ(C50,$B$12)</f>
        <v>PPL Corporation</v>
      </c>
      <c r="C50" s="35" t="s">
        <v>74</v>
      </c>
      <c r="D50" s="36">
        <f>(_xll.ciqfunctions.udf.CIQ($C50,$D$12))/1000</f>
        <v>8.3119999999999994</v>
      </c>
      <c r="E50" s="36"/>
      <c r="F50" s="36"/>
      <c r="G50" s="36">
        <f>(_xll.ciqfunctions.udf.CIQ($C50,$G$12)/1000)</f>
        <v>31.492000000000001</v>
      </c>
      <c r="H50" s="37">
        <f>(_xll.ciqfunctions.udf.CIQ($C50,$H$12)/1000)</f>
        <v>19.280953085</v>
      </c>
      <c r="I50" s="36" t="str">
        <f>IF(_xll.ciqfunctions.udf.CIQ($C50,$I$12)=0,"NR",_xll.ciqfunctions.udf.CIQ($C50,$I$12))</f>
        <v>A-</v>
      </c>
      <c r="J50" s="36"/>
      <c r="K50" s="40">
        <f>_xll.ciqfunctions.udf.CIQ($C50,$K$12)</f>
        <v>1801</v>
      </c>
      <c r="L50" s="40">
        <f>-_xll.ciqfunctions.udf.CIQ($C50,$L$12)</f>
        <v>634</v>
      </c>
      <c r="M50" s="40">
        <f t="shared" si="0"/>
        <v>2.8406940063091484</v>
      </c>
      <c r="N50" s="36"/>
      <c r="O50" s="40">
        <f>((_xll.ciqfunctions.udf.CIQ($C50,$O$11))/(_xll.ciqfunctions.udf.CIQ($C50,$O$12)+_xll.ciqfunctions.udf.CIQ($C50,$O$11)))</f>
        <v>0.46925097669405902</v>
      </c>
      <c r="P50" s="40">
        <f>_xll.ciqfunctions.udf.CIQ($C50,$P$12)</f>
        <v>5.3139000000000003</v>
      </c>
      <c r="Q50" s="41">
        <f>_xll.ciqfunctions.udf.CIQ($C50,$Q$12)</f>
        <v>1.3829454155571099</v>
      </c>
      <c r="R50" s="42">
        <f>_xll.ciqfunctions.udf.CIQ($C50,$R$12)</f>
        <v>45291</v>
      </c>
    </row>
    <row r="51" spans="1:20" ht="16.2" thickBot="1" x14ac:dyDescent="0.35">
      <c r="A51" s="1">
        <f t="shared" si="1"/>
        <v>38</v>
      </c>
      <c r="B51" s="47" t="str">
        <f>_xll.ciqfunctions.udf.CIQ(C51,$B$12)</f>
        <v>Unitil Corporation</v>
      </c>
      <c r="C51" s="47" t="s">
        <v>75</v>
      </c>
      <c r="D51" s="48">
        <f>(_xll.ciqfunctions.udf.CIQ($C51,$D$12))/1000</f>
        <v>0.55710000000000004</v>
      </c>
      <c r="E51" s="48"/>
      <c r="F51" s="48"/>
      <c r="G51" s="48">
        <f>(_xll.ciqfunctions.udf.CIQ($C51,$G$12)/1000)</f>
        <v>1.4265000000000001</v>
      </c>
      <c r="H51" s="49">
        <f>(_xll.ciqfunctions.udf.CIQ($C51,$H$12)/1000)</f>
        <v>0.835969238</v>
      </c>
      <c r="I51" s="48" t="str">
        <f>IF(_xll.ciqfunctions.udf.CIQ($C51,$I$12)=0,"NR",_xll.ciqfunctions.udf.CIQ($C51,$I$12))</f>
        <v>BBB+</v>
      </c>
      <c r="J51" s="48"/>
      <c r="K51" s="50">
        <f>_xll.ciqfunctions.udf.CIQ($C51,$K$12)</f>
        <v>88.497</v>
      </c>
      <c r="L51" s="50">
        <f>-_xll.ciqfunctions.udf.CIQ($C51,$L$12)</f>
        <v>31.6</v>
      </c>
      <c r="M51" s="50">
        <f t="shared" si="0"/>
        <v>2.8005379746835444</v>
      </c>
      <c r="N51" s="48"/>
      <c r="O51" s="50">
        <f>((_xll.ciqfunctions.udf.CIQ($C51,$O$11))/(_xll.ciqfunctions.udf.CIQ($C51,$O$12)+_xll.ciqfunctions.udf.CIQ($C51,$O$11)))</f>
        <v>0.41692950302617005</v>
      </c>
      <c r="P51" s="50">
        <f>_xll.ciqfunctions.udf.CIQ($C51,$P$12)</f>
        <v>9.4471000000000007</v>
      </c>
      <c r="Q51" s="51">
        <f>_xll.ciqfunctions.udf.CIQ($C51,$Q$12)</f>
        <v>1.7042669744101</v>
      </c>
      <c r="R51" s="42">
        <f>_xll.ciqfunctions.udf.CIQ($C51,$R$12)</f>
        <v>45291</v>
      </c>
    </row>
    <row r="52" spans="1:20" x14ac:dyDescent="0.3">
      <c r="B52" s="52"/>
      <c r="C52" s="20"/>
      <c r="D52" s="52"/>
      <c r="E52" s="52"/>
      <c r="F52" s="52"/>
      <c r="G52" s="52"/>
      <c r="H52" s="52"/>
      <c r="I52" s="52"/>
      <c r="J52" s="52"/>
      <c r="K52" s="52"/>
      <c r="L52" s="52"/>
      <c r="M52" s="52"/>
      <c r="N52" s="52"/>
      <c r="O52" s="53">
        <f>AVERAGE(O14:O51)</f>
        <v>0.41266747965424083</v>
      </c>
      <c r="P52" s="53">
        <f t="shared" ref="P52:Q52" si="2">AVERAGE(P14:P51)</f>
        <v>9.3696052631578901</v>
      </c>
      <c r="Q52" s="53">
        <f t="shared" si="2"/>
        <v>1.5739346249116033</v>
      </c>
    </row>
    <row r="53" spans="1:20" x14ac:dyDescent="0.3">
      <c r="B53" s="52"/>
      <c r="C53" s="20"/>
      <c r="D53" s="52"/>
      <c r="E53" s="52"/>
      <c r="F53" s="52"/>
      <c r="G53" s="52"/>
      <c r="H53" s="52"/>
      <c r="I53" s="52"/>
      <c r="J53" s="52"/>
      <c r="K53" s="52"/>
      <c r="L53" s="52"/>
      <c r="M53" s="52"/>
      <c r="N53" s="52"/>
      <c r="O53" s="52" t="s">
        <v>76</v>
      </c>
      <c r="P53" s="52"/>
      <c r="Q53" s="52"/>
    </row>
    <row r="54" spans="1:20" x14ac:dyDescent="0.3">
      <c r="B54" s="52"/>
      <c r="C54" s="20"/>
      <c r="D54" s="52"/>
      <c r="E54" s="52"/>
      <c r="F54" s="52"/>
      <c r="G54" s="52"/>
      <c r="H54" s="52"/>
      <c r="I54" s="52"/>
      <c r="J54" s="52"/>
      <c r="K54" s="52"/>
      <c r="L54" s="52"/>
      <c r="M54" s="52"/>
      <c r="N54" s="52"/>
      <c r="O54" s="52"/>
      <c r="P54" s="52"/>
      <c r="Q54" s="52"/>
    </row>
    <row r="55" spans="1:20" x14ac:dyDescent="0.3">
      <c r="B55" s="52"/>
      <c r="C55" s="20"/>
      <c r="D55" s="52"/>
      <c r="E55" s="52"/>
      <c r="F55" s="52"/>
      <c r="G55" s="52"/>
      <c r="H55" s="52"/>
      <c r="I55" s="52"/>
      <c r="J55" s="52"/>
      <c r="K55" s="52"/>
      <c r="L55" s="52"/>
      <c r="M55" s="52"/>
      <c r="N55" s="52"/>
      <c r="O55" s="52"/>
      <c r="P55" s="52"/>
      <c r="Q55" s="52"/>
    </row>
    <row r="56" spans="1:20" ht="16.2" thickBot="1" x14ac:dyDescent="0.35">
      <c r="B56" s="20" t="s">
        <v>77</v>
      </c>
      <c r="C56" s="15"/>
      <c r="D56" s="13"/>
      <c r="E56" s="13"/>
      <c r="F56" s="13"/>
      <c r="G56" s="13"/>
      <c r="H56" s="13"/>
      <c r="I56" s="13"/>
      <c r="J56" s="13"/>
      <c r="K56" s="14"/>
      <c r="L56" s="14"/>
      <c r="M56" s="14"/>
      <c r="N56" s="13"/>
      <c r="O56" s="13"/>
      <c r="P56" s="13"/>
      <c r="Q56" s="13"/>
      <c r="S56" s="21"/>
      <c r="T56" s="21"/>
    </row>
    <row r="57" spans="1:20" s="34" customFormat="1" ht="78.599999999999994" thickBot="1" x14ac:dyDescent="0.35">
      <c r="A57" s="23"/>
      <c r="B57" s="24" t="s">
        <v>16</v>
      </c>
      <c r="C57" s="25"/>
      <c r="D57" s="26" t="s">
        <v>18</v>
      </c>
      <c r="E57" s="29" t="s">
        <v>19</v>
      </c>
      <c r="F57" s="29" t="s">
        <v>20</v>
      </c>
      <c r="G57" s="28" t="s">
        <v>21</v>
      </c>
      <c r="H57" s="28" t="s">
        <v>22</v>
      </c>
      <c r="I57" s="29" t="s">
        <v>23</v>
      </c>
      <c r="J57" s="29" t="s">
        <v>24</v>
      </c>
      <c r="K57" s="29" t="s">
        <v>25</v>
      </c>
      <c r="L57" s="29" t="s">
        <v>26</v>
      </c>
      <c r="M57" s="29" t="s">
        <v>27</v>
      </c>
      <c r="N57" s="29" t="s">
        <v>28</v>
      </c>
      <c r="O57" s="30" t="s">
        <v>29</v>
      </c>
      <c r="P57" s="30" t="s">
        <v>30</v>
      </c>
      <c r="Q57" s="31" t="s">
        <v>31</v>
      </c>
      <c r="R57" s="54" t="s">
        <v>32</v>
      </c>
      <c r="S57" s="33"/>
      <c r="T57" s="33"/>
    </row>
    <row r="58" spans="1:20" ht="16.2" thickBot="1" x14ac:dyDescent="0.35">
      <c r="B58" s="35" t="str">
        <f>_xll.ciqfunctions.udf.CIQ(C58,$B$12)</f>
        <v>Atmos Energy Corporation</v>
      </c>
      <c r="C58" s="35" t="s">
        <v>78</v>
      </c>
      <c r="D58" s="48">
        <f>(_xll.ciqfunctions.udf.CIQ($C58,$D$12))/1000</f>
        <v>3.9498150000000001</v>
      </c>
      <c r="E58" s="48"/>
      <c r="F58" s="48"/>
      <c r="G58" s="48">
        <f>(_xll.ciqfunctions.udf.CIQ($C58,$G$12)/1000)</f>
        <v>20.319481</v>
      </c>
      <c r="H58" s="37">
        <f>(_xll.ciqfunctions.udf.CIQ($C58,$H$12)/1000)</f>
        <v>17.004160396</v>
      </c>
      <c r="I58" s="48" t="str">
        <f>IF(_xll.ciqfunctions.udf.CIQ($C58,$I$12)=0,"NR",_xll.ciqfunctions.udf.CIQ($C58,$I$12))</f>
        <v>A-</v>
      </c>
      <c r="J58" s="48"/>
      <c r="K58" s="40">
        <f>_xll.ciqfunctions.udf.CIQ($C58,$K$12)</f>
        <v>1154.912</v>
      </c>
      <c r="L58" s="55">
        <f>-_xll.ciqfunctions.udf.CIQ($C58,$L$12)</f>
        <v>145.18899999999999</v>
      </c>
      <c r="M58" s="55">
        <f t="shared" ref="M58:M66" si="3">K58/L58</f>
        <v>7.9545420107583915</v>
      </c>
      <c r="N58" s="48"/>
      <c r="O58" s="40">
        <f>((_xll.ciqfunctions.udf.CIQ($C58,$O$11))/(_xll.ciqfunctions.udf.CIQ($C58,$O$12)+_xll.ciqfunctions.udf.CIQ($C58,$O$11)))</f>
        <v>0.59919368405330831</v>
      </c>
      <c r="P58" s="40">
        <f>_xll.ciqfunctions.udf.CIQ($C58,$P$12)</f>
        <v>8.7666000000000004</v>
      </c>
      <c r="Q58" s="41">
        <f>_xll.ciqfunctions.udf.CIQ($C58,$Q$12)</f>
        <v>1.50831600859418</v>
      </c>
      <c r="R58" s="42">
        <f>_xll.ciqfunctions.udf.CIQ($C58,$R$12)</f>
        <v>45291</v>
      </c>
    </row>
    <row r="59" spans="1:20" ht="16.2" thickBot="1" x14ac:dyDescent="0.35">
      <c r="B59" s="35" t="str">
        <f>_xll.ciqfunctions.udf.CIQ(C59,$B$12)</f>
        <v>Chesapeake Utilities Corporation</v>
      </c>
      <c r="C59" s="35" t="s">
        <v>79</v>
      </c>
      <c r="D59" s="48">
        <f>(_xll.ciqfunctions.udf.CIQ($C59,$D$12))/1000</f>
        <v>0.696743</v>
      </c>
      <c r="E59" s="48"/>
      <c r="F59" s="48"/>
      <c r="G59" s="48">
        <f>(_xll.ciqfunctions.udf.CIQ($C59,$G$12)/1000)</f>
        <v>2.4688000000000003</v>
      </c>
      <c r="H59" s="37">
        <f>(_xll.ciqfunctions.udf.CIQ($C59,$H$12)/1000)</f>
        <v>2.2812134310000003</v>
      </c>
      <c r="I59" s="56" t="str">
        <f>IF(_xll.ciqfunctions.udf.CIQ($C59,$I$12)=0,"NR",_xll.ciqfunctions.udf.CIQ($C59,$I$12))</f>
        <v>NR</v>
      </c>
      <c r="J59" s="48"/>
      <c r="K59" s="40">
        <f>_xll.ciqfunctions.udf.CIQ($C59,$K$12)</f>
        <v>160.83699999999999</v>
      </c>
      <c r="L59" s="55">
        <f>-_xll.ciqfunctions.udf.CIQ($C59,$L$12)</f>
        <v>36.951000000000001</v>
      </c>
      <c r="M59" s="55">
        <f t="shared" si="3"/>
        <v>4.352710346134069</v>
      </c>
      <c r="N59" s="48"/>
      <c r="O59" s="40">
        <f>((_xll.ciqfunctions.udf.CIQ($C59,$O$11))/(_xll.ciqfunctions.udf.CIQ($C59,$O$12)+_xll.ciqfunctions.udf.CIQ($C59,$O$11)))</f>
        <v>0.47119859363118211</v>
      </c>
      <c r="P59" s="40">
        <f>_xll.ciqfunctions.udf.CIQ($C59,$P$12)</f>
        <v>8.3901000000000003</v>
      </c>
      <c r="Q59" s="41">
        <f>_xll.ciqfunctions.udf.CIQ($C59,$Q$12)</f>
        <v>1.8304257733085001</v>
      </c>
      <c r="R59" s="42">
        <f>_xll.ciqfunctions.udf.CIQ($C59,$R$12)</f>
        <v>45291</v>
      </c>
    </row>
    <row r="60" spans="1:20" ht="16.2" thickBot="1" x14ac:dyDescent="0.35">
      <c r="B60" s="35" t="str">
        <f>_xll.ciqfunctions.udf.CIQ(C60,$B$12)</f>
        <v>NiSource Inc.</v>
      </c>
      <c r="C60" s="35" t="s">
        <v>80</v>
      </c>
      <c r="D60" s="48">
        <f>(_xll.ciqfunctions.udf.CIQ($C60,$D$12))/1000</f>
        <v>5.3478000000000003</v>
      </c>
      <c r="E60" s="48"/>
      <c r="F60" s="48"/>
      <c r="G60" s="48">
        <f>(_xll.ciqfunctions.udf.CIQ($C60,$G$12)/1000)</f>
        <v>22.3078</v>
      </c>
      <c r="H60" s="37">
        <f>(_xll.ciqfunctions.udf.CIQ($C60,$H$12)/1000)</f>
        <v>11.693815942999999</v>
      </c>
      <c r="I60" s="56" t="str">
        <f>IF(_xll.ciqfunctions.udf.CIQ($C60,$I$12)=0,"NR",_xll.ciqfunctions.udf.CIQ($C60,$I$12))</f>
        <v>BBB+</v>
      </c>
      <c r="J60" s="48"/>
      <c r="K60" s="40">
        <f>_xll.ciqfunctions.udf.CIQ($C60,$K$12)</f>
        <v>1274.4000000000001</v>
      </c>
      <c r="L60" s="55">
        <f>-_xll.ciqfunctions.udf.CIQ($C60,$L$12)</f>
        <v>517.5</v>
      </c>
      <c r="M60" s="55">
        <f t="shared" si="3"/>
        <v>2.462608695652174</v>
      </c>
      <c r="N60" s="48"/>
      <c r="O60" s="40">
        <f>((_xll.ciqfunctions.udf.CIQ($C60,$O$11))/(_xll.ciqfunctions.udf.CIQ($C60,$O$12)+_xll.ciqfunctions.udf.CIQ($C60,$O$11)))</f>
        <v>0.3546740789683534</v>
      </c>
      <c r="P60" s="40">
        <f>_xll.ciqfunctions.udf.CIQ($C60,$P$12)</f>
        <v>7.4775</v>
      </c>
      <c r="Q60" s="41">
        <f>_xll.ciqfunctions.udf.CIQ($C60,$Q$12)</f>
        <v>1.50190574768351</v>
      </c>
      <c r="R60" s="42">
        <f>_xll.ciqfunctions.udf.CIQ($C60,$R$12)</f>
        <v>45291</v>
      </c>
    </row>
    <row r="61" spans="1:20" ht="16.2" thickBot="1" x14ac:dyDescent="0.35">
      <c r="B61" s="35" t="str">
        <f>_xll.ciqfunctions.udf.CIQ(C61,$B$12)</f>
        <v>New Jersey Resources Corporation</v>
      </c>
      <c r="C61" s="35" t="s">
        <v>81</v>
      </c>
      <c r="D61" s="48">
        <f>(_xll.ciqfunctions.udf.CIQ($C61,$D$12))/1000</f>
        <v>1.706637</v>
      </c>
      <c r="E61" s="48"/>
      <c r="F61" s="48"/>
      <c r="G61" s="48">
        <f>(_xll.ciqfunctions.udf.CIQ($C61,$G$12)/1000)</f>
        <v>5.2723990000000001</v>
      </c>
      <c r="H61" s="37">
        <f>(_xll.ciqfunctions.udf.CIQ($C61,$H$12)/1000)</f>
        <v>4.1061383229999997</v>
      </c>
      <c r="I61" s="56" t="str">
        <f>IF(_xll.ciqfunctions.udf.CIQ($C61,$I$12)=0,"NR",_xll.ciqfunctions.udf.CIQ($C61,$I$12))</f>
        <v>NR</v>
      </c>
      <c r="J61" s="48"/>
      <c r="K61" s="40">
        <f>_xll.ciqfunctions.udf.CIQ($C61,$K$12)</f>
        <v>370.03</v>
      </c>
      <c r="L61" s="55">
        <f>-_xll.ciqfunctions.udf.CIQ($C61,$L$12)</f>
        <v>116.01</v>
      </c>
      <c r="M61" s="55">
        <f t="shared" si="3"/>
        <v>3.1896388242392892</v>
      </c>
      <c r="N61" s="48"/>
      <c r="O61" s="40">
        <f>((_xll.ciqfunctions.udf.CIQ($C61,$O$11))/(_xll.ciqfunctions.udf.CIQ($C61,$O$12)+_xll.ciqfunctions.udf.CIQ($C61,$O$11)))</f>
        <v>0.37931975821360348</v>
      </c>
      <c r="P61" s="40">
        <f>_xll.ciqfunctions.udf.CIQ($C61,$P$12)</f>
        <v>11.9435</v>
      </c>
      <c r="Q61" s="41">
        <f>_xll.ciqfunctions.udf.CIQ($C61,$Q$12)</f>
        <v>1.98524162724225</v>
      </c>
      <c r="R61" s="42">
        <f>_xll.ciqfunctions.udf.CIQ($C61,$R$12)</f>
        <v>45291</v>
      </c>
    </row>
    <row r="62" spans="1:20" ht="16.2" thickBot="1" x14ac:dyDescent="0.35">
      <c r="B62" s="35" t="str">
        <f>_xll.ciqfunctions.udf.CIQ(C62,$B$12)</f>
        <v>Northwest Natural Holding Company</v>
      </c>
      <c r="C62" s="35" t="s">
        <v>82</v>
      </c>
      <c r="D62" s="48">
        <f>(_xll.ciqfunctions.udf.CIQ($C62,$D$12))/1000</f>
        <v>1.1974749999999998</v>
      </c>
      <c r="E62" s="48"/>
      <c r="F62" s="48"/>
      <c r="G62" s="48">
        <f>(_xll.ciqfunctions.udf.CIQ($C62,$G$12)/1000)</f>
        <v>3.4293620000000002</v>
      </c>
      <c r="H62" s="37">
        <f>(_xll.ciqfunctions.udf.CIQ($C62,$H$12)/1000)</f>
        <v>1.391402008</v>
      </c>
      <c r="I62" s="56" t="str">
        <f>IF(_xll.ciqfunctions.udf.CIQ($C62,$I$12)=0,"NR",_xll.ciqfunctions.udf.CIQ($C62,$I$12))</f>
        <v>A+</v>
      </c>
      <c r="J62" s="48"/>
      <c r="K62" s="40">
        <f>_xll.ciqfunctions.udf.CIQ($C62,$K$12)</f>
        <v>187.86600000000001</v>
      </c>
      <c r="L62" s="55">
        <f>-_xll.ciqfunctions.udf.CIQ($C62,$L$12)</f>
        <v>72.965999999999994</v>
      </c>
      <c r="M62" s="55">
        <f t="shared" si="3"/>
        <v>2.5747060274648472</v>
      </c>
      <c r="N62" s="48"/>
      <c r="O62" s="40">
        <f>((_xll.ciqfunctions.udf.CIQ($C62,$O$11))/(_xll.ciqfunctions.udf.CIQ($C62,$O$12)+_xll.ciqfunctions.udf.CIQ($C62,$O$11)))</f>
        <v>0.42379031219858077</v>
      </c>
      <c r="P62" s="40">
        <f>_xll.ciqfunctions.udf.CIQ($C62,$P$12)</f>
        <v>7.6337000000000002</v>
      </c>
      <c r="Q62" s="41">
        <f>_xll.ciqfunctions.udf.CIQ($C62,$Q$12)</f>
        <v>1.08247355143099</v>
      </c>
      <c r="R62" s="42">
        <f>_xll.ciqfunctions.udf.CIQ($C62,$R$12)</f>
        <v>45291</v>
      </c>
    </row>
    <row r="63" spans="1:20" ht="16.2" thickBot="1" x14ac:dyDescent="0.35">
      <c r="B63" s="35" t="str">
        <f>_xll.ciqfunctions.udf.CIQ(C63,$B$12)</f>
        <v>ONE Gas, Inc.</v>
      </c>
      <c r="C63" s="35" t="s">
        <v>83</v>
      </c>
      <c r="D63" s="48">
        <f>(_xll.ciqfunctions.udf.CIQ($C63,$D$12))/1000</f>
        <v>2.3719899999999998</v>
      </c>
      <c r="E63" s="48"/>
      <c r="F63" s="48"/>
      <c r="G63" s="48">
        <f>(_xll.ciqfunctions.udf.CIQ($C63,$G$12)/1000)</f>
        <v>6.156212</v>
      </c>
      <c r="H63" s="37">
        <f>(_xll.ciqfunctions.udf.CIQ($C63,$H$12)/1000)</f>
        <v>3.3633564369999998</v>
      </c>
      <c r="I63" s="56" t="str">
        <f>IF(_xll.ciqfunctions.udf.CIQ($C63,$I$12)=0,"NR",_xll.ciqfunctions.udf.CIQ($C63,$I$12))</f>
        <v>A-</v>
      </c>
      <c r="J63" s="48"/>
      <c r="K63" s="40">
        <f>_xll.ciqfunctions.udf.CIQ($C63,$K$12)</f>
        <v>373.57299999999998</v>
      </c>
      <c r="L63" s="55">
        <f>-_xll.ciqfunctions.udf.CIQ($C63,$L$12)</f>
        <v>115.339</v>
      </c>
      <c r="M63" s="55">
        <f t="shared" si="3"/>
        <v>3.2389131169855814</v>
      </c>
      <c r="N63" s="48"/>
      <c r="O63" s="40">
        <f>((_xll.ciqfunctions.udf.CIQ($C63,$O$11))/(_xll.ciqfunctions.udf.CIQ($C63,$O$12)+_xll.ciqfunctions.udf.CIQ($C63,$O$11)))</f>
        <v>0.47397494504319426</v>
      </c>
      <c r="P63" s="40">
        <f>_xll.ciqfunctions.udf.CIQ($C63,$P$12)</f>
        <v>8.6435999999999993</v>
      </c>
      <c r="Q63" s="41">
        <f>_xll.ciqfunctions.udf.CIQ($C63,$Q$12)</f>
        <v>1.2160163252031599</v>
      </c>
      <c r="R63" s="42">
        <f>_xll.ciqfunctions.udf.CIQ($C63,$R$12)</f>
        <v>45291</v>
      </c>
    </row>
    <row r="64" spans="1:20" ht="16.2" thickBot="1" x14ac:dyDescent="0.35">
      <c r="B64" s="35" t="str">
        <f>_xll.ciqfunctions.udf.CIQ(C64,$B$12)</f>
        <v>Southwest Gas Holdings, Inc.</v>
      </c>
      <c r="C64" s="35" t="s">
        <v>84</v>
      </c>
      <c r="D64" s="48">
        <f>(_xll.ciqfunctions.udf.CIQ($C64,$D$12))/1000</f>
        <v>5.4339719999999998</v>
      </c>
      <c r="E64" s="48"/>
      <c r="F64" s="48"/>
      <c r="G64" s="48">
        <f>(_xll.ciqfunctions.udf.CIQ($C64,$G$12)/1000)</f>
        <v>8.6380359999999996</v>
      </c>
      <c r="H64" s="37">
        <f>(_xll.ciqfunctions.udf.CIQ($C64,$H$12)/1000)</f>
        <v>4.9837621289999996</v>
      </c>
      <c r="I64" s="56" t="str">
        <f>IF(_xll.ciqfunctions.udf.CIQ($C64,$I$12)=0,"NR",_xll.ciqfunctions.udf.CIQ($C64,$I$12))</f>
        <v>BBB-</v>
      </c>
      <c r="J64" s="48"/>
      <c r="K64" s="40">
        <f>_xll.ciqfunctions.udf.CIQ($C64,$K$12)</f>
        <v>509.947</v>
      </c>
      <c r="L64" s="55">
        <f>-_xll.ciqfunctions.udf.CIQ($C64,$L$12)</f>
        <v>241.529</v>
      </c>
      <c r="M64" s="55">
        <f t="shared" si="3"/>
        <v>2.1113282462975462</v>
      </c>
      <c r="N64" s="48"/>
      <c r="O64" s="40">
        <f>((_xll.ciqfunctions.udf.CIQ($C64,$O$11))/(_xll.ciqfunctions.udf.CIQ($C64,$O$12)+_xll.ciqfunctions.udf.CIQ($C64,$O$11)))</f>
        <v>0.37823761016764779</v>
      </c>
      <c r="P64" s="40">
        <f>_xll.ciqfunctions.udf.CIQ($C64,$P$12)</f>
        <v>4.6893000000000002</v>
      </c>
      <c r="Q64" s="41">
        <f>_xll.ciqfunctions.udf.CIQ($C64,$Q$12)</f>
        <v>1.50498443667509</v>
      </c>
      <c r="R64" s="42">
        <f>_xll.ciqfunctions.udf.CIQ($C64,$R$12)</f>
        <v>45291</v>
      </c>
    </row>
    <row r="65" spans="1:20" ht="16.2" thickBot="1" x14ac:dyDescent="0.35">
      <c r="B65" s="35" t="str">
        <f>_xll.ciqfunctions.udf.CIQ(C65,$B$12)</f>
        <v>South Jersey Gas Company</v>
      </c>
      <c r="C65" s="35" t="s">
        <v>85</v>
      </c>
      <c r="D65" s="48">
        <f>(_xll.ciqfunctions.udf.CIQ($C65,$D$12))/1000</f>
        <v>0.76343899999999998</v>
      </c>
      <c r="E65" s="48"/>
      <c r="F65" s="48"/>
      <c r="G65" s="48">
        <f>(_xll.ciqfunctions.udf.CIQ($C65,$G$12)/1000)</f>
        <v>3.0741230000000002</v>
      </c>
      <c r="H65" s="37">
        <f>(_xll.ciqfunctions.udf.CIQ($C65,$H$12)/1000)</f>
        <v>0</v>
      </c>
      <c r="I65" s="56" t="str">
        <f>IF(_xll.ciqfunctions.udf.CIQ($C65,$I$12)=0,"NR",_xll.ciqfunctions.udf.CIQ($C65,$I$12))</f>
        <v>NR</v>
      </c>
      <c r="J65" s="48"/>
      <c r="K65" s="40">
        <f>_xll.ciqfunctions.udf.CIQ($C65,$K$12)</f>
        <v>205.548</v>
      </c>
      <c r="L65" s="55">
        <f>-_xll.ciqfunctions.udf.CIQ($C65,$L$12)</f>
        <v>38.546999999999997</v>
      </c>
      <c r="M65" s="55">
        <f t="shared" si="3"/>
        <v>5.3323994085142816</v>
      </c>
      <c r="N65" s="48"/>
      <c r="O65" s="40">
        <f>((_xll.ciqfunctions.udf.CIQ($C65,$O$11))/(_xll.ciqfunctions.udf.CIQ($C65,$O$12)+_xll.ciqfunctions.udf.CIQ($C65,$O$11)))</f>
        <v>0.58350053730154983</v>
      </c>
      <c r="P65" s="40">
        <f>_xll.ciqfunctions.udf.CIQ($C65,$P$12)</f>
        <v>8.8657000000000004</v>
      </c>
      <c r="Q65" s="41">
        <f>_xll.ciqfunctions.udf.CIQ($C65,$Q$12)</f>
        <v>0</v>
      </c>
      <c r="R65" s="42">
        <f>_xll.ciqfunctions.udf.CIQ($C65,$R$12)</f>
        <v>44834</v>
      </c>
    </row>
    <row r="66" spans="1:20" ht="16.2" thickBot="1" x14ac:dyDescent="0.35">
      <c r="B66" s="47" t="str">
        <f>_xll.ciqfunctions.udf.CIQ(C66,$B$12)</f>
        <v>Spire Inc.</v>
      </c>
      <c r="C66" s="47" t="s">
        <v>86</v>
      </c>
      <c r="D66" s="48">
        <f>(_xll.ciqfunctions.udf.CIQ($C66,$D$12))/1000</f>
        <v>2.6089000000000002</v>
      </c>
      <c r="E66" s="48"/>
      <c r="F66" s="48"/>
      <c r="G66" s="48">
        <f>(_xll.ciqfunctions.udf.CIQ($C66,$G$12)/1000)</f>
        <v>6.5648</v>
      </c>
      <c r="H66" s="49">
        <f>(_xll.ciqfunctions.udf.CIQ($C66,$H$12)/1000)</f>
        <v>3.2775602950000002</v>
      </c>
      <c r="I66" s="56" t="str">
        <f>IF(_xll.ciqfunctions.udf.CIQ($C66,$I$12)=0,"NR",_xll.ciqfunctions.udf.CIQ($C66,$I$12))</f>
        <v>A-</v>
      </c>
      <c r="J66" s="48"/>
      <c r="K66" s="50">
        <f>_xll.ciqfunctions.udf.CIQ($C66,$K$12)</f>
        <v>415.5</v>
      </c>
      <c r="L66" s="50">
        <f>-_xll.ciqfunctions.udf.CIQ($C66,$L$12)</f>
        <v>192.7</v>
      </c>
      <c r="M66" s="50">
        <f t="shared" si="3"/>
        <v>2.1562013492475351</v>
      </c>
      <c r="N66" s="48"/>
      <c r="O66" s="50">
        <f>((_xll.ciqfunctions.udf.CIQ($C66,$O$11))/(_xll.ciqfunctions.udf.CIQ($C66,$O$12)+_xll.ciqfunctions.udf.CIQ($C66,$O$11)))</f>
        <v>0.37148034016214571</v>
      </c>
      <c r="P66" s="50">
        <f>_xll.ciqfunctions.udf.CIQ($C66,$P$12)</f>
        <v>7.1547999999999998</v>
      </c>
      <c r="Q66" s="51">
        <f>_xll.ciqfunctions.udf.CIQ($C66,$Q$12)</f>
        <v>1.16668396827089</v>
      </c>
      <c r="R66" s="42">
        <f>_xll.ciqfunctions.udf.CIQ($C66,$R$12)</f>
        <v>45291</v>
      </c>
    </row>
    <row r="67" spans="1:20" x14ac:dyDescent="0.3">
      <c r="C67" s="20"/>
    </row>
    <row r="68" spans="1:20" x14ac:dyDescent="0.3">
      <c r="C68" s="20"/>
    </row>
    <row r="70" spans="1:20" ht="16.2" thickBot="1" x14ac:dyDescent="0.35">
      <c r="B70" s="20" t="s">
        <v>87</v>
      </c>
      <c r="C70" s="15"/>
      <c r="D70" s="13"/>
      <c r="E70" s="13"/>
      <c r="F70" s="13"/>
      <c r="G70" s="13"/>
      <c r="H70" s="13"/>
      <c r="I70" s="13"/>
      <c r="J70" s="13"/>
      <c r="K70" s="14"/>
      <c r="L70" s="14"/>
      <c r="M70" s="14"/>
      <c r="N70" s="13"/>
      <c r="O70" s="13"/>
      <c r="P70" s="13"/>
      <c r="Q70" s="13"/>
      <c r="S70" s="21"/>
      <c r="T70" s="21"/>
    </row>
    <row r="71" spans="1:20" s="34" customFormat="1" ht="78.599999999999994" thickBot="1" x14ac:dyDescent="0.35">
      <c r="A71" s="23"/>
      <c r="B71" s="24" t="s">
        <v>16</v>
      </c>
      <c r="C71" s="25"/>
      <c r="D71" s="26" t="s">
        <v>18</v>
      </c>
      <c r="E71" s="29" t="s">
        <v>19</v>
      </c>
      <c r="F71" s="29" t="s">
        <v>20</v>
      </c>
      <c r="G71" s="28" t="s">
        <v>21</v>
      </c>
      <c r="H71" s="28" t="s">
        <v>22</v>
      </c>
      <c r="I71" s="29" t="s">
        <v>23</v>
      </c>
      <c r="J71" s="29" t="s">
        <v>24</v>
      </c>
      <c r="K71" s="29" t="s">
        <v>25</v>
      </c>
      <c r="L71" s="29" t="s">
        <v>26</v>
      </c>
      <c r="M71" s="29" t="s">
        <v>27</v>
      </c>
      <c r="N71" s="29" t="s">
        <v>28</v>
      </c>
      <c r="O71" s="30" t="s">
        <v>29</v>
      </c>
      <c r="P71" s="30" t="s">
        <v>30</v>
      </c>
      <c r="Q71" s="31" t="s">
        <v>31</v>
      </c>
      <c r="R71" s="54" t="s">
        <v>32</v>
      </c>
      <c r="S71" s="33"/>
      <c r="T71" s="33"/>
    </row>
    <row r="72" spans="1:20" ht="16.2" thickBot="1" x14ac:dyDescent="0.35">
      <c r="B72" s="35" t="str">
        <f>_xll.ciqfunctions.udf.CIQ(C72,$B$12)</f>
        <v>American States Water Company</v>
      </c>
      <c r="C72" s="35" t="s">
        <v>88</v>
      </c>
      <c r="D72" s="48">
        <f>(_xll.ciqfunctions.udf.CIQ($C72,$D$12))/1000</f>
        <v>0.59569899999999998</v>
      </c>
      <c r="E72" s="48"/>
      <c r="F72" s="48"/>
      <c r="G72" s="48">
        <f>(_xll.ciqfunctions.udf.CIQ($C72,$G$12)/1000)</f>
        <v>1.90848</v>
      </c>
      <c r="H72" s="37">
        <f>(_xll.ciqfunctions.udf.CIQ($C72,$H$12)/1000)</f>
        <v>2.6498750530000001</v>
      </c>
      <c r="I72" s="48" t="str">
        <f>IF(_xll.ciqfunctions.udf.CIQ($C72,$I$12)=0,"NR",_xll.ciqfunctions.udf.CIQ($C72,$I$12))</f>
        <v>A</v>
      </c>
      <c r="J72" s="48"/>
      <c r="K72" s="40">
        <f>_xll.ciqfunctions.udf.CIQ($C72,$K$12)</f>
        <v>198.16800000000001</v>
      </c>
      <c r="L72" s="55">
        <f>-_xll.ciqfunctions.udf.CIQ($C72,$L$12)</f>
        <v>35.345999999999997</v>
      </c>
      <c r="M72" s="55">
        <f t="shared" ref="M72:M78" si="4">K72/L72</f>
        <v>5.60651841792565</v>
      </c>
      <c r="N72" s="48"/>
      <c r="O72" s="40">
        <f>((_xll.ciqfunctions.udf.CIQ($C72,$O$11))/(_xll.ciqfunctions.udf.CIQ($C72,$O$12)+_xll.ciqfunctions.udf.CIQ($C72,$O$11)))</f>
        <v>0.45815387557910542</v>
      </c>
      <c r="P72" s="40">
        <f>_xll.ciqfunctions.udf.CIQ($C72,$P$12)</f>
        <v>16.8169</v>
      </c>
      <c r="Q72" s="41">
        <f>_xll.ciqfunctions.udf.CIQ($C72,$Q$12)</f>
        <v>3.4135553789799302</v>
      </c>
      <c r="R72" s="42">
        <f>_xll.ciqfunctions.udf.CIQ($C72,$R$12)</f>
        <v>45291</v>
      </c>
    </row>
    <row r="73" spans="1:20" ht="16.2" thickBot="1" x14ac:dyDescent="0.35">
      <c r="B73" s="35" t="str">
        <f>_xll.ciqfunctions.udf.CIQ(C73,$B$12)</f>
        <v>American Water Works Company, Inc.</v>
      </c>
      <c r="C73" s="35" t="s">
        <v>89</v>
      </c>
      <c r="D73" s="48">
        <f>(_xll.ciqfunctions.udf.CIQ($C73,$D$12))/1000</f>
        <v>4.234</v>
      </c>
      <c r="E73" s="48"/>
      <c r="F73" s="48"/>
      <c r="G73" s="48">
        <f>(_xll.ciqfunctions.udf.CIQ($C73,$G$12)/1000)</f>
        <v>25.524000000000001</v>
      </c>
      <c r="H73" s="37">
        <f>(_xll.ciqfunctions.udf.CIQ($C73,$H$12)/1000)</f>
        <v>23.308316697999999</v>
      </c>
      <c r="I73" s="48" t="str">
        <f>IF(_xll.ciqfunctions.udf.CIQ($C73,$I$12)=0,"NR",_xll.ciqfunctions.udf.CIQ($C73,$I$12))</f>
        <v>A</v>
      </c>
      <c r="J73" s="48"/>
      <c r="K73" s="40">
        <f>_xll.ciqfunctions.udf.CIQ($C73,$K$12)</f>
        <v>1536</v>
      </c>
      <c r="L73" s="55">
        <f>-_xll.ciqfunctions.udf.CIQ($C73,$L$12)</f>
        <v>387</v>
      </c>
      <c r="M73" s="55">
        <f t="shared" si="4"/>
        <v>3.9689922480620154</v>
      </c>
      <c r="N73" s="48"/>
      <c r="O73" s="40">
        <f>((_xll.ciqfunctions.udf.CIQ($C73,$O$11))/(_xll.ciqfunctions.udf.CIQ($C73,$O$12)+_xll.ciqfunctions.udf.CIQ($C73,$O$11)))</f>
        <v>0.44027503145784647</v>
      </c>
      <c r="P73" s="40">
        <f>_xll.ciqfunctions.udf.CIQ($C73,$P$12)</f>
        <v>10.794700000000001</v>
      </c>
      <c r="Q73" s="41">
        <f>_xll.ciqfunctions.udf.CIQ($C73,$Q$12)</f>
        <v>2.3788199160972998</v>
      </c>
      <c r="R73" s="42">
        <f>_xll.ciqfunctions.udf.CIQ($C73,$R$12)</f>
        <v>45291</v>
      </c>
    </row>
    <row r="74" spans="1:20" ht="16.2" thickBot="1" x14ac:dyDescent="0.35">
      <c r="B74" s="35" t="str">
        <f>_xll.ciqfunctions.udf.CIQ(C74,$B$12)</f>
        <v>California Water Service Group</v>
      </c>
      <c r="C74" s="35" t="s">
        <v>90</v>
      </c>
      <c r="D74" s="48">
        <f>(_xll.ciqfunctions.udf.CIQ($C74,$D$12))/1000</f>
        <v>0.79463199999999989</v>
      </c>
      <c r="E74" s="48"/>
      <c r="F74" s="48"/>
      <c r="G74" s="48">
        <f>(_xll.ciqfunctions.udf.CIQ($C74,$G$12)/1000)</f>
        <v>3.7659090000000002</v>
      </c>
      <c r="H74" s="37">
        <f>(_xll.ciqfunctions.udf.CIQ($C74,$H$12)/1000)</f>
        <v>2.6259508999999999</v>
      </c>
      <c r="I74" s="48" t="str">
        <f>IF(_xll.ciqfunctions.udf.CIQ($C74,$I$12)=0,"NR",_xll.ciqfunctions.udf.CIQ($C74,$I$12))</f>
        <v>NR</v>
      </c>
      <c r="J74" s="48"/>
      <c r="K74" s="40">
        <f>_xll.ciqfunctions.udf.CIQ($C74,$K$12)</f>
        <v>82.135000000000005</v>
      </c>
      <c r="L74" s="55">
        <f>-_xll.ciqfunctions.udf.CIQ($C74,$L$12)</f>
        <v>52.506</v>
      </c>
      <c r="M74" s="55">
        <f t="shared" si="4"/>
        <v>1.5642974136289187</v>
      </c>
      <c r="N74" s="48"/>
      <c r="O74" s="40">
        <f>((_xll.ciqfunctions.udf.CIQ($C74,$O$11))/(_xll.ciqfunctions.udf.CIQ($C74,$O$12)+_xll.ciqfunctions.udf.CIQ($C74,$O$11)))</f>
        <v>0.53360947586526741</v>
      </c>
      <c r="P74" s="40">
        <f>_xll.ciqfunctions.udf.CIQ($C74,$P$12)</f>
        <v>3.7326999999999999</v>
      </c>
      <c r="Q74" s="41">
        <f>_xll.ciqfunctions.udf.CIQ($C74,$Q$12)</f>
        <v>1.8420838519967999</v>
      </c>
      <c r="R74" s="42">
        <f>_xll.ciqfunctions.udf.CIQ($C74,$R$12)</f>
        <v>45291</v>
      </c>
    </row>
    <row r="75" spans="1:20" ht="16.2" thickBot="1" x14ac:dyDescent="0.35">
      <c r="B75" s="35" t="str">
        <f>_xll.ciqfunctions.udf.CIQ(C75,$B$12)</f>
        <v>Essential Utilities, Inc.</v>
      </c>
      <c r="C75" s="35" t="s">
        <v>91</v>
      </c>
      <c r="D75" s="48">
        <f>(_xll.ciqfunctions.udf.CIQ($C75,$D$12))/1000</f>
        <v>2.0538240000000001</v>
      </c>
      <c r="E75" s="48"/>
      <c r="F75" s="48"/>
      <c r="G75" s="48">
        <f>(_xll.ciqfunctions.udf.CIQ($C75,$G$12)/1000)</f>
        <v>12.134487999999999</v>
      </c>
      <c r="H75" s="37">
        <f>(_xll.ciqfunctions.udf.CIQ($C75,$H$12)/1000)</f>
        <v>9.5271825379999999</v>
      </c>
      <c r="I75" s="48" t="str">
        <f>IF(_xll.ciqfunctions.udf.CIQ($C75,$I$12)=0,"NR",_xll.ciqfunctions.udf.CIQ($C75,$I$12))</f>
        <v>A</v>
      </c>
      <c r="J75" s="48"/>
      <c r="K75" s="40">
        <f>_xll.ciqfunctions.udf.CIQ($C75,$K$12)</f>
        <v>695.88</v>
      </c>
      <c r="L75" s="55">
        <f>-_xll.ciqfunctions.udf.CIQ($C75,$L$12)</f>
        <v>279.96100000000001</v>
      </c>
      <c r="M75" s="55">
        <f t="shared" si="4"/>
        <v>2.4856319273041603</v>
      </c>
      <c r="N75" s="48"/>
      <c r="O75" s="40">
        <f>((_xll.ciqfunctions.udf.CIQ($C75,$O$11))/(_xll.ciqfunctions.udf.CIQ($C75,$O$12)+_xll.ciqfunctions.udf.CIQ($C75,$O$11)))</f>
        <v>0.4533799402058401</v>
      </c>
      <c r="P75" s="40">
        <f>_xll.ciqfunctions.udf.CIQ($C75,$P$12)</f>
        <v>8.8388000000000009</v>
      </c>
      <c r="Q75" s="41">
        <f>_xll.ciqfunctions.udf.CIQ($C75,$Q$12)</f>
        <v>1.6158080349600401</v>
      </c>
      <c r="R75" s="42">
        <f>_xll.ciqfunctions.udf.CIQ($C75,$R$12)</f>
        <v>45291</v>
      </c>
    </row>
    <row r="76" spans="1:20" ht="16.2" thickBot="1" x14ac:dyDescent="0.35">
      <c r="B76" s="35" t="str">
        <f>_xll.ciqfunctions.udf.CIQ(C76,$B$12)</f>
        <v>Middlesex Water Company</v>
      </c>
      <c r="C76" s="35" t="s">
        <v>92</v>
      </c>
      <c r="D76" s="48">
        <f>(_xll.ciqfunctions.udf.CIQ($C76,$D$12))/1000</f>
        <v>0.16627400000000001</v>
      </c>
      <c r="E76" s="48"/>
      <c r="F76" s="48"/>
      <c r="G76" s="48">
        <f>(_xll.ciqfunctions.udf.CIQ($C76,$G$12)/1000)</f>
        <v>0</v>
      </c>
      <c r="H76" s="37">
        <f>(_xll.ciqfunctions.udf.CIQ($C76,$H$12)/1000)</f>
        <v>0.91348350500000008</v>
      </c>
      <c r="I76" s="48" t="str">
        <f>IF(_xll.ciqfunctions.udf.CIQ($C76,$I$12)=0,"NR",_xll.ciqfunctions.udf.CIQ($C76,$I$12))</f>
        <v>A</v>
      </c>
      <c r="J76" s="48"/>
      <c r="K76" s="40">
        <f>_xll.ciqfunctions.udf.CIQ($C76,$K$12)</f>
        <v>39.222999999999999</v>
      </c>
      <c r="L76" s="55">
        <f>-_xll.ciqfunctions.udf.CIQ($C76,$L$12)</f>
        <v>13.143000000000001</v>
      </c>
      <c r="M76" s="55">
        <f t="shared" si="4"/>
        <v>2.9843262573232896</v>
      </c>
      <c r="N76" s="48"/>
      <c r="O76" s="40">
        <f>((_xll.ciqfunctions.udf.CIQ($C76,$O$11))/(_xll.ciqfunctions.udf.CIQ($C76,$O$12)+_xll.ciqfunctions.udf.CIQ($C76,$O$11)))</f>
        <v>0.50712616059968041</v>
      </c>
      <c r="P76" s="40">
        <f>_xll.ciqfunctions.udf.CIQ($C76,$P$12)</f>
        <v>7.6506999999999996</v>
      </c>
      <c r="Q76" s="41">
        <f>_xll.ciqfunctions.udf.CIQ($C76,$Q$12)</f>
        <v>2.1727579774206802</v>
      </c>
      <c r="R76" s="42">
        <f>_xll.ciqfunctions.udf.CIQ($C76,$R$12)</f>
        <v>45291</v>
      </c>
    </row>
    <row r="77" spans="1:20" ht="16.2" thickBot="1" x14ac:dyDescent="0.35">
      <c r="B77" s="35" t="str">
        <f>_xll.ciqfunctions.udf.CIQ(C77,$B$12)</f>
        <v>SJW Group</v>
      </c>
      <c r="C77" s="35" t="s">
        <v>93</v>
      </c>
      <c r="D77" s="48">
        <f>(_xll.ciqfunctions.udf.CIQ($C77,$D$12))/1000</f>
        <v>0.67036300000000004</v>
      </c>
      <c r="E77" s="48"/>
      <c r="F77" s="48"/>
      <c r="G77" s="48">
        <f>(_xll.ciqfunctions.udf.CIQ($C77,$G$12)/1000)</f>
        <v>3.1687530000000002</v>
      </c>
      <c r="H77" s="37">
        <f>(_xll.ciqfunctions.udf.CIQ($C77,$H$12)/1000)</f>
        <v>1.8082039090000002</v>
      </c>
      <c r="I77" s="48" t="str">
        <f>IF(_xll.ciqfunctions.udf.CIQ($C77,$I$12)=0,"NR",_xll.ciqfunctions.udf.CIQ($C77,$I$12))</f>
        <v>A-</v>
      </c>
      <c r="J77" s="48"/>
      <c r="K77" s="40">
        <f>_xll.ciqfunctions.udf.CIQ($C77,$K$12)</f>
        <v>148.20500000000001</v>
      </c>
      <c r="L77" s="55">
        <f>-_xll.ciqfunctions.udf.CIQ($C77,$L$12)</f>
        <v>66.144000000000005</v>
      </c>
      <c r="M77" s="55">
        <f t="shared" si="4"/>
        <v>2.2406416303821963</v>
      </c>
      <c r="N77" s="48"/>
      <c r="O77" s="40">
        <f>((_xll.ciqfunctions.udf.CIQ($C77,$O$11))/(_xll.ciqfunctions.udf.CIQ($C77,$O$12)+_xll.ciqfunctions.udf.CIQ($C77,$O$11)))</f>
        <v>0.41381231985414874</v>
      </c>
      <c r="P77" s="40">
        <f>_xll.ciqfunctions.udf.CIQ($C77,$P$12)</f>
        <v>7.2506000000000004</v>
      </c>
      <c r="Q77" s="41">
        <f>_xll.ciqfunctions.udf.CIQ($C77,$Q$12)</f>
        <v>1.46432773025463</v>
      </c>
      <c r="R77" s="42">
        <f>_xll.ciqfunctions.udf.CIQ($C77,$R$12)</f>
        <v>45291</v>
      </c>
    </row>
    <row r="78" spans="1:20" ht="16.2" thickBot="1" x14ac:dyDescent="0.35">
      <c r="B78" s="47" t="str">
        <f>_xll.ciqfunctions.udf.CIQ(C78,$B$12)</f>
        <v>The York Water Company</v>
      </c>
      <c r="C78" s="47" t="s">
        <v>94</v>
      </c>
      <c r="D78" s="48">
        <f>(_xll.ciqfunctions.udf.CIQ($C78,$D$12))/1000</f>
        <v>6.8046000000000009E-2</v>
      </c>
      <c r="E78" s="48"/>
      <c r="F78" s="48"/>
      <c r="G78" s="48">
        <f>(_xll.ciqfunctions.udf.CIQ($C78,$G$12)/1000)</f>
        <v>0.47529199999999999</v>
      </c>
      <c r="H78" s="49">
        <f>(_xll.ciqfunctions.udf.CIQ($C78,$H$12)/1000)</f>
        <v>0.51372156700000005</v>
      </c>
      <c r="I78" s="48" t="str">
        <f>IF(_xll.ciqfunctions.udf.CIQ($C78,$I$12)=0,"NR",_xll.ciqfunctions.udf.CIQ($C78,$I$12))</f>
        <v>A-</v>
      </c>
      <c r="J78" s="48"/>
      <c r="K78" s="50">
        <f>_xll.ciqfunctions.udf.CIQ($C78,$K$12)</f>
        <v>26.960999999999999</v>
      </c>
      <c r="L78" s="50">
        <f>-_xll.ciqfunctions.udf.CIQ($C78,$L$12)</f>
        <v>6.4489999999999998</v>
      </c>
      <c r="M78" s="50">
        <f t="shared" si="4"/>
        <v>4.1806481625058147</v>
      </c>
      <c r="N78" s="48"/>
      <c r="O78" s="50">
        <f>((_xll.ciqfunctions.udf.CIQ($C78,$O$11))/(_xll.ciqfunctions.udf.CIQ($C78,$O$12)+_xll.ciqfunctions.udf.CIQ($C78,$O$11)))</f>
        <v>0.56433087337568921</v>
      </c>
      <c r="P78" s="50">
        <f>_xll.ciqfunctions.udf.CIQ($C78,$P$12)</f>
        <v>10.7776</v>
      </c>
      <c r="Q78" s="51">
        <f>_xll.ciqfunctions.udf.CIQ($C78,$Q$12)</f>
        <v>2.3595238063914299</v>
      </c>
      <c r="R78" s="42">
        <f>_xll.ciqfunctions.udf.CIQ($C78,$R$12)</f>
        <v>45199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2024-08-13T07:00:00+00:00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9B4D94AF-8C34-4094-A2C6-970CD34EE24A}"/>
</file>

<file path=customXml/itemProps2.xml><?xml version="1.0" encoding="utf-8"?>
<ds:datastoreItem xmlns:ds="http://schemas.openxmlformats.org/officeDocument/2006/customXml" ds:itemID="{3A44C6ED-A8A5-4B7C-ABE7-C411520E5F49}"/>
</file>

<file path=customXml/itemProps3.xml><?xml version="1.0" encoding="utf-8"?>
<ds:datastoreItem xmlns:ds="http://schemas.openxmlformats.org/officeDocument/2006/customXml" ds:itemID="{2549ECA4-A695-4662-8069-A74390E9B845}"/>
</file>

<file path=customXml/itemProps4.xml><?xml version="1.0" encoding="utf-8"?>
<ds:datastoreItem xmlns:ds="http://schemas.openxmlformats.org/officeDocument/2006/customXml" ds:itemID="{C7B3AF10-14F9-46F2-97F7-10F6773607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JRW 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 Ring</dc:creator>
  <cp:lastModifiedBy>Woolridge, J. Randall</cp:lastModifiedBy>
  <dcterms:created xsi:type="dcterms:W3CDTF">2023-02-17T15:11:57Z</dcterms:created>
  <dcterms:modified xsi:type="dcterms:W3CDTF">2024-07-19T19:57:40Z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{45544A90-7131-4CD9-91AC-A198F41D5103}</vt:lpwstr>
  </property>
  <property fmtid="{D5CDD505-2E9C-101B-9397-08002B2CF9AE}" pid="3" name="ContentTypeId">
    <vt:lpwstr>0x0101006E56B4D1795A2E4DB2F0B01679ED314A00E44296BEEBC83648A45074ADE4018599</vt:lpwstr>
  </property>
  <property fmtid="{D5CDD505-2E9C-101B-9397-08002B2CF9AE}" pid="4" name="_docset_NoMedatataSyncRequired">
    <vt:lpwstr>False</vt:lpwstr>
  </property>
</Properties>
</file>