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14 - Capital Additions &amp; Depreciation (RY2)\"/>
    </mc:Choice>
  </mc:AlternateContent>
  <xr:revisionPtr revIDLastSave="0" documentId="13_ncr:1_{DFA6EB42-5878-4709-BED3-25B7248318AD}" xr6:coauthVersionLast="47" xr6:coauthVersionMax="47" xr10:uidLastSave="{00000000-0000-0000-0000-000000000000}"/>
  <bookViews>
    <workbookView xWindow="19080" yWindow="480" windowWidth="19440" windowHeight="15000" activeTab="1" xr2:uid="{247154C3-39E9-4DF2-A734-00E8E143BC56}"/>
  </bookViews>
  <sheets>
    <sheet name="14.2" sheetId="1" r:id="rId1"/>
    <sheet name="14.2.1" sheetId="2" r:id="rId2"/>
    <sheet name="14.2.2-14.2.3"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'14.2'!$A$1:$K$63</definedName>
    <definedName name="_xlnm.Print_Area" localSheetId="1">'14.2.1'!$A$1:$K$62</definedName>
    <definedName name="_xlnm.Print_Area" localSheetId="2">'14.2.2-14.2.3'!$A$1:$K$144</definedName>
    <definedName name="_xlnm.Print_Titles" localSheetId="2">'14.2.2-14.2.3'!$1:$7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0" i="3" l="1"/>
  <c r="J138" i="3"/>
  <c r="I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K138" i="3" s="1"/>
  <c r="H129" i="3"/>
  <c r="G129" i="3"/>
  <c r="C129" i="3"/>
  <c r="J126" i="3"/>
  <c r="I126" i="3"/>
  <c r="K125" i="3"/>
  <c r="K126" i="3" s="1"/>
  <c r="H125" i="3"/>
  <c r="G125" i="3"/>
  <c r="C125" i="3"/>
  <c r="K122" i="3"/>
  <c r="J122" i="3"/>
  <c r="I122" i="3"/>
  <c r="K121" i="3"/>
  <c r="H121" i="3"/>
  <c r="G121" i="3"/>
  <c r="C121" i="3"/>
  <c r="K120" i="3"/>
  <c r="H120" i="3"/>
  <c r="G120" i="3"/>
  <c r="C120" i="3"/>
  <c r="J117" i="3"/>
  <c r="I117" i="3"/>
  <c r="I140" i="3" s="1"/>
  <c r="K116" i="3"/>
  <c r="H116" i="3"/>
  <c r="G116" i="3"/>
  <c r="C116" i="3"/>
  <c r="K115" i="3"/>
  <c r="H115" i="3"/>
  <c r="G115" i="3"/>
  <c r="C115" i="3"/>
  <c r="K114" i="3"/>
  <c r="H114" i="3"/>
  <c r="G114" i="3"/>
  <c r="C114" i="3"/>
  <c r="K113" i="3"/>
  <c r="H113" i="3"/>
  <c r="G113" i="3"/>
  <c r="C113" i="3"/>
  <c r="K103" i="3"/>
  <c r="H103" i="3"/>
  <c r="G103" i="3"/>
  <c r="C103" i="3"/>
  <c r="K102" i="3"/>
  <c r="H102" i="3"/>
  <c r="G102" i="3"/>
  <c r="C102" i="3"/>
  <c r="K101" i="3"/>
  <c r="H101" i="3"/>
  <c r="G101" i="3"/>
  <c r="C101" i="3"/>
  <c r="K100" i="3"/>
  <c r="H100" i="3"/>
  <c r="G100" i="3"/>
  <c r="C100" i="3"/>
  <c r="K99" i="3"/>
  <c r="H99" i="3"/>
  <c r="G99" i="3"/>
  <c r="K98" i="3"/>
  <c r="H98" i="3"/>
  <c r="G98" i="3"/>
  <c r="C98" i="3"/>
  <c r="K97" i="3"/>
  <c r="H97" i="3"/>
  <c r="G97" i="3"/>
  <c r="C97" i="3"/>
  <c r="K96" i="3"/>
  <c r="H96" i="3"/>
  <c r="G96" i="3"/>
  <c r="C96" i="3"/>
  <c r="K95" i="3"/>
  <c r="H95" i="3"/>
  <c r="G95" i="3"/>
  <c r="C95" i="3"/>
  <c r="K94" i="3"/>
  <c r="H94" i="3"/>
  <c r="G94" i="3"/>
  <c r="C94" i="3"/>
  <c r="K93" i="3"/>
  <c r="H93" i="3"/>
  <c r="G93" i="3"/>
  <c r="C93" i="3"/>
  <c r="K92" i="3"/>
  <c r="H92" i="3"/>
  <c r="G92" i="3"/>
  <c r="C92" i="3"/>
  <c r="K91" i="3"/>
  <c r="H91" i="3"/>
  <c r="G91" i="3"/>
  <c r="C91" i="3"/>
  <c r="K90" i="3"/>
  <c r="K117" i="3" s="1"/>
  <c r="H90" i="3"/>
  <c r="G90" i="3"/>
  <c r="C90" i="3"/>
  <c r="I84" i="3"/>
  <c r="J81" i="3"/>
  <c r="I81" i="3"/>
  <c r="K80" i="3"/>
  <c r="H80" i="3"/>
  <c r="G80" i="3"/>
  <c r="C80" i="3"/>
  <c r="K79" i="3"/>
  <c r="H79" i="3"/>
  <c r="G79" i="3"/>
  <c r="C79" i="3"/>
  <c r="K78" i="3"/>
  <c r="H78" i="3"/>
  <c r="G78" i="3"/>
  <c r="C78" i="3"/>
  <c r="K77" i="3"/>
  <c r="H77" i="3"/>
  <c r="G77" i="3"/>
  <c r="C77" i="3"/>
  <c r="K67" i="3"/>
  <c r="H67" i="3"/>
  <c r="G67" i="3"/>
  <c r="C67" i="3"/>
  <c r="K66" i="3"/>
  <c r="H66" i="3"/>
  <c r="G66" i="3"/>
  <c r="C66" i="3"/>
  <c r="K65" i="3"/>
  <c r="H65" i="3"/>
  <c r="G65" i="3"/>
  <c r="C65" i="3"/>
  <c r="K64" i="3"/>
  <c r="H64" i="3"/>
  <c r="G64" i="3"/>
  <c r="C64" i="3"/>
  <c r="K63" i="3"/>
  <c r="H63" i="3"/>
  <c r="G63" i="3"/>
  <c r="C63" i="3"/>
  <c r="K62" i="3"/>
  <c r="H62" i="3"/>
  <c r="G62" i="3"/>
  <c r="C62" i="3"/>
  <c r="K61" i="3"/>
  <c r="H61" i="3"/>
  <c r="G61" i="3"/>
  <c r="C61" i="3"/>
  <c r="K60" i="3"/>
  <c r="H60" i="3"/>
  <c r="G60" i="3"/>
  <c r="C60" i="3"/>
  <c r="K59" i="3"/>
  <c r="H59" i="3"/>
  <c r="G59" i="3"/>
  <c r="C59" i="3"/>
  <c r="K58" i="3"/>
  <c r="H58" i="3"/>
  <c r="G58" i="3"/>
  <c r="C58" i="3"/>
  <c r="K57" i="3"/>
  <c r="K81" i="3" s="1"/>
  <c r="H57" i="3"/>
  <c r="G57" i="3"/>
  <c r="C57" i="3"/>
  <c r="K54" i="3"/>
  <c r="J54" i="3"/>
  <c r="I54" i="3"/>
  <c r="K53" i="3"/>
  <c r="H53" i="3"/>
  <c r="G53" i="3"/>
  <c r="C53" i="3"/>
  <c r="K52" i="3"/>
  <c r="N23" i="1" s="1"/>
  <c r="H52" i="3"/>
  <c r="G52" i="3"/>
  <c r="C52" i="3"/>
  <c r="K51" i="3"/>
  <c r="H51" i="3"/>
  <c r="G51" i="3"/>
  <c r="C51" i="3"/>
  <c r="K50" i="3"/>
  <c r="H50" i="3"/>
  <c r="G50" i="3"/>
  <c r="C50" i="3"/>
  <c r="K49" i="3"/>
  <c r="H49" i="3"/>
  <c r="G49" i="3"/>
  <c r="C49" i="3"/>
  <c r="K48" i="3"/>
  <c r="O23" i="1" s="1"/>
  <c r="H48" i="3"/>
  <c r="G48" i="3"/>
  <c r="C48" i="3"/>
  <c r="K47" i="3"/>
  <c r="H47" i="3"/>
  <c r="G47" i="3"/>
  <c r="C47" i="3"/>
  <c r="K44" i="3"/>
  <c r="J44" i="3"/>
  <c r="J84" i="3" s="1"/>
  <c r="I44" i="3"/>
  <c r="K39" i="3"/>
  <c r="H39" i="3"/>
  <c r="G39" i="3"/>
  <c r="C39" i="3"/>
  <c r="K38" i="3"/>
  <c r="H38" i="3"/>
  <c r="G38" i="3"/>
  <c r="C38" i="3"/>
  <c r="K37" i="3"/>
  <c r="H37" i="3"/>
  <c r="G37" i="3"/>
  <c r="C37" i="3"/>
  <c r="K36" i="3"/>
  <c r="H36" i="3"/>
  <c r="G36" i="3"/>
  <c r="C36" i="3"/>
  <c r="J33" i="3"/>
  <c r="I33" i="3"/>
  <c r="K32" i="3"/>
  <c r="H32" i="3"/>
  <c r="G32" i="3"/>
  <c r="C32" i="3"/>
  <c r="K31" i="3"/>
  <c r="H31" i="3"/>
  <c r="G31" i="3"/>
  <c r="C31" i="3"/>
  <c r="K30" i="3"/>
  <c r="H30" i="3"/>
  <c r="G30" i="3"/>
  <c r="C30" i="3"/>
  <c r="K29" i="3"/>
  <c r="H29" i="3"/>
  <c r="G29" i="3"/>
  <c r="C29" i="3"/>
  <c r="K28" i="3"/>
  <c r="H28" i="3"/>
  <c r="G28" i="3"/>
  <c r="C28" i="3"/>
  <c r="K27" i="3"/>
  <c r="K33" i="3" s="1"/>
  <c r="H27" i="3"/>
  <c r="G27" i="3"/>
  <c r="C27" i="3"/>
  <c r="J24" i="3"/>
  <c r="I24" i="3"/>
  <c r="K23" i="3"/>
  <c r="H23" i="3"/>
  <c r="G23" i="3"/>
  <c r="K22" i="3"/>
  <c r="H22" i="3"/>
  <c r="G22" i="3"/>
  <c r="C22" i="3"/>
  <c r="K21" i="3"/>
  <c r="K24" i="3" s="1"/>
  <c r="H21" i="3"/>
  <c r="G21" i="3"/>
  <c r="C21" i="3"/>
  <c r="J18" i="3"/>
  <c r="J142" i="3" s="1"/>
  <c r="I18" i="3"/>
  <c r="I142" i="3" s="1"/>
  <c r="K17" i="3"/>
  <c r="H17" i="3"/>
  <c r="G17" i="3"/>
  <c r="C17" i="3"/>
  <c r="K16" i="3"/>
  <c r="H16" i="3"/>
  <c r="G16" i="3"/>
  <c r="C16" i="3"/>
  <c r="K14" i="3"/>
  <c r="H14" i="3"/>
  <c r="G14" i="3"/>
  <c r="C14" i="3"/>
  <c r="K13" i="3"/>
  <c r="H13" i="3"/>
  <c r="G13" i="3"/>
  <c r="C13" i="3"/>
  <c r="K12" i="3"/>
  <c r="H12" i="3"/>
  <c r="G12" i="3"/>
  <c r="C12" i="3"/>
  <c r="A2" i="3"/>
  <c r="G37" i="2"/>
  <c r="J37" i="2" s="1"/>
  <c r="E37" i="2"/>
  <c r="G36" i="2"/>
  <c r="J36" i="2" s="1"/>
  <c r="E36" i="2"/>
  <c r="E35" i="2"/>
  <c r="G35" i="2" s="1"/>
  <c r="J35" i="2" s="1"/>
  <c r="E34" i="2"/>
  <c r="G34" i="2" s="1"/>
  <c r="J34" i="2" s="1"/>
  <c r="E33" i="2"/>
  <c r="G33" i="2" s="1"/>
  <c r="J33" i="2" s="1"/>
  <c r="E32" i="2"/>
  <c r="G32" i="2" s="1"/>
  <c r="J32" i="2" s="1"/>
  <c r="E31" i="2"/>
  <c r="G31" i="2" s="1"/>
  <c r="J31" i="2" s="1"/>
  <c r="E30" i="2"/>
  <c r="G30" i="2" s="1"/>
  <c r="J30" i="2" s="1"/>
  <c r="G29" i="2"/>
  <c r="J29" i="2" s="1"/>
  <c r="E29" i="2"/>
  <c r="G28" i="2"/>
  <c r="J28" i="2" s="1"/>
  <c r="E28" i="2"/>
  <c r="E27" i="2"/>
  <c r="G27" i="2" s="1"/>
  <c r="J27" i="2" s="1"/>
  <c r="E26" i="2"/>
  <c r="G26" i="2" s="1"/>
  <c r="J26" i="2" s="1"/>
  <c r="E25" i="2"/>
  <c r="G25" i="2" s="1"/>
  <c r="J25" i="2" s="1"/>
  <c r="E24" i="2"/>
  <c r="G24" i="2" s="1"/>
  <c r="J24" i="2" s="1"/>
  <c r="E23" i="2"/>
  <c r="G23" i="2" s="1"/>
  <c r="J23" i="2" s="1"/>
  <c r="E22" i="2"/>
  <c r="G22" i="2" s="1"/>
  <c r="J22" i="2" s="1"/>
  <c r="G21" i="2"/>
  <c r="J21" i="2" s="1"/>
  <c r="E21" i="2"/>
  <c r="G20" i="2"/>
  <c r="J20" i="2" s="1"/>
  <c r="E20" i="2"/>
  <c r="E19" i="2"/>
  <c r="G19" i="2" s="1"/>
  <c r="J19" i="2" s="1"/>
  <c r="E18" i="2"/>
  <c r="G18" i="2" s="1"/>
  <c r="J18" i="2" s="1"/>
  <c r="E17" i="2"/>
  <c r="G17" i="2" s="1"/>
  <c r="J17" i="2" s="1"/>
  <c r="E16" i="2"/>
  <c r="G16" i="2" s="1"/>
  <c r="J16" i="2" s="1"/>
  <c r="E15" i="2"/>
  <c r="G15" i="2" s="1"/>
  <c r="J15" i="2" s="1"/>
  <c r="E14" i="2"/>
  <c r="G14" i="2" s="1"/>
  <c r="J14" i="2" s="1"/>
  <c r="G13" i="2"/>
  <c r="J13" i="2" s="1"/>
  <c r="E13" i="2"/>
  <c r="G12" i="2"/>
  <c r="J12" i="2" s="1"/>
  <c r="E12" i="2"/>
  <c r="E11" i="2"/>
  <c r="G11" i="2" s="1"/>
  <c r="J11" i="2" s="1"/>
  <c r="E10" i="2"/>
  <c r="G10" i="2" s="1"/>
  <c r="J10" i="2" s="1"/>
  <c r="E9" i="2"/>
  <c r="G9" i="2" s="1"/>
  <c r="B2" i="2"/>
  <c r="E51" i="1"/>
  <c r="G51" i="1" s="1"/>
  <c r="J51" i="1" s="1"/>
  <c r="E50" i="1"/>
  <c r="G50" i="1" s="1"/>
  <c r="J50" i="1" s="1"/>
  <c r="G49" i="1"/>
  <c r="J49" i="1" s="1"/>
  <c r="E49" i="1"/>
  <c r="G48" i="1"/>
  <c r="J48" i="1" s="1"/>
  <c r="E48" i="1"/>
  <c r="E47" i="1"/>
  <c r="G47" i="1" s="1"/>
  <c r="J47" i="1" s="1"/>
  <c r="G46" i="1"/>
  <c r="J46" i="1" s="1"/>
  <c r="E46" i="1"/>
  <c r="E45" i="1"/>
  <c r="G45" i="1" s="1"/>
  <c r="J45" i="1" s="1"/>
  <c r="E44" i="1"/>
  <c r="G44" i="1" s="1"/>
  <c r="J44" i="1" s="1"/>
  <c r="E43" i="1"/>
  <c r="G43" i="1" s="1"/>
  <c r="J43" i="1" s="1"/>
  <c r="E42" i="1"/>
  <c r="G42" i="1" s="1"/>
  <c r="J42" i="1" s="1"/>
  <c r="E41" i="1"/>
  <c r="G41" i="1" s="1"/>
  <c r="J41" i="1" s="1"/>
  <c r="G40" i="1"/>
  <c r="J40" i="1" s="1"/>
  <c r="E40" i="1"/>
  <c r="E39" i="1"/>
  <c r="G39" i="1" s="1"/>
  <c r="J39" i="1" s="1"/>
  <c r="G38" i="1"/>
  <c r="J38" i="1" s="1"/>
  <c r="E38" i="1"/>
  <c r="G37" i="1"/>
  <c r="J37" i="1" s="1"/>
  <c r="E37" i="1"/>
  <c r="Q36" i="1"/>
  <c r="J36" i="1" s="1"/>
  <c r="M36" i="1"/>
  <c r="E36" i="1"/>
  <c r="Q35" i="1"/>
  <c r="J35" i="1" s="1"/>
  <c r="E35" i="1"/>
  <c r="Q34" i="1"/>
  <c r="J34" i="1" s="1"/>
  <c r="M34" i="1"/>
  <c r="E34" i="1"/>
  <c r="M33" i="1"/>
  <c r="E33" i="1"/>
  <c r="Q32" i="1"/>
  <c r="J32" i="1" s="1"/>
  <c r="M32" i="1"/>
  <c r="E32" i="1"/>
  <c r="Q31" i="1"/>
  <c r="J31" i="1" s="1"/>
  <c r="E31" i="1"/>
  <c r="Q30" i="1"/>
  <c r="J30" i="1" s="1"/>
  <c r="M30" i="1"/>
  <c r="E30" i="1"/>
  <c r="M29" i="1"/>
  <c r="E29" i="1"/>
  <c r="Q28" i="1"/>
  <c r="J28" i="1" s="1"/>
  <c r="M28" i="1"/>
  <c r="E28" i="1"/>
  <c r="Q27" i="1"/>
  <c r="J27" i="1" s="1"/>
  <c r="E27" i="1"/>
  <c r="Q26" i="1"/>
  <c r="J26" i="1" s="1"/>
  <c r="M26" i="1"/>
  <c r="E26" i="1"/>
  <c r="M25" i="1"/>
  <c r="E25" i="1"/>
  <c r="E24" i="1"/>
  <c r="G24" i="1" s="1"/>
  <c r="J24" i="1" s="1"/>
  <c r="R23" i="1"/>
  <c r="R33" i="1" s="1"/>
  <c r="Q23" i="1"/>
  <c r="Q33" i="1" s="1"/>
  <c r="J33" i="1" s="1"/>
  <c r="P23" i="1"/>
  <c r="P34" i="1" s="1"/>
  <c r="M23" i="1"/>
  <c r="M35" i="1" s="1"/>
  <c r="E23" i="1"/>
  <c r="G23" i="1" s="1"/>
  <c r="J23" i="1" s="1"/>
  <c r="G22" i="1"/>
  <c r="J22" i="1" s="1"/>
  <c r="E22" i="1"/>
  <c r="E21" i="1"/>
  <c r="G21" i="1" s="1"/>
  <c r="J21" i="1" s="1"/>
  <c r="G20" i="1"/>
  <c r="E20" i="1"/>
  <c r="G19" i="1"/>
  <c r="J19" i="1" s="1"/>
  <c r="E19" i="1"/>
  <c r="E18" i="1"/>
  <c r="G18" i="1" s="1"/>
  <c r="J18" i="1" s="1"/>
  <c r="G17" i="1"/>
  <c r="J17" i="1" s="1"/>
  <c r="E17" i="1"/>
  <c r="G16" i="1"/>
  <c r="J16" i="1" s="1"/>
  <c r="E16" i="1"/>
  <c r="E15" i="1"/>
  <c r="G15" i="1" s="1"/>
  <c r="J15" i="1" s="1"/>
  <c r="E14" i="1"/>
  <c r="G14" i="1" s="1"/>
  <c r="J14" i="1" s="1"/>
  <c r="E13" i="1"/>
  <c r="G13" i="1" s="1"/>
  <c r="J13" i="1" s="1"/>
  <c r="E12" i="1"/>
  <c r="G12" i="1" s="1"/>
  <c r="J12" i="1" s="1"/>
  <c r="E11" i="1"/>
  <c r="G11" i="1" s="1"/>
  <c r="J11" i="1" s="1"/>
  <c r="E10" i="1"/>
  <c r="G10" i="1" s="1"/>
  <c r="J10" i="1" s="1"/>
  <c r="G9" i="1"/>
  <c r="E9" i="1"/>
  <c r="G38" i="2" l="1"/>
  <c r="J9" i="2"/>
  <c r="J38" i="2" s="1"/>
  <c r="K140" i="3"/>
  <c r="O34" i="1"/>
  <c r="O30" i="1"/>
  <c r="O26" i="1"/>
  <c r="O32" i="1"/>
  <c r="G32" i="1" s="1"/>
  <c r="O28" i="1"/>
  <c r="S28" i="1" s="1"/>
  <c r="O33" i="1"/>
  <c r="O25" i="1"/>
  <c r="O36" i="1"/>
  <c r="S36" i="1" s="1"/>
  <c r="O29" i="1"/>
  <c r="O35" i="1"/>
  <c r="O31" i="1"/>
  <c r="O27" i="1"/>
  <c r="N35" i="1"/>
  <c r="S35" i="1" s="1"/>
  <c r="N31" i="1"/>
  <c r="N27" i="1"/>
  <c r="N26" i="1"/>
  <c r="N29" i="1"/>
  <c r="N25" i="1"/>
  <c r="S23" i="1"/>
  <c r="N34" i="1"/>
  <c r="N30" i="1"/>
  <c r="N33" i="1"/>
  <c r="N36" i="1"/>
  <c r="N32" i="1"/>
  <c r="S32" i="1" s="1"/>
  <c r="N28" i="1"/>
  <c r="G28" i="1" s="1"/>
  <c r="R26" i="1"/>
  <c r="P27" i="1"/>
  <c r="R30" i="1"/>
  <c r="P31" i="1"/>
  <c r="R34" i="1"/>
  <c r="P35" i="1"/>
  <c r="J9" i="1"/>
  <c r="P36" i="1"/>
  <c r="R28" i="1"/>
  <c r="P29" i="1"/>
  <c r="R32" i="1"/>
  <c r="P33" i="1"/>
  <c r="R36" i="1"/>
  <c r="R27" i="1"/>
  <c r="P28" i="1"/>
  <c r="R31" i="1"/>
  <c r="P32" i="1"/>
  <c r="R35" i="1"/>
  <c r="P25" i="1"/>
  <c r="Q25" i="1"/>
  <c r="M27" i="1"/>
  <c r="Q29" i="1"/>
  <c r="J29" i="1" s="1"/>
  <c r="M31" i="1"/>
  <c r="G36" i="1"/>
  <c r="R25" i="1"/>
  <c r="R37" i="1" s="1"/>
  <c r="P26" i="1"/>
  <c r="R29" i="1"/>
  <c r="P30" i="1"/>
  <c r="K18" i="3"/>
  <c r="K84" i="3" s="1"/>
  <c r="K142" i="3" s="1"/>
  <c r="P37" i="1" l="1"/>
  <c r="S31" i="1"/>
  <c r="G31" i="1"/>
  <c r="N37" i="1"/>
  <c r="S25" i="1"/>
  <c r="G25" i="1"/>
  <c r="S30" i="1"/>
  <c r="G30" i="1"/>
  <c r="S29" i="1"/>
  <c r="G29" i="1"/>
  <c r="G26" i="1"/>
  <c r="S26" i="1"/>
  <c r="G34" i="1"/>
  <c r="S34" i="1"/>
  <c r="S27" i="1"/>
  <c r="G27" i="1"/>
  <c r="O37" i="1"/>
  <c r="M37" i="1"/>
  <c r="G35" i="1"/>
  <c r="Q37" i="1"/>
  <c r="J25" i="1"/>
  <c r="J52" i="1" s="1"/>
  <c r="J41" i="2" s="1"/>
  <c r="S33" i="1"/>
  <c r="G33" i="1"/>
  <c r="G52" i="1" l="1"/>
  <c r="G41" i="2" s="1"/>
  <c r="S37" i="1"/>
</calcChain>
</file>

<file path=xl/sharedStrings.xml><?xml version="1.0" encoding="utf-8"?>
<sst xmlns="http://schemas.openxmlformats.org/spreadsheetml/2006/main" count="723" uniqueCount="127">
  <si>
    <t>PacifiCorp</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</si>
  <si>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</si>
  <si>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</si>
  <si>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</si>
  <si>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</si>
  <si>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</si>
  <si>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</si>
  <si>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</si>
  <si>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</si>
  <si>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</si>
  <si>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</si>
  <si>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</si>
  <si>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</si>
  <si>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</si>
  <si>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</si>
  <si>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</si>
  <si>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</si>
  <si>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</si>
  <si>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</si>
  <si>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</si>
  <si>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</si>
  <si>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</si>
  <si>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</si>
  <si>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</si>
  <si>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</si>
  <si>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</si>
  <si>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</si>
  <si>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</si>
  <si>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</si>
  <si>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</si>
  <si>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</si>
  <si>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</si>
  <si>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</si>
  <si>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</si>
  <si>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</si>
  <si>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</si>
  <si>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</si>
  <si>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</si>
  <si>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</si>
  <si>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</si>
  <si>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</si>
  <si>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</si>
  <si>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</si>
  <si>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</si>
  <si>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</si>
  <si>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</si>
  <si>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14.2.2</t>
  </si>
  <si>
    <t xml:space="preserve"> </t>
  </si>
  <si>
    <t>Description of Adjustment:</t>
  </si>
  <si>
    <t>404IP</t>
  </si>
  <si>
    <t>Intangible Amortization</t>
  </si>
  <si>
    <t>Hydro Amortization</t>
  </si>
  <si>
    <t>404HP</t>
  </si>
  <si>
    <t>Other Amortization</t>
  </si>
  <si>
    <t>404OP</t>
  </si>
  <si>
    <t>General Amortization</t>
  </si>
  <si>
    <t>404GP</t>
  </si>
  <si>
    <t>14.2.3</t>
  </si>
  <si>
    <t>Depreciation and Amortization Expense Summary</t>
  </si>
  <si>
    <t>12 ME Dec 2024</t>
  </si>
  <si>
    <t>12 ME Dec 2025</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</si>
  <si>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</si>
  <si>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</si>
  <si>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</si>
  <si>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</si>
  <si>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</si>
  <si>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</si>
  <si>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</si>
  <si>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</si>
  <si>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</si>
  <si>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</si>
  <si>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</si>
  <si>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</si>
  <si>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</si>
  <si>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</si>
  <si>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</si>
  <si>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</si>
  <si>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</si>
  <si>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</si>
  <si>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</si>
  <si>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</si>
  <si>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</si>
  <si>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</si>
  <si>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</si>
  <si>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</si>
  <si>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</si>
  <si>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</si>
  <si>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</si>
  <si>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</si>
  <si>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</si>
  <si>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</si>
  <si>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</si>
  <si>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</si>
  <si>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</si>
  <si>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</si>
  <si>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</si>
  <si>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</si>
  <si>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</si>
  <si>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</si>
  <si>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</si>
  <si>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</si>
  <si>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</si>
  <si>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</si>
  <si>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</si>
  <si>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</si>
  <si>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</si>
  <si>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14.2</t>
  </si>
  <si>
    <t>AMORTIZATION EXPENSE</t>
  </si>
  <si>
    <t>Intangible Plant:</t>
  </si>
  <si>
    <t>A</t>
  </si>
  <si>
    <t>INTP</t>
  </si>
  <si>
    <t>Klamath Hydro Relicensing</t>
  </si>
  <si>
    <t>HYDPKA</t>
  </si>
  <si>
    <t xml:space="preserve">  Total Intangible Plant</t>
  </si>
  <si>
    <t xml:space="preserve">  Total Other Plant</t>
  </si>
  <si>
    <t>Total Amortization</t>
  </si>
  <si>
    <t>Ref 14.2.1</t>
  </si>
  <si>
    <t>Total Depreciation and Amortization</t>
  </si>
  <si>
    <t>Ref. 6.1.21</t>
  </si>
  <si>
    <t>Washington 2023 General Rate Case</t>
  </si>
  <si>
    <t>Pro Forma Depreciation and Amortization Expense - Year 2</t>
  </si>
  <si>
    <t>System Generation - Wind</t>
  </si>
  <si>
    <t>Adjustment</t>
  </si>
  <si>
    <t>PRO</t>
  </si>
  <si>
    <t>PAGE</t>
  </si>
  <si>
    <t>14.2.1</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</si>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</sst>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7" x14ac:knownFonts="1">
    <font>
      <sz val="11"/>
      <color theme="1"/>
      <name val="Calibri"/>
      <family val="2"/>
      <scheme val="minor"/>
    </font>
    <font>
      <sz val="12"/>
      <name val="Times New Roman"/>
      <family val="1"/>
    </font>
    <font>
      <sz val="9"/>
      <name val="Arial"/>
      <family val="2"/>
    </font>
    <font>
      <sz val="10"/>
      <name val="Arial"/>
      <family val="2"/>
    </font>
    <font>
      <b/>
      <sz val="10"/>
      <name val="Arial"/>
      <family val="2"/>
    </font>
    <font>
      <sz val="10"/>
      <color indexed="8"/>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5" fillId="2" borderId="11" applyNumberFormat="0" applyProtection="0">
      <alignment horizontal="left" vertical="center" indent="1"/>
    </xf>
    <xf numFmtId="43" fontId="3" fillId="0" borderId="0" applyFont="0" applyFill="0" applyBorder="0" applyAlignment="0" applyProtection="0"/>
  </cellStyleXfs>
  <cellXfs count="60">
    <xf numFmtId="0" fontId="0" fillId="0" borderId="0" xfId="0"/>
    <xf numFmtId="164" fontId="3" fillId="0" borderId="0" xfId="2" applyNumberFormat="1" applyFont="1" applyFill="1"/>
    <xf numFmtId="0" fontId="3" fillId="0" borderId="0" xfId="5" quotePrefix="1" applyNumberFormat="1" applyFont="1" applyFill="1" applyBorder="1" applyAlignment="1" applyProtection="1">
      <alignment horizontal="left" vertical="center"/>
      <protection locked="0"/>
    </xf>
    <xf numFmtId="164" fontId="3" fillId="0" borderId="0" xfId="6" applyNumberFormat="1" applyFont="1" applyFill="1" applyBorder="1"/>
    <xf numFmtId="164" fontId="3" fillId="0" borderId="0" xfId="2" applyNumberFormat="1" applyFont="1" applyFill="1" applyBorder="1"/>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43" fontId="3" fillId="0" borderId="0" xfId="2" applyFont="1" applyFill="1" applyBorder="1" applyAlignment="1">
      <alignment horizontal="center"/>
    </xf>
    <xf numFmtId="164" fontId="3" fillId="0" borderId="0" xfId="2" applyNumberFormat="1" applyFont="1" applyFill="1" applyBorder="1" applyAlignment="1"/>
    <xf numFmtId="0" fontId="4" fillId="0" borderId="0" xfId="3" applyFont="1" applyFill="1"/>
    <xf numFmtId="0" fontId="4" fillId="0" borderId="0" xfId="1" applyFont="1" applyFill="1"/>
    <xf numFmtId="0" fontId="4" fillId="0" borderId="0" xfId="3" applyFont="1" applyFill="1" applyAlignment="1">
      <alignment horizontal="center"/>
    </xf>
    <xf numFmtId="0" fontId="4" fillId="0" borderId="10"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43" fontId="4" fillId="0" borderId="0" xfId="3" applyNumberFormat="1" applyFont="1" applyFill="1"/>
    <xf numFmtId="0" fontId="3" fillId="0" borderId="0" xfId="3" applyFont="1" applyFill="1"/>
    <xf numFmtId="0" fontId="3" fillId="0" borderId="0" xfId="3" applyFont="1" applyFill="1" applyAlignment="1">
      <alignment horizontal="center"/>
    </xf>
    <xf numFmtId="0" fontId="4" fillId="0" borderId="10" xfId="3" applyFont="1" applyFill="1" applyBorder="1"/>
    <xf numFmtId="0" fontId="3" fillId="0" borderId="0" xfId="3" applyFont="1" applyFill="1" applyAlignment="1">
      <alignment horizontal="left"/>
    </xf>
    <xf numFmtId="164" fontId="3" fillId="0" borderId="1" xfId="2" applyNumberFormat="1" applyFont="1" applyFill="1" applyBorder="1"/>
    <xf numFmtId="164" fontId="2" fillId="0" borderId="0" xfId="2" applyNumberFormat="1" applyFont="1" applyFill="1"/>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12" xfId="2" applyNumberFormat="1" applyFont="1" applyFill="1" applyBorder="1"/>
    <xf numFmtId="164" fontId="4" fillId="0" borderId="0" xfId="3" applyNumberFormat="1" applyFont="1" applyFill="1" applyAlignment="1">
      <alignment horizontal="center"/>
    </xf>
    <xf numFmtId="164" fontId="3" fillId="0" borderId="0" xfId="3" applyNumberFormat="1" applyFont="1" applyFill="1"/>
    <xf numFmtId="43" fontId="3" fillId="0" borderId="0" xfId="3" applyNumberFormat="1" applyFont="1" applyFill="1"/>
    <xf numFmtId="0" fontId="3" fillId="0" borderId="0" xfId="1" applyFont="1" applyFill="1"/>
    <xf numFmtId="0" fontId="3" fillId="0" borderId="0" xfId="1" applyFont="1" applyFill="1" applyAlignment="1">
      <alignment horizontal="center"/>
    </xf>
    <xf numFmtId="0" fontId="6" fillId="0" borderId="0" xfId="1" applyFont="1" applyFill="1" applyAlignment="1">
      <alignment horizontal="center"/>
    </xf>
    <xf numFmtId="0" fontId="4" fillId="0" borderId="0" xfId="1" applyFont="1" applyFill="1" applyAlignment="1">
      <alignment horizontal="left"/>
    </xf>
    <xf numFmtId="164" fontId="3" fillId="0" borderId="0" xfId="2" applyNumberFormat="1" applyFont="1" applyFill="1" applyBorder="1" applyAlignment="1">
      <alignment horizontal="center"/>
    </xf>
    <xf numFmtId="0" fontId="3" fillId="0" borderId="0" xfId="1" applyFont="1" applyFill="1" applyAlignment="1">
      <alignment horizontal="left"/>
    </xf>
    <xf numFmtId="0" fontId="3" fillId="0" borderId="0" xfId="1" applyFont="1" applyFill="1" applyAlignment="1">
      <alignment horizontal="right"/>
    </xf>
    <xf numFmtId="164" fontId="3" fillId="0" borderId="1" xfId="2" applyNumberFormat="1" applyFont="1" applyFill="1" applyBorder="1" applyAlignment="1">
      <alignment horizontal="center"/>
    </xf>
    <xf numFmtId="0" fontId="3" fillId="0" borderId="0" xfId="1" quotePrefix="1" applyFont="1" applyFill="1" applyAlignment="1">
      <alignment horizontal="left"/>
    </xf>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3" fontId="3" fillId="0" borderId="0" xfId="1" applyNumberFormat="1" applyFont="1" applyFill="1" applyAlignment="1">
      <alignment horizontal="center"/>
    </xf>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164" fontId="3" fillId="0" borderId="0" xfId="1" applyNumberFormat="1" applyFont="1" applyFill="1" applyBorder="1"/>
    <xf numFmtId="0" fontId="3" fillId="0" borderId="0" xfId="1" applyFont="1" applyFill="1" applyBorder="1"/>
    <xf numFmtId="166" fontId="3" fillId="0" borderId="0" xfId="4" applyNumberFormat="1" applyFont="1" applyFill="1" applyAlignment="1">
      <alignment horizontal="center"/>
    </xf>
    <xf numFmtId="43" fontId="3" fillId="0" borderId="0" xfId="2" applyFont="1" applyFill="1"/>
    <xf numFmtId="3" fontId="3" fillId="0" borderId="3" xfId="1" applyNumberFormat="1" applyFont="1" applyFill="1" applyBorder="1" applyAlignment="1">
      <alignment horizontal="center"/>
    </xf>
    <xf numFmtId="0" fontId="3" fillId="0" borderId="0" xfId="1" applyFont="1" applyFill="1" applyAlignment="1">
      <alignment horizontal="center"/>
    </xf>
  </cellXfs>
  <cellStyles count="7">
    <cellStyle name="Comma 2" xfId="2" xr:uid="{E9F120B9-187B-4DAB-92D1-F9FA0F799262}"/>
    <cellStyle name="Comma 2 2" xfId="6" xr:uid="{811F0359-2625-417A-BD90-C9860316C84B}"/>
    <cellStyle name="Normal" xfId="0" builtinId="0"/>
    <cellStyle name="Normal 2 2" xfId="3" xr:uid="{693B7C6F-0098-4798-AA5C-DFABC3F9AB56}"/>
    <cellStyle name="Normal_Copy of File50007" xfId="1" xr:uid="{6A710854-7C79-4FBC-88F0-2F068BF3DEC8}"/>
    <cellStyle name="Percent 2" xfId="4" xr:uid="{B730D755-C773-4BD0-8327-882D46B28CED}"/>
    <cellStyle name="SAPBEXstdItem" xfId="5" xr:uid="{2AE829A3-0FF8-4493-AD0B-13485CD3A35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102870</xdr:colOff>
      <xdr:row>55</xdr:row>
      <xdr:rowOff>76200</xdr:rowOff>
    </xdr:from>
    <xdr:to>
      <xdr:col>10</xdr:col>
      <xdr:colOff>266700</xdr:colOff>
      <xdr:row>61</xdr:row>
      <xdr:rowOff>133350</xdr:rowOff>
    </xdr:to>
    <xdr:sp macro="" textlink="">
      <xdr:nvSpPr>
        <xdr:cNvPr id="2" name="Text 12">
          <a:extLst>
            <a:ext uri="{FF2B5EF4-FFF2-40B4-BE49-F238E27FC236}">
              <a16:creationId xmlns:a16="http://schemas.microsoft.com/office/drawing/2014/main" id="{7CA6671F-C2C1-4426-8F08-D59E14F1B44E}"/>
            </a:ext>
          </a:extLst>
        </xdr:cNvPr>
        <xdr:cNvSpPr txBox="1">
          <a:spLocks noChangeArrowheads="1"/>
        </xdr:cNvSpPr>
      </xdr:nvSpPr>
      <xdr:spPr bwMode="auto">
        <a:xfrm>
          <a:off x="274320" y="8458200"/>
          <a:ext cx="7098030" cy="9715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a:cs typeface="Arial"/>
            </a:rPr>
            <a:t>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a:t>
          </a:r>
          <a:r>
            <a:rPr lang="en-US" sz="1000" b="0" i="0" strike="noStrike" baseline="0">
              <a:solidFill>
                <a:srgbClr val="000000"/>
              </a:solidFill>
              <a:latin typeface="Arial"/>
              <a:cs typeface="Arial"/>
            </a:rPr>
            <a:t> documentation detailing the calculation of incremental depreciation expense from 2024 levels to 2025 levels is contained in Exhibit No. SLC-4, pages 6.1.4 - 6.1.21.</a:t>
          </a:r>
          <a:endParaRPr lang="en-US" sz="10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F8801685-2807-450C-8B53-C73D42959EB6}"/>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a:t>
          </a:r>
          <a:r>
            <a:rPr lang="en-US" sz="1000" b="0" i="0" baseline="0">
              <a:effectLst/>
              <a:latin typeface="Arial" panose="020B0604020202020204" pitchFamily="34" charset="0"/>
              <a:ea typeface="+mn-ea"/>
              <a:cs typeface="Arial" panose="020B0604020202020204" pitchFamily="34" charset="0"/>
            </a:rPr>
            <a:t> documentation detailing the calculation of incremental depreciation expense from 2024 levels to 2025 levels is contained in Exhibit No. SLC-4, pages 6.1.4 - 6.1.21.</a:t>
          </a:r>
          <a:endParaRPr lang="en-US" sz="1000">
            <a:effectLst/>
            <a:latin typeface="Arial" panose="020B0604020202020204" pitchFamily="34" charset="0"/>
            <a:cs typeface="Arial" panose="020B0604020202020204" pitchFamily="34" charset="0"/>
          </a:endParaRPr>
        </a:p>
        <a:p>
          <a:pPr rtl="0"/>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anose="020B0604020202020204" pitchFamily="34" charset="0"/>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FE5-11EE-4838-9A90-F433D21BAD9A}">
  <sheetPr>
    <pageSetUpPr fitToPage="1"/>
  </sheetPr>
  <dimension ref="A1:S403"/>
  <sheetViews>
    <sheetView view="pageBreakPreview" zoomScale="90" zoomScaleNormal="100" zoomScaleSheetLayoutView="90" workbookViewId="0">
      <pane xSplit="1" ySplit="7" topLeftCell="B32" activePane="bottomRight" state="frozen"/>
      <selection activeCell="O26" sqref="O26"/>
      <selection pane="topRight" activeCell="O26" sqref="O26"/>
      <selection pane="bottomLeft" activeCell="O26" sqref="O26"/>
      <selection pane="bottomRight" activeCell="J40" sqref="J40"/>
    </sheetView>
  </sheetViews>
  <sheetFormatPr defaultColWidth="10" defaultRowHeight="12.75" x14ac:dyDescent="0.2"/>
  <cols>
    <col min="1" max="1" width="2.5703125" style="33" customWidth="1"/>
    <col min="2" max="2" width="7.28515625" style="33" customWidth="1"/>
    <col min="3" max="3" width="25.85546875" style="33" customWidth="1"/>
    <col min="4" max="4" width="9.7109375" style="33" customWidth="1"/>
    <col min="5" max="5" width="9.7109375" style="33" hidden="1" customWidth="1"/>
    <col min="6" max="6" width="4.7109375" style="33" customWidth="1"/>
    <col min="7" max="7" width="14.42578125" style="33" customWidth="1"/>
    <col min="8" max="8" width="11.28515625" style="33" customWidth="1"/>
    <col min="9" max="9" width="11.140625" style="33" bestFit="1" customWidth="1"/>
    <col min="10" max="10" width="13" style="33" customWidth="1"/>
    <col min="11" max="11" width="8.28515625" style="33" customWidth="1"/>
    <col min="12" max="12" width="14.28515625" style="33" bestFit="1" customWidth="1"/>
    <col min="13" max="13" width="11.7109375" style="33" customWidth="1"/>
    <col min="14" max="14" width="10.140625" style="33" bestFit="1" customWidth="1"/>
    <col min="15" max="16" width="11.140625" style="33" bestFit="1" customWidth="1"/>
    <col min="17" max="18" width="10.140625" style="33" bestFit="1" customWidth="1"/>
    <col min="19" max="19" width="13.7109375" style="33" customWidth="1"/>
    <col min="20" max="21" width="12.42578125" style="33" bestFit="1" customWidth="1"/>
    <col min="22" max="22" width="12.140625" style="33" bestFit="1" customWidth="1"/>
    <col min="23" max="23" width="11.42578125" style="33" bestFit="1" customWidth="1"/>
    <col min="24" max="24" width="10.140625" style="33" customWidth="1"/>
    <col min="25" max="256" width="10" style="33"/>
    <col min="257" max="257" width="2.5703125" style="33" customWidth="1"/>
    <col min="258" max="258" width="7.28515625" style="33" customWidth="1"/>
    <col min="259" max="259" width="23.5703125" style="33" customWidth="1"/>
    <col min="260" max="260" width="9.7109375" style="33" customWidth="1"/>
    <col min="261" max="261" width="0" style="33" hidden="1" customWidth="1"/>
    <col min="262" max="262" width="4.7109375" style="33" customWidth="1"/>
    <col min="263" max="263" width="14.42578125" style="33" customWidth="1"/>
    <col min="264" max="264" width="11.28515625" style="33" customWidth="1"/>
    <col min="265" max="265" width="10.28515625" style="33" customWidth="1"/>
    <col min="266" max="266" width="13" style="33" customWidth="1"/>
    <col min="267" max="267" width="8.28515625" style="33" customWidth="1"/>
    <col min="268" max="512" width="10" style="33"/>
    <col min="513" max="513" width="2.5703125" style="33" customWidth="1"/>
    <col min="514" max="514" width="7.28515625" style="33" customWidth="1"/>
    <col min="515" max="515" width="23.5703125" style="33" customWidth="1"/>
    <col min="516" max="516" width="9.7109375" style="33" customWidth="1"/>
    <col min="517" max="517" width="0" style="33" hidden="1" customWidth="1"/>
    <col min="518" max="518" width="4.7109375" style="33" customWidth="1"/>
    <col min="519" max="519" width="14.42578125" style="33" customWidth="1"/>
    <col min="520" max="520" width="11.28515625" style="33" customWidth="1"/>
    <col min="521" max="521" width="10.28515625" style="33" customWidth="1"/>
    <col min="522" max="522" width="13" style="33" customWidth="1"/>
    <col min="523" max="523" width="8.28515625" style="33" customWidth="1"/>
    <col min="524" max="768" width="10" style="33"/>
    <col min="769" max="769" width="2.5703125" style="33" customWidth="1"/>
    <col min="770" max="770" width="7.28515625" style="33" customWidth="1"/>
    <col min="771" max="771" width="23.5703125" style="33" customWidth="1"/>
    <col min="772" max="772" width="9.7109375" style="33" customWidth="1"/>
    <col min="773" max="773" width="0" style="33" hidden="1" customWidth="1"/>
    <col min="774" max="774" width="4.7109375" style="33" customWidth="1"/>
    <col min="775" max="775" width="14.42578125" style="33" customWidth="1"/>
    <col min="776" max="776" width="11.28515625" style="33" customWidth="1"/>
    <col min="777" max="777" width="10.28515625" style="33" customWidth="1"/>
    <col min="778" max="778" width="13" style="33" customWidth="1"/>
    <col min="779" max="779" width="8.28515625" style="33" customWidth="1"/>
    <col min="780" max="1024" width="10" style="33"/>
    <col min="1025" max="1025" width="2.5703125" style="33" customWidth="1"/>
    <col min="1026" max="1026" width="7.28515625" style="33" customWidth="1"/>
    <col min="1027" max="1027" width="23.5703125" style="33" customWidth="1"/>
    <col min="1028" max="1028" width="9.7109375" style="33" customWidth="1"/>
    <col min="1029" max="1029" width="0" style="33" hidden="1" customWidth="1"/>
    <col min="1030" max="1030" width="4.7109375" style="33" customWidth="1"/>
    <col min="1031" max="1031" width="14.42578125" style="33" customWidth="1"/>
    <col min="1032" max="1032" width="11.28515625" style="33" customWidth="1"/>
    <col min="1033" max="1033" width="10.28515625" style="33" customWidth="1"/>
    <col min="1034" max="1034" width="13" style="33" customWidth="1"/>
    <col min="1035" max="1035" width="8.28515625" style="33" customWidth="1"/>
    <col min="1036" max="1280" width="10" style="33"/>
    <col min="1281" max="1281" width="2.5703125" style="33" customWidth="1"/>
    <col min="1282" max="1282" width="7.28515625" style="33" customWidth="1"/>
    <col min="1283" max="1283" width="23.5703125" style="33" customWidth="1"/>
    <col min="1284" max="1284" width="9.7109375" style="33" customWidth="1"/>
    <col min="1285" max="1285" width="0" style="33" hidden="1" customWidth="1"/>
    <col min="1286" max="1286" width="4.7109375" style="33" customWidth="1"/>
    <col min="1287" max="1287" width="14.42578125" style="33" customWidth="1"/>
    <col min="1288" max="1288" width="11.28515625" style="33" customWidth="1"/>
    <col min="1289" max="1289" width="10.28515625" style="33" customWidth="1"/>
    <col min="1290" max="1290" width="13" style="33" customWidth="1"/>
    <col min="1291" max="1291" width="8.28515625" style="33" customWidth="1"/>
    <col min="1292" max="1536" width="10" style="33"/>
    <col min="1537" max="1537" width="2.5703125" style="33" customWidth="1"/>
    <col min="1538" max="1538" width="7.28515625" style="33" customWidth="1"/>
    <col min="1539" max="1539" width="23.5703125" style="33" customWidth="1"/>
    <col min="1540" max="1540" width="9.7109375" style="33" customWidth="1"/>
    <col min="1541" max="1541" width="0" style="33" hidden="1" customWidth="1"/>
    <col min="1542" max="1542" width="4.7109375" style="33" customWidth="1"/>
    <col min="1543" max="1543" width="14.42578125" style="33" customWidth="1"/>
    <col min="1544" max="1544" width="11.28515625" style="33" customWidth="1"/>
    <col min="1545" max="1545" width="10.28515625" style="33" customWidth="1"/>
    <col min="1546" max="1546" width="13" style="33" customWidth="1"/>
    <col min="1547" max="1547" width="8.28515625" style="33" customWidth="1"/>
    <col min="1548" max="1792" width="10" style="33"/>
    <col min="1793" max="1793" width="2.5703125" style="33" customWidth="1"/>
    <col min="1794" max="1794" width="7.28515625" style="33" customWidth="1"/>
    <col min="1795" max="1795" width="23.5703125" style="33" customWidth="1"/>
    <col min="1796" max="1796" width="9.7109375" style="33" customWidth="1"/>
    <col min="1797" max="1797" width="0" style="33" hidden="1" customWidth="1"/>
    <col min="1798" max="1798" width="4.7109375" style="33" customWidth="1"/>
    <col min="1799" max="1799" width="14.42578125" style="33" customWidth="1"/>
    <col min="1800" max="1800" width="11.28515625" style="33" customWidth="1"/>
    <col min="1801" max="1801" width="10.28515625" style="33" customWidth="1"/>
    <col min="1802" max="1802" width="13" style="33" customWidth="1"/>
    <col min="1803" max="1803" width="8.28515625" style="33" customWidth="1"/>
    <col min="1804" max="2048" width="10" style="33"/>
    <col min="2049" max="2049" width="2.5703125" style="33" customWidth="1"/>
    <col min="2050" max="2050" width="7.28515625" style="33" customWidth="1"/>
    <col min="2051" max="2051" width="23.5703125" style="33" customWidth="1"/>
    <col min="2052" max="2052" width="9.7109375" style="33" customWidth="1"/>
    <col min="2053" max="2053" width="0" style="33" hidden="1" customWidth="1"/>
    <col min="2054" max="2054" width="4.7109375" style="33" customWidth="1"/>
    <col min="2055" max="2055" width="14.42578125" style="33" customWidth="1"/>
    <col min="2056" max="2056" width="11.28515625" style="33" customWidth="1"/>
    <col min="2057" max="2057" width="10.28515625" style="33" customWidth="1"/>
    <col min="2058" max="2058" width="13" style="33" customWidth="1"/>
    <col min="2059" max="2059" width="8.28515625" style="33" customWidth="1"/>
    <col min="2060" max="2304" width="10" style="33"/>
    <col min="2305" max="2305" width="2.5703125" style="33" customWidth="1"/>
    <col min="2306" max="2306" width="7.28515625" style="33" customWidth="1"/>
    <col min="2307" max="2307" width="23.5703125" style="33" customWidth="1"/>
    <col min="2308" max="2308" width="9.7109375" style="33" customWidth="1"/>
    <col min="2309" max="2309" width="0" style="33" hidden="1" customWidth="1"/>
    <col min="2310" max="2310" width="4.7109375" style="33" customWidth="1"/>
    <col min="2311" max="2311" width="14.42578125" style="33" customWidth="1"/>
    <col min="2312" max="2312" width="11.28515625" style="33" customWidth="1"/>
    <col min="2313" max="2313" width="10.28515625" style="33" customWidth="1"/>
    <col min="2314" max="2314" width="13" style="33" customWidth="1"/>
    <col min="2315" max="2315" width="8.28515625" style="33" customWidth="1"/>
    <col min="2316" max="2560" width="10" style="33"/>
    <col min="2561" max="2561" width="2.5703125" style="33" customWidth="1"/>
    <col min="2562" max="2562" width="7.28515625" style="33" customWidth="1"/>
    <col min="2563" max="2563" width="23.5703125" style="33" customWidth="1"/>
    <col min="2564" max="2564" width="9.7109375" style="33" customWidth="1"/>
    <col min="2565" max="2565" width="0" style="33" hidden="1" customWidth="1"/>
    <col min="2566" max="2566" width="4.7109375" style="33" customWidth="1"/>
    <col min="2567" max="2567" width="14.42578125" style="33" customWidth="1"/>
    <col min="2568" max="2568" width="11.28515625" style="33" customWidth="1"/>
    <col min="2569" max="2569" width="10.28515625" style="33" customWidth="1"/>
    <col min="2570" max="2570" width="13" style="33" customWidth="1"/>
    <col min="2571" max="2571" width="8.28515625" style="33" customWidth="1"/>
    <col min="2572" max="2816" width="10" style="33"/>
    <col min="2817" max="2817" width="2.5703125" style="33" customWidth="1"/>
    <col min="2818" max="2818" width="7.28515625" style="33" customWidth="1"/>
    <col min="2819" max="2819" width="23.5703125" style="33" customWidth="1"/>
    <col min="2820" max="2820" width="9.7109375" style="33" customWidth="1"/>
    <col min="2821" max="2821" width="0" style="33" hidden="1" customWidth="1"/>
    <col min="2822" max="2822" width="4.7109375" style="33" customWidth="1"/>
    <col min="2823" max="2823" width="14.42578125" style="33" customWidth="1"/>
    <col min="2824" max="2824" width="11.28515625" style="33" customWidth="1"/>
    <col min="2825" max="2825" width="10.28515625" style="33" customWidth="1"/>
    <col min="2826" max="2826" width="13" style="33" customWidth="1"/>
    <col min="2827" max="2827" width="8.28515625" style="33" customWidth="1"/>
    <col min="2828" max="3072" width="10" style="33"/>
    <col min="3073" max="3073" width="2.5703125" style="33" customWidth="1"/>
    <col min="3074" max="3074" width="7.28515625" style="33" customWidth="1"/>
    <col min="3075" max="3075" width="23.5703125" style="33" customWidth="1"/>
    <col min="3076" max="3076" width="9.7109375" style="33" customWidth="1"/>
    <col min="3077" max="3077" width="0" style="33" hidden="1" customWidth="1"/>
    <col min="3078" max="3078" width="4.7109375" style="33" customWidth="1"/>
    <col min="3079" max="3079" width="14.42578125" style="33" customWidth="1"/>
    <col min="3080" max="3080" width="11.28515625" style="33" customWidth="1"/>
    <col min="3081" max="3081" width="10.28515625" style="33" customWidth="1"/>
    <col min="3082" max="3082" width="13" style="33" customWidth="1"/>
    <col min="3083" max="3083" width="8.28515625" style="33" customWidth="1"/>
    <col min="3084" max="3328" width="10" style="33"/>
    <col min="3329" max="3329" width="2.5703125" style="33" customWidth="1"/>
    <col min="3330" max="3330" width="7.28515625" style="33" customWidth="1"/>
    <col min="3331" max="3331" width="23.5703125" style="33" customWidth="1"/>
    <col min="3332" max="3332" width="9.7109375" style="33" customWidth="1"/>
    <col min="3333" max="3333" width="0" style="33" hidden="1" customWidth="1"/>
    <col min="3334" max="3334" width="4.7109375" style="33" customWidth="1"/>
    <col min="3335" max="3335" width="14.42578125" style="33" customWidth="1"/>
    <col min="3336" max="3336" width="11.28515625" style="33" customWidth="1"/>
    <col min="3337" max="3337" width="10.28515625" style="33" customWidth="1"/>
    <col min="3338" max="3338" width="13" style="33" customWidth="1"/>
    <col min="3339" max="3339" width="8.28515625" style="33" customWidth="1"/>
    <col min="3340" max="3584" width="10" style="33"/>
    <col min="3585" max="3585" width="2.5703125" style="33" customWidth="1"/>
    <col min="3586" max="3586" width="7.28515625" style="33" customWidth="1"/>
    <col min="3587" max="3587" width="23.5703125" style="33" customWidth="1"/>
    <col min="3588" max="3588" width="9.7109375" style="33" customWidth="1"/>
    <col min="3589" max="3589" width="0" style="33" hidden="1" customWidth="1"/>
    <col min="3590" max="3590" width="4.7109375" style="33" customWidth="1"/>
    <col min="3591" max="3591" width="14.42578125" style="33" customWidth="1"/>
    <col min="3592" max="3592" width="11.28515625" style="33" customWidth="1"/>
    <col min="3593" max="3593" width="10.28515625" style="33" customWidth="1"/>
    <col min="3594" max="3594" width="13" style="33" customWidth="1"/>
    <col min="3595" max="3595" width="8.28515625" style="33" customWidth="1"/>
    <col min="3596" max="3840" width="10" style="33"/>
    <col min="3841" max="3841" width="2.5703125" style="33" customWidth="1"/>
    <col min="3842" max="3842" width="7.28515625" style="33" customWidth="1"/>
    <col min="3843" max="3843" width="23.5703125" style="33" customWidth="1"/>
    <col min="3844" max="3844" width="9.7109375" style="33" customWidth="1"/>
    <col min="3845" max="3845" width="0" style="33" hidden="1" customWidth="1"/>
    <col min="3846" max="3846" width="4.7109375" style="33" customWidth="1"/>
    <col min="3847" max="3847" width="14.42578125" style="33" customWidth="1"/>
    <col min="3848" max="3848" width="11.28515625" style="33" customWidth="1"/>
    <col min="3849" max="3849" width="10.28515625" style="33" customWidth="1"/>
    <col min="3850" max="3850" width="13" style="33" customWidth="1"/>
    <col min="3851" max="3851" width="8.28515625" style="33" customWidth="1"/>
    <col min="3852" max="4096" width="10" style="33"/>
    <col min="4097" max="4097" width="2.5703125" style="33" customWidth="1"/>
    <col min="4098" max="4098" width="7.28515625" style="33" customWidth="1"/>
    <col min="4099" max="4099" width="23.5703125" style="33" customWidth="1"/>
    <col min="4100" max="4100" width="9.7109375" style="33" customWidth="1"/>
    <col min="4101" max="4101" width="0" style="33" hidden="1" customWidth="1"/>
    <col min="4102" max="4102" width="4.7109375" style="33" customWidth="1"/>
    <col min="4103" max="4103" width="14.42578125" style="33" customWidth="1"/>
    <col min="4104" max="4104" width="11.28515625" style="33" customWidth="1"/>
    <col min="4105" max="4105" width="10.28515625" style="33" customWidth="1"/>
    <col min="4106" max="4106" width="13" style="33" customWidth="1"/>
    <col min="4107" max="4107" width="8.28515625" style="33" customWidth="1"/>
    <col min="4108" max="4352" width="10" style="33"/>
    <col min="4353" max="4353" width="2.5703125" style="33" customWidth="1"/>
    <col min="4354" max="4354" width="7.28515625" style="33" customWidth="1"/>
    <col min="4355" max="4355" width="23.5703125" style="33" customWidth="1"/>
    <col min="4356" max="4356" width="9.7109375" style="33" customWidth="1"/>
    <col min="4357" max="4357" width="0" style="33" hidden="1" customWidth="1"/>
    <col min="4358" max="4358" width="4.7109375" style="33" customWidth="1"/>
    <col min="4359" max="4359" width="14.42578125" style="33" customWidth="1"/>
    <col min="4360" max="4360" width="11.28515625" style="33" customWidth="1"/>
    <col min="4361" max="4361" width="10.28515625" style="33" customWidth="1"/>
    <col min="4362" max="4362" width="13" style="33" customWidth="1"/>
    <col min="4363" max="4363" width="8.28515625" style="33" customWidth="1"/>
    <col min="4364" max="4608" width="10" style="33"/>
    <col min="4609" max="4609" width="2.5703125" style="33" customWidth="1"/>
    <col min="4610" max="4610" width="7.28515625" style="33" customWidth="1"/>
    <col min="4611" max="4611" width="23.5703125" style="33" customWidth="1"/>
    <col min="4612" max="4612" width="9.7109375" style="33" customWidth="1"/>
    <col min="4613" max="4613" width="0" style="33" hidden="1" customWidth="1"/>
    <col min="4614" max="4614" width="4.7109375" style="33" customWidth="1"/>
    <col min="4615" max="4615" width="14.42578125" style="33" customWidth="1"/>
    <col min="4616" max="4616" width="11.28515625" style="33" customWidth="1"/>
    <col min="4617" max="4617" width="10.28515625" style="33" customWidth="1"/>
    <col min="4618" max="4618" width="13" style="33" customWidth="1"/>
    <col min="4619" max="4619" width="8.28515625" style="33" customWidth="1"/>
    <col min="4620" max="4864" width="10" style="33"/>
    <col min="4865" max="4865" width="2.5703125" style="33" customWidth="1"/>
    <col min="4866" max="4866" width="7.28515625" style="33" customWidth="1"/>
    <col min="4867" max="4867" width="23.5703125" style="33" customWidth="1"/>
    <col min="4868" max="4868" width="9.7109375" style="33" customWidth="1"/>
    <col min="4869" max="4869" width="0" style="33" hidden="1" customWidth="1"/>
    <col min="4870" max="4870" width="4.7109375" style="33" customWidth="1"/>
    <col min="4871" max="4871" width="14.42578125" style="33" customWidth="1"/>
    <col min="4872" max="4872" width="11.28515625" style="33" customWidth="1"/>
    <col min="4873" max="4873" width="10.28515625" style="33" customWidth="1"/>
    <col min="4874" max="4874" width="13" style="33" customWidth="1"/>
    <col min="4875" max="4875" width="8.28515625" style="33" customWidth="1"/>
    <col min="4876" max="5120" width="10" style="33"/>
    <col min="5121" max="5121" width="2.5703125" style="33" customWidth="1"/>
    <col min="5122" max="5122" width="7.28515625" style="33" customWidth="1"/>
    <col min="5123" max="5123" width="23.5703125" style="33" customWidth="1"/>
    <col min="5124" max="5124" width="9.7109375" style="33" customWidth="1"/>
    <col min="5125" max="5125" width="0" style="33" hidden="1" customWidth="1"/>
    <col min="5126" max="5126" width="4.7109375" style="33" customWidth="1"/>
    <col min="5127" max="5127" width="14.42578125" style="33" customWidth="1"/>
    <col min="5128" max="5128" width="11.28515625" style="33" customWidth="1"/>
    <col min="5129" max="5129" width="10.28515625" style="33" customWidth="1"/>
    <col min="5130" max="5130" width="13" style="33" customWidth="1"/>
    <col min="5131" max="5131" width="8.28515625" style="33" customWidth="1"/>
    <col min="5132" max="5376" width="10" style="33"/>
    <col min="5377" max="5377" width="2.5703125" style="33" customWidth="1"/>
    <col min="5378" max="5378" width="7.28515625" style="33" customWidth="1"/>
    <col min="5379" max="5379" width="23.5703125" style="33" customWidth="1"/>
    <col min="5380" max="5380" width="9.7109375" style="33" customWidth="1"/>
    <col min="5381" max="5381" width="0" style="33" hidden="1" customWidth="1"/>
    <col min="5382" max="5382" width="4.7109375" style="33" customWidth="1"/>
    <col min="5383" max="5383" width="14.42578125" style="33" customWidth="1"/>
    <col min="5384" max="5384" width="11.28515625" style="33" customWidth="1"/>
    <col min="5385" max="5385" width="10.28515625" style="33" customWidth="1"/>
    <col min="5386" max="5386" width="13" style="33" customWidth="1"/>
    <col min="5387" max="5387" width="8.28515625" style="33" customWidth="1"/>
    <col min="5388" max="5632" width="10" style="33"/>
    <col min="5633" max="5633" width="2.5703125" style="33" customWidth="1"/>
    <col min="5634" max="5634" width="7.28515625" style="33" customWidth="1"/>
    <col min="5635" max="5635" width="23.5703125" style="33" customWidth="1"/>
    <col min="5636" max="5636" width="9.7109375" style="33" customWidth="1"/>
    <col min="5637" max="5637" width="0" style="33" hidden="1" customWidth="1"/>
    <col min="5638" max="5638" width="4.7109375" style="33" customWidth="1"/>
    <col min="5639" max="5639" width="14.42578125" style="33" customWidth="1"/>
    <col min="5640" max="5640" width="11.28515625" style="33" customWidth="1"/>
    <col min="5641" max="5641" width="10.28515625" style="33" customWidth="1"/>
    <col min="5642" max="5642" width="13" style="33" customWidth="1"/>
    <col min="5643" max="5643" width="8.28515625" style="33" customWidth="1"/>
    <col min="5644" max="5888" width="10" style="33"/>
    <col min="5889" max="5889" width="2.5703125" style="33" customWidth="1"/>
    <col min="5890" max="5890" width="7.28515625" style="33" customWidth="1"/>
    <col min="5891" max="5891" width="23.5703125" style="33" customWidth="1"/>
    <col min="5892" max="5892" width="9.7109375" style="33" customWidth="1"/>
    <col min="5893" max="5893" width="0" style="33" hidden="1" customWidth="1"/>
    <col min="5894" max="5894" width="4.7109375" style="33" customWidth="1"/>
    <col min="5895" max="5895" width="14.42578125" style="33" customWidth="1"/>
    <col min="5896" max="5896" width="11.28515625" style="33" customWidth="1"/>
    <col min="5897" max="5897" width="10.28515625" style="33" customWidth="1"/>
    <col min="5898" max="5898" width="13" style="33" customWidth="1"/>
    <col min="5899" max="5899" width="8.28515625" style="33" customWidth="1"/>
    <col min="5900" max="6144" width="10" style="33"/>
    <col min="6145" max="6145" width="2.5703125" style="33" customWidth="1"/>
    <col min="6146" max="6146" width="7.28515625" style="33" customWidth="1"/>
    <col min="6147" max="6147" width="23.5703125" style="33" customWidth="1"/>
    <col min="6148" max="6148" width="9.7109375" style="33" customWidth="1"/>
    <col min="6149" max="6149" width="0" style="33" hidden="1" customWidth="1"/>
    <col min="6150" max="6150" width="4.7109375" style="33" customWidth="1"/>
    <col min="6151" max="6151" width="14.42578125" style="33" customWidth="1"/>
    <col min="6152" max="6152" width="11.28515625" style="33" customWidth="1"/>
    <col min="6153" max="6153" width="10.28515625" style="33" customWidth="1"/>
    <col min="6154" max="6154" width="13" style="33" customWidth="1"/>
    <col min="6155" max="6155" width="8.28515625" style="33" customWidth="1"/>
    <col min="6156" max="6400" width="10" style="33"/>
    <col min="6401" max="6401" width="2.5703125" style="33" customWidth="1"/>
    <col min="6402" max="6402" width="7.28515625" style="33" customWidth="1"/>
    <col min="6403" max="6403" width="23.5703125" style="33" customWidth="1"/>
    <col min="6404" max="6404" width="9.7109375" style="33" customWidth="1"/>
    <col min="6405" max="6405" width="0" style="33" hidden="1" customWidth="1"/>
    <col min="6406" max="6406" width="4.7109375" style="33" customWidth="1"/>
    <col min="6407" max="6407" width="14.42578125" style="33" customWidth="1"/>
    <col min="6408" max="6408" width="11.28515625" style="33" customWidth="1"/>
    <col min="6409" max="6409" width="10.28515625" style="33" customWidth="1"/>
    <col min="6410" max="6410" width="13" style="33" customWidth="1"/>
    <col min="6411" max="6411" width="8.28515625" style="33" customWidth="1"/>
    <col min="6412" max="6656" width="10" style="33"/>
    <col min="6657" max="6657" width="2.5703125" style="33" customWidth="1"/>
    <col min="6658" max="6658" width="7.28515625" style="33" customWidth="1"/>
    <col min="6659" max="6659" width="23.5703125" style="33" customWidth="1"/>
    <col min="6660" max="6660" width="9.7109375" style="33" customWidth="1"/>
    <col min="6661" max="6661" width="0" style="33" hidden="1" customWidth="1"/>
    <col min="6662" max="6662" width="4.7109375" style="33" customWidth="1"/>
    <col min="6663" max="6663" width="14.42578125" style="33" customWidth="1"/>
    <col min="6664" max="6664" width="11.28515625" style="33" customWidth="1"/>
    <col min="6665" max="6665" width="10.28515625" style="33" customWidth="1"/>
    <col min="6666" max="6666" width="13" style="33" customWidth="1"/>
    <col min="6667" max="6667" width="8.28515625" style="33" customWidth="1"/>
    <col min="6668" max="6912" width="10" style="33"/>
    <col min="6913" max="6913" width="2.5703125" style="33" customWidth="1"/>
    <col min="6914" max="6914" width="7.28515625" style="33" customWidth="1"/>
    <col min="6915" max="6915" width="23.5703125" style="33" customWidth="1"/>
    <col min="6916" max="6916" width="9.7109375" style="33" customWidth="1"/>
    <col min="6917" max="6917" width="0" style="33" hidden="1" customWidth="1"/>
    <col min="6918" max="6918" width="4.7109375" style="33" customWidth="1"/>
    <col min="6919" max="6919" width="14.42578125" style="33" customWidth="1"/>
    <col min="6920" max="6920" width="11.28515625" style="33" customWidth="1"/>
    <col min="6921" max="6921" width="10.28515625" style="33" customWidth="1"/>
    <col min="6922" max="6922" width="13" style="33" customWidth="1"/>
    <col min="6923" max="6923" width="8.28515625" style="33" customWidth="1"/>
    <col min="6924" max="7168" width="10" style="33"/>
    <col min="7169" max="7169" width="2.5703125" style="33" customWidth="1"/>
    <col min="7170" max="7170" width="7.28515625" style="33" customWidth="1"/>
    <col min="7171" max="7171" width="23.5703125" style="33" customWidth="1"/>
    <col min="7172" max="7172" width="9.7109375" style="33" customWidth="1"/>
    <col min="7173" max="7173" width="0" style="33" hidden="1" customWidth="1"/>
    <col min="7174" max="7174" width="4.7109375" style="33" customWidth="1"/>
    <col min="7175" max="7175" width="14.42578125" style="33" customWidth="1"/>
    <col min="7176" max="7176" width="11.28515625" style="33" customWidth="1"/>
    <col min="7177" max="7177" width="10.28515625" style="33" customWidth="1"/>
    <col min="7178" max="7178" width="13" style="33" customWidth="1"/>
    <col min="7179" max="7179" width="8.28515625" style="33" customWidth="1"/>
    <col min="7180" max="7424" width="10" style="33"/>
    <col min="7425" max="7425" width="2.5703125" style="33" customWidth="1"/>
    <col min="7426" max="7426" width="7.28515625" style="33" customWidth="1"/>
    <col min="7427" max="7427" width="23.5703125" style="33" customWidth="1"/>
    <col min="7428" max="7428" width="9.7109375" style="33" customWidth="1"/>
    <col min="7429" max="7429" width="0" style="33" hidden="1" customWidth="1"/>
    <col min="7430" max="7430" width="4.7109375" style="33" customWidth="1"/>
    <col min="7431" max="7431" width="14.42578125" style="33" customWidth="1"/>
    <col min="7432" max="7432" width="11.28515625" style="33" customWidth="1"/>
    <col min="7433" max="7433" width="10.28515625" style="33" customWidth="1"/>
    <col min="7434" max="7434" width="13" style="33" customWidth="1"/>
    <col min="7435" max="7435" width="8.28515625" style="33" customWidth="1"/>
    <col min="7436" max="7680" width="10" style="33"/>
    <col min="7681" max="7681" width="2.5703125" style="33" customWidth="1"/>
    <col min="7682" max="7682" width="7.28515625" style="33" customWidth="1"/>
    <col min="7683" max="7683" width="23.5703125" style="33" customWidth="1"/>
    <col min="7684" max="7684" width="9.7109375" style="33" customWidth="1"/>
    <col min="7685" max="7685" width="0" style="33" hidden="1" customWidth="1"/>
    <col min="7686" max="7686" width="4.7109375" style="33" customWidth="1"/>
    <col min="7687" max="7687" width="14.42578125" style="33" customWidth="1"/>
    <col min="7688" max="7688" width="11.28515625" style="33" customWidth="1"/>
    <col min="7689" max="7689" width="10.28515625" style="33" customWidth="1"/>
    <col min="7690" max="7690" width="13" style="33" customWidth="1"/>
    <col min="7691" max="7691" width="8.28515625" style="33" customWidth="1"/>
    <col min="7692" max="7936" width="10" style="33"/>
    <col min="7937" max="7937" width="2.5703125" style="33" customWidth="1"/>
    <col min="7938" max="7938" width="7.28515625" style="33" customWidth="1"/>
    <col min="7939" max="7939" width="23.5703125" style="33" customWidth="1"/>
    <col min="7940" max="7940" width="9.7109375" style="33" customWidth="1"/>
    <col min="7941" max="7941" width="0" style="33" hidden="1" customWidth="1"/>
    <col min="7942" max="7942" width="4.7109375" style="33" customWidth="1"/>
    <col min="7943" max="7943" width="14.42578125" style="33" customWidth="1"/>
    <col min="7944" max="7944" width="11.28515625" style="33" customWidth="1"/>
    <col min="7945" max="7945" width="10.28515625" style="33" customWidth="1"/>
    <col min="7946" max="7946" width="13" style="33" customWidth="1"/>
    <col min="7947" max="7947" width="8.28515625" style="33" customWidth="1"/>
    <col min="7948" max="8192" width="10" style="33"/>
    <col min="8193" max="8193" width="2.5703125" style="33" customWidth="1"/>
    <col min="8194" max="8194" width="7.28515625" style="33" customWidth="1"/>
    <col min="8195" max="8195" width="23.5703125" style="33" customWidth="1"/>
    <col min="8196" max="8196" width="9.7109375" style="33" customWidth="1"/>
    <col min="8197" max="8197" width="0" style="33" hidden="1" customWidth="1"/>
    <col min="8198" max="8198" width="4.7109375" style="33" customWidth="1"/>
    <col min="8199" max="8199" width="14.42578125" style="33" customWidth="1"/>
    <col min="8200" max="8200" width="11.28515625" style="33" customWidth="1"/>
    <col min="8201" max="8201" width="10.28515625" style="33" customWidth="1"/>
    <col min="8202" max="8202" width="13" style="33" customWidth="1"/>
    <col min="8203" max="8203" width="8.28515625" style="33" customWidth="1"/>
    <col min="8204" max="8448" width="10" style="33"/>
    <col min="8449" max="8449" width="2.5703125" style="33" customWidth="1"/>
    <col min="8450" max="8450" width="7.28515625" style="33" customWidth="1"/>
    <col min="8451" max="8451" width="23.5703125" style="33" customWidth="1"/>
    <col min="8452" max="8452" width="9.7109375" style="33" customWidth="1"/>
    <col min="8453" max="8453" width="0" style="33" hidden="1" customWidth="1"/>
    <col min="8454" max="8454" width="4.7109375" style="33" customWidth="1"/>
    <col min="8455" max="8455" width="14.42578125" style="33" customWidth="1"/>
    <col min="8456" max="8456" width="11.28515625" style="33" customWidth="1"/>
    <col min="8457" max="8457" width="10.28515625" style="33" customWidth="1"/>
    <col min="8458" max="8458" width="13" style="33" customWidth="1"/>
    <col min="8459" max="8459" width="8.28515625" style="33" customWidth="1"/>
    <col min="8460" max="8704" width="10" style="33"/>
    <col min="8705" max="8705" width="2.5703125" style="33" customWidth="1"/>
    <col min="8706" max="8706" width="7.28515625" style="33" customWidth="1"/>
    <col min="8707" max="8707" width="23.5703125" style="33" customWidth="1"/>
    <col min="8708" max="8708" width="9.7109375" style="33" customWidth="1"/>
    <col min="8709" max="8709" width="0" style="33" hidden="1" customWidth="1"/>
    <col min="8710" max="8710" width="4.7109375" style="33" customWidth="1"/>
    <col min="8711" max="8711" width="14.42578125" style="33" customWidth="1"/>
    <col min="8712" max="8712" width="11.28515625" style="33" customWidth="1"/>
    <col min="8713" max="8713" width="10.28515625" style="33" customWidth="1"/>
    <col min="8714" max="8714" width="13" style="33" customWidth="1"/>
    <col min="8715" max="8715" width="8.28515625" style="33" customWidth="1"/>
    <col min="8716" max="8960" width="10" style="33"/>
    <col min="8961" max="8961" width="2.5703125" style="33" customWidth="1"/>
    <col min="8962" max="8962" width="7.28515625" style="33" customWidth="1"/>
    <col min="8963" max="8963" width="23.5703125" style="33" customWidth="1"/>
    <col min="8964" max="8964" width="9.7109375" style="33" customWidth="1"/>
    <col min="8965" max="8965" width="0" style="33" hidden="1" customWidth="1"/>
    <col min="8966" max="8966" width="4.7109375" style="33" customWidth="1"/>
    <col min="8967" max="8967" width="14.42578125" style="33" customWidth="1"/>
    <col min="8968" max="8968" width="11.28515625" style="33" customWidth="1"/>
    <col min="8969" max="8969" width="10.28515625" style="33" customWidth="1"/>
    <col min="8970" max="8970" width="13" style="33" customWidth="1"/>
    <col min="8971" max="8971" width="8.28515625" style="33" customWidth="1"/>
    <col min="8972" max="9216" width="10" style="33"/>
    <col min="9217" max="9217" width="2.5703125" style="33" customWidth="1"/>
    <col min="9218" max="9218" width="7.28515625" style="33" customWidth="1"/>
    <col min="9219" max="9219" width="23.5703125" style="33" customWidth="1"/>
    <col min="9220" max="9220" width="9.7109375" style="33" customWidth="1"/>
    <col min="9221" max="9221" width="0" style="33" hidden="1" customWidth="1"/>
    <col min="9222" max="9222" width="4.7109375" style="33" customWidth="1"/>
    <col min="9223" max="9223" width="14.42578125" style="33" customWidth="1"/>
    <col min="9224" max="9224" width="11.28515625" style="33" customWidth="1"/>
    <col min="9225" max="9225" width="10.28515625" style="33" customWidth="1"/>
    <col min="9226" max="9226" width="13" style="33" customWidth="1"/>
    <col min="9227" max="9227" width="8.28515625" style="33" customWidth="1"/>
    <col min="9228" max="9472" width="10" style="33"/>
    <col min="9473" max="9473" width="2.5703125" style="33" customWidth="1"/>
    <col min="9474" max="9474" width="7.28515625" style="33" customWidth="1"/>
    <col min="9475" max="9475" width="23.5703125" style="33" customWidth="1"/>
    <col min="9476" max="9476" width="9.7109375" style="33" customWidth="1"/>
    <col min="9477" max="9477" width="0" style="33" hidden="1" customWidth="1"/>
    <col min="9478" max="9478" width="4.7109375" style="33" customWidth="1"/>
    <col min="9479" max="9479" width="14.42578125" style="33" customWidth="1"/>
    <col min="9480" max="9480" width="11.28515625" style="33" customWidth="1"/>
    <col min="9481" max="9481" width="10.28515625" style="33" customWidth="1"/>
    <col min="9482" max="9482" width="13" style="33" customWidth="1"/>
    <col min="9483" max="9483" width="8.28515625" style="33" customWidth="1"/>
    <col min="9484" max="9728" width="10" style="33"/>
    <col min="9729" max="9729" width="2.5703125" style="33" customWidth="1"/>
    <col min="9730" max="9730" width="7.28515625" style="33" customWidth="1"/>
    <col min="9731" max="9731" width="23.5703125" style="33" customWidth="1"/>
    <col min="9732" max="9732" width="9.7109375" style="33" customWidth="1"/>
    <col min="9733" max="9733" width="0" style="33" hidden="1" customWidth="1"/>
    <col min="9734" max="9734" width="4.7109375" style="33" customWidth="1"/>
    <col min="9735" max="9735" width="14.42578125" style="33" customWidth="1"/>
    <col min="9736" max="9736" width="11.28515625" style="33" customWidth="1"/>
    <col min="9737" max="9737" width="10.28515625" style="33" customWidth="1"/>
    <col min="9738" max="9738" width="13" style="33" customWidth="1"/>
    <col min="9739" max="9739" width="8.28515625" style="33" customWidth="1"/>
    <col min="9740" max="9984" width="10" style="33"/>
    <col min="9985" max="9985" width="2.5703125" style="33" customWidth="1"/>
    <col min="9986" max="9986" width="7.28515625" style="33" customWidth="1"/>
    <col min="9987" max="9987" width="23.5703125" style="33" customWidth="1"/>
    <col min="9988" max="9988" width="9.7109375" style="33" customWidth="1"/>
    <col min="9989" max="9989" width="0" style="33" hidden="1" customWidth="1"/>
    <col min="9990" max="9990" width="4.7109375" style="33" customWidth="1"/>
    <col min="9991" max="9991" width="14.42578125" style="33" customWidth="1"/>
    <col min="9992" max="9992" width="11.28515625" style="33" customWidth="1"/>
    <col min="9993" max="9993" width="10.28515625" style="33" customWidth="1"/>
    <col min="9994" max="9994" width="13" style="33" customWidth="1"/>
    <col min="9995" max="9995" width="8.28515625" style="33" customWidth="1"/>
    <col min="9996" max="10240" width="10" style="33"/>
    <col min="10241" max="10241" width="2.5703125" style="33" customWidth="1"/>
    <col min="10242" max="10242" width="7.28515625" style="33" customWidth="1"/>
    <col min="10243" max="10243" width="23.5703125" style="33" customWidth="1"/>
    <col min="10244" max="10244" width="9.7109375" style="33" customWidth="1"/>
    <col min="10245" max="10245" width="0" style="33" hidden="1" customWidth="1"/>
    <col min="10246" max="10246" width="4.7109375" style="33" customWidth="1"/>
    <col min="10247" max="10247" width="14.42578125" style="33" customWidth="1"/>
    <col min="10248" max="10248" width="11.28515625" style="33" customWidth="1"/>
    <col min="10249" max="10249" width="10.28515625" style="33" customWidth="1"/>
    <col min="10250" max="10250" width="13" style="33" customWidth="1"/>
    <col min="10251" max="10251" width="8.28515625" style="33" customWidth="1"/>
    <col min="10252" max="10496" width="10" style="33"/>
    <col min="10497" max="10497" width="2.5703125" style="33" customWidth="1"/>
    <col min="10498" max="10498" width="7.28515625" style="33" customWidth="1"/>
    <col min="10499" max="10499" width="23.5703125" style="33" customWidth="1"/>
    <col min="10500" max="10500" width="9.7109375" style="33" customWidth="1"/>
    <col min="10501" max="10501" width="0" style="33" hidden="1" customWidth="1"/>
    <col min="10502" max="10502" width="4.7109375" style="33" customWidth="1"/>
    <col min="10503" max="10503" width="14.42578125" style="33" customWidth="1"/>
    <col min="10504" max="10504" width="11.28515625" style="33" customWidth="1"/>
    <col min="10505" max="10505" width="10.28515625" style="33" customWidth="1"/>
    <col min="10506" max="10506" width="13" style="33" customWidth="1"/>
    <col min="10507" max="10507" width="8.28515625" style="33" customWidth="1"/>
    <col min="10508" max="10752" width="10" style="33"/>
    <col min="10753" max="10753" width="2.5703125" style="33" customWidth="1"/>
    <col min="10754" max="10754" width="7.28515625" style="33" customWidth="1"/>
    <col min="10755" max="10755" width="23.5703125" style="33" customWidth="1"/>
    <col min="10756" max="10756" width="9.7109375" style="33" customWidth="1"/>
    <col min="10757" max="10757" width="0" style="33" hidden="1" customWidth="1"/>
    <col min="10758" max="10758" width="4.7109375" style="33" customWidth="1"/>
    <col min="10759" max="10759" width="14.42578125" style="33" customWidth="1"/>
    <col min="10760" max="10760" width="11.28515625" style="33" customWidth="1"/>
    <col min="10761" max="10761" width="10.28515625" style="33" customWidth="1"/>
    <col min="10762" max="10762" width="13" style="33" customWidth="1"/>
    <col min="10763" max="10763" width="8.28515625" style="33" customWidth="1"/>
    <col min="10764" max="11008" width="10" style="33"/>
    <col min="11009" max="11009" width="2.5703125" style="33" customWidth="1"/>
    <col min="11010" max="11010" width="7.28515625" style="33" customWidth="1"/>
    <col min="11011" max="11011" width="23.5703125" style="33" customWidth="1"/>
    <col min="11012" max="11012" width="9.7109375" style="33" customWidth="1"/>
    <col min="11013" max="11013" width="0" style="33" hidden="1" customWidth="1"/>
    <col min="11014" max="11014" width="4.7109375" style="33" customWidth="1"/>
    <col min="11015" max="11015" width="14.42578125" style="33" customWidth="1"/>
    <col min="11016" max="11016" width="11.28515625" style="33" customWidth="1"/>
    <col min="11017" max="11017" width="10.28515625" style="33" customWidth="1"/>
    <col min="11018" max="11018" width="13" style="33" customWidth="1"/>
    <col min="11019" max="11019" width="8.28515625" style="33" customWidth="1"/>
    <col min="11020" max="11264" width="10" style="33"/>
    <col min="11265" max="11265" width="2.5703125" style="33" customWidth="1"/>
    <col min="11266" max="11266" width="7.28515625" style="33" customWidth="1"/>
    <col min="11267" max="11267" width="23.5703125" style="33" customWidth="1"/>
    <col min="11268" max="11268" width="9.7109375" style="33" customWidth="1"/>
    <col min="11269" max="11269" width="0" style="33" hidden="1" customWidth="1"/>
    <col min="11270" max="11270" width="4.7109375" style="33" customWidth="1"/>
    <col min="11271" max="11271" width="14.42578125" style="33" customWidth="1"/>
    <col min="11272" max="11272" width="11.28515625" style="33" customWidth="1"/>
    <col min="11273" max="11273" width="10.28515625" style="33" customWidth="1"/>
    <col min="11274" max="11274" width="13" style="33" customWidth="1"/>
    <col min="11275" max="11275" width="8.28515625" style="33" customWidth="1"/>
    <col min="11276" max="11520" width="10" style="33"/>
    <col min="11521" max="11521" width="2.5703125" style="33" customWidth="1"/>
    <col min="11522" max="11522" width="7.28515625" style="33" customWidth="1"/>
    <col min="11523" max="11523" width="23.5703125" style="33" customWidth="1"/>
    <col min="11524" max="11524" width="9.7109375" style="33" customWidth="1"/>
    <col min="11525" max="11525" width="0" style="33" hidden="1" customWidth="1"/>
    <col min="11526" max="11526" width="4.7109375" style="33" customWidth="1"/>
    <col min="11527" max="11527" width="14.42578125" style="33" customWidth="1"/>
    <col min="11528" max="11528" width="11.28515625" style="33" customWidth="1"/>
    <col min="11529" max="11529" width="10.28515625" style="33" customWidth="1"/>
    <col min="11530" max="11530" width="13" style="33" customWidth="1"/>
    <col min="11531" max="11531" width="8.28515625" style="33" customWidth="1"/>
    <col min="11532" max="11776" width="10" style="33"/>
    <col min="11777" max="11777" width="2.5703125" style="33" customWidth="1"/>
    <col min="11778" max="11778" width="7.28515625" style="33" customWidth="1"/>
    <col min="11779" max="11779" width="23.5703125" style="33" customWidth="1"/>
    <col min="11780" max="11780" width="9.7109375" style="33" customWidth="1"/>
    <col min="11781" max="11781" width="0" style="33" hidden="1" customWidth="1"/>
    <col min="11782" max="11782" width="4.7109375" style="33" customWidth="1"/>
    <col min="11783" max="11783" width="14.42578125" style="33" customWidth="1"/>
    <col min="11784" max="11784" width="11.28515625" style="33" customWidth="1"/>
    <col min="11785" max="11785" width="10.28515625" style="33" customWidth="1"/>
    <col min="11786" max="11786" width="13" style="33" customWidth="1"/>
    <col min="11787" max="11787" width="8.28515625" style="33" customWidth="1"/>
    <col min="11788" max="12032" width="10" style="33"/>
    <col min="12033" max="12033" width="2.5703125" style="33" customWidth="1"/>
    <col min="12034" max="12034" width="7.28515625" style="33" customWidth="1"/>
    <col min="12035" max="12035" width="23.5703125" style="33" customWidth="1"/>
    <col min="12036" max="12036" width="9.7109375" style="33" customWidth="1"/>
    <col min="12037" max="12037" width="0" style="33" hidden="1" customWidth="1"/>
    <col min="12038" max="12038" width="4.7109375" style="33" customWidth="1"/>
    <col min="12039" max="12039" width="14.42578125" style="33" customWidth="1"/>
    <col min="12040" max="12040" width="11.28515625" style="33" customWidth="1"/>
    <col min="12041" max="12041" width="10.28515625" style="33" customWidth="1"/>
    <col min="12042" max="12042" width="13" style="33" customWidth="1"/>
    <col min="12043" max="12043" width="8.28515625" style="33" customWidth="1"/>
    <col min="12044" max="12288" width="10" style="33"/>
    <col min="12289" max="12289" width="2.5703125" style="33" customWidth="1"/>
    <col min="12290" max="12290" width="7.28515625" style="33" customWidth="1"/>
    <col min="12291" max="12291" width="23.5703125" style="33" customWidth="1"/>
    <col min="12292" max="12292" width="9.7109375" style="33" customWidth="1"/>
    <col min="12293" max="12293" width="0" style="33" hidden="1" customWidth="1"/>
    <col min="12294" max="12294" width="4.7109375" style="33" customWidth="1"/>
    <col min="12295" max="12295" width="14.42578125" style="33" customWidth="1"/>
    <col min="12296" max="12296" width="11.28515625" style="33" customWidth="1"/>
    <col min="12297" max="12297" width="10.28515625" style="33" customWidth="1"/>
    <col min="12298" max="12298" width="13" style="33" customWidth="1"/>
    <col min="12299" max="12299" width="8.28515625" style="33" customWidth="1"/>
    <col min="12300" max="12544" width="10" style="33"/>
    <col min="12545" max="12545" width="2.5703125" style="33" customWidth="1"/>
    <col min="12546" max="12546" width="7.28515625" style="33" customWidth="1"/>
    <col min="12547" max="12547" width="23.5703125" style="33" customWidth="1"/>
    <col min="12548" max="12548" width="9.7109375" style="33" customWidth="1"/>
    <col min="12549" max="12549" width="0" style="33" hidden="1" customWidth="1"/>
    <col min="12550" max="12550" width="4.7109375" style="33" customWidth="1"/>
    <col min="12551" max="12551" width="14.42578125" style="33" customWidth="1"/>
    <col min="12552" max="12552" width="11.28515625" style="33" customWidth="1"/>
    <col min="12553" max="12553" width="10.28515625" style="33" customWidth="1"/>
    <col min="12554" max="12554" width="13" style="33" customWidth="1"/>
    <col min="12555" max="12555" width="8.28515625" style="33" customWidth="1"/>
    <col min="12556" max="12800" width="10" style="33"/>
    <col min="12801" max="12801" width="2.5703125" style="33" customWidth="1"/>
    <col min="12802" max="12802" width="7.28515625" style="33" customWidth="1"/>
    <col min="12803" max="12803" width="23.5703125" style="33" customWidth="1"/>
    <col min="12804" max="12804" width="9.7109375" style="33" customWidth="1"/>
    <col min="12805" max="12805" width="0" style="33" hidden="1" customWidth="1"/>
    <col min="12806" max="12806" width="4.7109375" style="33" customWidth="1"/>
    <col min="12807" max="12807" width="14.42578125" style="33" customWidth="1"/>
    <col min="12808" max="12808" width="11.28515625" style="33" customWidth="1"/>
    <col min="12809" max="12809" width="10.28515625" style="33" customWidth="1"/>
    <col min="12810" max="12810" width="13" style="33" customWidth="1"/>
    <col min="12811" max="12811" width="8.28515625" style="33" customWidth="1"/>
    <col min="12812" max="13056" width="10" style="33"/>
    <col min="13057" max="13057" width="2.5703125" style="33" customWidth="1"/>
    <col min="13058" max="13058" width="7.28515625" style="33" customWidth="1"/>
    <col min="13059" max="13059" width="23.5703125" style="33" customWidth="1"/>
    <col min="13060" max="13060" width="9.7109375" style="33" customWidth="1"/>
    <col min="13061" max="13061" width="0" style="33" hidden="1" customWidth="1"/>
    <col min="13062" max="13062" width="4.7109375" style="33" customWidth="1"/>
    <col min="13063" max="13063" width="14.42578125" style="33" customWidth="1"/>
    <col min="13064" max="13064" width="11.28515625" style="33" customWidth="1"/>
    <col min="13065" max="13065" width="10.28515625" style="33" customWidth="1"/>
    <col min="13066" max="13066" width="13" style="33" customWidth="1"/>
    <col min="13067" max="13067" width="8.28515625" style="33" customWidth="1"/>
    <col min="13068" max="13312" width="10" style="33"/>
    <col min="13313" max="13313" width="2.5703125" style="33" customWidth="1"/>
    <col min="13314" max="13314" width="7.28515625" style="33" customWidth="1"/>
    <col min="13315" max="13315" width="23.5703125" style="33" customWidth="1"/>
    <col min="13316" max="13316" width="9.7109375" style="33" customWidth="1"/>
    <col min="13317" max="13317" width="0" style="33" hidden="1" customWidth="1"/>
    <col min="13318" max="13318" width="4.7109375" style="33" customWidth="1"/>
    <col min="13319" max="13319" width="14.42578125" style="33" customWidth="1"/>
    <col min="13320" max="13320" width="11.28515625" style="33" customWidth="1"/>
    <col min="13321" max="13321" width="10.28515625" style="33" customWidth="1"/>
    <col min="13322" max="13322" width="13" style="33" customWidth="1"/>
    <col min="13323" max="13323" width="8.28515625" style="33" customWidth="1"/>
    <col min="13324" max="13568" width="10" style="33"/>
    <col min="13569" max="13569" width="2.5703125" style="33" customWidth="1"/>
    <col min="13570" max="13570" width="7.28515625" style="33" customWidth="1"/>
    <col min="13571" max="13571" width="23.5703125" style="33" customWidth="1"/>
    <col min="13572" max="13572" width="9.7109375" style="33" customWidth="1"/>
    <col min="13573" max="13573" width="0" style="33" hidden="1" customWidth="1"/>
    <col min="13574" max="13574" width="4.7109375" style="33" customWidth="1"/>
    <col min="13575" max="13575" width="14.42578125" style="33" customWidth="1"/>
    <col min="13576" max="13576" width="11.28515625" style="33" customWidth="1"/>
    <col min="13577" max="13577" width="10.28515625" style="33" customWidth="1"/>
    <col min="13578" max="13578" width="13" style="33" customWidth="1"/>
    <col min="13579" max="13579" width="8.28515625" style="33" customWidth="1"/>
    <col min="13580" max="13824" width="10" style="33"/>
    <col min="13825" max="13825" width="2.5703125" style="33" customWidth="1"/>
    <col min="13826" max="13826" width="7.28515625" style="33" customWidth="1"/>
    <col min="13827" max="13827" width="23.5703125" style="33" customWidth="1"/>
    <col min="13828" max="13828" width="9.7109375" style="33" customWidth="1"/>
    <col min="13829" max="13829" width="0" style="33" hidden="1" customWidth="1"/>
    <col min="13830" max="13830" width="4.7109375" style="33" customWidth="1"/>
    <col min="13831" max="13831" width="14.42578125" style="33" customWidth="1"/>
    <col min="13832" max="13832" width="11.28515625" style="33" customWidth="1"/>
    <col min="13833" max="13833" width="10.28515625" style="33" customWidth="1"/>
    <col min="13834" max="13834" width="13" style="33" customWidth="1"/>
    <col min="13835" max="13835" width="8.28515625" style="33" customWidth="1"/>
    <col min="13836" max="14080" width="10" style="33"/>
    <col min="14081" max="14081" width="2.5703125" style="33" customWidth="1"/>
    <col min="14082" max="14082" width="7.28515625" style="33" customWidth="1"/>
    <col min="14083" max="14083" width="23.5703125" style="33" customWidth="1"/>
    <col min="14084" max="14084" width="9.7109375" style="33" customWidth="1"/>
    <col min="14085" max="14085" width="0" style="33" hidden="1" customWidth="1"/>
    <col min="14086" max="14086" width="4.7109375" style="33" customWidth="1"/>
    <col min="14087" max="14087" width="14.42578125" style="33" customWidth="1"/>
    <col min="14088" max="14088" width="11.28515625" style="33" customWidth="1"/>
    <col min="14089" max="14089" width="10.28515625" style="33" customWidth="1"/>
    <col min="14090" max="14090" width="13" style="33" customWidth="1"/>
    <col min="14091" max="14091" width="8.28515625" style="33" customWidth="1"/>
    <col min="14092" max="14336" width="10" style="33"/>
    <col min="14337" max="14337" width="2.5703125" style="33" customWidth="1"/>
    <col min="14338" max="14338" width="7.28515625" style="33" customWidth="1"/>
    <col min="14339" max="14339" width="23.5703125" style="33" customWidth="1"/>
    <col min="14340" max="14340" width="9.7109375" style="33" customWidth="1"/>
    <col min="14341" max="14341" width="0" style="33" hidden="1" customWidth="1"/>
    <col min="14342" max="14342" width="4.7109375" style="33" customWidth="1"/>
    <col min="14343" max="14343" width="14.42578125" style="33" customWidth="1"/>
    <col min="14344" max="14344" width="11.28515625" style="33" customWidth="1"/>
    <col min="14345" max="14345" width="10.28515625" style="33" customWidth="1"/>
    <col min="14346" max="14346" width="13" style="33" customWidth="1"/>
    <col min="14347" max="14347" width="8.28515625" style="33" customWidth="1"/>
    <col min="14348" max="14592" width="10" style="33"/>
    <col min="14593" max="14593" width="2.5703125" style="33" customWidth="1"/>
    <col min="14594" max="14594" width="7.28515625" style="33" customWidth="1"/>
    <col min="14595" max="14595" width="23.5703125" style="33" customWidth="1"/>
    <col min="14596" max="14596" width="9.7109375" style="33" customWidth="1"/>
    <col min="14597" max="14597" width="0" style="33" hidden="1" customWidth="1"/>
    <col min="14598" max="14598" width="4.7109375" style="33" customWidth="1"/>
    <col min="14599" max="14599" width="14.42578125" style="33" customWidth="1"/>
    <col min="14600" max="14600" width="11.28515625" style="33" customWidth="1"/>
    <col min="14601" max="14601" width="10.28515625" style="33" customWidth="1"/>
    <col min="14602" max="14602" width="13" style="33" customWidth="1"/>
    <col min="14603" max="14603" width="8.28515625" style="33" customWidth="1"/>
    <col min="14604" max="14848" width="10" style="33"/>
    <col min="14849" max="14849" width="2.5703125" style="33" customWidth="1"/>
    <col min="14850" max="14850" width="7.28515625" style="33" customWidth="1"/>
    <col min="14851" max="14851" width="23.5703125" style="33" customWidth="1"/>
    <col min="14852" max="14852" width="9.7109375" style="33" customWidth="1"/>
    <col min="14853" max="14853" width="0" style="33" hidden="1" customWidth="1"/>
    <col min="14854" max="14854" width="4.7109375" style="33" customWidth="1"/>
    <col min="14855" max="14855" width="14.42578125" style="33" customWidth="1"/>
    <col min="14856" max="14856" width="11.28515625" style="33" customWidth="1"/>
    <col min="14857" max="14857" width="10.28515625" style="33" customWidth="1"/>
    <col min="14858" max="14858" width="13" style="33" customWidth="1"/>
    <col min="14859" max="14859" width="8.28515625" style="33" customWidth="1"/>
    <col min="14860" max="15104" width="10" style="33"/>
    <col min="15105" max="15105" width="2.5703125" style="33" customWidth="1"/>
    <col min="15106" max="15106" width="7.28515625" style="33" customWidth="1"/>
    <col min="15107" max="15107" width="23.5703125" style="33" customWidth="1"/>
    <col min="15108" max="15108" width="9.7109375" style="33" customWidth="1"/>
    <col min="15109" max="15109" width="0" style="33" hidden="1" customWidth="1"/>
    <col min="15110" max="15110" width="4.7109375" style="33" customWidth="1"/>
    <col min="15111" max="15111" width="14.42578125" style="33" customWidth="1"/>
    <col min="15112" max="15112" width="11.28515625" style="33" customWidth="1"/>
    <col min="15113" max="15113" width="10.28515625" style="33" customWidth="1"/>
    <col min="15114" max="15114" width="13" style="33" customWidth="1"/>
    <col min="15115" max="15115" width="8.28515625" style="33" customWidth="1"/>
    <col min="15116" max="15360" width="10" style="33"/>
    <col min="15361" max="15361" width="2.5703125" style="33" customWidth="1"/>
    <col min="15362" max="15362" width="7.28515625" style="33" customWidth="1"/>
    <col min="15363" max="15363" width="23.5703125" style="33" customWidth="1"/>
    <col min="15364" max="15364" width="9.7109375" style="33" customWidth="1"/>
    <col min="15365" max="15365" width="0" style="33" hidden="1" customWidth="1"/>
    <col min="15366" max="15366" width="4.7109375" style="33" customWidth="1"/>
    <col min="15367" max="15367" width="14.42578125" style="33" customWidth="1"/>
    <col min="15368" max="15368" width="11.28515625" style="33" customWidth="1"/>
    <col min="15369" max="15369" width="10.28515625" style="33" customWidth="1"/>
    <col min="15370" max="15370" width="13" style="33" customWidth="1"/>
    <col min="15371" max="15371" width="8.28515625" style="33" customWidth="1"/>
    <col min="15372" max="15616" width="10" style="33"/>
    <col min="15617" max="15617" width="2.5703125" style="33" customWidth="1"/>
    <col min="15618" max="15618" width="7.28515625" style="33" customWidth="1"/>
    <col min="15619" max="15619" width="23.5703125" style="33" customWidth="1"/>
    <col min="15620" max="15620" width="9.7109375" style="33" customWidth="1"/>
    <col min="15621" max="15621" width="0" style="33" hidden="1" customWidth="1"/>
    <col min="15622" max="15622" width="4.7109375" style="33" customWidth="1"/>
    <col min="15623" max="15623" width="14.42578125" style="33" customWidth="1"/>
    <col min="15624" max="15624" width="11.28515625" style="33" customWidth="1"/>
    <col min="15625" max="15625" width="10.28515625" style="33" customWidth="1"/>
    <col min="15626" max="15626" width="13" style="33" customWidth="1"/>
    <col min="15627" max="15627" width="8.28515625" style="33" customWidth="1"/>
    <col min="15628" max="15872" width="10" style="33"/>
    <col min="15873" max="15873" width="2.5703125" style="33" customWidth="1"/>
    <col min="15874" max="15874" width="7.28515625" style="33" customWidth="1"/>
    <col min="15875" max="15875" width="23.5703125" style="33" customWidth="1"/>
    <col min="15876" max="15876" width="9.7109375" style="33" customWidth="1"/>
    <col min="15877" max="15877" width="0" style="33" hidden="1" customWidth="1"/>
    <col min="15878" max="15878" width="4.7109375" style="33" customWidth="1"/>
    <col min="15879" max="15879" width="14.42578125" style="33" customWidth="1"/>
    <col min="15880" max="15880" width="11.28515625" style="33" customWidth="1"/>
    <col min="15881" max="15881" width="10.28515625" style="33" customWidth="1"/>
    <col min="15882" max="15882" width="13" style="33" customWidth="1"/>
    <col min="15883" max="15883" width="8.28515625" style="33" customWidth="1"/>
    <col min="15884" max="16128" width="10" style="33"/>
    <col min="16129" max="16129" width="2.5703125" style="33" customWidth="1"/>
    <col min="16130" max="16130" width="7.28515625" style="33" customWidth="1"/>
    <col min="16131" max="16131" width="23.5703125" style="33" customWidth="1"/>
    <col min="16132" max="16132" width="9.7109375" style="33" customWidth="1"/>
    <col min="16133" max="16133" width="0" style="33" hidden="1" customWidth="1"/>
    <col min="16134" max="16134" width="4.7109375" style="33" customWidth="1"/>
    <col min="16135" max="16135" width="14.42578125" style="33" customWidth="1"/>
    <col min="16136" max="16136" width="11.28515625" style="33" customWidth="1"/>
    <col min="16137" max="16137" width="10.28515625" style="33" customWidth="1"/>
    <col min="16138" max="16138" width="13" style="33" customWidth="1"/>
    <col min="16139" max="16139" width="8.28515625" style="33" customWidth="1"/>
    <col min="16140" max="16384" width="10" style="33"/>
  </cols>
  <sheetData>
    <row r="1" spans="2:13" ht="12" customHeight="1" x14ac:dyDescent="0.2">
      <c r="B1" s="12" t="s">
        <v>0</v>
      </c>
      <c r="D1" s="34"/>
      <c r="E1" s="34"/>
      <c r="F1" s="34"/>
      <c r="G1" s="34"/>
      <c r="H1" s="34"/>
      <c r="I1" s="34"/>
      <c r="J1" s="34" t="s">
        <v>124</v>
      </c>
      <c r="K1" s="34">
        <v>14.2</v>
      </c>
    </row>
    <row r="2" spans="2:13" ht="12" customHeight="1" x14ac:dyDescent="0.2">
      <c r="B2" s="12" t="s">
        <v>119</v>
      </c>
      <c r="D2" s="34"/>
      <c r="E2" s="34"/>
      <c r="F2" s="34"/>
      <c r="G2" s="34"/>
      <c r="H2" s="34"/>
      <c r="I2" s="34"/>
      <c r="J2" s="34"/>
      <c r="K2" s="34"/>
    </row>
    <row r="3" spans="2:13" ht="12" customHeight="1" x14ac:dyDescent="0.2">
      <c r="B3" s="12" t="s">
        <v>120</v>
      </c>
      <c r="D3" s="34"/>
      <c r="E3" s="34"/>
      <c r="F3" s="34"/>
      <c r="G3" s="34"/>
      <c r="H3" s="34"/>
      <c r="I3" s="34"/>
      <c r="J3" s="34"/>
      <c r="K3" s="34"/>
    </row>
    <row r="4" spans="2:13" ht="12" customHeight="1" x14ac:dyDescent="0.2">
      <c r="D4" s="34"/>
      <c r="E4" s="34"/>
      <c r="F4" s="34"/>
      <c r="G4" s="34"/>
      <c r="H4" s="34"/>
      <c r="I4" s="34"/>
      <c r="J4" s="34"/>
      <c r="K4" s="34"/>
    </row>
    <row r="5" spans="2:13" ht="12" customHeight="1" x14ac:dyDescent="0.2">
      <c r="D5" s="34"/>
      <c r="E5" s="34"/>
      <c r="F5" s="34"/>
      <c r="G5" s="34"/>
      <c r="H5" s="34"/>
      <c r="I5" s="34"/>
      <c r="J5" s="34"/>
      <c r="K5" s="34"/>
    </row>
    <row r="6" spans="2:13" ht="12" customHeight="1" x14ac:dyDescent="0.2">
      <c r="D6" s="34"/>
      <c r="E6" s="34"/>
      <c r="F6" s="34"/>
      <c r="G6" s="34" t="s">
        <v>1</v>
      </c>
      <c r="H6" s="34"/>
      <c r="I6" s="34"/>
      <c r="J6" s="34" t="s">
        <v>2</v>
      </c>
      <c r="K6" s="34"/>
    </row>
    <row r="7" spans="2:13" ht="12" customHeight="1" x14ac:dyDescent="0.2">
      <c r="D7" s="35" t="s">
        <v>3</v>
      </c>
      <c r="E7" s="35"/>
      <c r="F7" s="35" t="s">
        <v>4</v>
      </c>
      <c r="G7" s="35" t="s">
        <v>5</v>
      </c>
      <c r="H7" s="35" t="s">
        <v>6</v>
      </c>
      <c r="I7" s="35" t="s">
        <v>7</v>
      </c>
      <c r="J7" s="35" t="s">
        <v>8</v>
      </c>
      <c r="K7" s="35" t="s">
        <v>9</v>
      </c>
    </row>
    <row r="8" spans="2:13" ht="12" customHeight="1" x14ac:dyDescent="0.2">
      <c r="B8" s="36" t="s">
        <v>10</v>
      </c>
      <c r="D8" s="34"/>
      <c r="E8" s="34"/>
      <c r="F8" s="34"/>
      <c r="G8" s="34"/>
      <c r="H8" s="34"/>
      <c r="I8" s="34"/>
      <c r="J8" s="37"/>
      <c r="K8" s="34"/>
    </row>
    <row r="9" spans="2:13" ht="12" customHeight="1" x14ac:dyDescent="0.2">
      <c r="B9" s="38" t="s">
        <v>11</v>
      </c>
      <c r="D9" s="34" t="s">
        <v>12</v>
      </c>
      <c r="E9" s="34" t="str">
        <f t="shared" ref="E9:E47" si="0">D9&amp;H9</f>
        <v>403SPCAGE</v>
      </c>
      <c r="F9" s="34" t="s">
        <v>123</v>
      </c>
      <c r="G9" s="37">
        <f>SUMIF('14.2.2-14.2.3'!$H$12:$H$137,'14.2'!E9,'14.2.2-14.2.3'!$K$12:$K$137)</f>
        <v>72415.918235719204</v>
      </c>
      <c r="H9" s="20" t="s">
        <v>13</v>
      </c>
      <c r="I9" s="7">
        <v>0</v>
      </c>
      <c r="J9" s="8">
        <f>G9*I9</f>
        <v>0</v>
      </c>
      <c r="K9" s="34"/>
    </row>
    <row r="10" spans="2:13" ht="12" customHeight="1" x14ac:dyDescent="0.2">
      <c r="B10" s="38" t="s">
        <v>11</v>
      </c>
      <c r="D10" s="34" t="s">
        <v>12</v>
      </c>
      <c r="E10" s="34" t="str">
        <f t="shared" si="0"/>
        <v>403SPCAGW</v>
      </c>
      <c r="F10" s="34" t="s">
        <v>123</v>
      </c>
      <c r="G10" s="37">
        <f>SUMIF('14.2.2-14.2.3'!$H$12:$H$137,'14.2'!E10,'14.2.2-14.2.3'!$K$12:$K$137)</f>
        <v>0</v>
      </c>
      <c r="H10" s="20" t="s">
        <v>14</v>
      </c>
      <c r="I10" s="7">
        <v>0.22162982918040364</v>
      </c>
      <c r="J10" s="8">
        <f t="shared" ref="J10:J24" si="1">G10*I10</f>
        <v>0</v>
      </c>
      <c r="K10" s="34"/>
    </row>
    <row r="11" spans="2:13" ht="12" customHeight="1" x14ac:dyDescent="0.2">
      <c r="B11" s="38" t="s">
        <v>11</v>
      </c>
      <c r="D11" s="34" t="s">
        <v>12</v>
      </c>
      <c r="E11" s="34" t="str">
        <f t="shared" si="0"/>
        <v>403SPSG</v>
      </c>
      <c r="F11" s="34" t="s">
        <v>123</v>
      </c>
      <c r="G11" s="37">
        <f>SUMIF('14.2.2-14.2.3'!$H$12:$H$137,'14.2'!E11,'14.2.2-14.2.3'!$K$12:$K$137)</f>
        <v>-3498.8656323133036</v>
      </c>
      <c r="H11" s="20" t="s">
        <v>15</v>
      </c>
      <c r="I11" s="7">
        <v>7.9787774498314715E-2</v>
      </c>
      <c r="J11" s="8">
        <f t="shared" si="1"/>
        <v>-279.16670207091721</v>
      </c>
      <c r="K11" s="34"/>
    </row>
    <row r="12" spans="2:13" ht="12" customHeight="1" x14ac:dyDescent="0.2">
      <c r="B12" s="38" t="s">
        <v>11</v>
      </c>
      <c r="D12" s="34" t="s">
        <v>12</v>
      </c>
      <c r="E12" s="34" t="str">
        <f t="shared" si="0"/>
        <v>403SPOTHER</v>
      </c>
      <c r="F12" s="34" t="s">
        <v>123</v>
      </c>
      <c r="G12" s="37">
        <f>SUMIF('14.2.2-14.2.3'!$H$12:$H$137,'14.2'!E12,'14.2.2-14.2.3'!$K$12:$K$137)</f>
        <v>0</v>
      </c>
      <c r="H12" s="20" t="s">
        <v>16</v>
      </c>
      <c r="I12" s="7">
        <v>0</v>
      </c>
      <c r="J12" s="8">
        <f t="shared" si="1"/>
        <v>0</v>
      </c>
      <c r="K12" s="34"/>
    </row>
    <row r="13" spans="2:13" ht="12" customHeight="1" x14ac:dyDescent="0.2">
      <c r="B13" s="38" t="s">
        <v>11</v>
      </c>
      <c r="D13" s="34" t="s">
        <v>12</v>
      </c>
      <c r="E13" s="34" t="str">
        <f t="shared" si="0"/>
        <v>403SPJBG</v>
      </c>
      <c r="F13" s="34" t="s">
        <v>123</v>
      </c>
      <c r="G13" s="37">
        <f>SUMIF('14.2.2-14.2.3'!$H$12:$H$137,'14.2'!E13,'14.2.2-14.2.3'!$K$12:$K$137)</f>
        <v>0</v>
      </c>
      <c r="H13" s="20" t="s">
        <v>17</v>
      </c>
      <c r="I13" s="7">
        <v>0.22162982918040364</v>
      </c>
      <c r="J13" s="8">
        <f t="shared" si="1"/>
        <v>0</v>
      </c>
      <c r="K13" s="34"/>
    </row>
    <row r="14" spans="2:13" ht="12" customHeight="1" x14ac:dyDescent="0.2">
      <c r="B14" s="38" t="s">
        <v>18</v>
      </c>
      <c r="D14" s="34" t="s">
        <v>19</v>
      </c>
      <c r="E14" s="34" t="str">
        <f t="shared" si="0"/>
        <v>403HPSG-P</v>
      </c>
      <c r="F14" s="34" t="s">
        <v>123</v>
      </c>
      <c r="G14" s="37">
        <f>SUMIF('14.2.2-14.2.3'!$H$12:$H$137,'14.2'!E14,'14.2.2-14.2.3'!$K$12:$K$137)</f>
        <v>3147942.8615877479</v>
      </c>
      <c r="H14" s="20" t="s">
        <v>20</v>
      </c>
      <c r="I14" s="7">
        <v>7.9787774498314715E-2</v>
      </c>
      <c r="J14" s="8">
        <f>G14*I14</f>
        <v>251167.35517394275</v>
      </c>
      <c r="K14" s="34"/>
    </row>
    <row r="15" spans="2:13" ht="12" customHeight="1" x14ac:dyDescent="0.2">
      <c r="B15" s="38" t="s">
        <v>18</v>
      </c>
      <c r="D15" s="34" t="s">
        <v>19</v>
      </c>
      <c r="E15" s="34" t="str">
        <f t="shared" si="0"/>
        <v>403HPSG-U</v>
      </c>
      <c r="F15" s="34" t="s">
        <v>123</v>
      </c>
      <c r="G15" s="37">
        <f>SUMIF('14.2.2-14.2.3'!$H$12:$H$137,'14.2'!E15,'14.2.2-14.2.3'!$K$12:$K$137)</f>
        <v>1734871.7752029374</v>
      </c>
      <c r="H15" s="20" t="s">
        <v>21</v>
      </c>
      <c r="I15" s="7">
        <v>7.9787774498314715E-2</v>
      </c>
      <c r="J15" s="8">
        <f t="shared" si="1"/>
        <v>138421.5579833829</v>
      </c>
      <c r="K15" s="34"/>
    </row>
    <row r="16" spans="2:13" ht="12" customHeight="1" x14ac:dyDescent="0.2">
      <c r="B16" s="38" t="s">
        <v>22</v>
      </c>
      <c r="D16" s="34" t="s">
        <v>23</v>
      </c>
      <c r="E16" s="34" t="str">
        <f t="shared" si="0"/>
        <v>403OPCAGE</v>
      </c>
      <c r="F16" s="34" t="s">
        <v>123</v>
      </c>
      <c r="G16" s="37">
        <f>SUMIF('14.2.2-14.2.3'!$H$12:$H$137,'14.2'!E16,'14.2.2-14.2.3'!$K$12:$K$137)</f>
        <v>2246142.0859973952</v>
      </c>
      <c r="H16" s="20" t="s">
        <v>13</v>
      </c>
      <c r="I16" s="7">
        <v>0</v>
      </c>
      <c r="J16" s="8">
        <f t="shared" si="1"/>
        <v>0</v>
      </c>
      <c r="K16" s="34"/>
      <c r="L16" s="22"/>
      <c r="M16" s="19"/>
    </row>
    <row r="17" spans="2:19" ht="12" customHeight="1" x14ac:dyDescent="0.2">
      <c r="B17" s="38" t="s">
        <v>22</v>
      </c>
      <c r="D17" s="34" t="s">
        <v>23</v>
      </c>
      <c r="E17" s="34" t="str">
        <f t="shared" si="0"/>
        <v>403OPCAGW</v>
      </c>
      <c r="F17" s="34" t="s">
        <v>123</v>
      </c>
      <c r="G17" s="37">
        <f>SUMIF('14.2.2-14.2.3'!$H$12:$H$137,'14.2'!E17,'14.2.2-14.2.3'!$K$12:$K$137)</f>
        <v>60821.734441578388</v>
      </c>
      <c r="H17" s="20" t="s">
        <v>14</v>
      </c>
      <c r="I17" s="7">
        <v>0.22162982918040364</v>
      </c>
      <c r="J17" s="8">
        <f t="shared" si="1"/>
        <v>13479.91061474289</v>
      </c>
      <c r="K17" s="34"/>
      <c r="L17" s="22"/>
      <c r="M17" s="19"/>
    </row>
    <row r="18" spans="2:19" ht="12" customHeight="1" x14ac:dyDescent="0.2">
      <c r="B18" s="38" t="s">
        <v>22</v>
      </c>
      <c r="D18" s="34" t="s">
        <v>23</v>
      </c>
      <c r="E18" s="34" t="str">
        <f t="shared" si="0"/>
        <v>403OPSG</v>
      </c>
      <c r="F18" s="34" t="s">
        <v>123</v>
      </c>
      <c r="G18" s="37">
        <f>SUMIF('14.2.2-14.2.3'!$H$12:$H$137,'14.2'!E18,'14.2.2-14.2.3'!$K$12:$K$137)</f>
        <v>0</v>
      </c>
      <c r="H18" s="20" t="s">
        <v>15</v>
      </c>
      <c r="I18" s="7">
        <v>7.9787774498314715E-2</v>
      </c>
      <c r="J18" s="8">
        <f t="shared" si="1"/>
        <v>0</v>
      </c>
      <c r="K18" s="34"/>
      <c r="L18" s="22"/>
      <c r="M18" s="19"/>
    </row>
    <row r="19" spans="2:19" ht="12" customHeight="1" x14ac:dyDescent="0.2">
      <c r="B19" s="38" t="s">
        <v>22</v>
      </c>
      <c r="D19" s="34" t="s">
        <v>23</v>
      </c>
      <c r="E19" s="34" t="str">
        <f t="shared" si="0"/>
        <v>403OPSG-W</v>
      </c>
      <c r="F19" s="34" t="s">
        <v>123</v>
      </c>
      <c r="G19" s="37">
        <f>SUMIF('14.2.2-14.2.3'!$H$12:$H$137,'14.2'!E19,'14.2.2-14.2.3'!$K$12:$K$137)</f>
        <v>1759106.6795885563</v>
      </c>
      <c r="H19" s="20" t="s">
        <v>24</v>
      </c>
      <c r="I19" s="7">
        <v>7.9787774498314715E-2</v>
      </c>
      <c r="J19" s="8">
        <f t="shared" si="1"/>
        <v>140355.20706949089</v>
      </c>
      <c r="K19" s="34"/>
      <c r="L19" s="22"/>
      <c r="M19" s="19"/>
    </row>
    <row r="20" spans="2:19" ht="12" customHeight="1" x14ac:dyDescent="0.2">
      <c r="B20" s="38" t="s">
        <v>22</v>
      </c>
      <c r="D20" s="34" t="s">
        <v>23</v>
      </c>
      <c r="E20" s="34" t="str">
        <f t="shared" si="0"/>
        <v>403OPSitus</v>
      </c>
      <c r="F20" s="34" t="s">
        <v>123</v>
      </c>
      <c r="G20" s="37">
        <f>'14.2.2-14.2.3'!K31+'14.2.2-14.2.3'!K32</f>
        <v>0</v>
      </c>
      <c r="H20" s="20" t="s">
        <v>25</v>
      </c>
      <c r="I20" s="7" t="s">
        <v>26</v>
      </c>
      <c r="J20" s="8">
        <v>0</v>
      </c>
      <c r="K20" s="34"/>
      <c r="L20" s="22"/>
      <c r="M20" s="19"/>
    </row>
    <row r="21" spans="2:19" ht="12" customHeight="1" x14ac:dyDescent="0.2">
      <c r="B21" s="38" t="s">
        <v>27</v>
      </c>
      <c r="D21" s="34" t="s">
        <v>28</v>
      </c>
      <c r="E21" s="34" t="str">
        <f t="shared" si="0"/>
        <v>403TPCAGE</v>
      </c>
      <c r="F21" s="34" t="s">
        <v>123</v>
      </c>
      <c r="G21" s="37">
        <f>SUMIF('14.2.2-14.2.3'!$H$12:$H$137,'14.2'!E21,'14.2.2-14.2.3'!$K$12:$K$137)</f>
        <v>0</v>
      </c>
      <c r="H21" s="20" t="s">
        <v>13</v>
      </c>
      <c r="I21" s="7">
        <v>0</v>
      </c>
      <c r="J21" s="8">
        <f t="shared" si="1"/>
        <v>0</v>
      </c>
      <c r="K21" s="34"/>
      <c r="L21" s="22"/>
      <c r="M21" s="19"/>
    </row>
    <row r="22" spans="2:19" ht="12" customHeight="1" x14ac:dyDescent="0.2">
      <c r="B22" s="38" t="s">
        <v>27</v>
      </c>
      <c r="D22" s="34" t="s">
        <v>28</v>
      </c>
      <c r="E22" s="34" t="str">
        <f t="shared" si="0"/>
        <v>403TPCAGW</v>
      </c>
      <c r="F22" s="34" t="s">
        <v>123</v>
      </c>
      <c r="G22" s="37">
        <f>SUMIF('14.2.2-14.2.3'!$H$12:$H$137,'14.2'!E22,'14.2.2-14.2.3'!$K$12:$K$137)</f>
        <v>-599.5891196000739</v>
      </c>
      <c r="H22" s="20" t="s">
        <v>14</v>
      </c>
      <c r="I22" s="7">
        <v>0.22162982918040364</v>
      </c>
      <c r="J22" s="8">
        <f t="shared" si="1"/>
        <v>-132.88683415539299</v>
      </c>
      <c r="K22" s="34"/>
      <c r="M22" s="59" t="s">
        <v>29</v>
      </c>
      <c r="N22" s="59"/>
      <c r="O22" s="59"/>
      <c r="P22" s="59"/>
      <c r="Q22" s="59"/>
      <c r="R22" s="59"/>
    </row>
    <row r="23" spans="2:19" ht="12" customHeight="1" x14ac:dyDescent="0.2">
      <c r="B23" s="38" t="s">
        <v>27</v>
      </c>
      <c r="D23" s="34" t="s">
        <v>28</v>
      </c>
      <c r="E23" s="34" t="str">
        <f t="shared" si="0"/>
        <v>403TPSG</v>
      </c>
      <c r="F23" s="34" t="s">
        <v>123</v>
      </c>
      <c r="G23" s="37">
        <f>SUMIF('14.2.2-14.2.3'!$H$12:$H$137,'14.2'!E23,'14.2.2-14.2.3'!$K$12:$K$137)</f>
        <v>8893294.7537738085</v>
      </c>
      <c r="H23" s="20" t="s">
        <v>15</v>
      </c>
      <c r="I23" s="7">
        <v>7.9787774498314715E-2</v>
      </c>
      <c r="J23" s="8">
        <f t="shared" si="1"/>
        <v>709576.19636114989</v>
      </c>
      <c r="K23" s="34"/>
      <c r="M23" s="37">
        <f>'14.2.2-14.2.3'!K47</f>
        <v>144678.05265192129</v>
      </c>
      <c r="N23" s="37">
        <f>'14.2.2-14.2.3'!K52</f>
        <v>549988.61494066939</v>
      </c>
      <c r="O23" s="37">
        <f>'14.2.2-14.2.3'!K48</f>
        <v>7495582.359764874</v>
      </c>
      <c r="P23" s="37">
        <f>'14.2.2-14.2.3'!K51</f>
        <v>6512220.1462576836</v>
      </c>
      <c r="Q23" s="37">
        <f>'14.2.2-14.2.3'!K49</f>
        <v>616257.803797042</v>
      </c>
      <c r="R23" s="37">
        <f>'14.2.2-14.2.3'!K50+'14.2.2-14.2.3'!K53</f>
        <v>908412.13453281717</v>
      </c>
      <c r="S23" s="37">
        <f>SUM(M23:R23)</f>
        <v>16227139.111945007</v>
      </c>
    </row>
    <row r="24" spans="2:19" ht="12" customHeight="1" x14ac:dyDescent="0.2">
      <c r="B24" s="38" t="s">
        <v>27</v>
      </c>
      <c r="D24" s="34" t="s">
        <v>28</v>
      </c>
      <c r="E24" s="34" t="str">
        <f t="shared" si="0"/>
        <v>403TPJBG</v>
      </c>
      <c r="F24" s="34" t="s">
        <v>123</v>
      </c>
      <c r="G24" s="37">
        <f>SUMIF('14.2.2-14.2.3'!$H$12:$H$137,'14.2'!E24,'14.2.2-14.2.3'!$K$12:$K$137)</f>
        <v>0</v>
      </c>
      <c r="H24" s="20" t="s">
        <v>17</v>
      </c>
      <c r="I24" s="7">
        <v>0.22162982918040364</v>
      </c>
      <c r="J24" s="8">
        <f t="shared" si="1"/>
        <v>0</v>
      </c>
      <c r="K24" s="34"/>
      <c r="M24" s="34" t="s">
        <v>30</v>
      </c>
      <c r="N24" s="34" t="s">
        <v>31</v>
      </c>
      <c r="O24" s="34" t="s">
        <v>32</v>
      </c>
      <c r="P24" s="34" t="s">
        <v>33</v>
      </c>
      <c r="Q24" s="34" t="s">
        <v>26</v>
      </c>
      <c r="R24" s="34" t="s">
        <v>34</v>
      </c>
      <c r="S24" s="34" t="s">
        <v>35</v>
      </c>
    </row>
    <row r="25" spans="2:19" ht="12" customHeight="1" x14ac:dyDescent="0.2">
      <c r="B25" s="38" t="s">
        <v>36</v>
      </c>
      <c r="D25" s="34">
        <v>403360</v>
      </c>
      <c r="E25" s="34" t="str">
        <f t="shared" si="0"/>
        <v>403360Situs</v>
      </c>
      <c r="F25" s="34" t="s">
        <v>123</v>
      </c>
      <c r="G25" s="37">
        <f>SUM(M25:R25)</f>
        <v>146515.75253493732</v>
      </c>
      <c r="H25" s="20" t="s">
        <v>25</v>
      </c>
      <c r="I25" s="7" t="s">
        <v>26</v>
      </c>
      <c r="J25" s="8">
        <f>Q25</f>
        <v>5564.2264021996725</v>
      </c>
      <c r="K25" s="34"/>
      <c r="L25" s="5">
        <v>9.0290562941612532E-3</v>
      </c>
      <c r="M25" s="4">
        <f>$M$23*L25</f>
        <v>1306.306281923823</v>
      </c>
      <c r="N25" s="1">
        <f>$N$23*L25</f>
        <v>4965.8781654470804</v>
      </c>
      <c r="O25" s="1">
        <f>$O$23*L25</f>
        <v>67678.035083839088</v>
      </c>
      <c r="P25" s="1">
        <f>$P$23*L25</f>
        <v>58799.202300531659</v>
      </c>
      <c r="Q25" s="1">
        <f>$Q$23*L25</f>
        <v>5564.2264021996725</v>
      </c>
      <c r="R25" s="1">
        <f>$R$23*L25</f>
        <v>8202.1043009959922</v>
      </c>
      <c r="S25" s="1">
        <f t="shared" ref="S25:S36" si="2">SUM(M25:R25)</f>
        <v>146515.75253493732</v>
      </c>
    </row>
    <row r="26" spans="2:19" ht="12" customHeight="1" x14ac:dyDescent="0.2">
      <c r="B26" s="38" t="s">
        <v>36</v>
      </c>
      <c r="D26" s="34">
        <v>403361</v>
      </c>
      <c r="E26" s="34" t="str">
        <f t="shared" si="0"/>
        <v>403361Situs</v>
      </c>
      <c r="F26" s="34" t="s">
        <v>123</v>
      </c>
      <c r="G26" s="37">
        <f t="shared" ref="G26:G36" si="3">SUM(M26:R26)</f>
        <v>283697.41692243773</v>
      </c>
      <c r="H26" s="20" t="s">
        <v>25</v>
      </c>
      <c r="I26" s="7" t="s">
        <v>26</v>
      </c>
      <c r="J26" s="8">
        <f t="shared" ref="J26:J36" si="4">Q26</f>
        <v>10773.97228737751</v>
      </c>
      <c r="K26" s="34"/>
      <c r="L26" s="5">
        <v>1.7482897938158694E-2</v>
      </c>
      <c r="M26" s="4">
        <f>$M$23*L26</f>
        <v>2529.3916284050897</v>
      </c>
      <c r="N26" s="1">
        <f t="shared" ref="N26:N36" si="5">$N$23*L26</f>
        <v>9615.3948221569844</v>
      </c>
      <c r="O26" s="1">
        <f t="shared" ref="O26:O36" si="6">$O$23*L26</f>
        <v>131044.50138283199</v>
      </c>
      <c r="P26" s="1">
        <f t="shared" ref="P26:P36" si="7">$P$23*L26</f>
        <v>113852.48016784397</v>
      </c>
      <c r="Q26" s="1">
        <f t="shared" ref="Q26:Q36" si="8">$Q$23*L26</f>
        <v>10773.97228737751</v>
      </c>
      <c r="R26" s="1">
        <f t="shared" ref="R26:R36" si="9">$R$23*L26</f>
        <v>15881.676633822128</v>
      </c>
      <c r="S26" s="1">
        <f t="shared" si="2"/>
        <v>283697.41692243773</v>
      </c>
    </row>
    <row r="27" spans="2:19" ht="12" customHeight="1" x14ac:dyDescent="0.2">
      <c r="B27" s="38" t="s">
        <v>36</v>
      </c>
      <c r="D27" s="34">
        <v>403362</v>
      </c>
      <c r="E27" s="34" t="str">
        <f t="shared" si="0"/>
        <v>403362Situs</v>
      </c>
      <c r="F27" s="34" t="s">
        <v>123</v>
      </c>
      <c r="G27" s="37">
        <f t="shared" si="3"/>
        <v>2347592.0101041109</v>
      </c>
      <c r="H27" s="20" t="s">
        <v>25</v>
      </c>
      <c r="I27" s="7" t="s">
        <v>26</v>
      </c>
      <c r="J27" s="8">
        <f t="shared" si="4"/>
        <v>89154.464405453444</v>
      </c>
      <c r="L27" s="56">
        <v>0.14467072685511262</v>
      </c>
      <c r="M27" s="4">
        <f>$M$23*L27</f>
        <v>20930.679037135706</v>
      </c>
      <c r="N27" s="1">
        <f t="shared" si="5"/>
        <v>79567.252685503292</v>
      </c>
      <c r="O27" s="1">
        <f t="shared" si="6"/>
        <v>1084391.3481895446</v>
      </c>
      <c r="P27" s="1">
        <f t="shared" si="7"/>
        <v>942127.62199960696</v>
      </c>
      <c r="Q27" s="1">
        <f t="shared" si="8"/>
        <v>89154.464405453444</v>
      </c>
      <c r="R27" s="1">
        <f t="shared" si="9"/>
        <v>131420.643786867</v>
      </c>
      <c r="S27" s="1">
        <f t="shared" si="2"/>
        <v>2347592.0101041109</v>
      </c>
    </row>
    <row r="28" spans="2:19" ht="12" customHeight="1" x14ac:dyDescent="0.2">
      <c r="B28" s="38" t="s">
        <v>36</v>
      </c>
      <c r="D28" s="34">
        <v>403364</v>
      </c>
      <c r="E28" s="34" t="str">
        <f t="shared" si="0"/>
        <v>403364Situs</v>
      </c>
      <c r="F28" s="34" t="s">
        <v>123</v>
      </c>
      <c r="G28" s="37">
        <f t="shared" si="3"/>
        <v>2884258.028058419</v>
      </c>
      <c r="H28" s="20" t="s">
        <v>25</v>
      </c>
      <c r="I28" s="7" t="s">
        <v>26</v>
      </c>
      <c r="J28" s="8">
        <f t="shared" si="4"/>
        <v>109535.42122818599</v>
      </c>
      <c r="L28" s="56">
        <v>0.17774285461910408</v>
      </c>
      <c r="M28" s="4">
        <f>$M$23*L28</f>
        <v>25715.490079085532</v>
      </c>
      <c r="N28" s="1">
        <f t="shared" si="5"/>
        <v>97756.546427561814</v>
      </c>
      <c r="O28" s="1">
        <f t="shared" si="6"/>
        <v>1332286.205657209</v>
      </c>
      <c r="P28" s="1">
        <f t="shared" si="7"/>
        <v>1157500.5987038801</v>
      </c>
      <c r="Q28" s="1">
        <f t="shared" si="8"/>
        <v>109535.42122818599</v>
      </c>
      <c r="R28" s="1">
        <f t="shared" si="9"/>
        <v>161463.76596249655</v>
      </c>
      <c r="S28" s="1">
        <f t="shared" si="2"/>
        <v>2884258.028058419</v>
      </c>
    </row>
    <row r="29" spans="2:19" ht="12" customHeight="1" x14ac:dyDescent="0.2">
      <c r="B29" s="38" t="s">
        <v>36</v>
      </c>
      <c r="D29" s="34">
        <v>403365</v>
      </c>
      <c r="E29" s="34" t="str">
        <f t="shared" si="0"/>
        <v>403365Situs</v>
      </c>
      <c r="F29" s="34" t="s">
        <v>123</v>
      </c>
      <c r="G29" s="37">
        <f t="shared" si="3"/>
        <v>1804088.0174331807</v>
      </c>
      <c r="H29" s="20" t="s">
        <v>25</v>
      </c>
      <c r="I29" s="7" t="s">
        <v>26</v>
      </c>
      <c r="J29" s="8">
        <f t="shared" si="4"/>
        <v>68513.821925735116</v>
      </c>
      <c r="L29" s="5">
        <v>0.11117720782372342</v>
      </c>
      <c r="M29" s="4">
        <f t="shared" ref="M29:M36" si="10">$M$23*L29</f>
        <v>16084.901927214252</v>
      </c>
      <c r="N29" s="1">
        <f t="shared" si="5"/>
        <v>61146.198543940598</v>
      </c>
      <c r="O29" s="1">
        <f t="shared" si="6"/>
        <v>833337.91777141462</v>
      </c>
      <c r="P29" s="1">
        <f t="shared" si="7"/>
        <v>724010.45259432902</v>
      </c>
      <c r="Q29" s="1">
        <f t="shared" si="8"/>
        <v>68513.821925735116</v>
      </c>
      <c r="R29" s="1">
        <f t="shared" si="9"/>
        <v>100994.72467054722</v>
      </c>
      <c r="S29" s="1">
        <f t="shared" si="2"/>
        <v>1804088.0174331807</v>
      </c>
    </row>
    <row r="30" spans="2:19" ht="12" customHeight="1" x14ac:dyDescent="0.2">
      <c r="B30" s="38" t="s">
        <v>36</v>
      </c>
      <c r="D30" s="34">
        <v>403366</v>
      </c>
      <c r="E30" s="34" t="str">
        <f t="shared" si="0"/>
        <v>403366Situs</v>
      </c>
      <c r="F30" s="34" t="s">
        <v>123</v>
      </c>
      <c r="G30" s="37">
        <f t="shared" si="3"/>
        <v>908241.5086829348</v>
      </c>
      <c r="H30" s="20" t="s">
        <v>25</v>
      </c>
      <c r="I30" s="7" t="s">
        <v>26</v>
      </c>
      <c r="J30" s="8">
        <f t="shared" si="4"/>
        <v>34492.273320455293</v>
      </c>
      <c r="K30" s="34"/>
      <c r="L30" s="5">
        <v>5.5970525822038854E-2</v>
      </c>
      <c r="M30" s="4">
        <f t="shared" si="10"/>
        <v>8097.7066818366575</v>
      </c>
      <c r="N30" s="1">
        <f t="shared" si="5"/>
        <v>30783.151974364118</v>
      </c>
      <c r="O30" s="1">
        <f t="shared" si="6"/>
        <v>419531.68601843878</v>
      </c>
      <c r="P30" s="1">
        <f t="shared" si="7"/>
        <v>364492.38585491735</v>
      </c>
      <c r="Q30" s="1">
        <f t="shared" si="8"/>
        <v>34492.273320455293</v>
      </c>
      <c r="R30" s="1">
        <f t="shared" si="9"/>
        <v>50844.304832922477</v>
      </c>
      <c r="S30" s="1">
        <f t="shared" si="2"/>
        <v>908241.5086829348</v>
      </c>
    </row>
    <row r="31" spans="2:19" ht="12" customHeight="1" x14ac:dyDescent="0.2">
      <c r="B31" s="38" t="s">
        <v>36</v>
      </c>
      <c r="D31" s="34">
        <v>403367</v>
      </c>
      <c r="E31" s="34" t="str">
        <f t="shared" si="0"/>
        <v>403367Situs</v>
      </c>
      <c r="F31" s="34" t="s">
        <v>123</v>
      </c>
      <c r="G31" s="37">
        <f t="shared" si="3"/>
        <v>2094155.1419311753</v>
      </c>
      <c r="H31" s="20" t="s">
        <v>25</v>
      </c>
      <c r="I31" s="7" t="s">
        <v>26</v>
      </c>
      <c r="J31" s="8">
        <f t="shared" si="4"/>
        <v>79529.696496334713</v>
      </c>
      <c r="K31" s="34"/>
      <c r="L31" s="5">
        <v>0.12905263999306202</v>
      </c>
      <c r="M31" s="4">
        <f t="shared" si="10"/>
        <v>18671.084643785671</v>
      </c>
      <c r="N31" s="1">
        <f t="shared" si="5"/>
        <v>70977.482724221016</v>
      </c>
      <c r="O31" s="1">
        <f t="shared" si="6"/>
        <v>967324.69181308255</v>
      </c>
      <c r="P31" s="1">
        <f t="shared" si="7"/>
        <v>840419.20209055848</v>
      </c>
      <c r="Q31" s="1">
        <f t="shared" si="8"/>
        <v>79529.696496334713</v>
      </c>
      <c r="R31" s="1">
        <f t="shared" si="9"/>
        <v>117232.98416319268</v>
      </c>
      <c r="S31" s="1">
        <f t="shared" si="2"/>
        <v>2094155.1419311753</v>
      </c>
    </row>
    <row r="32" spans="2:19" ht="12" customHeight="1" x14ac:dyDescent="0.2">
      <c r="B32" s="38" t="s">
        <v>36</v>
      </c>
      <c r="D32" s="34">
        <v>403368</v>
      </c>
      <c r="E32" s="34" t="str">
        <f t="shared" si="0"/>
        <v>403368Situs</v>
      </c>
      <c r="F32" s="34" t="s">
        <v>123</v>
      </c>
      <c r="G32" s="37">
        <f t="shared" si="3"/>
        <v>3119492.049556144</v>
      </c>
      <c r="H32" s="20" t="s">
        <v>25</v>
      </c>
      <c r="I32" s="7" t="s">
        <v>26</v>
      </c>
      <c r="J32" s="8">
        <f t="shared" si="4"/>
        <v>118468.89991882123</v>
      </c>
      <c r="K32" s="34"/>
      <c r="L32" s="5">
        <v>0.19223918819182648</v>
      </c>
      <c r="M32" s="4">
        <f t="shared" si="10"/>
        <v>27812.791390979677</v>
      </c>
      <c r="N32" s="1">
        <f t="shared" si="5"/>
        <v>105729.36485094133</v>
      </c>
      <c r="O32" s="1">
        <f t="shared" si="6"/>
        <v>1440944.6678661744</v>
      </c>
      <c r="P32" s="1">
        <f t="shared" si="7"/>
        <v>1251903.9142430346</v>
      </c>
      <c r="Q32" s="1">
        <f t="shared" si="8"/>
        <v>118468.89991882123</v>
      </c>
      <c r="R32" s="1">
        <f t="shared" si="9"/>
        <v>174632.41128619303</v>
      </c>
      <c r="S32" s="1">
        <f t="shared" si="2"/>
        <v>3119492.049556144</v>
      </c>
    </row>
    <row r="33" spans="2:19" ht="12" customHeight="1" x14ac:dyDescent="0.2">
      <c r="B33" s="38" t="s">
        <v>36</v>
      </c>
      <c r="D33" s="34">
        <v>403369</v>
      </c>
      <c r="E33" s="34" t="str">
        <f t="shared" si="0"/>
        <v>403369Situs</v>
      </c>
      <c r="F33" s="34" t="s">
        <v>123</v>
      </c>
      <c r="G33" s="37">
        <f t="shared" si="3"/>
        <v>1962972.3661941998</v>
      </c>
      <c r="H33" s="20" t="s">
        <v>25</v>
      </c>
      <c r="I33" s="7" t="s">
        <v>26</v>
      </c>
      <c r="J33" s="8">
        <f t="shared" si="4"/>
        <v>74547.770309964661</v>
      </c>
      <c r="K33" s="34"/>
      <c r="L33" s="5">
        <v>0.1209684808056665</v>
      </c>
      <c r="M33" s="4">
        <f t="shared" si="10"/>
        <v>17501.484235225147</v>
      </c>
      <c r="N33" s="1">
        <f t="shared" si="5"/>
        <v>66531.287209785471</v>
      </c>
      <c r="O33" s="1">
        <f t="shared" si="6"/>
        <v>906729.21081450954</v>
      </c>
      <c r="P33" s="1">
        <f t="shared" si="7"/>
        <v>787773.37776484725</v>
      </c>
      <c r="Q33" s="1">
        <f t="shared" si="8"/>
        <v>74547.770309964661</v>
      </c>
      <c r="R33" s="1">
        <f t="shared" si="9"/>
        <v>109889.23585986762</v>
      </c>
      <c r="S33" s="1">
        <f t="shared" si="2"/>
        <v>1962972.3661941998</v>
      </c>
    </row>
    <row r="34" spans="2:19" ht="12" customHeight="1" x14ac:dyDescent="0.2">
      <c r="B34" s="38" t="s">
        <v>36</v>
      </c>
      <c r="D34" s="34">
        <v>403370</v>
      </c>
      <c r="E34" s="34" t="str">
        <f t="shared" si="0"/>
        <v>403370Situs</v>
      </c>
      <c r="F34" s="34" t="s">
        <v>123</v>
      </c>
      <c r="G34" s="37">
        <f t="shared" si="3"/>
        <v>532478.98354482336</v>
      </c>
      <c r="H34" s="20" t="s">
        <v>25</v>
      </c>
      <c r="I34" s="7" t="s">
        <v>26</v>
      </c>
      <c r="J34" s="8">
        <f t="shared" si="4"/>
        <v>20221.94588360082</v>
      </c>
      <c r="K34" s="34"/>
      <c r="L34" s="5">
        <v>3.2814101109964529E-2</v>
      </c>
      <c r="M34" s="4">
        <f t="shared" si="10"/>
        <v>4747.4802481129173</v>
      </c>
      <c r="N34" s="1">
        <f t="shared" si="5"/>
        <v>18047.382019992474</v>
      </c>
      <c r="O34" s="1">
        <f t="shared" si="6"/>
        <v>245960.79743139108</v>
      </c>
      <c r="P34" s="1">
        <f t="shared" si="7"/>
        <v>213692.65032964761</v>
      </c>
      <c r="Q34" s="1">
        <f t="shared" si="8"/>
        <v>20221.94588360082</v>
      </c>
      <c r="R34" s="1">
        <f t="shared" si="9"/>
        <v>29808.727632078564</v>
      </c>
      <c r="S34" s="1">
        <f t="shared" si="2"/>
        <v>532478.98354482336</v>
      </c>
    </row>
    <row r="35" spans="2:19" ht="12" customHeight="1" x14ac:dyDescent="0.2">
      <c r="B35" s="38" t="s">
        <v>36</v>
      </c>
      <c r="D35" s="34">
        <v>403371</v>
      </c>
      <c r="E35" s="34" t="str">
        <f t="shared" si="0"/>
        <v>403371Situs</v>
      </c>
      <c r="F35" s="34" t="s">
        <v>123</v>
      </c>
      <c r="G35" s="37">
        <f t="shared" si="3"/>
        <v>17588.447899391482</v>
      </c>
      <c r="H35" s="20" t="s">
        <v>25</v>
      </c>
      <c r="I35" s="7" t="s">
        <v>26</v>
      </c>
      <c r="J35" s="8">
        <f t="shared" si="4"/>
        <v>667.95620595246817</v>
      </c>
      <c r="K35" s="34"/>
      <c r="L35" s="5">
        <v>1.0838908681348764E-3</v>
      </c>
      <c r="M35" s="4">
        <f t="shared" si="10"/>
        <v>156.81522008895431</v>
      </c>
      <c r="N35" s="1">
        <f t="shared" si="5"/>
        <v>596.12763731234043</v>
      </c>
      <c r="O35" s="1">
        <f t="shared" si="6"/>
        <v>8124.3932711020143</v>
      </c>
      <c r="P35" s="1">
        <f t="shared" si="7"/>
        <v>7058.535947812672</v>
      </c>
      <c r="Q35" s="1">
        <f t="shared" si="8"/>
        <v>667.95620595246817</v>
      </c>
      <c r="R35" s="1">
        <f t="shared" si="9"/>
        <v>984.61961712303128</v>
      </c>
      <c r="S35" s="1">
        <f t="shared" si="2"/>
        <v>17588.447899391482</v>
      </c>
    </row>
    <row r="36" spans="2:19" ht="12" customHeight="1" x14ac:dyDescent="0.2">
      <c r="B36" s="38" t="s">
        <v>36</v>
      </c>
      <c r="D36" s="34">
        <v>403373</v>
      </c>
      <c r="E36" s="34" t="str">
        <f t="shared" si="0"/>
        <v>403373Situs</v>
      </c>
      <c r="F36" s="34" t="s">
        <v>123</v>
      </c>
      <c r="G36" s="37">
        <f t="shared" si="3"/>
        <v>126059.38908325606</v>
      </c>
      <c r="H36" s="20" t="s">
        <v>25</v>
      </c>
      <c r="I36" s="7" t="s">
        <v>26</v>
      </c>
      <c r="J36" s="8">
        <f t="shared" si="4"/>
        <v>4787.3554129611912</v>
      </c>
      <c r="K36" s="34"/>
      <c r="L36" s="5">
        <v>7.7684296790468815E-3</v>
      </c>
      <c r="M36" s="4">
        <f t="shared" si="10"/>
        <v>1123.9212781278927</v>
      </c>
      <c r="N36" s="1">
        <f t="shared" si="5"/>
        <v>4272.5478794429828</v>
      </c>
      <c r="O36" s="1">
        <f t="shared" si="6"/>
        <v>58228.904465337706</v>
      </c>
      <c r="P36" s="1">
        <f t="shared" si="7"/>
        <v>50589.724260675212</v>
      </c>
      <c r="Q36" s="1">
        <f t="shared" si="8"/>
        <v>4787.3554129611912</v>
      </c>
      <c r="R36" s="1">
        <f t="shared" si="9"/>
        <v>7056.9357867110657</v>
      </c>
      <c r="S36" s="1">
        <f t="shared" si="2"/>
        <v>126059.38908325606</v>
      </c>
    </row>
    <row r="37" spans="2:19" ht="12" customHeight="1" x14ac:dyDescent="0.2">
      <c r="B37" s="38" t="s">
        <v>37</v>
      </c>
      <c r="D37" s="34" t="s">
        <v>38</v>
      </c>
      <c r="E37" s="34" t="str">
        <f t="shared" si="0"/>
        <v>403GPCA</v>
      </c>
      <c r="F37" s="34" t="s">
        <v>123</v>
      </c>
      <c r="G37" s="37">
        <f>SUMIF('14.2.2-14.2.3'!$H$12:$H$137,'14.2'!E37,'14.2.2-14.2.3'!$K$12:$K$137)</f>
        <v>34417.842372832354</v>
      </c>
      <c r="H37" s="20" t="s">
        <v>30</v>
      </c>
      <c r="I37" s="7">
        <v>0</v>
      </c>
      <c r="J37" s="8">
        <f t="shared" ref="J37:J51" si="11">G37*I37</f>
        <v>0</v>
      </c>
      <c r="K37" s="34"/>
      <c r="L37" s="34"/>
      <c r="M37" s="23">
        <f>SUM(M25:M36)</f>
        <v>144678.05265192135</v>
      </c>
      <c r="N37" s="23">
        <f t="shared" ref="N37:S37" si="12">SUM(N25:N36)</f>
        <v>549988.61494066962</v>
      </c>
      <c r="O37" s="23">
        <f t="shared" si="12"/>
        <v>7495582.359764874</v>
      </c>
      <c r="P37" s="23">
        <f t="shared" si="12"/>
        <v>6512220.1462576836</v>
      </c>
      <c r="Q37" s="23">
        <f t="shared" si="12"/>
        <v>616257.80379704211</v>
      </c>
      <c r="R37" s="23">
        <f t="shared" si="12"/>
        <v>908412.13453281741</v>
      </c>
      <c r="S37" s="23">
        <f t="shared" si="12"/>
        <v>16227139.111945011</v>
      </c>
    </row>
    <row r="38" spans="2:19" ht="12" customHeight="1" x14ac:dyDescent="0.2">
      <c r="B38" s="38" t="s">
        <v>37</v>
      </c>
      <c r="D38" s="34" t="s">
        <v>38</v>
      </c>
      <c r="E38" s="34" t="str">
        <f t="shared" si="0"/>
        <v>403GPOR</v>
      </c>
      <c r="F38" s="34" t="s">
        <v>123</v>
      </c>
      <c r="G38" s="37">
        <f>SUMIF('14.2.2-14.2.3'!$H$12:$H$137,'14.2'!E38,'14.2.2-14.2.3'!$K$12:$K$137)</f>
        <v>1121939.7508657258</v>
      </c>
      <c r="H38" s="20" t="s">
        <v>32</v>
      </c>
      <c r="I38" s="7">
        <v>0</v>
      </c>
      <c r="J38" s="8">
        <f t="shared" si="11"/>
        <v>0</v>
      </c>
      <c r="K38" s="34"/>
      <c r="M38" s="38"/>
      <c r="N38" s="38"/>
      <c r="S38" s="1"/>
    </row>
    <row r="39" spans="2:19" ht="12" customHeight="1" x14ac:dyDescent="0.2">
      <c r="B39" s="38" t="s">
        <v>37</v>
      </c>
      <c r="D39" s="34" t="s">
        <v>38</v>
      </c>
      <c r="E39" s="34" t="str">
        <f t="shared" si="0"/>
        <v>403GPWA</v>
      </c>
      <c r="F39" s="34" t="s">
        <v>123</v>
      </c>
      <c r="G39" s="37">
        <f>SUMIF('14.2.2-14.2.3'!$H$12:$H$137,'14.2'!E39,'14.2.2-14.2.3'!$K$12:$K$137)</f>
        <v>72285.22615349642</v>
      </c>
      <c r="H39" s="20" t="s">
        <v>26</v>
      </c>
      <c r="I39" s="7">
        <v>1</v>
      </c>
      <c r="J39" s="8">
        <f t="shared" si="11"/>
        <v>72285.22615349642</v>
      </c>
      <c r="K39" s="34"/>
      <c r="S39" s="1"/>
    </row>
    <row r="40" spans="2:19" ht="12" customHeight="1" x14ac:dyDescent="0.2">
      <c r="B40" s="38" t="s">
        <v>37</v>
      </c>
      <c r="D40" s="34" t="s">
        <v>38</v>
      </c>
      <c r="E40" s="34" t="str">
        <f t="shared" si="0"/>
        <v>403GPWYP</v>
      </c>
      <c r="F40" s="34" t="s">
        <v>123</v>
      </c>
      <c r="G40" s="37">
        <f>SUMIF('14.2.2-14.2.3'!$H$12:$H$137,'14.2'!E40,'14.2.2-14.2.3'!$K$12:$K$137)</f>
        <v>344434.34864234924</v>
      </c>
      <c r="H40" s="20" t="s">
        <v>34</v>
      </c>
      <c r="I40" s="7">
        <v>0</v>
      </c>
      <c r="J40" s="8">
        <f t="shared" si="11"/>
        <v>0</v>
      </c>
      <c r="K40" s="34"/>
      <c r="S40" s="1"/>
    </row>
    <row r="41" spans="2:19" ht="12" customHeight="1" x14ac:dyDescent="0.2">
      <c r="B41" s="38" t="s">
        <v>37</v>
      </c>
      <c r="D41" s="34" t="s">
        <v>38</v>
      </c>
      <c r="E41" s="34" t="str">
        <f t="shared" si="0"/>
        <v>403GPUT</v>
      </c>
      <c r="F41" s="34" t="s">
        <v>123</v>
      </c>
      <c r="G41" s="37">
        <f>SUMIF('14.2.2-14.2.3'!$H$12:$H$137,'14.2'!E41,'14.2.2-14.2.3'!$K$12:$K$137)</f>
        <v>505071.45682092011</v>
      </c>
      <c r="H41" s="20" t="s">
        <v>33</v>
      </c>
      <c r="I41" s="7">
        <v>0</v>
      </c>
      <c r="J41" s="8">
        <f t="shared" si="11"/>
        <v>0</v>
      </c>
      <c r="K41" s="34"/>
      <c r="S41" s="1"/>
    </row>
    <row r="42" spans="2:19" ht="12" customHeight="1" x14ac:dyDescent="0.2">
      <c r="B42" s="38" t="s">
        <v>37</v>
      </c>
      <c r="D42" s="34" t="s">
        <v>38</v>
      </c>
      <c r="E42" s="34" t="str">
        <f t="shared" si="0"/>
        <v>403GPID</v>
      </c>
      <c r="F42" s="34" t="s">
        <v>123</v>
      </c>
      <c r="G42" s="37">
        <f>SUMIF('14.2.2-14.2.3'!$H$12:$H$137,'14.2'!E42,'14.2.2-14.2.3'!$K$12:$K$137)</f>
        <v>72925.194822631544</v>
      </c>
      <c r="H42" s="20" t="s">
        <v>31</v>
      </c>
      <c r="I42" s="7">
        <v>0</v>
      </c>
      <c r="J42" s="8">
        <f t="shared" si="11"/>
        <v>0</v>
      </c>
    </row>
    <row r="43" spans="2:19" ht="12" customHeight="1" x14ac:dyDescent="0.2">
      <c r="B43" s="38" t="s">
        <v>37</v>
      </c>
      <c r="D43" s="34" t="s">
        <v>38</v>
      </c>
      <c r="E43" s="34" t="str">
        <f t="shared" si="0"/>
        <v>403GPWYU</v>
      </c>
      <c r="F43" s="34" t="s">
        <v>123</v>
      </c>
      <c r="G43" s="37">
        <f>SUMIF('14.2.2-14.2.3'!$H$12:$H$137,'14.2'!E43,'14.2.2-14.2.3'!$K$12:$K$137)</f>
        <v>-6755.110248967947</v>
      </c>
      <c r="H43" s="20" t="s">
        <v>39</v>
      </c>
      <c r="I43" s="7">
        <v>0</v>
      </c>
      <c r="J43" s="8">
        <f t="shared" si="11"/>
        <v>0</v>
      </c>
    </row>
    <row r="44" spans="2:19" ht="12" customHeight="1" x14ac:dyDescent="0.2">
      <c r="B44" s="38" t="s">
        <v>37</v>
      </c>
      <c r="D44" s="34" t="s">
        <v>38</v>
      </c>
      <c r="E44" s="34" t="str">
        <f t="shared" si="0"/>
        <v>403GPCAGE</v>
      </c>
      <c r="F44" s="34" t="s">
        <v>123</v>
      </c>
      <c r="G44" s="37">
        <f>SUMIF('14.2.2-14.2.3'!$H$12:$H$137,'14.2'!E44,'14.2.2-14.2.3'!$K$12:$K$137)</f>
        <v>33056.925234045368</v>
      </c>
      <c r="H44" s="20" t="s">
        <v>13</v>
      </c>
      <c r="I44" s="7">
        <v>0</v>
      </c>
      <c r="J44" s="8">
        <f t="shared" si="11"/>
        <v>0</v>
      </c>
    </row>
    <row r="45" spans="2:19" ht="12" customHeight="1" x14ac:dyDescent="0.2">
      <c r="B45" s="38" t="s">
        <v>37</v>
      </c>
      <c r="D45" s="34" t="s">
        <v>38</v>
      </c>
      <c r="E45" s="34" t="str">
        <f t="shared" si="0"/>
        <v>403GPCAGW</v>
      </c>
      <c r="F45" s="34" t="s">
        <v>123</v>
      </c>
      <c r="G45" s="37">
        <f>SUMIF('14.2.2-14.2.3'!$H$12:$H$137,'14.2'!E45,'14.2.2-14.2.3'!$K$12:$K$137)</f>
        <v>158574.64828973985</v>
      </c>
      <c r="H45" s="20" t="s">
        <v>14</v>
      </c>
      <c r="I45" s="7">
        <v>0.22162982918040364</v>
      </c>
      <c r="J45" s="8">
        <f t="shared" si="11"/>
        <v>35144.872212797629</v>
      </c>
    </row>
    <row r="46" spans="2:19" ht="12" customHeight="1" x14ac:dyDescent="0.2">
      <c r="B46" s="38" t="s">
        <v>37</v>
      </c>
      <c r="D46" s="34" t="s">
        <v>38</v>
      </c>
      <c r="E46" s="34" t="str">
        <f t="shared" si="0"/>
        <v>403GPSG</v>
      </c>
      <c r="F46" s="34" t="s">
        <v>123</v>
      </c>
      <c r="G46" s="37">
        <f>SUMIF('14.2.2-14.2.3'!$H$12:$H$137,'14.2'!E46,'14.2.2-14.2.3'!$K$12:$K$137)</f>
        <v>-102101.67428344302</v>
      </c>
      <c r="H46" s="20" t="s">
        <v>15</v>
      </c>
      <c r="I46" s="7">
        <v>7.9787774498314715E-2</v>
      </c>
      <c r="J46" s="8">
        <f t="shared" si="11"/>
        <v>-8146.4653636277299</v>
      </c>
      <c r="K46" s="34"/>
    </row>
    <row r="47" spans="2:19" ht="12" customHeight="1" x14ac:dyDescent="0.2">
      <c r="B47" s="38" t="s">
        <v>40</v>
      </c>
      <c r="D47" s="34" t="s">
        <v>38</v>
      </c>
      <c r="E47" s="34" t="str">
        <f t="shared" si="0"/>
        <v>403GPSO</v>
      </c>
      <c r="F47" s="34" t="s">
        <v>123</v>
      </c>
      <c r="G47" s="37">
        <f>SUMIF('14.2.2-14.2.3'!$H$12:$H$137,'14.2'!E47,'14.2.2-14.2.3'!$K$12:$K$137)</f>
        <v>8408009.1247975677</v>
      </c>
      <c r="H47" s="20" t="s">
        <v>41</v>
      </c>
      <c r="I47" s="7">
        <v>7.0845810240555085E-2</v>
      </c>
      <c r="J47" s="8">
        <f t="shared" si="11"/>
        <v>595672.21895626409</v>
      </c>
      <c r="K47" s="34"/>
    </row>
    <row r="48" spans="2:19" ht="12" customHeight="1" x14ac:dyDescent="0.2">
      <c r="B48" s="38" t="s">
        <v>37</v>
      </c>
      <c r="D48" s="34" t="s">
        <v>38</v>
      </c>
      <c r="E48" s="34" t="str">
        <f>D48&amp;H48</f>
        <v>403GPJBG</v>
      </c>
      <c r="F48" s="34" t="s">
        <v>123</v>
      </c>
      <c r="G48" s="37">
        <f>SUMIF('14.2.2-14.2.3'!$H$12:$H$137,'14.2'!E48,'14.2.2-14.2.3'!$K$12:$K$137)</f>
        <v>-24319.973957218579</v>
      </c>
      <c r="H48" s="20" t="s">
        <v>17</v>
      </c>
      <c r="I48" s="7">
        <v>0.22162982918040364</v>
      </c>
      <c r="J48" s="8">
        <f t="shared" si="11"/>
        <v>-5390.0316738102183</v>
      </c>
      <c r="K48" s="34"/>
    </row>
    <row r="49" spans="1:14" ht="12" customHeight="1" x14ac:dyDescent="0.2">
      <c r="B49" s="38" t="s">
        <v>37</v>
      </c>
      <c r="D49" s="34" t="s">
        <v>38</v>
      </c>
      <c r="E49" s="34" t="str">
        <f t="shared" ref="E49" si="13">D49&amp;H49</f>
        <v>403GPJBE</v>
      </c>
      <c r="F49" s="34" t="s">
        <v>123</v>
      </c>
      <c r="G49" s="37">
        <f>SUMIF('14.2.2-14.2.3'!$H$12:$H$137,'14.2'!E49,'14.2.2-14.2.3'!$K$12:$K$137)</f>
        <v>0</v>
      </c>
      <c r="H49" s="20" t="s">
        <v>42</v>
      </c>
      <c r="I49" s="7">
        <v>0</v>
      </c>
      <c r="J49" s="8">
        <f t="shared" si="11"/>
        <v>0</v>
      </c>
      <c r="K49" s="34"/>
    </row>
    <row r="50" spans="1:14" ht="12" customHeight="1" x14ac:dyDescent="0.2">
      <c r="B50" s="38" t="s">
        <v>37</v>
      </c>
      <c r="D50" s="34" t="s">
        <v>38</v>
      </c>
      <c r="E50" s="34" t="str">
        <f>D50&amp;H50</f>
        <v>403GPCN</v>
      </c>
      <c r="F50" s="34" t="s">
        <v>123</v>
      </c>
      <c r="G50" s="37">
        <f>SUMIF('14.2.2-14.2.3'!$H$12:$H$137,'14.2'!E50,'14.2.2-14.2.3'!$K$12:$K$137)</f>
        <v>-68412.123555844999</v>
      </c>
      <c r="H50" s="20" t="s">
        <v>43</v>
      </c>
      <c r="I50" s="7">
        <v>6.742981175467383E-2</v>
      </c>
      <c r="J50" s="8">
        <f t="shared" si="11"/>
        <v>-4613.0166131081151</v>
      </c>
      <c r="K50" s="34"/>
    </row>
    <row r="51" spans="1:14" ht="12" customHeight="1" x14ac:dyDescent="0.2">
      <c r="B51" s="38" t="s">
        <v>37</v>
      </c>
      <c r="D51" s="34" t="s">
        <v>38</v>
      </c>
      <c r="E51" s="34" t="str">
        <f>D51&amp;H51</f>
        <v>403GPCAEE</v>
      </c>
      <c r="F51" s="34" t="s">
        <v>123</v>
      </c>
      <c r="G51" s="37">
        <f>SUMIF('14.2.2-14.2.3'!$H$12:$H$137,'14.2'!E51,'14.2.2-14.2.3'!$K$12:$K$137)</f>
        <v>-4977.6708318215387</v>
      </c>
      <c r="H51" s="20" t="s">
        <v>44</v>
      </c>
      <c r="I51" s="7">
        <v>0</v>
      </c>
      <c r="J51" s="8">
        <f t="shared" si="11"/>
        <v>0</v>
      </c>
      <c r="K51" s="34"/>
    </row>
    <row r="52" spans="1:14" ht="12" customHeight="1" x14ac:dyDescent="0.2">
      <c r="B52" s="33" t="s">
        <v>45</v>
      </c>
      <c r="D52" s="34"/>
      <c r="E52" s="34"/>
      <c r="F52" s="34"/>
      <c r="G52" s="6">
        <f>SUM(G9:G51)</f>
        <v>44681784.431142852</v>
      </c>
      <c r="H52" s="34"/>
      <c r="I52" s="7"/>
      <c r="J52" s="6">
        <f>SUM(J9:J51)</f>
        <v>2553798.7811355367</v>
      </c>
      <c r="K52" s="34" t="s">
        <v>46</v>
      </c>
      <c r="L52" s="57"/>
      <c r="M52" s="57"/>
      <c r="N52" s="57"/>
    </row>
    <row r="53" spans="1:14" ht="12" customHeight="1" x14ac:dyDescent="0.2">
      <c r="I53" s="7"/>
      <c r="J53" s="8"/>
      <c r="K53" s="34" t="s">
        <v>47</v>
      </c>
    </row>
    <row r="54" spans="1:14" ht="12" customHeight="1" x14ac:dyDescent="0.2">
      <c r="D54" s="34"/>
      <c r="E54" s="34"/>
      <c r="F54" s="34"/>
      <c r="G54" s="34"/>
      <c r="H54" s="34"/>
      <c r="I54" s="34"/>
      <c r="J54" s="34"/>
      <c r="K54" s="34"/>
    </row>
    <row r="55" spans="1:14" ht="12" customHeight="1" thickBot="1" x14ac:dyDescent="0.25">
      <c r="B55" s="12" t="s">
        <v>48</v>
      </c>
      <c r="D55" s="34"/>
      <c r="E55" s="34"/>
      <c r="F55" s="34"/>
      <c r="G55" s="34"/>
      <c r="H55" s="34"/>
      <c r="I55" s="34"/>
      <c r="J55" s="34"/>
      <c r="K55" s="34"/>
    </row>
    <row r="56" spans="1:14" ht="12" customHeight="1" x14ac:dyDescent="0.2">
      <c r="A56" s="42"/>
      <c r="B56" s="43"/>
      <c r="C56" s="44"/>
      <c r="D56" s="45"/>
      <c r="E56" s="45"/>
      <c r="F56" s="45"/>
      <c r="G56" s="58"/>
      <c r="H56" s="45"/>
      <c r="I56" s="45"/>
      <c r="J56" s="45"/>
      <c r="K56" s="46"/>
    </row>
    <row r="57" spans="1:14" ht="12" customHeight="1" x14ac:dyDescent="0.2">
      <c r="A57" s="47"/>
      <c r="B57" s="41"/>
      <c r="D57" s="34"/>
      <c r="E57" s="34"/>
      <c r="F57" s="34"/>
      <c r="G57" s="34"/>
      <c r="H57" s="34"/>
      <c r="I57" s="34"/>
      <c r="J57" s="34"/>
      <c r="K57" s="49"/>
    </row>
    <row r="58" spans="1:14" ht="12" customHeight="1" x14ac:dyDescent="0.2">
      <c r="A58" s="47"/>
      <c r="B58" s="41"/>
      <c r="D58" s="34"/>
      <c r="E58" s="34"/>
      <c r="F58" s="34"/>
      <c r="G58" s="34"/>
      <c r="H58" s="34"/>
      <c r="I58" s="34"/>
      <c r="J58" s="34"/>
      <c r="K58" s="49"/>
    </row>
    <row r="59" spans="1:14" ht="12" customHeight="1" x14ac:dyDescent="0.2">
      <c r="A59" s="47"/>
      <c r="D59" s="34"/>
      <c r="E59" s="34"/>
      <c r="F59" s="34"/>
      <c r="G59" s="34"/>
      <c r="H59" s="34"/>
      <c r="I59" s="34"/>
      <c r="J59" s="34"/>
      <c r="K59" s="49"/>
    </row>
    <row r="60" spans="1:14" ht="12" customHeight="1" x14ac:dyDescent="0.2">
      <c r="A60" s="47"/>
      <c r="D60" s="34"/>
      <c r="E60" s="34"/>
      <c r="F60" s="34"/>
      <c r="G60" s="34"/>
      <c r="H60" s="34"/>
      <c r="I60" s="34"/>
      <c r="J60" s="34"/>
      <c r="K60" s="49"/>
    </row>
    <row r="61" spans="1:14" ht="12" customHeight="1" x14ac:dyDescent="0.2">
      <c r="A61" s="47"/>
      <c r="D61" s="34"/>
      <c r="E61" s="34"/>
      <c r="F61" s="34"/>
      <c r="G61" s="34"/>
      <c r="H61" s="34"/>
      <c r="I61" s="34"/>
      <c r="J61" s="34"/>
      <c r="K61" s="49"/>
    </row>
    <row r="62" spans="1:14" ht="12" customHeight="1" x14ac:dyDescent="0.2">
      <c r="A62" s="47"/>
      <c r="D62" s="34"/>
      <c r="E62" s="34"/>
      <c r="F62" s="34"/>
      <c r="G62" s="34"/>
      <c r="H62" s="34"/>
      <c r="I62" s="34"/>
      <c r="J62" s="34"/>
      <c r="K62" s="49"/>
    </row>
    <row r="63" spans="1:14" ht="12" customHeight="1" thickBot="1" x14ac:dyDescent="0.25">
      <c r="A63" s="50"/>
      <c r="B63" s="51"/>
      <c r="C63" s="51"/>
      <c r="D63" s="52"/>
      <c r="E63" s="52"/>
      <c r="F63" s="52"/>
      <c r="G63" s="52"/>
      <c r="H63" s="52"/>
      <c r="I63" s="52"/>
      <c r="J63" s="52"/>
      <c r="K63" s="53"/>
    </row>
    <row r="64" spans="1:14" ht="12" customHeight="1" x14ac:dyDescent="0.2">
      <c r="D64" s="34"/>
      <c r="E64" s="34"/>
      <c r="F64" s="34"/>
      <c r="G64" s="34"/>
      <c r="H64" s="34"/>
      <c r="I64" s="34"/>
      <c r="J64" s="34"/>
      <c r="K64" s="34"/>
    </row>
    <row r="65" spans="4:11" ht="12" customHeight="1" x14ac:dyDescent="0.2">
      <c r="D65" s="34"/>
      <c r="E65" s="34"/>
      <c r="F65" s="34"/>
      <c r="G65" s="34"/>
      <c r="H65" s="34"/>
      <c r="I65" s="34"/>
      <c r="J65" s="34"/>
      <c r="K65" s="34"/>
    </row>
    <row r="66" spans="4:11" ht="12" customHeight="1" x14ac:dyDescent="0.2"/>
    <row r="68" spans="4:11" x14ac:dyDescent="0.2">
      <c r="D68" s="35"/>
      <c r="E68" s="35"/>
      <c r="H68" s="35"/>
    </row>
    <row r="69" spans="4:11" x14ac:dyDescent="0.2">
      <c r="D69" s="39"/>
      <c r="E69" s="39"/>
    </row>
    <row r="70" spans="4:11" x14ac:dyDescent="0.2">
      <c r="D70" s="39"/>
      <c r="E70" s="39"/>
    </row>
    <row r="71" spans="4:11" x14ac:dyDescent="0.2">
      <c r="D71" s="39"/>
      <c r="E71" s="39"/>
    </row>
    <row r="72" spans="4:11" x14ac:dyDescent="0.2">
      <c r="D72" s="39"/>
      <c r="E72" s="39"/>
    </row>
    <row r="73" spans="4:11" x14ac:dyDescent="0.2">
      <c r="D73" s="39"/>
      <c r="E73" s="39"/>
    </row>
    <row r="74" spans="4:11" x14ac:dyDescent="0.2">
      <c r="D74" s="39"/>
      <c r="E74" s="39"/>
    </row>
    <row r="75" spans="4:11" x14ac:dyDescent="0.2">
      <c r="D75" s="39"/>
      <c r="E75" s="39"/>
    </row>
    <row r="76" spans="4:11" x14ac:dyDescent="0.2">
      <c r="D76" s="39"/>
      <c r="E76" s="39"/>
    </row>
    <row r="77" spans="4:11" x14ac:dyDescent="0.2">
      <c r="D77" s="39"/>
      <c r="E77" s="39"/>
    </row>
    <row r="78" spans="4:11" x14ac:dyDescent="0.2">
      <c r="D78" s="39"/>
      <c r="E78" s="39"/>
    </row>
    <row r="79" spans="4:11" x14ac:dyDescent="0.2">
      <c r="D79" s="39"/>
      <c r="E79" s="39"/>
    </row>
    <row r="80" spans="4:11" x14ac:dyDescent="0.2">
      <c r="D80" s="39"/>
      <c r="E80" s="39"/>
    </row>
    <row r="81" spans="4:5" x14ac:dyDescent="0.2">
      <c r="D81" s="39"/>
      <c r="E81" s="39"/>
    </row>
    <row r="82" spans="4:5" x14ac:dyDescent="0.2">
      <c r="D82" s="39"/>
      <c r="E82" s="39"/>
    </row>
    <row r="83" spans="4:5" x14ac:dyDescent="0.2">
      <c r="D83" s="39"/>
      <c r="E83" s="39"/>
    </row>
    <row r="84" spans="4:5" x14ac:dyDescent="0.2">
      <c r="D84" s="39"/>
      <c r="E84" s="39"/>
    </row>
    <row r="85" spans="4:5" x14ac:dyDescent="0.2">
      <c r="D85" s="39"/>
      <c r="E85" s="39"/>
    </row>
    <row r="86" spans="4:5" x14ac:dyDescent="0.2">
      <c r="D86" s="39"/>
      <c r="E86" s="39"/>
    </row>
    <row r="87" spans="4:5" x14ac:dyDescent="0.2">
      <c r="D87" s="39"/>
      <c r="E87" s="39"/>
    </row>
    <row r="88" spans="4:5" x14ac:dyDescent="0.2">
      <c r="D88" s="39"/>
      <c r="E88" s="39"/>
    </row>
    <row r="89" spans="4:5" x14ac:dyDescent="0.2">
      <c r="D89" s="39"/>
      <c r="E89" s="39"/>
    </row>
    <row r="90" spans="4:5" x14ac:dyDescent="0.2">
      <c r="D90" s="39"/>
      <c r="E90" s="39"/>
    </row>
    <row r="91" spans="4:5" x14ac:dyDescent="0.2">
      <c r="D91" s="39"/>
      <c r="E91" s="39"/>
    </row>
    <row r="92" spans="4:5" x14ac:dyDescent="0.2">
      <c r="D92" s="39"/>
      <c r="E92" s="39"/>
    </row>
    <row r="93" spans="4:5" x14ac:dyDescent="0.2">
      <c r="D93" s="39"/>
      <c r="E93" s="39"/>
    </row>
    <row r="94" spans="4:5" x14ac:dyDescent="0.2">
      <c r="D94" s="39"/>
      <c r="E94" s="39"/>
    </row>
    <row r="95" spans="4:5" x14ac:dyDescent="0.2">
      <c r="D95" s="39"/>
      <c r="E95" s="39"/>
    </row>
    <row r="96" spans="4:5" x14ac:dyDescent="0.2">
      <c r="D96" s="39"/>
      <c r="E96" s="39"/>
    </row>
    <row r="97" spans="4:5" x14ac:dyDescent="0.2">
      <c r="D97" s="39"/>
      <c r="E97" s="39"/>
    </row>
    <row r="98" spans="4:5" x14ac:dyDescent="0.2">
      <c r="D98" s="39"/>
      <c r="E98" s="39"/>
    </row>
    <row r="99" spans="4:5" x14ac:dyDescent="0.2">
      <c r="D99" s="39"/>
      <c r="E99" s="39"/>
    </row>
    <row r="100" spans="4:5" x14ac:dyDescent="0.2">
      <c r="D100" s="39"/>
      <c r="E100" s="39"/>
    </row>
    <row r="101" spans="4:5" x14ac:dyDescent="0.2">
      <c r="D101" s="39"/>
      <c r="E101" s="39"/>
    </row>
    <row r="102" spans="4:5" x14ac:dyDescent="0.2">
      <c r="D102" s="39"/>
      <c r="E102" s="39"/>
    </row>
    <row r="103" spans="4:5" x14ac:dyDescent="0.2">
      <c r="D103" s="39"/>
      <c r="E103" s="39"/>
    </row>
    <row r="104" spans="4:5" x14ac:dyDescent="0.2">
      <c r="D104" s="39"/>
      <c r="E104" s="39"/>
    </row>
    <row r="105" spans="4:5" x14ac:dyDescent="0.2">
      <c r="D105" s="39"/>
      <c r="E105" s="39"/>
    </row>
    <row r="106" spans="4:5" x14ac:dyDescent="0.2">
      <c r="D106" s="39"/>
      <c r="E106" s="39"/>
    </row>
    <row r="107" spans="4:5" x14ac:dyDescent="0.2">
      <c r="D107" s="39"/>
      <c r="E107" s="39"/>
    </row>
    <row r="108" spans="4:5" x14ac:dyDescent="0.2">
      <c r="D108" s="39"/>
      <c r="E108" s="39"/>
    </row>
    <row r="109" spans="4:5" x14ac:dyDescent="0.2">
      <c r="D109" s="39"/>
      <c r="E109" s="39"/>
    </row>
    <row r="110" spans="4:5" x14ac:dyDescent="0.2">
      <c r="D110" s="39"/>
      <c r="E110" s="39"/>
    </row>
    <row r="111" spans="4:5" x14ac:dyDescent="0.2">
      <c r="D111" s="39"/>
      <c r="E111" s="39"/>
    </row>
    <row r="112" spans="4:5" x14ac:dyDescent="0.2">
      <c r="D112" s="39"/>
      <c r="E112" s="39"/>
    </row>
    <row r="113" spans="4:5" x14ac:dyDescent="0.2">
      <c r="D113" s="39"/>
      <c r="E113" s="39"/>
    </row>
    <row r="114" spans="4:5" x14ac:dyDescent="0.2">
      <c r="D114" s="39"/>
      <c r="E114" s="39"/>
    </row>
    <row r="115" spans="4:5" x14ac:dyDescent="0.2">
      <c r="D115" s="39"/>
      <c r="E115" s="39"/>
    </row>
    <row r="116" spans="4:5" x14ac:dyDescent="0.2">
      <c r="D116" s="39"/>
      <c r="E116" s="39"/>
    </row>
    <row r="117" spans="4:5" x14ac:dyDescent="0.2">
      <c r="D117" s="39"/>
      <c r="E117" s="39"/>
    </row>
    <row r="118" spans="4:5" x14ac:dyDescent="0.2">
      <c r="D118" s="39"/>
      <c r="E118" s="39"/>
    </row>
    <row r="119" spans="4:5" x14ac:dyDescent="0.2">
      <c r="D119" s="39"/>
      <c r="E119" s="39"/>
    </row>
    <row r="120" spans="4:5" x14ac:dyDescent="0.2">
      <c r="D120" s="39"/>
      <c r="E120" s="39"/>
    </row>
    <row r="121" spans="4:5" x14ac:dyDescent="0.2">
      <c r="D121" s="39"/>
      <c r="E121" s="39"/>
    </row>
    <row r="122" spans="4:5" x14ac:dyDescent="0.2">
      <c r="D122" s="39"/>
      <c r="E122" s="39"/>
    </row>
    <row r="123" spans="4:5" x14ac:dyDescent="0.2">
      <c r="D123" s="39"/>
      <c r="E123" s="39"/>
    </row>
    <row r="124" spans="4:5" x14ac:dyDescent="0.2">
      <c r="D124" s="39"/>
      <c r="E124" s="39"/>
    </row>
    <row r="125" spans="4:5" x14ac:dyDescent="0.2">
      <c r="D125" s="39"/>
      <c r="E125" s="39"/>
    </row>
    <row r="126" spans="4:5" x14ac:dyDescent="0.2">
      <c r="D126" s="39"/>
      <c r="E126" s="39"/>
    </row>
    <row r="127" spans="4:5" x14ac:dyDescent="0.2">
      <c r="D127" s="39"/>
      <c r="E127" s="39"/>
    </row>
    <row r="128" spans="4:5" x14ac:dyDescent="0.2">
      <c r="D128" s="39"/>
      <c r="E128" s="39"/>
    </row>
    <row r="129" spans="4:5" x14ac:dyDescent="0.2">
      <c r="D129" s="39"/>
      <c r="E129" s="39"/>
    </row>
    <row r="130" spans="4:5" x14ac:dyDescent="0.2">
      <c r="D130" s="39"/>
      <c r="E130" s="39"/>
    </row>
    <row r="131" spans="4:5" x14ac:dyDescent="0.2">
      <c r="D131" s="39"/>
      <c r="E131" s="39"/>
    </row>
    <row r="132" spans="4:5" x14ac:dyDescent="0.2">
      <c r="D132" s="39"/>
      <c r="E132" s="39"/>
    </row>
    <row r="133" spans="4:5" x14ac:dyDescent="0.2">
      <c r="D133" s="39"/>
      <c r="E133" s="39"/>
    </row>
    <row r="134" spans="4:5" x14ac:dyDescent="0.2">
      <c r="D134" s="39"/>
      <c r="E134" s="39"/>
    </row>
    <row r="135" spans="4:5" x14ac:dyDescent="0.2">
      <c r="D135" s="39"/>
      <c r="E135" s="39"/>
    </row>
    <row r="136" spans="4:5" x14ac:dyDescent="0.2">
      <c r="D136" s="39"/>
      <c r="E136" s="39"/>
    </row>
    <row r="137" spans="4:5" x14ac:dyDescent="0.2">
      <c r="D137" s="39"/>
      <c r="E137" s="39"/>
    </row>
    <row r="138" spans="4:5" x14ac:dyDescent="0.2">
      <c r="D138" s="39"/>
      <c r="E138" s="39"/>
    </row>
    <row r="139" spans="4:5" x14ac:dyDescent="0.2">
      <c r="D139" s="39"/>
      <c r="E139" s="39"/>
    </row>
    <row r="140" spans="4:5" x14ac:dyDescent="0.2">
      <c r="D140" s="39"/>
      <c r="E140" s="39"/>
    </row>
    <row r="141" spans="4:5" x14ac:dyDescent="0.2">
      <c r="D141" s="39"/>
      <c r="E141" s="39"/>
    </row>
    <row r="142" spans="4:5" x14ac:dyDescent="0.2">
      <c r="D142" s="39"/>
      <c r="E142" s="39"/>
    </row>
    <row r="143" spans="4:5" x14ac:dyDescent="0.2">
      <c r="D143" s="39"/>
      <c r="E143" s="39"/>
    </row>
    <row r="144" spans="4:5" x14ac:dyDescent="0.2">
      <c r="D144" s="39"/>
      <c r="E144" s="39"/>
    </row>
    <row r="145" spans="4:5" x14ac:dyDescent="0.2">
      <c r="D145" s="39"/>
      <c r="E145" s="39"/>
    </row>
    <row r="146" spans="4:5" x14ac:dyDescent="0.2">
      <c r="D146" s="39"/>
      <c r="E146" s="39"/>
    </row>
    <row r="147" spans="4:5" x14ac:dyDescent="0.2">
      <c r="D147" s="39"/>
      <c r="E147" s="39"/>
    </row>
    <row r="148" spans="4:5" x14ac:dyDescent="0.2">
      <c r="D148" s="39"/>
      <c r="E148" s="39"/>
    </row>
    <row r="149" spans="4:5" x14ac:dyDescent="0.2">
      <c r="D149" s="39"/>
      <c r="E149" s="39"/>
    </row>
    <row r="150" spans="4:5" x14ac:dyDescent="0.2">
      <c r="D150" s="39"/>
      <c r="E150" s="39"/>
    </row>
    <row r="151" spans="4:5" x14ac:dyDescent="0.2">
      <c r="D151" s="39"/>
      <c r="E151" s="39"/>
    </row>
    <row r="152" spans="4:5" x14ac:dyDescent="0.2">
      <c r="D152" s="39"/>
      <c r="E152" s="39"/>
    </row>
    <row r="153" spans="4:5" x14ac:dyDescent="0.2">
      <c r="D153" s="39"/>
      <c r="E153" s="39"/>
    </row>
    <row r="154" spans="4:5" x14ac:dyDescent="0.2">
      <c r="D154" s="39"/>
      <c r="E154" s="39"/>
    </row>
    <row r="155" spans="4:5" x14ac:dyDescent="0.2">
      <c r="D155" s="39"/>
      <c r="E155" s="39"/>
    </row>
    <row r="156" spans="4:5" x14ac:dyDescent="0.2">
      <c r="D156" s="39"/>
      <c r="E156" s="39"/>
    </row>
    <row r="157" spans="4:5" x14ac:dyDescent="0.2">
      <c r="D157" s="39"/>
      <c r="E157" s="39"/>
    </row>
    <row r="158" spans="4:5" x14ac:dyDescent="0.2">
      <c r="D158" s="39"/>
      <c r="E158" s="39"/>
    </row>
    <row r="159" spans="4:5" x14ac:dyDescent="0.2">
      <c r="D159" s="39"/>
      <c r="E159" s="39"/>
    </row>
    <row r="160" spans="4:5" x14ac:dyDescent="0.2">
      <c r="D160" s="39"/>
      <c r="E160" s="39"/>
    </row>
    <row r="161" spans="4:5" x14ac:dyDescent="0.2">
      <c r="D161" s="39"/>
      <c r="E161" s="39"/>
    </row>
    <row r="162" spans="4:5" x14ac:dyDescent="0.2">
      <c r="D162" s="39"/>
      <c r="E162" s="39"/>
    </row>
    <row r="163" spans="4:5" x14ac:dyDescent="0.2">
      <c r="D163" s="39"/>
      <c r="E163" s="39"/>
    </row>
    <row r="164" spans="4:5" x14ac:dyDescent="0.2">
      <c r="D164" s="39"/>
      <c r="E164" s="39"/>
    </row>
    <row r="165" spans="4:5" x14ac:dyDescent="0.2">
      <c r="D165" s="39"/>
      <c r="E165" s="39"/>
    </row>
    <row r="166" spans="4:5" x14ac:dyDescent="0.2">
      <c r="D166" s="39"/>
      <c r="E166" s="39"/>
    </row>
    <row r="167" spans="4:5" x14ac:dyDescent="0.2">
      <c r="D167" s="39"/>
      <c r="E167" s="39"/>
    </row>
    <row r="168" spans="4:5" x14ac:dyDescent="0.2">
      <c r="D168" s="39"/>
      <c r="E168" s="39"/>
    </row>
    <row r="169" spans="4:5" x14ac:dyDescent="0.2">
      <c r="D169" s="39"/>
      <c r="E169" s="39"/>
    </row>
    <row r="170" spans="4:5" x14ac:dyDescent="0.2">
      <c r="D170" s="39"/>
      <c r="E170" s="39"/>
    </row>
    <row r="171" spans="4:5" x14ac:dyDescent="0.2">
      <c r="D171" s="39"/>
      <c r="E171" s="39"/>
    </row>
    <row r="172" spans="4:5" x14ac:dyDescent="0.2">
      <c r="D172" s="39"/>
      <c r="E172" s="39"/>
    </row>
    <row r="173" spans="4:5" x14ac:dyDescent="0.2">
      <c r="D173" s="39"/>
      <c r="E173" s="39"/>
    </row>
    <row r="174" spans="4:5" x14ac:dyDescent="0.2">
      <c r="D174" s="39"/>
      <c r="E174" s="39"/>
    </row>
    <row r="175" spans="4:5" x14ac:dyDescent="0.2">
      <c r="D175" s="39"/>
      <c r="E175" s="39"/>
    </row>
    <row r="176" spans="4:5" x14ac:dyDescent="0.2">
      <c r="D176" s="39"/>
      <c r="E176" s="39"/>
    </row>
    <row r="177" spans="4:5" x14ac:dyDescent="0.2">
      <c r="D177" s="39"/>
      <c r="E177" s="39"/>
    </row>
    <row r="178" spans="4:5" x14ac:dyDescent="0.2">
      <c r="D178" s="39"/>
      <c r="E178" s="39"/>
    </row>
    <row r="179" spans="4:5" x14ac:dyDescent="0.2">
      <c r="D179" s="39"/>
      <c r="E179" s="39"/>
    </row>
    <row r="180" spans="4:5" x14ac:dyDescent="0.2">
      <c r="D180" s="39"/>
      <c r="E180" s="39"/>
    </row>
    <row r="181" spans="4:5" x14ac:dyDescent="0.2">
      <c r="D181" s="39"/>
      <c r="E181" s="39"/>
    </row>
    <row r="182" spans="4:5" x14ac:dyDescent="0.2">
      <c r="D182" s="39"/>
      <c r="E182" s="39"/>
    </row>
    <row r="183" spans="4:5" x14ac:dyDescent="0.2">
      <c r="D183" s="39"/>
      <c r="E183" s="39"/>
    </row>
    <row r="184" spans="4:5" x14ac:dyDescent="0.2">
      <c r="D184" s="39"/>
      <c r="E184" s="39"/>
    </row>
    <row r="185" spans="4:5" x14ac:dyDescent="0.2">
      <c r="D185" s="39"/>
      <c r="E185" s="39"/>
    </row>
    <row r="186" spans="4:5" x14ac:dyDescent="0.2">
      <c r="D186" s="39"/>
      <c r="E186" s="39"/>
    </row>
    <row r="187" spans="4:5" x14ac:dyDescent="0.2">
      <c r="D187" s="39"/>
      <c r="E187" s="39"/>
    </row>
    <row r="188" spans="4:5" x14ac:dyDescent="0.2">
      <c r="D188" s="39"/>
      <c r="E188" s="39"/>
    </row>
    <row r="189" spans="4:5" x14ac:dyDescent="0.2">
      <c r="D189" s="39"/>
      <c r="E189" s="39"/>
    </row>
    <row r="190" spans="4:5" x14ac:dyDescent="0.2">
      <c r="D190" s="39"/>
      <c r="E190" s="39"/>
    </row>
    <row r="191" spans="4:5" x14ac:dyDescent="0.2">
      <c r="D191" s="39"/>
      <c r="E191" s="39"/>
    </row>
    <row r="192" spans="4:5" x14ac:dyDescent="0.2">
      <c r="D192" s="39"/>
      <c r="E192" s="39"/>
    </row>
    <row r="193" spans="4:5" x14ac:dyDescent="0.2">
      <c r="D193" s="39"/>
      <c r="E193" s="39"/>
    </row>
    <row r="194" spans="4:5" x14ac:dyDescent="0.2">
      <c r="D194" s="39"/>
      <c r="E194" s="39"/>
    </row>
    <row r="195" spans="4:5" x14ac:dyDescent="0.2">
      <c r="D195" s="39"/>
      <c r="E195" s="39"/>
    </row>
    <row r="196" spans="4:5" x14ac:dyDescent="0.2">
      <c r="D196" s="39"/>
      <c r="E196" s="39"/>
    </row>
    <row r="197" spans="4:5" x14ac:dyDescent="0.2">
      <c r="D197" s="39"/>
      <c r="E197" s="39"/>
    </row>
    <row r="198" spans="4:5" x14ac:dyDescent="0.2">
      <c r="D198" s="39"/>
      <c r="E198" s="39"/>
    </row>
    <row r="199" spans="4:5" x14ac:dyDescent="0.2">
      <c r="D199" s="39"/>
      <c r="E199" s="39"/>
    </row>
    <row r="200" spans="4:5" x14ac:dyDescent="0.2">
      <c r="D200" s="39"/>
      <c r="E200" s="39"/>
    </row>
    <row r="201" spans="4:5" x14ac:dyDescent="0.2">
      <c r="D201" s="39"/>
      <c r="E201" s="39"/>
    </row>
    <row r="202" spans="4:5" x14ac:dyDescent="0.2">
      <c r="D202" s="39"/>
      <c r="E202" s="39"/>
    </row>
    <row r="203" spans="4:5" x14ac:dyDescent="0.2">
      <c r="D203" s="39"/>
      <c r="E203" s="39"/>
    </row>
    <row r="204" spans="4:5" x14ac:dyDescent="0.2">
      <c r="D204" s="39"/>
      <c r="E204" s="39"/>
    </row>
    <row r="205" spans="4:5" x14ac:dyDescent="0.2">
      <c r="D205" s="39"/>
      <c r="E205" s="39"/>
    </row>
    <row r="206" spans="4:5" x14ac:dyDescent="0.2">
      <c r="D206" s="39"/>
      <c r="E206" s="39"/>
    </row>
    <row r="207" spans="4:5" x14ac:dyDescent="0.2">
      <c r="D207" s="39"/>
      <c r="E207" s="39"/>
    </row>
    <row r="208" spans="4:5" x14ac:dyDescent="0.2">
      <c r="D208" s="39"/>
      <c r="E208" s="39"/>
    </row>
    <row r="209" spans="4:5" x14ac:dyDescent="0.2">
      <c r="D209" s="39"/>
      <c r="E209" s="39"/>
    </row>
    <row r="210" spans="4:5" x14ac:dyDescent="0.2">
      <c r="D210" s="39"/>
      <c r="E210" s="39"/>
    </row>
    <row r="211" spans="4:5" x14ac:dyDescent="0.2">
      <c r="D211" s="39"/>
      <c r="E211" s="39"/>
    </row>
    <row r="212" spans="4:5" x14ac:dyDescent="0.2">
      <c r="D212" s="39"/>
      <c r="E212" s="39"/>
    </row>
    <row r="213" spans="4:5" x14ac:dyDescent="0.2">
      <c r="D213" s="39"/>
      <c r="E213" s="39"/>
    </row>
    <row r="214" spans="4:5" x14ac:dyDescent="0.2">
      <c r="D214" s="39"/>
      <c r="E214" s="39"/>
    </row>
    <row r="215" spans="4:5" x14ac:dyDescent="0.2">
      <c r="D215" s="39"/>
      <c r="E215" s="39"/>
    </row>
    <row r="216" spans="4:5" x14ac:dyDescent="0.2">
      <c r="D216" s="39"/>
      <c r="E216" s="39"/>
    </row>
    <row r="217" spans="4:5" x14ac:dyDescent="0.2">
      <c r="D217" s="39"/>
      <c r="E217" s="39"/>
    </row>
    <row r="218" spans="4:5" x14ac:dyDescent="0.2">
      <c r="D218" s="39"/>
      <c r="E218" s="39"/>
    </row>
    <row r="219" spans="4:5" x14ac:dyDescent="0.2">
      <c r="D219" s="39"/>
      <c r="E219" s="39"/>
    </row>
    <row r="220" spans="4:5" x14ac:dyDescent="0.2">
      <c r="D220" s="39"/>
      <c r="E220" s="39"/>
    </row>
    <row r="221" spans="4:5" x14ac:dyDescent="0.2">
      <c r="D221" s="39"/>
      <c r="E221" s="39"/>
    </row>
    <row r="222" spans="4:5" x14ac:dyDescent="0.2">
      <c r="D222" s="39"/>
      <c r="E222" s="39"/>
    </row>
    <row r="223" spans="4:5" x14ac:dyDescent="0.2">
      <c r="D223" s="39"/>
      <c r="E223" s="39"/>
    </row>
    <row r="224" spans="4:5" x14ac:dyDescent="0.2">
      <c r="D224" s="39"/>
      <c r="E224" s="39"/>
    </row>
    <row r="225" spans="4:5" x14ac:dyDescent="0.2">
      <c r="D225" s="39"/>
      <c r="E225" s="39"/>
    </row>
    <row r="226" spans="4:5" x14ac:dyDescent="0.2">
      <c r="D226" s="39"/>
      <c r="E226" s="39"/>
    </row>
    <row r="227" spans="4:5" x14ac:dyDescent="0.2">
      <c r="D227" s="39"/>
      <c r="E227" s="39"/>
    </row>
    <row r="228" spans="4:5" x14ac:dyDescent="0.2">
      <c r="D228" s="39"/>
      <c r="E228" s="39"/>
    </row>
    <row r="229" spans="4:5" x14ac:dyDescent="0.2">
      <c r="D229" s="39"/>
      <c r="E229" s="39"/>
    </row>
    <row r="230" spans="4:5" x14ac:dyDescent="0.2">
      <c r="D230" s="39"/>
      <c r="E230" s="39"/>
    </row>
    <row r="231" spans="4:5" x14ac:dyDescent="0.2">
      <c r="D231" s="39"/>
      <c r="E231" s="39"/>
    </row>
    <row r="232" spans="4:5" x14ac:dyDescent="0.2">
      <c r="D232" s="39"/>
      <c r="E232" s="39"/>
    </row>
    <row r="233" spans="4:5" x14ac:dyDescent="0.2">
      <c r="D233" s="39"/>
      <c r="E233" s="39"/>
    </row>
    <row r="234" spans="4:5" x14ac:dyDescent="0.2">
      <c r="D234" s="39"/>
      <c r="E234" s="39"/>
    </row>
    <row r="235" spans="4:5" x14ac:dyDescent="0.2">
      <c r="D235" s="39"/>
      <c r="E235" s="39"/>
    </row>
    <row r="236" spans="4:5" x14ac:dyDescent="0.2">
      <c r="D236" s="39"/>
      <c r="E236" s="39"/>
    </row>
    <row r="237" spans="4:5" x14ac:dyDescent="0.2">
      <c r="D237" s="39"/>
      <c r="E237" s="39"/>
    </row>
    <row r="238" spans="4:5" x14ac:dyDescent="0.2">
      <c r="D238" s="39"/>
      <c r="E238" s="39"/>
    </row>
    <row r="239" spans="4:5" x14ac:dyDescent="0.2">
      <c r="D239" s="39"/>
      <c r="E239" s="39"/>
    </row>
    <row r="240" spans="4:5" x14ac:dyDescent="0.2">
      <c r="D240" s="39"/>
      <c r="E240" s="39"/>
    </row>
    <row r="241" spans="4:5" x14ac:dyDescent="0.2">
      <c r="D241" s="39"/>
      <c r="E241" s="39"/>
    </row>
    <row r="242" spans="4:5" x14ac:dyDescent="0.2">
      <c r="D242" s="39"/>
      <c r="E242" s="39"/>
    </row>
    <row r="243" spans="4:5" x14ac:dyDescent="0.2">
      <c r="D243" s="39"/>
      <c r="E243" s="39"/>
    </row>
    <row r="244" spans="4:5" x14ac:dyDescent="0.2">
      <c r="D244" s="39"/>
      <c r="E244" s="39"/>
    </row>
    <row r="245" spans="4:5" x14ac:dyDescent="0.2">
      <c r="D245" s="39"/>
      <c r="E245" s="39"/>
    </row>
    <row r="246" spans="4:5" x14ac:dyDescent="0.2">
      <c r="D246" s="39"/>
      <c r="E246" s="39"/>
    </row>
    <row r="247" spans="4:5" x14ac:dyDescent="0.2">
      <c r="D247" s="39"/>
      <c r="E247" s="39"/>
    </row>
    <row r="248" spans="4:5" x14ac:dyDescent="0.2">
      <c r="D248" s="39"/>
      <c r="E248" s="39"/>
    </row>
    <row r="249" spans="4:5" x14ac:dyDescent="0.2">
      <c r="D249" s="39"/>
      <c r="E249" s="39"/>
    </row>
    <row r="250" spans="4:5" x14ac:dyDescent="0.2">
      <c r="D250" s="39"/>
      <c r="E250" s="39"/>
    </row>
    <row r="251" spans="4:5" x14ac:dyDescent="0.2">
      <c r="D251" s="39"/>
      <c r="E251" s="39"/>
    </row>
    <row r="252" spans="4:5" x14ac:dyDescent="0.2">
      <c r="D252" s="39"/>
      <c r="E252" s="39"/>
    </row>
    <row r="253" spans="4:5" x14ac:dyDescent="0.2">
      <c r="D253" s="39"/>
      <c r="E253" s="39"/>
    </row>
    <row r="254" spans="4:5" x14ac:dyDescent="0.2">
      <c r="D254" s="39"/>
      <c r="E254" s="39"/>
    </row>
    <row r="255" spans="4:5" x14ac:dyDescent="0.2">
      <c r="D255" s="39"/>
      <c r="E255" s="39"/>
    </row>
    <row r="256" spans="4:5" x14ac:dyDescent="0.2">
      <c r="D256" s="39"/>
      <c r="E256" s="39"/>
    </row>
    <row r="257" spans="4:5" x14ac:dyDescent="0.2">
      <c r="D257" s="39"/>
      <c r="E257" s="39"/>
    </row>
    <row r="258" spans="4:5" x14ac:dyDescent="0.2">
      <c r="D258" s="39"/>
      <c r="E258" s="39"/>
    </row>
    <row r="259" spans="4:5" x14ac:dyDescent="0.2">
      <c r="D259" s="39"/>
      <c r="E259" s="39"/>
    </row>
    <row r="260" spans="4:5" x14ac:dyDescent="0.2">
      <c r="D260" s="39"/>
      <c r="E260" s="39"/>
    </row>
    <row r="261" spans="4:5" x14ac:dyDescent="0.2">
      <c r="D261" s="39"/>
      <c r="E261" s="39"/>
    </row>
    <row r="262" spans="4:5" x14ac:dyDescent="0.2">
      <c r="D262" s="39"/>
      <c r="E262" s="39"/>
    </row>
    <row r="263" spans="4:5" x14ac:dyDescent="0.2">
      <c r="D263" s="39"/>
      <c r="E263" s="39"/>
    </row>
    <row r="264" spans="4:5" x14ac:dyDescent="0.2">
      <c r="D264" s="39"/>
      <c r="E264" s="39"/>
    </row>
    <row r="265" spans="4:5" x14ac:dyDescent="0.2">
      <c r="D265" s="39"/>
      <c r="E265" s="39"/>
    </row>
    <row r="266" spans="4:5" x14ac:dyDescent="0.2">
      <c r="D266" s="39"/>
      <c r="E266" s="39"/>
    </row>
    <row r="267" spans="4:5" x14ac:dyDescent="0.2">
      <c r="D267" s="39"/>
      <c r="E267" s="39"/>
    </row>
    <row r="268" spans="4:5" x14ac:dyDescent="0.2">
      <c r="D268" s="39"/>
      <c r="E268" s="39"/>
    </row>
    <row r="269" spans="4:5" x14ac:dyDescent="0.2">
      <c r="D269" s="39"/>
      <c r="E269" s="39"/>
    </row>
    <row r="270" spans="4:5" x14ac:dyDescent="0.2">
      <c r="D270" s="39"/>
      <c r="E270" s="39"/>
    </row>
    <row r="271" spans="4:5" x14ac:dyDescent="0.2">
      <c r="D271" s="39"/>
      <c r="E271" s="39"/>
    </row>
    <row r="272" spans="4:5" x14ac:dyDescent="0.2">
      <c r="D272" s="39"/>
      <c r="E272" s="39"/>
    </row>
    <row r="273" spans="4:5" x14ac:dyDescent="0.2">
      <c r="D273" s="39"/>
      <c r="E273" s="39"/>
    </row>
    <row r="274" spans="4:5" x14ac:dyDescent="0.2">
      <c r="D274" s="39"/>
      <c r="E274" s="39"/>
    </row>
    <row r="275" spans="4:5" x14ac:dyDescent="0.2">
      <c r="D275" s="39"/>
      <c r="E275" s="39"/>
    </row>
    <row r="276" spans="4:5" x14ac:dyDescent="0.2">
      <c r="D276" s="39"/>
      <c r="E276" s="39"/>
    </row>
    <row r="277" spans="4:5" x14ac:dyDescent="0.2">
      <c r="D277" s="39"/>
      <c r="E277" s="39"/>
    </row>
    <row r="278" spans="4:5" x14ac:dyDescent="0.2">
      <c r="D278" s="39"/>
      <c r="E278" s="39"/>
    </row>
    <row r="279" spans="4:5" x14ac:dyDescent="0.2">
      <c r="D279" s="39"/>
      <c r="E279" s="39"/>
    </row>
    <row r="280" spans="4:5" x14ac:dyDescent="0.2">
      <c r="D280" s="39"/>
      <c r="E280" s="39"/>
    </row>
    <row r="281" spans="4:5" x14ac:dyDescent="0.2">
      <c r="D281" s="39"/>
      <c r="E281" s="39"/>
    </row>
    <row r="282" spans="4:5" x14ac:dyDescent="0.2">
      <c r="D282" s="39"/>
      <c r="E282" s="39"/>
    </row>
    <row r="283" spans="4:5" x14ac:dyDescent="0.2">
      <c r="D283" s="39"/>
      <c r="E283" s="39"/>
    </row>
    <row r="284" spans="4:5" x14ac:dyDescent="0.2">
      <c r="D284" s="39"/>
      <c r="E284" s="39"/>
    </row>
    <row r="285" spans="4:5" x14ac:dyDescent="0.2">
      <c r="D285" s="39"/>
      <c r="E285" s="39"/>
    </row>
    <row r="286" spans="4:5" x14ac:dyDescent="0.2">
      <c r="D286" s="39"/>
      <c r="E286" s="39"/>
    </row>
    <row r="287" spans="4:5" x14ac:dyDescent="0.2">
      <c r="D287" s="39"/>
      <c r="E287" s="39"/>
    </row>
    <row r="288" spans="4:5" x14ac:dyDescent="0.2">
      <c r="D288" s="39"/>
      <c r="E288" s="39"/>
    </row>
    <row r="289" spans="4:5" x14ac:dyDescent="0.2">
      <c r="D289" s="39"/>
      <c r="E289" s="39"/>
    </row>
    <row r="290" spans="4:5" x14ac:dyDescent="0.2">
      <c r="D290" s="39"/>
      <c r="E290" s="39"/>
    </row>
    <row r="291" spans="4:5" x14ac:dyDescent="0.2">
      <c r="D291" s="39"/>
      <c r="E291" s="39"/>
    </row>
    <row r="292" spans="4:5" x14ac:dyDescent="0.2">
      <c r="D292" s="39"/>
      <c r="E292" s="39"/>
    </row>
    <row r="293" spans="4:5" x14ac:dyDescent="0.2">
      <c r="D293" s="39"/>
      <c r="E293" s="39"/>
    </row>
    <row r="294" spans="4:5" x14ac:dyDescent="0.2">
      <c r="D294" s="39"/>
      <c r="E294" s="39"/>
    </row>
    <row r="295" spans="4:5" x14ac:dyDescent="0.2">
      <c r="D295" s="39"/>
      <c r="E295" s="39"/>
    </row>
    <row r="296" spans="4:5" x14ac:dyDescent="0.2">
      <c r="D296" s="39"/>
      <c r="E296" s="39"/>
    </row>
    <row r="297" spans="4:5" x14ac:dyDescent="0.2">
      <c r="D297" s="39"/>
      <c r="E297" s="39"/>
    </row>
    <row r="298" spans="4:5" x14ac:dyDescent="0.2">
      <c r="D298" s="39"/>
      <c r="E298" s="39"/>
    </row>
    <row r="299" spans="4:5" x14ac:dyDescent="0.2">
      <c r="D299" s="39"/>
      <c r="E299" s="39"/>
    </row>
    <row r="300" spans="4:5" x14ac:dyDescent="0.2">
      <c r="D300" s="39"/>
      <c r="E300" s="39"/>
    </row>
    <row r="301" spans="4:5" x14ac:dyDescent="0.2">
      <c r="D301" s="39"/>
      <c r="E301" s="39"/>
    </row>
    <row r="302" spans="4:5" x14ac:dyDescent="0.2">
      <c r="D302" s="39"/>
      <c r="E302" s="39"/>
    </row>
    <row r="303" spans="4:5" x14ac:dyDescent="0.2">
      <c r="D303" s="39"/>
      <c r="E303" s="39"/>
    </row>
    <row r="304" spans="4:5" x14ac:dyDescent="0.2">
      <c r="D304" s="39"/>
      <c r="E304" s="39"/>
    </row>
    <row r="305" spans="4:5" x14ac:dyDescent="0.2">
      <c r="D305" s="39"/>
      <c r="E305" s="39"/>
    </row>
    <row r="306" spans="4:5" x14ac:dyDescent="0.2">
      <c r="D306" s="39"/>
      <c r="E306" s="39"/>
    </row>
    <row r="307" spans="4:5" x14ac:dyDescent="0.2">
      <c r="D307" s="39"/>
      <c r="E307" s="39"/>
    </row>
    <row r="308" spans="4:5" x14ac:dyDescent="0.2">
      <c r="D308" s="39"/>
      <c r="E308" s="39"/>
    </row>
    <row r="309" spans="4:5" x14ac:dyDescent="0.2">
      <c r="D309" s="39"/>
      <c r="E309" s="39"/>
    </row>
    <row r="310" spans="4:5" x14ac:dyDescent="0.2">
      <c r="D310" s="39"/>
      <c r="E310" s="39"/>
    </row>
    <row r="311" spans="4:5" x14ac:dyDescent="0.2">
      <c r="D311" s="39"/>
      <c r="E311" s="39"/>
    </row>
    <row r="312" spans="4:5" x14ac:dyDescent="0.2">
      <c r="D312" s="39"/>
      <c r="E312" s="39"/>
    </row>
    <row r="313" spans="4:5" x14ac:dyDescent="0.2">
      <c r="D313" s="39"/>
      <c r="E313" s="39"/>
    </row>
    <row r="314" spans="4:5" x14ac:dyDescent="0.2">
      <c r="D314" s="39"/>
      <c r="E314" s="39"/>
    </row>
    <row r="315" spans="4:5" x14ac:dyDescent="0.2">
      <c r="D315" s="39"/>
      <c r="E315" s="39"/>
    </row>
    <row r="316" spans="4:5" x14ac:dyDescent="0.2">
      <c r="D316" s="39"/>
      <c r="E316" s="39"/>
    </row>
    <row r="317" spans="4:5" x14ac:dyDescent="0.2">
      <c r="D317" s="39"/>
      <c r="E317" s="39"/>
    </row>
    <row r="318" spans="4:5" x14ac:dyDescent="0.2">
      <c r="D318" s="39"/>
      <c r="E318" s="39"/>
    </row>
    <row r="319" spans="4:5" x14ac:dyDescent="0.2">
      <c r="D319" s="39"/>
      <c r="E319" s="39"/>
    </row>
    <row r="320" spans="4:5" x14ac:dyDescent="0.2">
      <c r="D320" s="39"/>
      <c r="E320" s="39"/>
    </row>
    <row r="321" spans="4:5" x14ac:dyDescent="0.2">
      <c r="D321" s="39"/>
      <c r="E321" s="39"/>
    </row>
    <row r="322" spans="4:5" x14ac:dyDescent="0.2">
      <c r="D322" s="39"/>
      <c r="E322" s="39"/>
    </row>
    <row r="323" spans="4:5" x14ac:dyDescent="0.2">
      <c r="D323" s="39"/>
      <c r="E323" s="39"/>
    </row>
    <row r="324" spans="4:5" x14ac:dyDescent="0.2">
      <c r="D324" s="39"/>
      <c r="E324" s="39"/>
    </row>
    <row r="325" spans="4:5" x14ac:dyDescent="0.2">
      <c r="D325" s="39"/>
      <c r="E325" s="39"/>
    </row>
    <row r="326" spans="4:5" x14ac:dyDescent="0.2">
      <c r="D326" s="39"/>
      <c r="E326" s="39"/>
    </row>
    <row r="327" spans="4:5" x14ac:dyDescent="0.2">
      <c r="D327" s="39"/>
      <c r="E327" s="39"/>
    </row>
    <row r="328" spans="4:5" x14ac:dyDescent="0.2">
      <c r="D328" s="39"/>
      <c r="E328" s="39"/>
    </row>
    <row r="329" spans="4:5" x14ac:dyDescent="0.2">
      <c r="D329" s="39"/>
      <c r="E329" s="39"/>
    </row>
    <row r="330" spans="4:5" x14ac:dyDescent="0.2">
      <c r="D330" s="39"/>
      <c r="E330" s="39"/>
    </row>
    <row r="331" spans="4:5" x14ac:dyDescent="0.2">
      <c r="D331" s="39"/>
      <c r="E331" s="39"/>
    </row>
    <row r="332" spans="4:5" x14ac:dyDescent="0.2">
      <c r="D332" s="39"/>
      <c r="E332" s="39"/>
    </row>
    <row r="333" spans="4:5" x14ac:dyDescent="0.2">
      <c r="D333" s="39"/>
      <c r="E333" s="39"/>
    </row>
    <row r="334" spans="4:5" x14ac:dyDescent="0.2">
      <c r="D334" s="39"/>
      <c r="E334" s="39"/>
    </row>
    <row r="335" spans="4:5" x14ac:dyDescent="0.2">
      <c r="D335" s="39"/>
      <c r="E335" s="39"/>
    </row>
    <row r="336" spans="4:5" x14ac:dyDescent="0.2">
      <c r="D336" s="39"/>
      <c r="E336" s="39"/>
    </row>
    <row r="337" spans="4:5" x14ac:dyDescent="0.2">
      <c r="D337" s="39"/>
      <c r="E337" s="39"/>
    </row>
    <row r="338" spans="4:5" x14ac:dyDescent="0.2">
      <c r="D338" s="39"/>
      <c r="E338" s="39"/>
    </row>
    <row r="339" spans="4:5" x14ac:dyDescent="0.2">
      <c r="D339" s="39"/>
      <c r="E339" s="39"/>
    </row>
    <row r="340" spans="4:5" x14ac:dyDescent="0.2">
      <c r="D340" s="39"/>
      <c r="E340" s="39"/>
    </row>
    <row r="341" spans="4:5" x14ac:dyDescent="0.2">
      <c r="D341" s="39"/>
      <c r="E341" s="39"/>
    </row>
    <row r="342" spans="4:5" x14ac:dyDescent="0.2">
      <c r="D342" s="39"/>
      <c r="E342" s="39"/>
    </row>
    <row r="343" spans="4:5" x14ac:dyDescent="0.2">
      <c r="D343" s="39"/>
      <c r="E343" s="39"/>
    </row>
    <row r="344" spans="4:5" x14ac:dyDescent="0.2">
      <c r="D344" s="39"/>
      <c r="E344" s="39"/>
    </row>
    <row r="345" spans="4:5" x14ac:dyDescent="0.2">
      <c r="D345" s="39"/>
      <c r="E345" s="39"/>
    </row>
    <row r="346" spans="4:5" x14ac:dyDescent="0.2">
      <c r="D346" s="39"/>
      <c r="E346" s="39"/>
    </row>
    <row r="347" spans="4:5" x14ac:dyDescent="0.2">
      <c r="D347" s="39"/>
      <c r="E347" s="39"/>
    </row>
    <row r="348" spans="4:5" x14ac:dyDescent="0.2">
      <c r="D348" s="39"/>
      <c r="E348" s="39"/>
    </row>
    <row r="349" spans="4:5" x14ac:dyDescent="0.2">
      <c r="D349" s="39"/>
      <c r="E349" s="39"/>
    </row>
    <row r="350" spans="4:5" x14ac:dyDescent="0.2">
      <c r="D350" s="39"/>
      <c r="E350" s="39"/>
    </row>
    <row r="351" spans="4:5" x14ac:dyDescent="0.2">
      <c r="D351" s="39"/>
      <c r="E351" s="39"/>
    </row>
    <row r="352" spans="4:5" x14ac:dyDescent="0.2">
      <c r="D352" s="39"/>
      <c r="E352" s="39"/>
    </row>
    <row r="353" spans="4:5" x14ac:dyDescent="0.2">
      <c r="D353" s="39"/>
      <c r="E353" s="39"/>
    </row>
    <row r="354" spans="4:5" x14ac:dyDescent="0.2">
      <c r="D354" s="39"/>
      <c r="E354" s="39"/>
    </row>
    <row r="355" spans="4:5" x14ac:dyDescent="0.2">
      <c r="D355" s="39"/>
      <c r="E355" s="39"/>
    </row>
    <row r="356" spans="4:5" x14ac:dyDescent="0.2">
      <c r="D356" s="39"/>
      <c r="E356" s="39"/>
    </row>
    <row r="357" spans="4:5" x14ac:dyDescent="0.2">
      <c r="D357" s="39"/>
      <c r="E357" s="39"/>
    </row>
    <row r="358" spans="4:5" x14ac:dyDescent="0.2">
      <c r="D358" s="39"/>
      <c r="E358" s="39"/>
    </row>
    <row r="359" spans="4:5" x14ac:dyDescent="0.2">
      <c r="D359" s="39"/>
      <c r="E359" s="39"/>
    </row>
    <row r="360" spans="4:5" x14ac:dyDescent="0.2">
      <c r="D360" s="39"/>
      <c r="E360" s="39"/>
    </row>
    <row r="361" spans="4:5" x14ac:dyDescent="0.2">
      <c r="D361" s="39"/>
      <c r="E361" s="39"/>
    </row>
    <row r="362" spans="4:5" x14ac:dyDescent="0.2">
      <c r="D362" s="39"/>
      <c r="E362" s="39"/>
    </row>
    <row r="363" spans="4:5" x14ac:dyDescent="0.2">
      <c r="D363" s="39"/>
      <c r="E363" s="39"/>
    </row>
    <row r="364" spans="4:5" x14ac:dyDescent="0.2">
      <c r="D364" s="39"/>
      <c r="E364" s="39"/>
    </row>
    <row r="365" spans="4:5" x14ac:dyDescent="0.2">
      <c r="D365" s="39"/>
      <c r="E365" s="39"/>
    </row>
    <row r="366" spans="4:5" x14ac:dyDescent="0.2">
      <c r="D366" s="39"/>
      <c r="E366" s="39"/>
    </row>
    <row r="367" spans="4:5" x14ac:dyDescent="0.2">
      <c r="D367" s="39"/>
      <c r="E367" s="39"/>
    </row>
    <row r="368" spans="4:5" x14ac:dyDescent="0.2">
      <c r="D368" s="39"/>
      <c r="E368" s="39"/>
    </row>
    <row r="369" spans="4:5" x14ac:dyDescent="0.2">
      <c r="D369" s="39"/>
      <c r="E369" s="39"/>
    </row>
    <row r="370" spans="4:5" x14ac:dyDescent="0.2">
      <c r="D370" s="39"/>
      <c r="E370" s="39"/>
    </row>
    <row r="371" spans="4:5" x14ac:dyDescent="0.2">
      <c r="D371" s="39"/>
      <c r="E371" s="39"/>
    </row>
    <row r="372" spans="4:5" x14ac:dyDescent="0.2">
      <c r="D372" s="39"/>
      <c r="E372" s="39"/>
    </row>
    <row r="373" spans="4:5" x14ac:dyDescent="0.2">
      <c r="D373" s="39"/>
      <c r="E373" s="39"/>
    </row>
    <row r="374" spans="4:5" x14ac:dyDescent="0.2">
      <c r="D374" s="39"/>
      <c r="E374" s="39"/>
    </row>
    <row r="375" spans="4:5" x14ac:dyDescent="0.2">
      <c r="D375" s="39"/>
      <c r="E375" s="39"/>
    </row>
    <row r="376" spans="4:5" x14ac:dyDescent="0.2">
      <c r="D376" s="39"/>
      <c r="E376" s="39"/>
    </row>
    <row r="377" spans="4:5" x14ac:dyDescent="0.2">
      <c r="D377" s="39"/>
      <c r="E377" s="39"/>
    </row>
    <row r="378" spans="4:5" x14ac:dyDescent="0.2">
      <c r="D378" s="39"/>
      <c r="E378" s="39"/>
    </row>
    <row r="379" spans="4:5" x14ac:dyDescent="0.2">
      <c r="D379" s="39"/>
      <c r="E379" s="39"/>
    </row>
    <row r="380" spans="4:5" x14ac:dyDescent="0.2">
      <c r="D380" s="39"/>
      <c r="E380" s="39"/>
    </row>
    <row r="381" spans="4:5" x14ac:dyDescent="0.2">
      <c r="D381" s="39"/>
      <c r="E381" s="39"/>
    </row>
    <row r="382" spans="4:5" x14ac:dyDescent="0.2">
      <c r="D382" s="39"/>
      <c r="E382" s="39"/>
    </row>
    <row r="383" spans="4:5" x14ac:dyDescent="0.2">
      <c r="D383" s="39"/>
      <c r="E383" s="39"/>
    </row>
    <row r="384" spans="4:5" x14ac:dyDescent="0.2">
      <c r="D384" s="39"/>
      <c r="E384" s="39"/>
    </row>
    <row r="385" spans="4:5" x14ac:dyDescent="0.2">
      <c r="D385" s="39"/>
      <c r="E385" s="39"/>
    </row>
    <row r="386" spans="4:5" x14ac:dyDescent="0.2">
      <c r="D386" s="39"/>
      <c r="E386" s="39"/>
    </row>
    <row r="387" spans="4:5" x14ac:dyDescent="0.2">
      <c r="D387" s="39"/>
      <c r="E387" s="39"/>
    </row>
    <row r="388" spans="4:5" x14ac:dyDescent="0.2">
      <c r="D388" s="39"/>
      <c r="E388" s="39"/>
    </row>
    <row r="389" spans="4:5" x14ac:dyDescent="0.2">
      <c r="D389" s="39"/>
      <c r="E389" s="39"/>
    </row>
    <row r="390" spans="4:5" x14ac:dyDescent="0.2">
      <c r="D390" s="39"/>
      <c r="E390" s="39"/>
    </row>
    <row r="391" spans="4:5" x14ac:dyDescent="0.2">
      <c r="D391" s="39"/>
      <c r="E391" s="39"/>
    </row>
    <row r="392" spans="4:5" x14ac:dyDescent="0.2">
      <c r="D392" s="39"/>
      <c r="E392" s="39"/>
    </row>
    <row r="393" spans="4:5" x14ac:dyDescent="0.2">
      <c r="D393" s="39"/>
      <c r="E393" s="39"/>
    </row>
    <row r="394" spans="4:5" x14ac:dyDescent="0.2">
      <c r="D394" s="39"/>
      <c r="E394" s="39"/>
    </row>
    <row r="395" spans="4:5" x14ac:dyDescent="0.2">
      <c r="D395" s="39"/>
      <c r="E395" s="39"/>
    </row>
    <row r="396" spans="4:5" x14ac:dyDescent="0.2">
      <c r="D396" s="39"/>
      <c r="E396" s="39"/>
    </row>
    <row r="397" spans="4:5" x14ac:dyDescent="0.2">
      <c r="D397" s="39"/>
      <c r="E397" s="39"/>
    </row>
    <row r="398" spans="4:5" x14ac:dyDescent="0.2">
      <c r="D398" s="39"/>
      <c r="E398" s="39"/>
    </row>
    <row r="399" spans="4:5" x14ac:dyDescent="0.2">
      <c r="D399" s="39"/>
      <c r="E399" s="39"/>
    </row>
    <row r="400" spans="4:5" x14ac:dyDescent="0.2">
      <c r="D400" s="39"/>
      <c r="E400" s="39"/>
    </row>
    <row r="401" spans="4:5" x14ac:dyDescent="0.2">
      <c r="D401" s="39"/>
      <c r="E401" s="39"/>
    </row>
    <row r="402" spans="4:5" x14ac:dyDescent="0.2">
      <c r="D402" s="39"/>
      <c r="E402" s="39"/>
    </row>
    <row r="403" spans="4:5" x14ac:dyDescent="0.2">
      <c r="D403" s="39"/>
      <c r="E403" s="39"/>
    </row>
  </sheetData>
  <mergeCells count="1">
    <mergeCell ref="M22:R22"/>
  </mergeCells>
  <conditionalFormatting sqref="B8:B11 B13:B17 B19:B51">
    <cfRule type="cellIs" dxfId="6" priority="4" stopIfTrue="1" operator="equal">
      <formula>"Adjustment to Income/Expense/Rate Base:"</formula>
    </cfRule>
  </conditionalFormatting>
  <conditionalFormatting sqref="K1">
    <cfRule type="cellIs" dxfId="5" priority="3" stopIfTrue="1" operator="equal">
      <formula>"x.x"</formula>
    </cfRule>
  </conditionalFormatting>
  <conditionalFormatting sqref="B12">
    <cfRule type="cellIs" dxfId="4" priority="2" stopIfTrue="1" operator="equal">
      <formula>"Adjustment to Income/Expense/Rate Base:"</formula>
    </cfRule>
  </conditionalFormatting>
  <conditionalFormatting sqref="B18">
    <cfRule type="cellIs" dxfId="3"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713D0BD0-FFB1-4E24-B671-5ED11253C725}">
      <formula1>$H$69:$H$160</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39C41ED8-7C97-46C9-AAAF-B90BEACBF477}">
      <formula1>"1, 2, 3"</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6F045EE7-0326-4A45-8514-7716D3F23BE3}">
      <formula1>$D$69:$D$403</formula1>
    </dataValidation>
    <dataValidation type="list" errorStyle="warning" allowBlank="1" showInputMessage="1" showErrorMessage="1" errorTitle="Factor" error="This factor is not included in the drop-down list. Is this the factor you want to use?" sqref="H51" xr:uid="{2DAEA892-FCA5-4BF8-A224-1C7F68346CE6}">
      <formula1>#REF!</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CDAB4-B881-4608-8AC2-0453793D0AD1}">
  <sheetPr>
    <pageSetUpPr fitToPage="1"/>
  </sheetPr>
  <dimension ref="A1:T401"/>
  <sheetViews>
    <sheetView tabSelected="1" view="pageBreakPreview" zoomScale="90" zoomScaleNormal="100" zoomScaleSheetLayoutView="90" workbookViewId="0">
      <selection activeCell="J32" sqref="J32"/>
    </sheetView>
  </sheetViews>
  <sheetFormatPr defaultColWidth="10" defaultRowHeight="12.75" x14ac:dyDescent="0.2"/>
  <cols>
    <col min="1" max="1" width="2.5703125" style="33" customWidth="1"/>
    <col min="2" max="2" width="7.28515625" style="33" customWidth="1"/>
    <col min="3" max="3" width="23.5703125" style="33" customWidth="1"/>
    <col min="4" max="4" width="9.7109375" style="33" customWidth="1"/>
    <col min="5" max="5" width="9.7109375" style="33" hidden="1" customWidth="1"/>
    <col min="6" max="6" width="5.42578125" style="33" bestFit="1" customWidth="1"/>
    <col min="7" max="7" width="14.42578125" style="33" customWidth="1"/>
    <col min="8" max="8" width="11.28515625" style="33" customWidth="1"/>
    <col min="9" max="9" width="11.140625" style="33" bestFit="1" customWidth="1"/>
    <col min="10" max="10" width="13" style="33" customWidth="1"/>
    <col min="11" max="11" width="8.28515625" style="33" customWidth="1"/>
    <col min="12" max="12" width="12.85546875" style="33" bestFit="1" customWidth="1"/>
    <col min="13" max="13" width="12.7109375" style="33" bestFit="1" customWidth="1"/>
    <col min="14" max="18" width="10" style="33"/>
    <col min="19" max="19" width="13.28515625" style="33" customWidth="1"/>
    <col min="20" max="20" width="11.5703125" style="33" bestFit="1" customWidth="1"/>
    <col min="21" max="256" width="10" style="33"/>
    <col min="257" max="257" width="2.5703125" style="33" customWidth="1"/>
    <col min="258" max="258" width="7.28515625" style="33" customWidth="1"/>
    <col min="259" max="259" width="23.5703125" style="33" customWidth="1"/>
    <col min="260" max="260" width="9.7109375" style="33" customWidth="1"/>
    <col min="261" max="261" width="0" style="33" hidden="1" customWidth="1"/>
    <col min="262" max="262" width="4.7109375" style="33" customWidth="1"/>
    <col min="263" max="263" width="14.42578125" style="33" customWidth="1"/>
    <col min="264" max="264" width="11.28515625" style="33" customWidth="1"/>
    <col min="265" max="265" width="10.28515625" style="33" customWidth="1"/>
    <col min="266" max="266" width="13" style="33" customWidth="1"/>
    <col min="267" max="267" width="8.28515625" style="33" customWidth="1"/>
    <col min="268" max="512" width="10" style="33"/>
    <col min="513" max="513" width="2.5703125" style="33" customWidth="1"/>
    <col min="514" max="514" width="7.28515625" style="33" customWidth="1"/>
    <col min="515" max="515" width="23.5703125" style="33" customWidth="1"/>
    <col min="516" max="516" width="9.7109375" style="33" customWidth="1"/>
    <col min="517" max="517" width="0" style="33" hidden="1" customWidth="1"/>
    <col min="518" max="518" width="4.7109375" style="33" customWidth="1"/>
    <col min="519" max="519" width="14.42578125" style="33" customWidth="1"/>
    <col min="520" max="520" width="11.28515625" style="33" customWidth="1"/>
    <col min="521" max="521" width="10.28515625" style="33" customWidth="1"/>
    <col min="522" max="522" width="13" style="33" customWidth="1"/>
    <col min="523" max="523" width="8.28515625" style="33" customWidth="1"/>
    <col min="524" max="768" width="10" style="33"/>
    <col min="769" max="769" width="2.5703125" style="33" customWidth="1"/>
    <col min="770" max="770" width="7.28515625" style="33" customWidth="1"/>
    <col min="771" max="771" width="23.5703125" style="33" customWidth="1"/>
    <col min="772" max="772" width="9.7109375" style="33" customWidth="1"/>
    <col min="773" max="773" width="0" style="33" hidden="1" customWidth="1"/>
    <col min="774" max="774" width="4.7109375" style="33" customWidth="1"/>
    <col min="775" max="775" width="14.42578125" style="33" customWidth="1"/>
    <col min="776" max="776" width="11.28515625" style="33" customWidth="1"/>
    <col min="777" max="777" width="10.28515625" style="33" customWidth="1"/>
    <col min="778" max="778" width="13" style="33" customWidth="1"/>
    <col min="779" max="779" width="8.28515625" style="33" customWidth="1"/>
    <col min="780" max="1024" width="10" style="33"/>
    <col min="1025" max="1025" width="2.5703125" style="33" customWidth="1"/>
    <col min="1026" max="1026" width="7.28515625" style="33" customWidth="1"/>
    <col min="1027" max="1027" width="23.5703125" style="33" customWidth="1"/>
    <col min="1028" max="1028" width="9.7109375" style="33" customWidth="1"/>
    <col min="1029" max="1029" width="0" style="33" hidden="1" customWidth="1"/>
    <col min="1030" max="1030" width="4.7109375" style="33" customWidth="1"/>
    <col min="1031" max="1031" width="14.42578125" style="33" customWidth="1"/>
    <col min="1032" max="1032" width="11.28515625" style="33" customWidth="1"/>
    <col min="1033" max="1033" width="10.28515625" style="33" customWidth="1"/>
    <col min="1034" max="1034" width="13" style="33" customWidth="1"/>
    <col min="1035" max="1035" width="8.28515625" style="33" customWidth="1"/>
    <col min="1036" max="1280" width="10" style="33"/>
    <col min="1281" max="1281" width="2.5703125" style="33" customWidth="1"/>
    <col min="1282" max="1282" width="7.28515625" style="33" customWidth="1"/>
    <col min="1283" max="1283" width="23.5703125" style="33" customWidth="1"/>
    <col min="1284" max="1284" width="9.7109375" style="33" customWidth="1"/>
    <col min="1285" max="1285" width="0" style="33" hidden="1" customWidth="1"/>
    <col min="1286" max="1286" width="4.7109375" style="33" customWidth="1"/>
    <col min="1287" max="1287" width="14.42578125" style="33" customWidth="1"/>
    <col min="1288" max="1288" width="11.28515625" style="33" customWidth="1"/>
    <col min="1289" max="1289" width="10.28515625" style="33" customWidth="1"/>
    <col min="1290" max="1290" width="13" style="33" customWidth="1"/>
    <col min="1291" max="1291" width="8.28515625" style="33" customWidth="1"/>
    <col min="1292" max="1536" width="10" style="33"/>
    <col min="1537" max="1537" width="2.5703125" style="33" customWidth="1"/>
    <col min="1538" max="1538" width="7.28515625" style="33" customWidth="1"/>
    <col min="1539" max="1539" width="23.5703125" style="33" customWidth="1"/>
    <col min="1540" max="1540" width="9.7109375" style="33" customWidth="1"/>
    <col min="1541" max="1541" width="0" style="33" hidden="1" customWidth="1"/>
    <col min="1542" max="1542" width="4.7109375" style="33" customWidth="1"/>
    <col min="1543" max="1543" width="14.42578125" style="33" customWidth="1"/>
    <col min="1544" max="1544" width="11.28515625" style="33" customWidth="1"/>
    <col min="1545" max="1545" width="10.28515625" style="33" customWidth="1"/>
    <col min="1546" max="1546" width="13" style="33" customWidth="1"/>
    <col min="1547" max="1547" width="8.28515625" style="33" customWidth="1"/>
    <col min="1548" max="1792" width="10" style="33"/>
    <col min="1793" max="1793" width="2.5703125" style="33" customWidth="1"/>
    <col min="1794" max="1794" width="7.28515625" style="33" customWidth="1"/>
    <col min="1795" max="1795" width="23.5703125" style="33" customWidth="1"/>
    <col min="1796" max="1796" width="9.7109375" style="33" customWidth="1"/>
    <col min="1797" max="1797" width="0" style="33" hidden="1" customWidth="1"/>
    <col min="1798" max="1798" width="4.7109375" style="33" customWidth="1"/>
    <col min="1799" max="1799" width="14.42578125" style="33" customWidth="1"/>
    <col min="1800" max="1800" width="11.28515625" style="33" customWidth="1"/>
    <col min="1801" max="1801" width="10.28515625" style="33" customWidth="1"/>
    <col min="1802" max="1802" width="13" style="33" customWidth="1"/>
    <col min="1803" max="1803" width="8.28515625" style="33" customWidth="1"/>
    <col min="1804" max="2048" width="10" style="33"/>
    <col min="2049" max="2049" width="2.5703125" style="33" customWidth="1"/>
    <col min="2050" max="2050" width="7.28515625" style="33" customWidth="1"/>
    <col min="2051" max="2051" width="23.5703125" style="33" customWidth="1"/>
    <col min="2052" max="2052" width="9.7109375" style="33" customWidth="1"/>
    <col min="2053" max="2053" width="0" style="33" hidden="1" customWidth="1"/>
    <col min="2054" max="2054" width="4.7109375" style="33" customWidth="1"/>
    <col min="2055" max="2055" width="14.42578125" style="33" customWidth="1"/>
    <col min="2056" max="2056" width="11.28515625" style="33" customWidth="1"/>
    <col min="2057" max="2057" width="10.28515625" style="33" customWidth="1"/>
    <col min="2058" max="2058" width="13" style="33" customWidth="1"/>
    <col min="2059" max="2059" width="8.28515625" style="33" customWidth="1"/>
    <col min="2060" max="2304" width="10" style="33"/>
    <col min="2305" max="2305" width="2.5703125" style="33" customWidth="1"/>
    <col min="2306" max="2306" width="7.28515625" style="33" customWidth="1"/>
    <col min="2307" max="2307" width="23.5703125" style="33" customWidth="1"/>
    <col min="2308" max="2308" width="9.7109375" style="33" customWidth="1"/>
    <col min="2309" max="2309" width="0" style="33" hidden="1" customWidth="1"/>
    <col min="2310" max="2310" width="4.7109375" style="33" customWidth="1"/>
    <col min="2311" max="2311" width="14.42578125" style="33" customWidth="1"/>
    <col min="2312" max="2312" width="11.28515625" style="33" customWidth="1"/>
    <col min="2313" max="2313" width="10.28515625" style="33" customWidth="1"/>
    <col min="2314" max="2314" width="13" style="33" customWidth="1"/>
    <col min="2315" max="2315" width="8.28515625" style="33" customWidth="1"/>
    <col min="2316" max="2560" width="10" style="33"/>
    <col min="2561" max="2561" width="2.5703125" style="33" customWidth="1"/>
    <col min="2562" max="2562" width="7.28515625" style="33" customWidth="1"/>
    <col min="2563" max="2563" width="23.5703125" style="33" customWidth="1"/>
    <col min="2564" max="2564" width="9.7109375" style="33" customWidth="1"/>
    <col min="2565" max="2565" width="0" style="33" hidden="1" customWidth="1"/>
    <col min="2566" max="2566" width="4.7109375" style="33" customWidth="1"/>
    <col min="2567" max="2567" width="14.42578125" style="33" customWidth="1"/>
    <col min="2568" max="2568" width="11.28515625" style="33" customWidth="1"/>
    <col min="2569" max="2569" width="10.28515625" style="33" customWidth="1"/>
    <col min="2570" max="2570" width="13" style="33" customWidth="1"/>
    <col min="2571" max="2571" width="8.28515625" style="33" customWidth="1"/>
    <col min="2572" max="2816" width="10" style="33"/>
    <col min="2817" max="2817" width="2.5703125" style="33" customWidth="1"/>
    <col min="2818" max="2818" width="7.28515625" style="33" customWidth="1"/>
    <col min="2819" max="2819" width="23.5703125" style="33" customWidth="1"/>
    <col min="2820" max="2820" width="9.7109375" style="33" customWidth="1"/>
    <col min="2821" max="2821" width="0" style="33" hidden="1" customWidth="1"/>
    <col min="2822" max="2822" width="4.7109375" style="33" customWidth="1"/>
    <col min="2823" max="2823" width="14.42578125" style="33" customWidth="1"/>
    <col min="2824" max="2824" width="11.28515625" style="33" customWidth="1"/>
    <col min="2825" max="2825" width="10.28515625" style="33" customWidth="1"/>
    <col min="2826" max="2826" width="13" style="33" customWidth="1"/>
    <col min="2827" max="2827" width="8.28515625" style="33" customWidth="1"/>
    <col min="2828" max="3072" width="10" style="33"/>
    <col min="3073" max="3073" width="2.5703125" style="33" customWidth="1"/>
    <col min="3074" max="3074" width="7.28515625" style="33" customWidth="1"/>
    <col min="3075" max="3075" width="23.5703125" style="33" customWidth="1"/>
    <col min="3076" max="3076" width="9.7109375" style="33" customWidth="1"/>
    <col min="3077" max="3077" width="0" style="33" hidden="1" customWidth="1"/>
    <col min="3078" max="3078" width="4.7109375" style="33" customWidth="1"/>
    <col min="3079" max="3079" width="14.42578125" style="33" customWidth="1"/>
    <col min="3080" max="3080" width="11.28515625" style="33" customWidth="1"/>
    <col min="3081" max="3081" width="10.28515625" style="33" customWidth="1"/>
    <col min="3082" max="3082" width="13" style="33" customWidth="1"/>
    <col min="3083" max="3083" width="8.28515625" style="33" customWidth="1"/>
    <col min="3084" max="3328" width="10" style="33"/>
    <col min="3329" max="3329" width="2.5703125" style="33" customWidth="1"/>
    <col min="3330" max="3330" width="7.28515625" style="33" customWidth="1"/>
    <col min="3331" max="3331" width="23.5703125" style="33" customWidth="1"/>
    <col min="3332" max="3332" width="9.7109375" style="33" customWidth="1"/>
    <col min="3333" max="3333" width="0" style="33" hidden="1" customWidth="1"/>
    <col min="3334" max="3334" width="4.7109375" style="33" customWidth="1"/>
    <col min="3335" max="3335" width="14.42578125" style="33" customWidth="1"/>
    <col min="3336" max="3336" width="11.28515625" style="33" customWidth="1"/>
    <col min="3337" max="3337" width="10.28515625" style="33" customWidth="1"/>
    <col min="3338" max="3338" width="13" style="33" customWidth="1"/>
    <col min="3339" max="3339" width="8.28515625" style="33" customWidth="1"/>
    <col min="3340" max="3584" width="10" style="33"/>
    <col min="3585" max="3585" width="2.5703125" style="33" customWidth="1"/>
    <col min="3586" max="3586" width="7.28515625" style="33" customWidth="1"/>
    <col min="3587" max="3587" width="23.5703125" style="33" customWidth="1"/>
    <col min="3588" max="3588" width="9.7109375" style="33" customWidth="1"/>
    <col min="3589" max="3589" width="0" style="33" hidden="1" customWidth="1"/>
    <col min="3590" max="3590" width="4.7109375" style="33" customWidth="1"/>
    <col min="3591" max="3591" width="14.42578125" style="33" customWidth="1"/>
    <col min="3592" max="3592" width="11.28515625" style="33" customWidth="1"/>
    <col min="3593" max="3593" width="10.28515625" style="33" customWidth="1"/>
    <col min="3594" max="3594" width="13" style="33" customWidth="1"/>
    <col min="3595" max="3595" width="8.28515625" style="33" customWidth="1"/>
    <col min="3596" max="3840" width="10" style="33"/>
    <col min="3841" max="3841" width="2.5703125" style="33" customWidth="1"/>
    <col min="3842" max="3842" width="7.28515625" style="33" customWidth="1"/>
    <col min="3843" max="3843" width="23.5703125" style="33" customWidth="1"/>
    <col min="3844" max="3844" width="9.7109375" style="33" customWidth="1"/>
    <col min="3845" max="3845" width="0" style="33" hidden="1" customWidth="1"/>
    <col min="3846" max="3846" width="4.7109375" style="33" customWidth="1"/>
    <col min="3847" max="3847" width="14.42578125" style="33" customWidth="1"/>
    <col min="3848" max="3848" width="11.28515625" style="33" customWidth="1"/>
    <col min="3849" max="3849" width="10.28515625" style="33" customWidth="1"/>
    <col min="3850" max="3850" width="13" style="33" customWidth="1"/>
    <col min="3851" max="3851" width="8.28515625" style="33" customWidth="1"/>
    <col min="3852" max="4096" width="10" style="33"/>
    <col min="4097" max="4097" width="2.5703125" style="33" customWidth="1"/>
    <col min="4098" max="4098" width="7.28515625" style="33" customWidth="1"/>
    <col min="4099" max="4099" width="23.5703125" style="33" customWidth="1"/>
    <col min="4100" max="4100" width="9.7109375" style="33" customWidth="1"/>
    <col min="4101" max="4101" width="0" style="33" hidden="1" customWidth="1"/>
    <col min="4102" max="4102" width="4.7109375" style="33" customWidth="1"/>
    <col min="4103" max="4103" width="14.42578125" style="33" customWidth="1"/>
    <col min="4104" max="4104" width="11.28515625" style="33" customWidth="1"/>
    <col min="4105" max="4105" width="10.28515625" style="33" customWidth="1"/>
    <col min="4106" max="4106" width="13" style="33" customWidth="1"/>
    <col min="4107" max="4107" width="8.28515625" style="33" customWidth="1"/>
    <col min="4108" max="4352" width="10" style="33"/>
    <col min="4353" max="4353" width="2.5703125" style="33" customWidth="1"/>
    <col min="4354" max="4354" width="7.28515625" style="33" customWidth="1"/>
    <col min="4355" max="4355" width="23.5703125" style="33" customWidth="1"/>
    <col min="4356" max="4356" width="9.7109375" style="33" customWidth="1"/>
    <col min="4357" max="4357" width="0" style="33" hidden="1" customWidth="1"/>
    <col min="4358" max="4358" width="4.7109375" style="33" customWidth="1"/>
    <col min="4359" max="4359" width="14.42578125" style="33" customWidth="1"/>
    <col min="4360" max="4360" width="11.28515625" style="33" customWidth="1"/>
    <col min="4361" max="4361" width="10.28515625" style="33" customWidth="1"/>
    <col min="4362" max="4362" width="13" style="33" customWidth="1"/>
    <col min="4363" max="4363" width="8.28515625" style="33" customWidth="1"/>
    <col min="4364" max="4608" width="10" style="33"/>
    <col min="4609" max="4609" width="2.5703125" style="33" customWidth="1"/>
    <col min="4610" max="4610" width="7.28515625" style="33" customWidth="1"/>
    <col min="4611" max="4611" width="23.5703125" style="33" customWidth="1"/>
    <col min="4612" max="4612" width="9.7109375" style="33" customWidth="1"/>
    <col min="4613" max="4613" width="0" style="33" hidden="1" customWidth="1"/>
    <col min="4614" max="4614" width="4.7109375" style="33" customWidth="1"/>
    <col min="4615" max="4615" width="14.42578125" style="33" customWidth="1"/>
    <col min="4616" max="4616" width="11.28515625" style="33" customWidth="1"/>
    <col min="4617" max="4617" width="10.28515625" style="33" customWidth="1"/>
    <col min="4618" max="4618" width="13" style="33" customWidth="1"/>
    <col min="4619" max="4619" width="8.28515625" style="33" customWidth="1"/>
    <col min="4620" max="4864" width="10" style="33"/>
    <col min="4865" max="4865" width="2.5703125" style="33" customWidth="1"/>
    <col min="4866" max="4866" width="7.28515625" style="33" customWidth="1"/>
    <col min="4867" max="4867" width="23.5703125" style="33" customWidth="1"/>
    <col min="4868" max="4868" width="9.7109375" style="33" customWidth="1"/>
    <col min="4869" max="4869" width="0" style="33" hidden="1" customWidth="1"/>
    <col min="4870" max="4870" width="4.7109375" style="33" customWidth="1"/>
    <col min="4871" max="4871" width="14.42578125" style="33" customWidth="1"/>
    <col min="4872" max="4872" width="11.28515625" style="33" customWidth="1"/>
    <col min="4873" max="4873" width="10.28515625" style="33" customWidth="1"/>
    <col min="4874" max="4874" width="13" style="33" customWidth="1"/>
    <col min="4875" max="4875" width="8.28515625" style="33" customWidth="1"/>
    <col min="4876" max="5120" width="10" style="33"/>
    <col min="5121" max="5121" width="2.5703125" style="33" customWidth="1"/>
    <col min="5122" max="5122" width="7.28515625" style="33" customWidth="1"/>
    <col min="5123" max="5123" width="23.5703125" style="33" customWidth="1"/>
    <col min="5124" max="5124" width="9.7109375" style="33" customWidth="1"/>
    <col min="5125" max="5125" width="0" style="33" hidden="1" customWidth="1"/>
    <col min="5126" max="5126" width="4.7109375" style="33" customWidth="1"/>
    <col min="5127" max="5127" width="14.42578125" style="33" customWidth="1"/>
    <col min="5128" max="5128" width="11.28515625" style="33" customWidth="1"/>
    <col min="5129" max="5129" width="10.28515625" style="33" customWidth="1"/>
    <col min="5130" max="5130" width="13" style="33" customWidth="1"/>
    <col min="5131" max="5131" width="8.28515625" style="33" customWidth="1"/>
    <col min="5132" max="5376" width="10" style="33"/>
    <col min="5377" max="5377" width="2.5703125" style="33" customWidth="1"/>
    <col min="5378" max="5378" width="7.28515625" style="33" customWidth="1"/>
    <col min="5379" max="5379" width="23.5703125" style="33" customWidth="1"/>
    <col min="5380" max="5380" width="9.7109375" style="33" customWidth="1"/>
    <col min="5381" max="5381" width="0" style="33" hidden="1" customWidth="1"/>
    <col min="5382" max="5382" width="4.7109375" style="33" customWidth="1"/>
    <col min="5383" max="5383" width="14.42578125" style="33" customWidth="1"/>
    <col min="5384" max="5384" width="11.28515625" style="33" customWidth="1"/>
    <col min="5385" max="5385" width="10.28515625" style="33" customWidth="1"/>
    <col min="5386" max="5386" width="13" style="33" customWidth="1"/>
    <col min="5387" max="5387" width="8.28515625" style="33" customWidth="1"/>
    <col min="5388" max="5632" width="10" style="33"/>
    <col min="5633" max="5633" width="2.5703125" style="33" customWidth="1"/>
    <col min="5634" max="5634" width="7.28515625" style="33" customWidth="1"/>
    <col min="5635" max="5635" width="23.5703125" style="33" customWidth="1"/>
    <col min="5636" max="5636" width="9.7109375" style="33" customWidth="1"/>
    <col min="5637" max="5637" width="0" style="33" hidden="1" customWidth="1"/>
    <col min="5638" max="5638" width="4.7109375" style="33" customWidth="1"/>
    <col min="5639" max="5639" width="14.42578125" style="33" customWidth="1"/>
    <col min="5640" max="5640" width="11.28515625" style="33" customWidth="1"/>
    <col min="5641" max="5641" width="10.28515625" style="33" customWidth="1"/>
    <col min="5642" max="5642" width="13" style="33" customWidth="1"/>
    <col min="5643" max="5643" width="8.28515625" style="33" customWidth="1"/>
    <col min="5644" max="5888" width="10" style="33"/>
    <col min="5889" max="5889" width="2.5703125" style="33" customWidth="1"/>
    <col min="5890" max="5890" width="7.28515625" style="33" customWidth="1"/>
    <col min="5891" max="5891" width="23.5703125" style="33" customWidth="1"/>
    <col min="5892" max="5892" width="9.7109375" style="33" customWidth="1"/>
    <col min="5893" max="5893" width="0" style="33" hidden="1" customWidth="1"/>
    <col min="5894" max="5894" width="4.7109375" style="33" customWidth="1"/>
    <col min="5895" max="5895" width="14.42578125" style="33" customWidth="1"/>
    <col min="5896" max="5896" width="11.28515625" style="33" customWidth="1"/>
    <col min="5897" max="5897" width="10.28515625" style="33" customWidth="1"/>
    <col min="5898" max="5898" width="13" style="33" customWidth="1"/>
    <col min="5899" max="5899" width="8.28515625" style="33" customWidth="1"/>
    <col min="5900" max="6144" width="10" style="33"/>
    <col min="6145" max="6145" width="2.5703125" style="33" customWidth="1"/>
    <col min="6146" max="6146" width="7.28515625" style="33" customWidth="1"/>
    <col min="6147" max="6147" width="23.5703125" style="33" customWidth="1"/>
    <col min="6148" max="6148" width="9.7109375" style="33" customWidth="1"/>
    <col min="6149" max="6149" width="0" style="33" hidden="1" customWidth="1"/>
    <col min="6150" max="6150" width="4.7109375" style="33" customWidth="1"/>
    <col min="6151" max="6151" width="14.42578125" style="33" customWidth="1"/>
    <col min="6152" max="6152" width="11.28515625" style="33" customWidth="1"/>
    <col min="6153" max="6153" width="10.28515625" style="33" customWidth="1"/>
    <col min="6154" max="6154" width="13" style="33" customWidth="1"/>
    <col min="6155" max="6155" width="8.28515625" style="33" customWidth="1"/>
    <col min="6156" max="6400" width="10" style="33"/>
    <col min="6401" max="6401" width="2.5703125" style="33" customWidth="1"/>
    <col min="6402" max="6402" width="7.28515625" style="33" customWidth="1"/>
    <col min="6403" max="6403" width="23.5703125" style="33" customWidth="1"/>
    <col min="6404" max="6404" width="9.7109375" style="33" customWidth="1"/>
    <col min="6405" max="6405" width="0" style="33" hidden="1" customWidth="1"/>
    <col min="6406" max="6406" width="4.7109375" style="33" customWidth="1"/>
    <col min="6407" max="6407" width="14.42578125" style="33" customWidth="1"/>
    <col min="6408" max="6408" width="11.28515625" style="33" customWidth="1"/>
    <col min="6409" max="6409" width="10.28515625" style="33" customWidth="1"/>
    <col min="6410" max="6410" width="13" style="33" customWidth="1"/>
    <col min="6411" max="6411" width="8.28515625" style="33" customWidth="1"/>
    <col min="6412" max="6656" width="10" style="33"/>
    <col min="6657" max="6657" width="2.5703125" style="33" customWidth="1"/>
    <col min="6658" max="6658" width="7.28515625" style="33" customWidth="1"/>
    <col min="6659" max="6659" width="23.5703125" style="33" customWidth="1"/>
    <col min="6660" max="6660" width="9.7109375" style="33" customWidth="1"/>
    <col min="6661" max="6661" width="0" style="33" hidden="1" customWidth="1"/>
    <col min="6662" max="6662" width="4.7109375" style="33" customWidth="1"/>
    <col min="6663" max="6663" width="14.42578125" style="33" customWidth="1"/>
    <col min="6664" max="6664" width="11.28515625" style="33" customWidth="1"/>
    <col min="6665" max="6665" width="10.28515625" style="33" customWidth="1"/>
    <col min="6666" max="6666" width="13" style="33" customWidth="1"/>
    <col min="6667" max="6667" width="8.28515625" style="33" customWidth="1"/>
    <col min="6668" max="6912" width="10" style="33"/>
    <col min="6913" max="6913" width="2.5703125" style="33" customWidth="1"/>
    <col min="6914" max="6914" width="7.28515625" style="33" customWidth="1"/>
    <col min="6915" max="6915" width="23.5703125" style="33" customWidth="1"/>
    <col min="6916" max="6916" width="9.7109375" style="33" customWidth="1"/>
    <col min="6917" max="6917" width="0" style="33" hidden="1" customWidth="1"/>
    <col min="6918" max="6918" width="4.7109375" style="33" customWidth="1"/>
    <col min="6919" max="6919" width="14.42578125" style="33" customWidth="1"/>
    <col min="6920" max="6920" width="11.28515625" style="33" customWidth="1"/>
    <col min="6921" max="6921" width="10.28515625" style="33" customWidth="1"/>
    <col min="6922" max="6922" width="13" style="33" customWidth="1"/>
    <col min="6923" max="6923" width="8.28515625" style="33" customWidth="1"/>
    <col min="6924" max="7168" width="10" style="33"/>
    <col min="7169" max="7169" width="2.5703125" style="33" customWidth="1"/>
    <col min="7170" max="7170" width="7.28515625" style="33" customWidth="1"/>
    <col min="7171" max="7171" width="23.5703125" style="33" customWidth="1"/>
    <col min="7172" max="7172" width="9.7109375" style="33" customWidth="1"/>
    <col min="7173" max="7173" width="0" style="33" hidden="1" customWidth="1"/>
    <col min="7174" max="7174" width="4.7109375" style="33" customWidth="1"/>
    <col min="7175" max="7175" width="14.42578125" style="33" customWidth="1"/>
    <col min="7176" max="7176" width="11.28515625" style="33" customWidth="1"/>
    <col min="7177" max="7177" width="10.28515625" style="33" customWidth="1"/>
    <col min="7178" max="7178" width="13" style="33" customWidth="1"/>
    <col min="7179" max="7179" width="8.28515625" style="33" customWidth="1"/>
    <col min="7180" max="7424" width="10" style="33"/>
    <col min="7425" max="7425" width="2.5703125" style="33" customWidth="1"/>
    <col min="7426" max="7426" width="7.28515625" style="33" customWidth="1"/>
    <col min="7427" max="7427" width="23.5703125" style="33" customWidth="1"/>
    <col min="7428" max="7428" width="9.7109375" style="33" customWidth="1"/>
    <col min="7429" max="7429" width="0" style="33" hidden="1" customWidth="1"/>
    <col min="7430" max="7430" width="4.7109375" style="33" customWidth="1"/>
    <col min="7431" max="7431" width="14.42578125" style="33" customWidth="1"/>
    <col min="7432" max="7432" width="11.28515625" style="33" customWidth="1"/>
    <col min="7433" max="7433" width="10.28515625" style="33" customWidth="1"/>
    <col min="7434" max="7434" width="13" style="33" customWidth="1"/>
    <col min="7435" max="7435" width="8.28515625" style="33" customWidth="1"/>
    <col min="7436" max="7680" width="10" style="33"/>
    <col min="7681" max="7681" width="2.5703125" style="33" customWidth="1"/>
    <col min="7682" max="7682" width="7.28515625" style="33" customWidth="1"/>
    <col min="7683" max="7683" width="23.5703125" style="33" customWidth="1"/>
    <col min="7684" max="7684" width="9.7109375" style="33" customWidth="1"/>
    <col min="7685" max="7685" width="0" style="33" hidden="1" customWidth="1"/>
    <col min="7686" max="7686" width="4.7109375" style="33" customWidth="1"/>
    <col min="7687" max="7687" width="14.42578125" style="33" customWidth="1"/>
    <col min="7688" max="7688" width="11.28515625" style="33" customWidth="1"/>
    <col min="7689" max="7689" width="10.28515625" style="33" customWidth="1"/>
    <col min="7690" max="7690" width="13" style="33" customWidth="1"/>
    <col min="7691" max="7691" width="8.28515625" style="33" customWidth="1"/>
    <col min="7692" max="7936" width="10" style="33"/>
    <col min="7937" max="7937" width="2.5703125" style="33" customWidth="1"/>
    <col min="7938" max="7938" width="7.28515625" style="33" customWidth="1"/>
    <col min="7939" max="7939" width="23.5703125" style="33" customWidth="1"/>
    <col min="7940" max="7940" width="9.7109375" style="33" customWidth="1"/>
    <col min="7941" max="7941" width="0" style="33" hidden="1" customWidth="1"/>
    <col min="7942" max="7942" width="4.7109375" style="33" customWidth="1"/>
    <col min="7943" max="7943" width="14.42578125" style="33" customWidth="1"/>
    <col min="7944" max="7944" width="11.28515625" style="33" customWidth="1"/>
    <col min="7945" max="7945" width="10.28515625" style="33" customWidth="1"/>
    <col min="7946" max="7946" width="13" style="33" customWidth="1"/>
    <col min="7947" max="7947" width="8.28515625" style="33" customWidth="1"/>
    <col min="7948" max="8192" width="10" style="33"/>
    <col min="8193" max="8193" width="2.5703125" style="33" customWidth="1"/>
    <col min="8194" max="8194" width="7.28515625" style="33" customWidth="1"/>
    <col min="8195" max="8195" width="23.5703125" style="33" customWidth="1"/>
    <col min="8196" max="8196" width="9.7109375" style="33" customWidth="1"/>
    <col min="8197" max="8197" width="0" style="33" hidden="1" customWidth="1"/>
    <col min="8198" max="8198" width="4.7109375" style="33" customWidth="1"/>
    <col min="8199" max="8199" width="14.42578125" style="33" customWidth="1"/>
    <col min="8200" max="8200" width="11.28515625" style="33" customWidth="1"/>
    <col min="8201" max="8201" width="10.28515625" style="33" customWidth="1"/>
    <col min="8202" max="8202" width="13" style="33" customWidth="1"/>
    <col min="8203" max="8203" width="8.28515625" style="33" customWidth="1"/>
    <col min="8204" max="8448" width="10" style="33"/>
    <col min="8449" max="8449" width="2.5703125" style="33" customWidth="1"/>
    <col min="8450" max="8450" width="7.28515625" style="33" customWidth="1"/>
    <col min="8451" max="8451" width="23.5703125" style="33" customWidth="1"/>
    <col min="8452" max="8452" width="9.7109375" style="33" customWidth="1"/>
    <col min="8453" max="8453" width="0" style="33" hidden="1" customWidth="1"/>
    <col min="8454" max="8454" width="4.7109375" style="33" customWidth="1"/>
    <col min="8455" max="8455" width="14.42578125" style="33" customWidth="1"/>
    <col min="8456" max="8456" width="11.28515625" style="33" customWidth="1"/>
    <col min="8457" max="8457" width="10.28515625" style="33" customWidth="1"/>
    <col min="8458" max="8458" width="13" style="33" customWidth="1"/>
    <col min="8459" max="8459" width="8.28515625" style="33" customWidth="1"/>
    <col min="8460" max="8704" width="10" style="33"/>
    <col min="8705" max="8705" width="2.5703125" style="33" customWidth="1"/>
    <col min="8706" max="8706" width="7.28515625" style="33" customWidth="1"/>
    <col min="8707" max="8707" width="23.5703125" style="33" customWidth="1"/>
    <col min="8708" max="8708" width="9.7109375" style="33" customWidth="1"/>
    <col min="8709" max="8709" width="0" style="33" hidden="1" customWidth="1"/>
    <col min="8710" max="8710" width="4.7109375" style="33" customWidth="1"/>
    <col min="8711" max="8711" width="14.42578125" style="33" customWidth="1"/>
    <col min="8712" max="8712" width="11.28515625" style="33" customWidth="1"/>
    <col min="8713" max="8713" width="10.28515625" style="33" customWidth="1"/>
    <col min="8714" max="8714" width="13" style="33" customWidth="1"/>
    <col min="8715" max="8715" width="8.28515625" style="33" customWidth="1"/>
    <col min="8716" max="8960" width="10" style="33"/>
    <col min="8961" max="8961" width="2.5703125" style="33" customWidth="1"/>
    <col min="8962" max="8962" width="7.28515625" style="33" customWidth="1"/>
    <col min="8963" max="8963" width="23.5703125" style="33" customWidth="1"/>
    <col min="8964" max="8964" width="9.7109375" style="33" customWidth="1"/>
    <col min="8965" max="8965" width="0" style="33" hidden="1" customWidth="1"/>
    <col min="8966" max="8966" width="4.7109375" style="33" customWidth="1"/>
    <col min="8967" max="8967" width="14.42578125" style="33" customWidth="1"/>
    <col min="8968" max="8968" width="11.28515625" style="33" customWidth="1"/>
    <col min="8969" max="8969" width="10.28515625" style="33" customWidth="1"/>
    <col min="8970" max="8970" width="13" style="33" customWidth="1"/>
    <col min="8971" max="8971" width="8.28515625" style="33" customWidth="1"/>
    <col min="8972" max="9216" width="10" style="33"/>
    <col min="9217" max="9217" width="2.5703125" style="33" customWidth="1"/>
    <col min="9218" max="9218" width="7.28515625" style="33" customWidth="1"/>
    <col min="9219" max="9219" width="23.5703125" style="33" customWidth="1"/>
    <col min="9220" max="9220" width="9.7109375" style="33" customWidth="1"/>
    <col min="9221" max="9221" width="0" style="33" hidden="1" customWidth="1"/>
    <col min="9222" max="9222" width="4.7109375" style="33" customWidth="1"/>
    <col min="9223" max="9223" width="14.42578125" style="33" customWidth="1"/>
    <col min="9224" max="9224" width="11.28515625" style="33" customWidth="1"/>
    <col min="9225" max="9225" width="10.28515625" style="33" customWidth="1"/>
    <col min="9226" max="9226" width="13" style="33" customWidth="1"/>
    <col min="9227" max="9227" width="8.28515625" style="33" customWidth="1"/>
    <col min="9228" max="9472" width="10" style="33"/>
    <col min="9473" max="9473" width="2.5703125" style="33" customWidth="1"/>
    <col min="9474" max="9474" width="7.28515625" style="33" customWidth="1"/>
    <col min="9475" max="9475" width="23.5703125" style="33" customWidth="1"/>
    <col min="9476" max="9476" width="9.7109375" style="33" customWidth="1"/>
    <col min="9477" max="9477" width="0" style="33" hidden="1" customWidth="1"/>
    <col min="9478" max="9478" width="4.7109375" style="33" customWidth="1"/>
    <col min="9479" max="9479" width="14.42578125" style="33" customWidth="1"/>
    <col min="9480" max="9480" width="11.28515625" style="33" customWidth="1"/>
    <col min="9481" max="9481" width="10.28515625" style="33" customWidth="1"/>
    <col min="9482" max="9482" width="13" style="33" customWidth="1"/>
    <col min="9483" max="9483" width="8.28515625" style="33" customWidth="1"/>
    <col min="9484" max="9728" width="10" style="33"/>
    <col min="9729" max="9729" width="2.5703125" style="33" customWidth="1"/>
    <col min="9730" max="9730" width="7.28515625" style="33" customWidth="1"/>
    <col min="9731" max="9731" width="23.5703125" style="33" customWidth="1"/>
    <col min="9732" max="9732" width="9.7109375" style="33" customWidth="1"/>
    <col min="9733" max="9733" width="0" style="33" hidden="1" customWidth="1"/>
    <col min="9734" max="9734" width="4.7109375" style="33" customWidth="1"/>
    <col min="9735" max="9735" width="14.42578125" style="33" customWidth="1"/>
    <col min="9736" max="9736" width="11.28515625" style="33" customWidth="1"/>
    <col min="9737" max="9737" width="10.28515625" style="33" customWidth="1"/>
    <col min="9738" max="9738" width="13" style="33" customWidth="1"/>
    <col min="9739" max="9739" width="8.28515625" style="33" customWidth="1"/>
    <col min="9740" max="9984" width="10" style="33"/>
    <col min="9985" max="9985" width="2.5703125" style="33" customWidth="1"/>
    <col min="9986" max="9986" width="7.28515625" style="33" customWidth="1"/>
    <col min="9987" max="9987" width="23.5703125" style="33" customWidth="1"/>
    <col min="9988" max="9988" width="9.7109375" style="33" customWidth="1"/>
    <col min="9989" max="9989" width="0" style="33" hidden="1" customWidth="1"/>
    <col min="9990" max="9990" width="4.7109375" style="33" customWidth="1"/>
    <col min="9991" max="9991" width="14.42578125" style="33" customWidth="1"/>
    <col min="9992" max="9992" width="11.28515625" style="33" customWidth="1"/>
    <col min="9993" max="9993" width="10.28515625" style="33" customWidth="1"/>
    <col min="9994" max="9994" width="13" style="33" customWidth="1"/>
    <col min="9995" max="9995" width="8.28515625" style="33" customWidth="1"/>
    <col min="9996" max="10240" width="10" style="33"/>
    <col min="10241" max="10241" width="2.5703125" style="33" customWidth="1"/>
    <col min="10242" max="10242" width="7.28515625" style="33" customWidth="1"/>
    <col min="10243" max="10243" width="23.5703125" style="33" customWidth="1"/>
    <col min="10244" max="10244" width="9.7109375" style="33" customWidth="1"/>
    <col min="10245" max="10245" width="0" style="33" hidden="1" customWidth="1"/>
    <col min="10246" max="10246" width="4.7109375" style="33" customWidth="1"/>
    <col min="10247" max="10247" width="14.42578125" style="33" customWidth="1"/>
    <col min="10248" max="10248" width="11.28515625" style="33" customWidth="1"/>
    <col min="10249" max="10249" width="10.28515625" style="33" customWidth="1"/>
    <col min="10250" max="10250" width="13" style="33" customWidth="1"/>
    <col min="10251" max="10251" width="8.28515625" style="33" customWidth="1"/>
    <col min="10252" max="10496" width="10" style="33"/>
    <col min="10497" max="10497" width="2.5703125" style="33" customWidth="1"/>
    <col min="10498" max="10498" width="7.28515625" style="33" customWidth="1"/>
    <col min="10499" max="10499" width="23.5703125" style="33" customWidth="1"/>
    <col min="10500" max="10500" width="9.7109375" style="33" customWidth="1"/>
    <col min="10501" max="10501" width="0" style="33" hidden="1" customWidth="1"/>
    <col min="10502" max="10502" width="4.7109375" style="33" customWidth="1"/>
    <col min="10503" max="10503" width="14.42578125" style="33" customWidth="1"/>
    <col min="10504" max="10504" width="11.28515625" style="33" customWidth="1"/>
    <col min="10505" max="10505" width="10.28515625" style="33" customWidth="1"/>
    <col min="10506" max="10506" width="13" style="33" customWidth="1"/>
    <col min="10507" max="10507" width="8.28515625" style="33" customWidth="1"/>
    <col min="10508" max="10752" width="10" style="33"/>
    <col min="10753" max="10753" width="2.5703125" style="33" customWidth="1"/>
    <col min="10754" max="10754" width="7.28515625" style="33" customWidth="1"/>
    <col min="10755" max="10755" width="23.5703125" style="33" customWidth="1"/>
    <col min="10756" max="10756" width="9.7109375" style="33" customWidth="1"/>
    <col min="10757" max="10757" width="0" style="33" hidden="1" customWidth="1"/>
    <col min="10758" max="10758" width="4.7109375" style="33" customWidth="1"/>
    <col min="10759" max="10759" width="14.42578125" style="33" customWidth="1"/>
    <col min="10760" max="10760" width="11.28515625" style="33" customWidth="1"/>
    <col min="10761" max="10761" width="10.28515625" style="33" customWidth="1"/>
    <col min="10762" max="10762" width="13" style="33" customWidth="1"/>
    <col min="10763" max="10763" width="8.28515625" style="33" customWidth="1"/>
    <col min="10764" max="11008" width="10" style="33"/>
    <col min="11009" max="11009" width="2.5703125" style="33" customWidth="1"/>
    <col min="11010" max="11010" width="7.28515625" style="33" customWidth="1"/>
    <col min="11011" max="11011" width="23.5703125" style="33" customWidth="1"/>
    <col min="11012" max="11012" width="9.7109375" style="33" customWidth="1"/>
    <col min="11013" max="11013" width="0" style="33" hidden="1" customWidth="1"/>
    <col min="11014" max="11014" width="4.7109375" style="33" customWidth="1"/>
    <col min="11015" max="11015" width="14.42578125" style="33" customWidth="1"/>
    <col min="11016" max="11016" width="11.28515625" style="33" customWidth="1"/>
    <col min="11017" max="11017" width="10.28515625" style="33" customWidth="1"/>
    <col min="11018" max="11018" width="13" style="33" customWidth="1"/>
    <col min="11019" max="11019" width="8.28515625" style="33" customWidth="1"/>
    <col min="11020" max="11264" width="10" style="33"/>
    <col min="11265" max="11265" width="2.5703125" style="33" customWidth="1"/>
    <col min="11266" max="11266" width="7.28515625" style="33" customWidth="1"/>
    <col min="11267" max="11267" width="23.5703125" style="33" customWidth="1"/>
    <col min="11268" max="11268" width="9.7109375" style="33" customWidth="1"/>
    <col min="11269" max="11269" width="0" style="33" hidden="1" customWidth="1"/>
    <col min="11270" max="11270" width="4.7109375" style="33" customWidth="1"/>
    <col min="11271" max="11271" width="14.42578125" style="33" customWidth="1"/>
    <col min="11272" max="11272" width="11.28515625" style="33" customWidth="1"/>
    <col min="11273" max="11273" width="10.28515625" style="33" customWidth="1"/>
    <col min="11274" max="11274" width="13" style="33" customWidth="1"/>
    <col min="11275" max="11275" width="8.28515625" style="33" customWidth="1"/>
    <col min="11276" max="11520" width="10" style="33"/>
    <col min="11521" max="11521" width="2.5703125" style="33" customWidth="1"/>
    <col min="11522" max="11522" width="7.28515625" style="33" customWidth="1"/>
    <col min="11523" max="11523" width="23.5703125" style="33" customWidth="1"/>
    <col min="11524" max="11524" width="9.7109375" style="33" customWidth="1"/>
    <col min="11525" max="11525" width="0" style="33" hidden="1" customWidth="1"/>
    <col min="11526" max="11526" width="4.7109375" style="33" customWidth="1"/>
    <col min="11527" max="11527" width="14.42578125" style="33" customWidth="1"/>
    <col min="11528" max="11528" width="11.28515625" style="33" customWidth="1"/>
    <col min="11529" max="11529" width="10.28515625" style="33" customWidth="1"/>
    <col min="11530" max="11530" width="13" style="33" customWidth="1"/>
    <col min="11531" max="11531" width="8.28515625" style="33" customWidth="1"/>
    <col min="11532" max="11776" width="10" style="33"/>
    <col min="11777" max="11777" width="2.5703125" style="33" customWidth="1"/>
    <col min="11778" max="11778" width="7.28515625" style="33" customWidth="1"/>
    <col min="11779" max="11779" width="23.5703125" style="33" customWidth="1"/>
    <col min="11780" max="11780" width="9.7109375" style="33" customWidth="1"/>
    <col min="11781" max="11781" width="0" style="33" hidden="1" customWidth="1"/>
    <col min="11782" max="11782" width="4.7109375" style="33" customWidth="1"/>
    <col min="11783" max="11783" width="14.42578125" style="33" customWidth="1"/>
    <col min="11784" max="11784" width="11.28515625" style="33" customWidth="1"/>
    <col min="11785" max="11785" width="10.28515625" style="33" customWidth="1"/>
    <col min="11786" max="11786" width="13" style="33" customWidth="1"/>
    <col min="11787" max="11787" width="8.28515625" style="33" customWidth="1"/>
    <col min="11788" max="12032" width="10" style="33"/>
    <col min="12033" max="12033" width="2.5703125" style="33" customWidth="1"/>
    <col min="12034" max="12034" width="7.28515625" style="33" customWidth="1"/>
    <col min="12035" max="12035" width="23.5703125" style="33" customWidth="1"/>
    <col min="12036" max="12036" width="9.7109375" style="33" customWidth="1"/>
    <col min="12037" max="12037" width="0" style="33" hidden="1" customWidth="1"/>
    <col min="12038" max="12038" width="4.7109375" style="33" customWidth="1"/>
    <col min="12039" max="12039" width="14.42578125" style="33" customWidth="1"/>
    <col min="12040" max="12040" width="11.28515625" style="33" customWidth="1"/>
    <col min="12041" max="12041" width="10.28515625" style="33" customWidth="1"/>
    <col min="12042" max="12042" width="13" style="33" customWidth="1"/>
    <col min="12043" max="12043" width="8.28515625" style="33" customWidth="1"/>
    <col min="12044" max="12288" width="10" style="33"/>
    <col min="12289" max="12289" width="2.5703125" style="33" customWidth="1"/>
    <col min="12290" max="12290" width="7.28515625" style="33" customWidth="1"/>
    <col min="12291" max="12291" width="23.5703125" style="33" customWidth="1"/>
    <col min="12292" max="12292" width="9.7109375" style="33" customWidth="1"/>
    <col min="12293" max="12293" width="0" style="33" hidden="1" customWidth="1"/>
    <col min="12294" max="12294" width="4.7109375" style="33" customWidth="1"/>
    <col min="12295" max="12295" width="14.42578125" style="33" customWidth="1"/>
    <col min="12296" max="12296" width="11.28515625" style="33" customWidth="1"/>
    <col min="12297" max="12297" width="10.28515625" style="33" customWidth="1"/>
    <col min="12298" max="12298" width="13" style="33" customWidth="1"/>
    <col min="12299" max="12299" width="8.28515625" style="33" customWidth="1"/>
    <col min="12300" max="12544" width="10" style="33"/>
    <col min="12545" max="12545" width="2.5703125" style="33" customWidth="1"/>
    <col min="12546" max="12546" width="7.28515625" style="33" customWidth="1"/>
    <col min="12547" max="12547" width="23.5703125" style="33" customWidth="1"/>
    <col min="12548" max="12548" width="9.7109375" style="33" customWidth="1"/>
    <col min="12549" max="12549" width="0" style="33" hidden="1" customWidth="1"/>
    <col min="12550" max="12550" width="4.7109375" style="33" customWidth="1"/>
    <col min="12551" max="12551" width="14.42578125" style="33" customWidth="1"/>
    <col min="12552" max="12552" width="11.28515625" style="33" customWidth="1"/>
    <col min="12553" max="12553" width="10.28515625" style="33" customWidth="1"/>
    <col min="12554" max="12554" width="13" style="33" customWidth="1"/>
    <col min="12555" max="12555" width="8.28515625" style="33" customWidth="1"/>
    <col min="12556" max="12800" width="10" style="33"/>
    <col min="12801" max="12801" width="2.5703125" style="33" customWidth="1"/>
    <col min="12802" max="12802" width="7.28515625" style="33" customWidth="1"/>
    <col min="12803" max="12803" width="23.5703125" style="33" customWidth="1"/>
    <col min="12804" max="12804" width="9.7109375" style="33" customWidth="1"/>
    <col min="12805" max="12805" width="0" style="33" hidden="1" customWidth="1"/>
    <col min="12806" max="12806" width="4.7109375" style="33" customWidth="1"/>
    <col min="12807" max="12807" width="14.42578125" style="33" customWidth="1"/>
    <col min="12808" max="12808" width="11.28515625" style="33" customWidth="1"/>
    <col min="12809" max="12809" width="10.28515625" style="33" customWidth="1"/>
    <col min="12810" max="12810" width="13" style="33" customWidth="1"/>
    <col min="12811" max="12811" width="8.28515625" style="33" customWidth="1"/>
    <col min="12812" max="13056" width="10" style="33"/>
    <col min="13057" max="13057" width="2.5703125" style="33" customWidth="1"/>
    <col min="13058" max="13058" width="7.28515625" style="33" customWidth="1"/>
    <col min="13059" max="13059" width="23.5703125" style="33" customWidth="1"/>
    <col min="13060" max="13060" width="9.7109375" style="33" customWidth="1"/>
    <col min="13061" max="13061" width="0" style="33" hidden="1" customWidth="1"/>
    <col min="13062" max="13062" width="4.7109375" style="33" customWidth="1"/>
    <col min="13063" max="13063" width="14.42578125" style="33" customWidth="1"/>
    <col min="13064" max="13064" width="11.28515625" style="33" customWidth="1"/>
    <col min="13065" max="13065" width="10.28515625" style="33" customWidth="1"/>
    <col min="13066" max="13066" width="13" style="33" customWidth="1"/>
    <col min="13067" max="13067" width="8.28515625" style="33" customWidth="1"/>
    <col min="13068" max="13312" width="10" style="33"/>
    <col min="13313" max="13313" width="2.5703125" style="33" customWidth="1"/>
    <col min="13314" max="13314" width="7.28515625" style="33" customWidth="1"/>
    <col min="13315" max="13315" width="23.5703125" style="33" customWidth="1"/>
    <col min="13316" max="13316" width="9.7109375" style="33" customWidth="1"/>
    <col min="13317" max="13317" width="0" style="33" hidden="1" customWidth="1"/>
    <col min="13318" max="13318" width="4.7109375" style="33" customWidth="1"/>
    <col min="13319" max="13319" width="14.42578125" style="33" customWidth="1"/>
    <col min="13320" max="13320" width="11.28515625" style="33" customWidth="1"/>
    <col min="13321" max="13321" width="10.28515625" style="33" customWidth="1"/>
    <col min="13322" max="13322" width="13" style="33" customWidth="1"/>
    <col min="13323" max="13323" width="8.28515625" style="33" customWidth="1"/>
    <col min="13324" max="13568" width="10" style="33"/>
    <col min="13569" max="13569" width="2.5703125" style="33" customWidth="1"/>
    <col min="13570" max="13570" width="7.28515625" style="33" customWidth="1"/>
    <col min="13571" max="13571" width="23.5703125" style="33" customWidth="1"/>
    <col min="13572" max="13572" width="9.7109375" style="33" customWidth="1"/>
    <col min="13573" max="13573" width="0" style="33" hidden="1" customWidth="1"/>
    <col min="13574" max="13574" width="4.7109375" style="33" customWidth="1"/>
    <col min="13575" max="13575" width="14.42578125" style="33" customWidth="1"/>
    <col min="13576" max="13576" width="11.28515625" style="33" customWidth="1"/>
    <col min="13577" max="13577" width="10.28515625" style="33" customWidth="1"/>
    <col min="13578" max="13578" width="13" style="33" customWidth="1"/>
    <col min="13579" max="13579" width="8.28515625" style="33" customWidth="1"/>
    <col min="13580" max="13824" width="10" style="33"/>
    <col min="13825" max="13825" width="2.5703125" style="33" customWidth="1"/>
    <col min="13826" max="13826" width="7.28515625" style="33" customWidth="1"/>
    <col min="13827" max="13827" width="23.5703125" style="33" customWidth="1"/>
    <col min="13828" max="13828" width="9.7109375" style="33" customWidth="1"/>
    <col min="13829" max="13829" width="0" style="33" hidden="1" customWidth="1"/>
    <col min="13830" max="13830" width="4.7109375" style="33" customWidth="1"/>
    <col min="13831" max="13831" width="14.42578125" style="33" customWidth="1"/>
    <col min="13832" max="13832" width="11.28515625" style="33" customWidth="1"/>
    <col min="13833" max="13833" width="10.28515625" style="33" customWidth="1"/>
    <col min="13834" max="13834" width="13" style="33" customWidth="1"/>
    <col min="13835" max="13835" width="8.28515625" style="33" customWidth="1"/>
    <col min="13836" max="14080" width="10" style="33"/>
    <col min="14081" max="14081" width="2.5703125" style="33" customWidth="1"/>
    <col min="14082" max="14082" width="7.28515625" style="33" customWidth="1"/>
    <col min="14083" max="14083" width="23.5703125" style="33" customWidth="1"/>
    <col min="14084" max="14084" width="9.7109375" style="33" customWidth="1"/>
    <col min="14085" max="14085" width="0" style="33" hidden="1" customWidth="1"/>
    <col min="14086" max="14086" width="4.7109375" style="33" customWidth="1"/>
    <col min="14087" max="14087" width="14.42578125" style="33" customWidth="1"/>
    <col min="14088" max="14088" width="11.28515625" style="33" customWidth="1"/>
    <col min="14089" max="14089" width="10.28515625" style="33" customWidth="1"/>
    <col min="14090" max="14090" width="13" style="33" customWidth="1"/>
    <col min="14091" max="14091" width="8.28515625" style="33" customWidth="1"/>
    <col min="14092" max="14336" width="10" style="33"/>
    <col min="14337" max="14337" width="2.5703125" style="33" customWidth="1"/>
    <col min="14338" max="14338" width="7.28515625" style="33" customWidth="1"/>
    <col min="14339" max="14339" width="23.5703125" style="33" customWidth="1"/>
    <col min="14340" max="14340" width="9.7109375" style="33" customWidth="1"/>
    <col min="14341" max="14341" width="0" style="33" hidden="1" customWidth="1"/>
    <col min="14342" max="14342" width="4.7109375" style="33" customWidth="1"/>
    <col min="14343" max="14343" width="14.42578125" style="33" customWidth="1"/>
    <col min="14344" max="14344" width="11.28515625" style="33" customWidth="1"/>
    <col min="14345" max="14345" width="10.28515625" style="33" customWidth="1"/>
    <col min="14346" max="14346" width="13" style="33" customWidth="1"/>
    <col min="14347" max="14347" width="8.28515625" style="33" customWidth="1"/>
    <col min="14348" max="14592" width="10" style="33"/>
    <col min="14593" max="14593" width="2.5703125" style="33" customWidth="1"/>
    <col min="14594" max="14594" width="7.28515625" style="33" customWidth="1"/>
    <col min="14595" max="14595" width="23.5703125" style="33" customWidth="1"/>
    <col min="14596" max="14596" width="9.7109375" style="33" customWidth="1"/>
    <col min="14597" max="14597" width="0" style="33" hidden="1" customWidth="1"/>
    <col min="14598" max="14598" width="4.7109375" style="33" customWidth="1"/>
    <col min="14599" max="14599" width="14.42578125" style="33" customWidth="1"/>
    <col min="14600" max="14600" width="11.28515625" style="33" customWidth="1"/>
    <col min="14601" max="14601" width="10.28515625" style="33" customWidth="1"/>
    <col min="14602" max="14602" width="13" style="33" customWidth="1"/>
    <col min="14603" max="14603" width="8.28515625" style="33" customWidth="1"/>
    <col min="14604" max="14848" width="10" style="33"/>
    <col min="14849" max="14849" width="2.5703125" style="33" customWidth="1"/>
    <col min="14850" max="14850" width="7.28515625" style="33" customWidth="1"/>
    <col min="14851" max="14851" width="23.5703125" style="33" customWidth="1"/>
    <col min="14852" max="14852" width="9.7109375" style="33" customWidth="1"/>
    <col min="14853" max="14853" width="0" style="33" hidden="1" customWidth="1"/>
    <col min="14854" max="14854" width="4.7109375" style="33" customWidth="1"/>
    <col min="14855" max="14855" width="14.42578125" style="33" customWidth="1"/>
    <col min="14856" max="14856" width="11.28515625" style="33" customWidth="1"/>
    <col min="14857" max="14857" width="10.28515625" style="33" customWidth="1"/>
    <col min="14858" max="14858" width="13" style="33" customWidth="1"/>
    <col min="14859" max="14859" width="8.28515625" style="33" customWidth="1"/>
    <col min="14860" max="15104" width="10" style="33"/>
    <col min="15105" max="15105" width="2.5703125" style="33" customWidth="1"/>
    <col min="15106" max="15106" width="7.28515625" style="33" customWidth="1"/>
    <col min="15107" max="15107" width="23.5703125" style="33" customWidth="1"/>
    <col min="15108" max="15108" width="9.7109375" style="33" customWidth="1"/>
    <col min="15109" max="15109" width="0" style="33" hidden="1" customWidth="1"/>
    <col min="15110" max="15110" width="4.7109375" style="33" customWidth="1"/>
    <col min="15111" max="15111" width="14.42578125" style="33" customWidth="1"/>
    <col min="15112" max="15112" width="11.28515625" style="33" customWidth="1"/>
    <col min="15113" max="15113" width="10.28515625" style="33" customWidth="1"/>
    <col min="15114" max="15114" width="13" style="33" customWidth="1"/>
    <col min="15115" max="15115" width="8.28515625" style="33" customWidth="1"/>
    <col min="15116" max="15360" width="10" style="33"/>
    <col min="15361" max="15361" width="2.5703125" style="33" customWidth="1"/>
    <col min="15362" max="15362" width="7.28515625" style="33" customWidth="1"/>
    <col min="15363" max="15363" width="23.5703125" style="33" customWidth="1"/>
    <col min="15364" max="15364" width="9.7109375" style="33" customWidth="1"/>
    <col min="15365" max="15365" width="0" style="33" hidden="1" customWidth="1"/>
    <col min="15366" max="15366" width="4.7109375" style="33" customWidth="1"/>
    <col min="15367" max="15367" width="14.42578125" style="33" customWidth="1"/>
    <col min="15368" max="15368" width="11.28515625" style="33" customWidth="1"/>
    <col min="15369" max="15369" width="10.28515625" style="33" customWidth="1"/>
    <col min="15370" max="15370" width="13" style="33" customWidth="1"/>
    <col min="15371" max="15371" width="8.28515625" style="33" customWidth="1"/>
    <col min="15372" max="15616" width="10" style="33"/>
    <col min="15617" max="15617" width="2.5703125" style="33" customWidth="1"/>
    <col min="15618" max="15618" width="7.28515625" style="33" customWidth="1"/>
    <col min="15619" max="15619" width="23.5703125" style="33" customWidth="1"/>
    <col min="15620" max="15620" width="9.7109375" style="33" customWidth="1"/>
    <col min="15621" max="15621" width="0" style="33" hidden="1" customWidth="1"/>
    <col min="15622" max="15622" width="4.7109375" style="33" customWidth="1"/>
    <col min="15623" max="15623" width="14.42578125" style="33" customWidth="1"/>
    <col min="15624" max="15624" width="11.28515625" style="33" customWidth="1"/>
    <col min="15625" max="15625" width="10.28515625" style="33" customWidth="1"/>
    <col min="15626" max="15626" width="13" style="33" customWidth="1"/>
    <col min="15627" max="15627" width="8.28515625" style="33" customWidth="1"/>
    <col min="15628" max="15872" width="10" style="33"/>
    <col min="15873" max="15873" width="2.5703125" style="33" customWidth="1"/>
    <col min="15874" max="15874" width="7.28515625" style="33" customWidth="1"/>
    <col min="15875" max="15875" width="23.5703125" style="33" customWidth="1"/>
    <col min="15876" max="15876" width="9.7109375" style="33" customWidth="1"/>
    <col min="15877" max="15877" width="0" style="33" hidden="1" customWidth="1"/>
    <col min="15878" max="15878" width="4.7109375" style="33" customWidth="1"/>
    <col min="15879" max="15879" width="14.42578125" style="33" customWidth="1"/>
    <col min="15880" max="15880" width="11.28515625" style="33" customWidth="1"/>
    <col min="15881" max="15881" width="10.28515625" style="33" customWidth="1"/>
    <col min="15882" max="15882" width="13" style="33" customWidth="1"/>
    <col min="15883" max="15883" width="8.28515625" style="33" customWidth="1"/>
    <col min="15884" max="16128" width="10" style="33"/>
    <col min="16129" max="16129" width="2.5703125" style="33" customWidth="1"/>
    <col min="16130" max="16130" width="7.28515625" style="33" customWidth="1"/>
    <col min="16131" max="16131" width="23.5703125" style="33" customWidth="1"/>
    <col min="16132" max="16132" width="9.7109375" style="33" customWidth="1"/>
    <col min="16133" max="16133" width="0" style="33" hidden="1" customWidth="1"/>
    <col min="16134" max="16134" width="4.7109375" style="33" customWidth="1"/>
    <col min="16135" max="16135" width="14.42578125" style="33" customWidth="1"/>
    <col min="16136" max="16136" width="11.28515625" style="33" customWidth="1"/>
    <col min="16137" max="16137" width="10.28515625" style="33" customWidth="1"/>
    <col min="16138" max="16138" width="13" style="33" customWidth="1"/>
    <col min="16139" max="16139" width="8.28515625" style="33" customWidth="1"/>
    <col min="16140" max="16384" width="10" style="33"/>
  </cols>
  <sheetData>
    <row r="1" spans="2:19" ht="12" customHeight="1" x14ac:dyDescent="0.2">
      <c r="B1" s="12" t="s">
        <v>0</v>
      </c>
      <c r="D1" s="34"/>
      <c r="E1" s="34"/>
      <c r="F1" s="34"/>
      <c r="G1" s="34"/>
      <c r="H1" s="34"/>
      <c r="I1" s="34"/>
      <c r="J1" s="34" t="s">
        <v>124</v>
      </c>
      <c r="K1" s="34" t="s">
        <v>125</v>
      </c>
    </row>
    <row r="2" spans="2:19" ht="12" customHeight="1" x14ac:dyDescent="0.2">
      <c r="B2" s="12" t="str">
        <f>'14.2'!B2</f>
        <v>Washington 2023 General Rate Case</v>
      </c>
      <c r="D2" s="34"/>
      <c r="E2" s="34"/>
      <c r="F2" s="34"/>
      <c r="G2" s="34"/>
      <c r="H2" s="34"/>
      <c r="I2" s="34"/>
      <c r="J2" s="34"/>
      <c r="K2" s="34"/>
      <c r="S2" s="1"/>
    </row>
    <row r="3" spans="2:19" ht="12" customHeight="1" x14ac:dyDescent="0.2">
      <c r="B3" s="12" t="s">
        <v>120</v>
      </c>
      <c r="D3" s="34"/>
      <c r="E3" s="34"/>
      <c r="F3" s="34"/>
      <c r="G3" s="34"/>
      <c r="H3" s="34"/>
      <c r="I3" s="34"/>
      <c r="J3" s="34"/>
      <c r="K3" s="34"/>
      <c r="S3" s="1"/>
    </row>
    <row r="4" spans="2:19" ht="12" customHeight="1" x14ac:dyDescent="0.2">
      <c r="D4" s="34"/>
      <c r="E4" s="34"/>
      <c r="F4" s="34"/>
      <c r="G4" s="34"/>
      <c r="H4" s="34"/>
      <c r="I4" s="34"/>
      <c r="J4" s="34"/>
      <c r="K4" s="34"/>
      <c r="S4" s="1"/>
    </row>
    <row r="5" spans="2:19" ht="12" customHeight="1" x14ac:dyDescent="0.2">
      <c r="D5" s="34"/>
      <c r="E5" s="34"/>
      <c r="F5" s="34"/>
      <c r="G5" s="34"/>
      <c r="H5" s="34"/>
      <c r="I5" s="34"/>
      <c r="J5" s="34"/>
      <c r="K5" s="34"/>
      <c r="S5" s="1"/>
    </row>
    <row r="6" spans="2:19" ht="12" customHeight="1" x14ac:dyDescent="0.2">
      <c r="D6" s="34"/>
      <c r="E6" s="34"/>
      <c r="F6" s="34"/>
      <c r="G6" s="34" t="s">
        <v>1</v>
      </c>
      <c r="H6" s="34"/>
      <c r="I6" s="34"/>
      <c r="J6" s="34" t="s">
        <v>2</v>
      </c>
      <c r="K6" s="34"/>
      <c r="S6" s="1"/>
    </row>
    <row r="7" spans="2:19" ht="12" customHeight="1" x14ac:dyDescent="0.2">
      <c r="D7" s="35" t="s">
        <v>3</v>
      </c>
      <c r="E7" s="35"/>
      <c r="F7" s="35" t="s">
        <v>4</v>
      </c>
      <c r="G7" s="35" t="s">
        <v>5</v>
      </c>
      <c r="H7" s="35" t="s">
        <v>6</v>
      </c>
      <c r="I7" s="35" t="s">
        <v>7</v>
      </c>
      <c r="J7" s="35" t="s">
        <v>8</v>
      </c>
      <c r="K7" s="35" t="s">
        <v>9</v>
      </c>
      <c r="S7" s="1"/>
    </row>
    <row r="8" spans="2:19" ht="12" customHeight="1" x14ac:dyDescent="0.2">
      <c r="B8" s="36" t="s">
        <v>10</v>
      </c>
      <c r="D8" s="34"/>
      <c r="E8" s="34"/>
      <c r="F8" s="34"/>
      <c r="G8" s="34"/>
      <c r="H8" s="34"/>
      <c r="I8" s="34"/>
      <c r="J8" s="37"/>
      <c r="K8" s="34"/>
      <c r="S8" s="1"/>
    </row>
    <row r="9" spans="2:19" ht="12" customHeight="1" x14ac:dyDescent="0.2">
      <c r="B9" s="38" t="s">
        <v>50</v>
      </c>
      <c r="D9" s="34" t="s">
        <v>49</v>
      </c>
      <c r="E9" s="34" t="str">
        <f t="shared" ref="E9:E37" si="0">D9&amp;H9</f>
        <v>404IPCA</v>
      </c>
      <c r="F9" s="34" t="s">
        <v>123</v>
      </c>
      <c r="G9" s="37">
        <f>SUMIF('14.2.2-14.2.3'!$H$90:$H$137,'14.2.1'!E9,'14.2.2-14.2.3'!$K$90:$K$137)</f>
        <v>0</v>
      </c>
      <c r="H9" s="20" t="s">
        <v>30</v>
      </c>
      <c r="I9" s="7">
        <v>0</v>
      </c>
      <c r="J9" s="8">
        <f>G9*I9</f>
        <v>0</v>
      </c>
      <c r="K9" s="34"/>
      <c r="L9" s="22"/>
      <c r="M9" s="19"/>
      <c r="S9" s="1"/>
    </row>
    <row r="10" spans="2:19" ht="12" customHeight="1" x14ac:dyDescent="0.2">
      <c r="B10" s="38" t="s">
        <v>50</v>
      </c>
      <c r="D10" s="34" t="s">
        <v>49</v>
      </c>
      <c r="E10" s="34" t="str">
        <f t="shared" si="0"/>
        <v>404IPCN</v>
      </c>
      <c r="F10" s="34" t="s">
        <v>123</v>
      </c>
      <c r="G10" s="37">
        <f>SUMIF('14.2.2-14.2.3'!$H$90:$H$137,'14.2.1'!E10,'14.2.2-14.2.3'!$K$90:$K$137)</f>
        <v>-135546.68485534936</v>
      </c>
      <c r="H10" s="20" t="s">
        <v>43</v>
      </c>
      <c r="I10" s="7">
        <v>6.742981175467383E-2</v>
      </c>
      <c r="J10" s="8">
        <f t="shared" ref="J10:J37" si="1">G10*I10</f>
        <v>-9139.8874437663053</v>
      </c>
      <c r="K10" s="34"/>
      <c r="L10" s="22"/>
      <c r="M10" s="19"/>
      <c r="S10" s="1"/>
    </row>
    <row r="11" spans="2:19" ht="12" customHeight="1" x14ac:dyDescent="0.2">
      <c r="B11" s="38" t="s">
        <v>50</v>
      </c>
      <c r="D11" s="34" t="s">
        <v>49</v>
      </c>
      <c r="E11" s="34" t="str">
        <f t="shared" si="0"/>
        <v>404IPJBG</v>
      </c>
      <c r="F11" s="34" t="s">
        <v>123</v>
      </c>
      <c r="G11" s="37">
        <f>SUMIF('14.2.2-14.2.3'!$H$90:$H$137,'14.2.1'!E11,'14.2.2-14.2.3'!$K$90:$K$137)</f>
        <v>0</v>
      </c>
      <c r="H11" s="20" t="s">
        <v>17</v>
      </c>
      <c r="I11" s="7">
        <v>0.22162982918040364</v>
      </c>
      <c r="J11" s="8">
        <f t="shared" si="1"/>
        <v>0</v>
      </c>
      <c r="K11" s="34"/>
      <c r="L11" s="22"/>
      <c r="M11" s="11"/>
      <c r="S11" s="1"/>
    </row>
    <row r="12" spans="2:19" ht="12" customHeight="1" x14ac:dyDescent="0.2">
      <c r="B12" s="38" t="s">
        <v>50</v>
      </c>
      <c r="D12" s="34" t="s">
        <v>49</v>
      </c>
      <c r="E12" s="34" t="str">
        <f t="shared" si="0"/>
        <v>404IPOTHER</v>
      </c>
      <c r="F12" s="34" t="s">
        <v>123</v>
      </c>
      <c r="G12" s="37">
        <f>SUMIF('14.2.2-14.2.3'!$H$90:$H$137,'14.2.1'!E12,'14.2.2-14.2.3'!$K$90:$K$137)</f>
        <v>0</v>
      </c>
      <c r="H12" s="20" t="s">
        <v>16</v>
      </c>
      <c r="I12" s="7">
        <v>0</v>
      </c>
      <c r="J12" s="8">
        <f t="shared" si="1"/>
        <v>0</v>
      </c>
      <c r="K12" s="34"/>
      <c r="L12" s="22"/>
      <c r="M12" s="11"/>
      <c r="S12" s="1"/>
    </row>
    <row r="13" spans="2:19" ht="12" customHeight="1" x14ac:dyDescent="0.2">
      <c r="B13" s="38" t="s">
        <v>50</v>
      </c>
      <c r="D13" s="34" t="s">
        <v>49</v>
      </c>
      <c r="E13" s="34" t="str">
        <f t="shared" si="0"/>
        <v>404IPID</v>
      </c>
      <c r="F13" s="34" t="s">
        <v>123</v>
      </c>
      <c r="G13" s="37">
        <f>SUMIF('14.2.2-14.2.3'!$H$90:$H$137,'14.2.1'!E13,'14.2.2-14.2.3'!$K$90:$K$137)</f>
        <v>-5.3472635653633915</v>
      </c>
      <c r="H13" s="20" t="s">
        <v>31</v>
      </c>
      <c r="I13" s="7">
        <v>0</v>
      </c>
      <c r="J13" s="8">
        <f t="shared" si="1"/>
        <v>0</v>
      </c>
      <c r="K13" s="34"/>
      <c r="L13" s="22"/>
      <c r="M13" s="11"/>
      <c r="S13" s="1"/>
    </row>
    <row r="14" spans="2:19" ht="12" customHeight="1" x14ac:dyDescent="0.2">
      <c r="B14" s="38" t="s">
        <v>50</v>
      </c>
      <c r="D14" s="34" t="s">
        <v>49</v>
      </c>
      <c r="E14" s="34" t="str">
        <f t="shared" si="0"/>
        <v>404IPOR</v>
      </c>
      <c r="F14" s="34" t="s">
        <v>123</v>
      </c>
      <c r="G14" s="37">
        <f>SUMIF('14.2.2-14.2.3'!$H$90:$H$137,'14.2.1'!E14,'14.2.2-14.2.3'!$K$90:$K$137)</f>
        <v>-10.854368181144309</v>
      </c>
      <c r="H14" s="20" t="s">
        <v>32</v>
      </c>
      <c r="I14" s="7">
        <v>0</v>
      </c>
      <c r="J14" s="8">
        <f t="shared" si="1"/>
        <v>0</v>
      </c>
      <c r="K14" s="34"/>
      <c r="L14" s="22"/>
      <c r="M14" s="11"/>
      <c r="S14" s="1"/>
    </row>
    <row r="15" spans="2:19" ht="12" customHeight="1" x14ac:dyDescent="0.2">
      <c r="B15" s="38" t="s">
        <v>50</v>
      </c>
      <c r="D15" s="34" t="s">
        <v>49</v>
      </c>
      <c r="E15" s="34" t="str">
        <f t="shared" si="0"/>
        <v>404IPCAEE</v>
      </c>
      <c r="F15" s="34" t="s">
        <v>123</v>
      </c>
      <c r="G15" s="37">
        <f>SUMIF('14.2.2-14.2.3'!$H$90:$H$137,'14.2.1'!E15,'14.2.2-14.2.3'!$K$90:$K$137)</f>
        <v>-931.98604701629074</v>
      </c>
      <c r="H15" s="20" t="s">
        <v>44</v>
      </c>
      <c r="I15" s="7">
        <v>0</v>
      </c>
      <c r="J15" s="8">
        <f t="shared" si="1"/>
        <v>0</v>
      </c>
      <c r="K15" s="34"/>
      <c r="L15" s="22"/>
      <c r="M15" s="19"/>
      <c r="S15" s="1"/>
    </row>
    <row r="16" spans="2:19" ht="12" customHeight="1" x14ac:dyDescent="0.2">
      <c r="B16" s="38" t="s">
        <v>50</v>
      </c>
      <c r="D16" s="34" t="s">
        <v>49</v>
      </c>
      <c r="E16" s="34" t="str">
        <f t="shared" si="0"/>
        <v>404IPSG</v>
      </c>
      <c r="F16" s="34" t="s">
        <v>123</v>
      </c>
      <c r="G16" s="37">
        <f>SUMIF('14.2.2-14.2.3'!$H$90:$H$137,'14.2.1'!E16,'14.2.2-14.2.3'!$K$90:$K$137)</f>
        <v>-13698.078538730741</v>
      </c>
      <c r="H16" s="20" t="s">
        <v>15</v>
      </c>
      <c r="I16" s="7">
        <v>7.9787774498314715E-2</v>
      </c>
      <c r="J16" s="8">
        <f t="shared" si="1"/>
        <v>-1092.9392015084527</v>
      </c>
      <c r="K16" s="34"/>
      <c r="L16" s="22"/>
      <c r="M16" s="19"/>
      <c r="S16" s="1"/>
    </row>
    <row r="17" spans="2:19" ht="12" customHeight="1" x14ac:dyDescent="0.2">
      <c r="B17" s="38" t="s">
        <v>50</v>
      </c>
      <c r="D17" s="34" t="s">
        <v>49</v>
      </c>
      <c r="E17" s="34" t="str">
        <f t="shared" si="0"/>
        <v>404IPCAGE</v>
      </c>
      <c r="F17" s="34" t="s">
        <v>123</v>
      </c>
      <c r="G17" s="37">
        <f>SUMIF('14.2.2-14.2.3'!$H$90:$H$137,'14.2.1'!E17,'14.2.2-14.2.3'!$K$90:$K$137)</f>
        <v>-8341.6055825599469</v>
      </c>
      <c r="H17" s="20" t="s">
        <v>13</v>
      </c>
      <c r="I17" s="7">
        <v>0</v>
      </c>
      <c r="J17" s="8">
        <f t="shared" si="1"/>
        <v>0</v>
      </c>
      <c r="K17" s="34"/>
      <c r="L17" s="22"/>
      <c r="M17" s="19"/>
      <c r="S17" s="1"/>
    </row>
    <row r="18" spans="2:19" ht="12" customHeight="1" x14ac:dyDescent="0.2">
      <c r="B18" s="38" t="s">
        <v>50</v>
      </c>
      <c r="D18" s="34" t="s">
        <v>49</v>
      </c>
      <c r="E18" s="34" t="str">
        <f t="shared" si="0"/>
        <v>404IPCAGW</v>
      </c>
      <c r="F18" s="34" t="s">
        <v>123</v>
      </c>
      <c r="G18" s="37">
        <f>SUMIF('14.2.2-14.2.3'!$H$90:$H$137,'14.2.1'!E18,'14.2.2-14.2.3'!$K$90:$K$137)</f>
        <v>-299.27790259069297</v>
      </c>
      <c r="H18" s="34" t="s">
        <v>14</v>
      </c>
      <c r="I18" s="7">
        <v>0.22162982918040364</v>
      </c>
      <c r="J18" s="8">
        <f t="shared" si="1"/>
        <v>-66.328910428644761</v>
      </c>
      <c r="K18" s="34"/>
      <c r="L18" s="22"/>
      <c r="M18" s="19"/>
      <c r="S18" s="1"/>
    </row>
    <row r="19" spans="2:19" ht="12" customHeight="1" x14ac:dyDescent="0.2">
      <c r="B19" s="38" t="s">
        <v>50</v>
      </c>
      <c r="D19" s="34" t="s">
        <v>49</v>
      </c>
      <c r="E19" s="34" t="str">
        <f t="shared" si="0"/>
        <v>404IPSG-P</v>
      </c>
      <c r="F19" s="34" t="s">
        <v>123</v>
      </c>
      <c r="G19" s="37">
        <f>SUMIF('14.2.2-14.2.3'!$H$90:$H$137,'14.2.1'!E19,'14.2.2-14.2.3'!$K$90:$K$137)</f>
        <v>-1451.6641069473699</v>
      </c>
      <c r="H19" s="20" t="s">
        <v>20</v>
      </c>
      <c r="I19" s="7">
        <v>7.9787774498314715E-2</v>
      </c>
      <c r="J19" s="8">
        <f t="shared" si="1"/>
        <v>-115.82504841241416</v>
      </c>
      <c r="K19" s="34"/>
      <c r="L19" s="22"/>
      <c r="M19" s="19"/>
      <c r="S19" s="1"/>
    </row>
    <row r="20" spans="2:19" ht="12" customHeight="1" x14ac:dyDescent="0.2">
      <c r="B20" s="38" t="s">
        <v>50</v>
      </c>
      <c r="D20" s="34" t="s">
        <v>49</v>
      </c>
      <c r="E20" s="34" t="str">
        <f t="shared" si="0"/>
        <v>404IPSG-U</v>
      </c>
      <c r="F20" s="34" t="s">
        <v>123</v>
      </c>
      <c r="G20" s="37">
        <f>SUMIF('14.2.2-14.2.3'!$H$90:$H$137,'14.2.1'!E20,'14.2.2-14.2.3'!$K$90:$K$137)</f>
        <v>-6512.9167386132176</v>
      </c>
      <c r="H20" s="34" t="s">
        <v>21</v>
      </c>
      <c r="I20" s="7">
        <v>7.9787774498314715E-2</v>
      </c>
      <c r="J20" s="8">
        <f t="shared" si="1"/>
        <v>-519.65113206677074</v>
      </c>
      <c r="K20" s="34"/>
      <c r="L20" s="22"/>
      <c r="M20" s="19"/>
      <c r="S20" s="1"/>
    </row>
    <row r="21" spans="2:19" ht="12" customHeight="1" x14ac:dyDescent="0.2">
      <c r="B21" s="38" t="s">
        <v>50</v>
      </c>
      <c r="D21" s="34" t="s">
        <v>49</v>
      </c>
      <c r="E21" s="34" t="str">
        <f t="shared" si="0"/>
        <v>404IPSO</v>
      </c>
      <c r="F21" s="34" t="s">
        <v>123</v>
      </c>
      <c r="G21" s="37">
        <f>SUMIF('14.2.2-14.2.3'!$H$90:$H$137,'14.2.1'!E21,'14.2.2-14.2.3'!$K$90:$K$137)</f>
        <v>17527719.937772505</v>
      </c>
      <c r="H21" s="20" t="s">
        <v>41</v>
      </c>
      <c r="I21" s="7">
        <v>7.0845810240555085E-2</v>
      </c>
      <c r="J21" s="8">
        <f t="shared" si="1"/>
        <v>1241765.5206610248</v>
      </c>
      <c r="K21" s="34"/>
      <c r="L21" s="22"/>
      <c r="M21" s="19"/>
      <c r="S21" s="1"/>
    </row>
    <row r="22" spans="2:19" ht="12" customHeight="1" x14ac:dyDescent="0.2">
      <c r="B22" s="38" t="s">
        <v>50</v>
      </c>
      <c r="D22" s="34" t="s">
        <v>49</v>
      </c>
      <c r="E22" s="34" t="str">
        <f t="shared" si="0"/>
        <v>404IPUT</v>
      </c>
      <c r="F22" s="34" t="s">
        <v>123</v>
      </c>
      <c r="G22" s="37">
        <f>SUMIF('14.2.2-14.2.3'!$H$90:$H$137,'14.2.1'!E22,'14.2.2-14.2.3'!$K$90:$K$137)</f>
        <v>12.984590881576878</v>
      </c>
      <c r="H22" s="20" t="s">
        <v>33</v>
      </c>
      <c r="I22" s="7">
        <v>0</v>
      </c>
      <c r="J22" s="8">
        <f t="shared" si="1"/>
        <v>0</v>
      </c>
      <c r="K22" s="34"/>
      <c r="L22" s="22"/>
      <c r="M22" s="19"/>
      <c r="S22" s="1"/>
    </row>
    <row r="23" spans="2:19" ht="12" customHeight="1" x14ac:dyDescent="0.2">
      <c r="B23" s="38" t="s">
        <v>50</v>
      </c>
      <c r="D23" s="34" t="s">
        <v>49</v>
      </c>
      <c r="E23" s="34" t="str">
        <f t="shared" si="0"/>
        <v>404IPWA</v>
      </c>
      <c r="F23" s="34" t="s">
        <v>123</v>
      </c>
      <c r="G23" s="37">
        <f>SUMIF('14.2.2-14.2.3'!$H$90:$H$137,'14.2.1'!E23,'14.2.2-14.2.3'!$K$90:$K$137)</f>
        <v>0</v>
      </c>
      <c r="H23" s="20" t="s">
        <v>26</v>
      </c>
      <c r="I23" s="7">
        <v>1</v>
      </c>
      <c r="J23" s="8">
        <f t="shared" si="1"/>
        <v>0</v>
      </c>
      <c r="K23" s="34"/>
      <c r="L23" s="22"/>
      <c r="M23" s="19"/>
      <c r="S23" s="1"/>
    </row>
    <row r="24" spans="2:19" ht="12" customHeight="1" x14ac:dyDescent="0.2">
      <c r="B24" s="38" t="s">
        <v>50</v>
      </c>
      <c r="D24" s="34" t="s">
        <v>49</v>
      </c>
      <c r="E24" s="34" t="str">
        <f t="shared" si="0"/>
        <v>404IPWYP</v>
      </c>
      <c r="F24" s="34" t="s">
        <v>123</v>
      </c>
      <c r="G24" s="37">
        <f>SUMIF('14.2.2-14.2.3'!$H$90:$H$137,'14.2.1'!E24,'14.2.2-14.2.3'!$K$90:$K$137)</f>
        <v>0</v>
      </c>
      <c r="H24" s="20" t="s">
        <v>34</v>
      </c>
      <c r="I24" s="7">
        <v>0</v>
      </c>
      <c r="J24" s="8">
        <f t="shared" si="1"/>
        <v>0</v>
      </c>
      <c r="K24" s="34"/>
      <c r="S24" s="1"/>
    </row>
    <row r="25" spans="2:19" ht="12" customHeight="1" x14ac:dyDescent="0.2">
      <c r="B25" s="38" t="s">
        <v>50</v>
      </c>
      <c r="D25" s="34" t="s">
        <v>49</v>
      </c>
      <c r="E25" s="34" t="str">
        <f t="shared" si="0"/>
        <v>404IPWYU</v>
      </c>
      <c r="F25" s="34" t="s">
        <v>123</v>
      </c>
      <c r="G25" s="37">
        <f>SUMIF('14.2.2-14.2.3'!$H$90:$H$137,'14.2.1'!E25,'14.2.2-14.2.3'!$K$90:$K$137)</f>
        <v>0</v>
      </c>
      <c r="H25" s="34" t="s">
        <v>39</v>
      </c>
      <c r="I25" s="7">
        <v>0</v>
      </c>
      <c r="J25" s="8">
        <f t="shared" si="1"/>
        <v>0</v>
      </c>
      <c r="K25" s="34"/>
      <c r="S25" s="1"/>
    </row>
    <row r="26" spans="2:19" ht="12" customHeight="1" x14ac:dyDescent="0.2">
      <c r="B26" s="38" t="s">
        <v>51</v>
      </c>
      <c r="D26" s="34" t="s">
        <v>52</v>
      </c>
      <c r="E26" s="34" t="str">
        <f t="shared" si="0"/>
        <v>404HPSG-U</v>
      </c>
      <c r="F26" s="34" t="s">
        <v>123</v>
      </c>
      <c r="G26" s="37">
        <f>SUMIF('14.2.2-14.2.3'!$H$90:$H$137,'14.2.1'!E26,'14.2.2-14.2.3'!$K$90:$K$137)</f>
        <v>0</v>
      </c>
      <c r="H26" s="34" t="s">
        <v>21</v>
      </c>
      <c r="I26" s="7">
        <v>7.9787774498314715E-2</v>
      </c>
      <c r="J26" s="8">
        <f t="shared" si="1"/>
        <v>0</v>
      </c>
      <c r="K26" s="34"/>
      <c r="S26" s="1"/>
    </row>
    <row r="27" spans="2:19" ht="12" customHeight="1" x14ac:dyDescent="0.2">
      <c r="B27" s="38" t="s">
        <v>51</v>
      </c>
      <c r="D27" s="34" t="s">
        <v>52</v>
      </c>
      <c r="E27" s="34" t="str">
        <f t="shared" si="0"/>
        <v>404HPSG-P</v>
      </c>
      <c r="F27" s="34" t="s">
        <v>123</v>
      </c>
      <c r="G27" s="37">
        <f>SUMIF('14.2.2-14.2.3'!$H$90:$H$137,'14.2.1'!E27,'14.2.2-14.2.3'!$K$90:$K$137)</f>
        <v>0</v>
      </c>
      <c r="H27" s="34" t="s">
        <v>20</v>
      </c>
      <c r="I27" s="7">
        <v>7.9787774498314715E-2</v>
      </c>
      <c r="J27" s="8">
        <f t="shared" si="1"/>
        <v>0</v>
      </c>
      <c r="S27" s="1"/>
    </row>
    <row r="28" spans="2:19" ht="12" customHeight="1" x14ac:dyDescent="0.2">
      <c r="B28" s="38" t="s">
        <v>53</v>
      </c>
      <c r="D28" s="34" t="s">
        <v>54</v>
      </c>
      <c r="E28" s="34" t="str">
        <f t="shared" si="0"/>
        <v>404OPCAGE</v>
      </c>
      <c r="F28" s="34" t="s">
        <v>123</v>
      </c>
      <c r="G28" s="37">
        <f>SUMIF('14.2.2-14.2.3'!$H$90:$H$137,'14.2.1'!E28,'14.2.2-14.2.3'!$K$90:$K$137)</f>
        <v>0</v>
      </c>
      <c r="H28" s="34" t="s">
        <v>13</v>
      </c>
      <c r="I28" s="7">
        <v>0</v>
      </c>
      <c r="J28" s="8">
        <f t="shared" si="1"/>
        <v>0</v>
      </c>
      <c r="M28" s="38"/>
      <c r="S28" s="1"/>
    </row>
    <row r="29" spans="2:19" ht="12" customHeight="1" x14ac:dyDescent="0.2">
      <c r="B29" s="38" t="s">
        <v>55</v>
      </c>
      <c r="D29" s="34" t="s">
        <v>56</v>
      </c>
      <c r="E29" s="34" t="str">
        <f t="shared" si="0"/>
        <v>404GPCA</v>
      </c>
      <c r="F29" s="34" t="s">
        <v>123</v>
      </c>
      <c r="G29" s="37">
        <f>SUMIF('14.2.2-14.2.3'!$H$90:$H$137,'14.2.1'!E29,'14.2.2-14.2.3'!$K$90:$K$137)</f>
        <v>0</v>
      </c>
      <c r="H29" s="34" t="s">
        <v>30</v>
      </c>
      <c r="I29" s="7">
        <v>0</v>
      </c>
      <c r="J29" s="8">
        <f t="shared" si="1"/>
        <v>0</v>
      </c>
      <c r="M29" s="38"/>
      <c r="S29" s="1"/>
    </row>
    <row r="30" spans="2:19" ht="12" customHeight="1" x14ac:dyDescent="0.2">
      <c r="B30" s="38" t="s">
        <v>55</v>
      </c>
      <c r="D30" s="34" t="s">
        <v>56</v>
      </c>
      <c r="E30" s="34" t="str">
        <f t="shared" si="0"/>
        <v>404GPCN</v>
      </c>
      <c r="F30" s="34" t="s">
        <v>123</v>
      </c>
      <c r="G30" s="37">
        <f>SUMIF('14.2.2-14.2.3'!$H$90:$H$137,'14.2.1'!E30,'14.2.2-14.2.3'!$K$90:$K$137)</f>
        <v>0</v>
      </c>
      <c r="H30" s="34" t="s">
        <v>43</v>
      </c>
      <c r="I30" s="7">
        <v>6.742981175467383E-2</v>
      </c>
      <c r="J30" s="8">
        <f t="shared" si="1"/>
        <v>0</v>
      </c>
      <c r="K30" s="34"/>
      <c r="M30" s="38"/>
      <c r="S30" s="1"/>
    </row>
    <row r="31" spans="2:19" ht="12" customHeight="1" x14ac:dyDescent="0.2">
      <c r="B31" s="38" t="s">
        <v>55</v>
      </c>
      <c r="D31" s="34" t="s">
        <v>56</v>
      </c>
      <c r="E31" s="34" t="str">
        <f t="shared" si="0"/>
        <v>404GPOR</v>
      </c>
      <c r="F31" s="34" t="s">
        <v>123</v>
      </c>
      <c r="G31" s="37">
        <f>SUMIF('14.2.2-14.2.3'!$H$90:$H$137,'14.2.1'!E31,'14.2.2-14.2.3'!$K$90:$K$137)</f>
        <v>0</v>
      </c>
      <c r="H31" s="34" t="s">
        <v>32</v>
      </c>
      <c r="I31" s="7">
        <v>0</v>
      </c>
      <c r="J31" s="8">
        <f t="shared" si="1"/>
        <v>0</v>
      </c>
      <c r="K31" s="34"/>
      <c r="M31" s="38"/>
      <c r="S31" s="1"/>
    </row>
    <row r="32" spans="2:19" ht="12" customHeight="1" x14ac:dyDescent="0.2">
      <c r="B32" s="38" t="s">
        <v>55</v>
      </c>
      <c r="D32" s="34" t="s">
        <v>56</v>
      </c>
      <c r="E32" s="34" t="str">
        <f t="shared" si="0"/>
        <v>404GPID</v>
      </c>
      <c r="F32" s="34" t="s">
        <v>123</v>
      </c>
      <c r="G32" s="37">
        <f>SUMIF('14.2.2-14.2.3'!$H$90:$H$137,'14.2.1'!E32,'14.2.2-14.2.3'!$K$90:$K$137)</f>
        <v>0</v>
      </c>
      <c r="H32" s="34" t="s">
        <v>31</v>
      </c>
      <c r="I32" s="7">
        <v>0</v>
      </c>
      <c r="J32" s="8">
        <f t="shared" si="1"/>
        <v>0</v>
      </c>
      <c r="K32" s="34"/>
      <c r="M32" s="38"/>
      <c r="S32" s="1"/>
    </row>
    <row r="33" spans="2:20" ht="12" customHeight="1" x14ac:dyDescent="0.2">
      <c r="B33" s="38" t="s">
        <v>55</v>
      </c>
      <c r="D33" s="34" t="s">
        <v>56</v>
      </c>
      <c r="E33" s="34" t="str">
        <f t="shared" si="0"/>
        <v>404GPSO</v>
      </c>
      <c r="F33" s="34" t="s">
        <v>123</v>
      </c>
      <c r="G33" s="37">
        <f>SUMIF('14.2.2-14.2.3'!$H$90:$H$137,'14.2.1'!E33,'14.2.2-14.2.3'!$K$90:$K$137)</f>
        <v>0</v>
      </c>
      <c r="H33" s="34" t="s">
        <v>41</v>
      </c>
      <c r="I33" s="7">
        <v>7.0845810240555085E-2</v>
      </c>
      <c r="J33" s="8">
        <f t="shared" si="1"/>
        <v>0</v>
      </c>
      <c r="K33" s="34"/>
      <c r="M33" s="38"/>
    </row>
    <row r="34" spans="2:20" ht="12" customHeight="1" x14ac:dyDescent="0.2">
      <c r="B34" s="38" t="s">
        <v>55</v>
      </c>
      <c r="D34" s="34" t="s">
        <v>56</v>
      </c>
      <c r="E34" s="34" t="str">
        <f t="shared" si="0"/>
        <v>404GPUT</v>
      </c>
      <c r="F34" s="34" t="s">
        <v>123</v>
      </c>
      <c r="G34" s="37">
        <f>SUMIF('14.2.2-14.2.3'!$H$90:$H$137,'14.2.1'!E34,'14.2.2-14.2.3'!$K$90:$K$137)</f>
        <v>0</v>
      </c>
      <c r="H34" s="34" t="s">
        <v>33</v>
      </c>
      <c r="I34" s="7">
        <v>0</v>
      </c>
      <c r="J34" s="8">
        <f t="shared" si="1"/>
        <v>0</v>
      </c>
      <c r="K34" s="34"/>
      <c r="M34" s="38"/>
      <c r="T34" s="1"/>
    </row>
    <row r="35" spans="2:20" ht="12" customHeight="1" x14ac:dyDescent="0.2">
      <c r="B35" s="38" t="s">
        <v>55</v>
      </c>
      <c r="D35" s="34" t="s">
        <v>56</v>
      </c>
      <c r="E35" s="34" t="str">
        <f t="shared" si="0"/>
        <v>404GPWA</v>
      </c>
      <c r="F35" s="34" t="s">
        <v>123</v>
      </c>
      <c r="G35" s="37">
        <f>SUMIF('14.2.2-14.2.3'!$H$90:$H$137,'14.2.1'!E35,'14.2.2-14.2.3'!$K$90:$K$137)</f>
        <v>0</v>
      </c>
      <c r="H35" s="34" t="s">
        <v>26</v>
      </c>
      <c r="I35" s="7">
        <v>1</v>
      </c>
      <c r="J35" s="8">
        <f t="shared" si="1"/>
        <v>0</v>
      </c>
      <c r="K35" s="34"/>
      <c r="L35" s="1"/>
      <c r="M35" s="1"/>
      <c r="N35" s="1"/>
      <c r="T35" s="1"/>
    </row>
    <row r="36" spans="2:20" ht="12" customHeight="1" x14ac:dyDescent="0.2">
      <c r="B36" s="38" t="s">
        <v>55</v>
      </c>
      <c r="D36" s="34" t="s">
        <v>56</v>
      </c>
      <c r="E36" s="34" t="str">
        <f t="shared" si="0"/>
        <v>404GPWYP</v>
      </c>
      <c r="F36" s="34" t="s">
        <v>123</v>
      </c>
      <c r="G36" s="37">
        <f>SUMIF('14.2.2-14.2.3'!$H$90:$H$137,'14.2.1'!E36,'14.2.2-14.2.3'!$K$90:$K$137)</f>
        <v>0</v>
      </c>
      <c r="H36" s="34" t="s">
        <v>34</v>
      </c>
      <c r="I36" s="7">
        <v>0</v>
      </c>
      <c r="J36" s="8">
        <f t="shared" si="1"/>
        <v>0</v>
      </c>
      <c r="K36" s="34"/>
      <c r="L36" s="1"/>
      <c r="M36" s="1"/>
      <c r="N36" s="1"/>
      <c r="T36" s="1"/>
    </row>
    <row r="37" spans="2:20" ht="12" customHeight="1" x14ac:dyDescent="0.2">
      <c r="B37" s="38" t="s">
        <v>55</v>
      </c>
      <c r="D37" s="34" t="s">
        <v>56</v>
      </c>
      <c r="E37" s="34" t="str">
        <f t="shared" si="0"/>
        <v>404GPWYU</v>
      </c>
      <c r="F37" s="34" t="s">
        <v>123</v>
      </c>
      <c r="G37" s="37">
        <f>SUMIF('14.2.2-14.2.3'!$H$90:$H$137,'14.2.1'!E37,'14.2.2-14.2.3'!$K$90:$K$137)</f>
        <v>0</v>
      </c>
      <c r="H37" s="34" t="s">
        <v>39</v>
      </c>
      <c r="I37" s="7">
        <v>0</v>
      </c>
      <c r="J37" s="8">
        <f t="shared" si="1"/>
        <v>0</v>
      </c>
      <c r="K37" s="34"/>
      <c r="L37" s="1"/>
      <c r="M37" s="1"/>
      <c r="N37" s="1"/>
      <c r="T37" s="1"/>
    </row>
    <row r="38" spans="2:20" ht="12" customHeight="1" x14ac:dyDescent="0.2">
      <c r="B38" s="38"/>
      <c r="D38" s="34"/>
      <c r="F38" s="39"/>
      <c r="G38" s="40">
        <f>SUM(G9:G37)</f>
        <v>17360934.506959833</v>
      </c>
      <c r="H38" s="34"/>
      <c r="J38" s="40">
        <f>SUM(J9:J37)</f>
        <v>1230830.8889248422</v>
      </c>
      <c r="K38" s="33" t="s">
        <v>57</v>
      </c>
      <c r="L38" s="1"/>
      <c r="M38" s="1"/>
      <c r="N38" s="1"/>
      <c r="T38" s="1"/>
    </row>
    <row r="39" spans="2:20" ht="12" customHeight="1" x14ac:dyDescent="0.2">
      <c r="B39" s="38"/>
      <c r="D39" s="34"/>
      <c r="F39" s="39"/>
      <c r="G39" s="37"/>
      <c r="H39" s="34"/>
      <c r="K39" s="34"/>
      <c r="L39" s="1"/>
      <c r="M39" s="1"/>
      <c r="N39" s="1"/>
      <c r="T39" s="1"/>
    </row>
    <row r="40" spans="2:20" ht="12" customHeight="1" x14ac:dyDescent="0.2">
      <c r="B40" s="38"/>
      <c r="D40" s="34"/>
      <c r="F40" s="39"/>
      <c r="G40" s="37"/>
      <c r="H40" s="34"/>
      <c r="L40" s="1"/>
      <c r="M40" s="1"/>
      <c r="N40" s="1"/>
      <c r="T40" s="1"/>
    </row>
    <row r="41" spans="2:20" ht="12" customHeight="1" x14ac:dyDescent="0.2">
      <c r="B41" s="38"/>
      <c r="D41" s="34"/>
      <c r="F41" s="39" t="s">
        <v>35</v>
      </c>
      <c r="G41" s="40">
        <f>G38+'14.2'!G52</f>
        <v>62042718.938102685</v>
      </c>
      <c r="H41" s="34"/>
      <c r="J41" s="40">
        <f>J38+'14.2'!J52</f>
        <v>3784629.670060379</v>
      </c>
      <c r="L41" s="1"/>
      <c r="M41" s="1"/>
      <c r="N41" s="1"/>
      <c r="T41" s="1"/>
    </row>
    <row r="42" spans="2:20" ht="12" customHeight="1" x14ac:dyDescent="0.2">
      <c r="B42" s="38"/>
      <c r="D42" s="34"/>
      <c r="E42" s="39"/>
      <c r="F42" s="34"/>
      <c r="G42" s="37"/>
      <c r="H42" s="34"/>
      <c r="I42" s="9"/>
      <c r="J42" s="8"/>
      <c r="K42" s="34"/>
      <c r="L42" s="1"/>
      <c r="M42" s="1"/>
      <c r="N42" s="1"/>
      <c r="T42" s="1"/>
    </row>
    <row r="43" spans="2:20" ht="12" customHeight="1" x14ac:dyDescent="0.2">
      <c r="B43" s="38"/>
      <c r="D43" s="34"/>
      <c r="E43" s="39"/>
      <c r="F43" s="34"/>
      <c r="G43" s="37"/>
      <c r="H43" s="34"/>
      <c r="I43" s="9"/>
      <c r="J43" s="8"/>
      <c r="K43" s="34"/>
      <c r="L43" s="1"/>
      <c r="M43" s="1"/>
      <c r="N43" s="1"/>
      <c r="T43" s="1"/>
    </row>
    <row r="44" spans="2:20" ht="12" customHeight="1" x14ac:dyDescent="0.2">
      <c r="B44" s="38"/>
      <c r="D44" s="34"/>
      <c r="E44" s="34"/>
      <c r="F44" s="34"/>
      <c r="G44" s="37"/>
      <c r="H44" s="34"/>
      <c r="I44" s="9"/>
      <c r="J44" s="10"/>
      <c r="K44" s="34"/>
      <c r="T44" s="1"/>
    </row>
    <row r="45" spans="2:20" ht="12" customHeight="1" x14ac:dyDescent="0.2">
      <c r="B45" s="38"/>
      <c r="D45" s="34"/>
      <c r="E45" s="34"/>
      <c r="F45" s="34"/>
      <c r="G45" s="37"/>
      <c r="H45" s="34"/>
      <c r="I45" s="7"/>
      <c r="J45" s="8"/>
      <c r="K45" s="34"/>
      <c r="T45" s="1"/>
    </row>
    <row r="46" spans="2:20" ht="12" customHeight="1" x14ac:dyDescent="0.2">
      <c r="B46" s="38"/>
      <c r="D46" s="34"/>
      <c r="E46" s="34"/>
      <c r="F46" s="34"/>
      <c r="G46" s="37"/>
      <c r="H46" s="34"/>
      <c r="I46" s="7"/>
      <c r="J46" s="8"/>
      <c r="K46" s="34"/>
      <c r="T46" s="1"/>
    </row>
    <row r="47" spans="2:20" ht="12" customHeight="1" x14ac:dyDescent="0.2">
      <c r="D47" s="34"/>
      <c r="E47" s="34"/>
      <c r="F47" s="34"/>
      <c r="G47" s="8"/>
      <c r="H47" s="34"/>
      <c r="I47" s="7"/>
      <c r="J47" s="8"/>
      <c r="K47" s="34"/>
      <c r="T47" s="1"/>
    </row>
    <row r="48" spans="2:20" ht="12" customHeight="1" x14ac:dyDescent="0.2">
      <c r="B48" s="12"/>
      <c r="D48" s="34"/>
      <c r="E48" s="34"/>
      <c r="F48" s="34"/>
      <c r="G48" s="34"/>
      <c r="H48" s="34"/>
      <c r="I48" s="34"/>
      <c r="J48" s="34"/>
      <c r="K48" s="34"/>
      <c r="T48" s="1"/>
    </row>
    <row r="49" spans="1:20" ht="12" customHeight="1" x14ac:dyDescent="0.2">
      <c r="D49" s="34"/>
      <c r="E49" s="34"/>
      <c r="F49" s="34"/>
      <c r="G49" s="34"/>
      <c r="H49" s="34"/>
      <c r="I49" s="34"/>
      <c r="J49" s="34"/>
      <c r="K49" s="34"/>
      <c r="T49" s="1"/>
    </row>
    <row r="50" spans="1:20" ht="12" customHeight="1" x14ac:dyDescent="0.2">
      <c r="B50" s="41"/>
      <c r="D50" s="34"/>
      <c r="E50" s="34"/>
      <c r="F50" s="34"/>
      <c r="G50" s="34"/>
      <c r="H50" s="34"/>
      <c r="I50" s="34"/>
      <c r="J50" s="34"/>
      <c r="K50" s="34"/>
      <c r="T50" s="1"/>
    </row>
    <row r="51" spans="1:20" ht="12" customHeight="1" x14ac:dyDescent="0.2">
      <c r="B51" s="41"/>
      <c r="D51" s="34"/>
      <c r="E51" s="34"/>
      <c r="F51" s="34"/>
      <c r="G51" s="34"/>
      <c r="H51" s="34"/>
      <c r="I51" s="34"/>
      <c r="J51" s="34"/>
      <c r="K51" s="34"/>
      <c r="T51" s="1"/>
    </row>
    <row r="52" spans="1:20" ht="12" customHeight="1" thickBot="1" x14ac:dyDescent="0.25">
      <c r="B52" s="12" t="s">
        <v>48</v>
      </c>
      <c r="D52" s="34"/>
      <c r="E52" s="34"/>
      <c r="F52" s="34"/>
      <c r="G52" s="34"/>
      <c r="H52" s="34"/>
      <c r="I52" s="34"/>
      <c r="J52" s="34"/>
      <c r="K52" s="34"/>
      <c r="T52" s="1"/>
    </row>
    <row r="53" spans="1:20" ht="12" customHeight="1" x14ac:dyDescent="0.2">
      <c r="A53" s="42"/>
      <c r="B53" s="43"/>
      <c r="C53" s="44"/>
      <c r="D53" s="45"/>
      <c r="E53" s="45"/>
      <c r="F53" s="45"/>
      <c r="G53" s="45"/>
      <c r="H53" s="45"/>
      <c r="I53" s="45"/>
      <c r="J53" s="45"/>
      <c r="K53" s="46"/>
      <c r="T53" s="1"/>
    </row>
    <row r="54" spans="1:20" ht="12" customHeight="1" x14ac:dyDescent="0.2">
      <c r="A54" s="47"/>
      <c r="B54" s="41"/>
      <c r="D54" s="34"/>
      <c r="E54" s="34"/>
      <c r="F54" s="34"/>
      <c r="G54" s="48"/>
      <c r="H54" s="34"/>
      <c r="I54" s="34"/>
      <c r="J54" s="34"/>
      <c r="K54" s="49"/>
      <c r="T54" s="1"/>
    </row>
    <row r="55" spans="1:20" ht="12" customHeight="1" x14ac:dyDescent="0.2">
      <c r="A55" s="47"/>
      <c r="B55" s="41"/>
      <c r="D55" s="34"/>
      <c r="E55" s="34"/>
      <c r="F55" s="34"/>
      <c r="G55" s="34"/>
      <c r="H55" s="34"/>
      <c r="I55" s="34"/>
      <c r="J55" s="34"/>
      <c r="K55" s="49"/>
      <c r="T55" s="1"/>
    </row>
    <row r="56" spans="1:20" ht="12" customHeight="1" x14ac:dyDescent="0.2">
      <c r="A56" s="47"/>
      <c r="B56" s="41"/>
      <c r="D56" s="34"/>
      <c r="E56" s="34"/>
      <c r="F56" s="34"/>
      <c r="G56" s="34"/>
      <c r="H56" s="34"/>
      <c r="I56" s="34"/>
      <c r="J56" s="34"/>
      <c r="K56" s="49"/>
      <c r="T56" s="1"/>
    </row>
    <row r="57" spans="1:20" ht="12" customHeight="1" x14ac:dyDescent="0.2">
      <c r="A57" s="47"/>
      <c r="D57" s="34"/>
      <c r="E57" s="34"/>
      <c r="F57" s="34"/>
      <c r="G57" s="34"/>
      <c r="H57" s="34"/>
      <c r="I57" s="34"/>
      <c r="J57" s="34"/>
      <c r="K57" s="49"/>
      <c r="T57" s="1"/>
    </row>
    <row r="58" spans="1:20" ht="12" customHeight="1" x14ac:dyDescent="0.2">
      <c r="A58" s="47"/>
      <c r="D58" s="34"/>
      <c r="E58" s="34"/>
      <c r="F58" s="34"/>
      <c r="G58" s="34"/>
      <c r="H58" s="34"/>
      <c r="I58" s="34"/>
      <c r="J58" s="34"/>
      <c r="K58" s="49"/>
      <c r="T58" s="1"/>
    </row>
    <row r="59" spans="1:20" ht="12" customHeight="1" x14ac:dyDescent="0.2">
      <c r="A59" s="47"/>
      <c r="D59" s="34"/>
      <c r="E59" s="34"/>
      <c r="F59" s="34"/>
      <c r="G59" s="34"/>
      <c r="H59" s="34"/>
      <c r="I59" s="34"/>
      <c r="J59" s="34"/>
      <c r="K59" s="49"/>
      <c r="T59" s="1"/>
    </row>
    <row r="60" spans="1:20" ht="12" customHeight="1" x14ac:dyDescent="0.2">
      <c r="A60" s="47"/>
      <c r="D60" s="34"/>
      <c r="E60" s="34"/>
      <c r="F60" s="34"/>
      <c r="G60" s="34"/>
      <c r="H60" s="34"/>
      <c r="I60" s="34"/>
      <c r="J60" s="34"/>
      <c r="K60" s="49"/>
      <c r="T60" s="1"/>
    </row>
    <row r="61" spans="1:20" ht="12" customHeight="1" thickBot="1" x14ac:dyDescent="0.25">
      <c r="A61" s="50"/>
      <c r="B61" s="51"/>
      <c r="C61" s="51"/>
      <c r="D61" s="52"/>
      <c r="E61" s="52"/>
      <c r="F61" s="52"/>
      <c r="G61" s="52"/>
      <c r="H61" s="52"/>
      <c r="I61" s="52"/>
      <c r="J61" s="52"/>
      <c r="K61" s="53"/>
      <c r="T61" s="1"/>
    </row>
    <row r="62" spans="1:20" ht="12" customHeight="1" x14ac:dyDescent="0.2">
      <c r="D62" s="34"/>
      <c r="E62" s="34"/>
      <c r="F62" s="34"/>
      <c r="G62" s="34"/>
      <c r="H62" s="34"/>
      <c r="I62" s="34"/>
      <c r="J62" s="34"/>
      <c r="K62" s="34"/>
      <c r="T62" s="1"/>
    </row>
    <row r="63" spans="1:20" ht="12" customHeight="1" x14ac:dyDescent="0.2">
      <c r="D63" s="34"/>
      <c r="E63" s="34"/>
      <c r="F63" s="34"/>
      <c r="G63" s="34"/>
      <c r="H63" s="34"/>
      <c r="I63" s="34"/>
      <c r="J63" s="34"/>
      <c r="K63" s="34"/>
      <c r="T63" s="1"/>
    </row>
    <row r="64" spans="1:20" ht="12" customHeight="1" x14ac:dyDescent="0.2">
      <c r="T64" s="1"/>
    </row>
    <row r="65" spans="4:20" x14ac:dyDescent="0.2">
      <c r="T65" s="1"/>
    </row>
    <row r="66" spans="4:20" x14ac:dyDescent="0.2">
      <c r="D66" s="35"/>
      <c r="E66" s="35"/>
      <c r="H66" s="35"/>
      <c r="T66" s="1"/>
    </row>
    <row r="67" spans="4:20" x14ac:dyDescent="0.2">
      <c r="D67" s="39"/>
      <c r="E67" s="39"/>
      <c r="T67" s="1"/>
    </row>
    <row r="68" spans="4:20" x14ac:dyDescent="0.2">
      <c r="D68" s="39"/>
      <c r="E68" s="39"/>
      <c r="T68" s="1"/>
    </row>
    <row r="69" spans="4:20" x14ac:dyDescent="0.2">
      <c r="D69" s="39"/>
      <c r="E69" s="39"/>
      <c r="T69" s="4"/>
    </row>
    <row r="70" spans="4:20" x14ac:dyDescent="0.2">
      <c r="D70" s="39"/>
      <c r="E70" s="39"/>
      <c r="T70" s="4"/>
    </row>
    <row r="71" spans="4:20" x14ac:dyDescent="0.2">
      <c r="D71" s="39"/>
      <c r="E71" s="39"/>
      <c r="S71" s="19"/>
      <c r="T71" s="54"/>
    </row>
    <row r="72" spans="4:20" x14ac:dyDescent="0.2">
      <c r="D72" s="39"/>
      <c r="E72" s="39"/>
      <c r="S72" s="19"/>
      <c r="T72" s="54"/>
    </row>
    <row r="73" spans="4:20" x14ac:dyDescent="0.2">
      <c r="D73" s="39"/>
      <c r="E73" s="39"/>
      <c r="S73" s="19"/>
      <c r="T73" s="55"/>
    </row>
    <row r="74" spans="4:20" x14ac:dyDescent="0.2">
      <c r="D74" s="39"/>
      <c r="E74" s="39"/>
      <c r="S74" s="19"/>
    </row>
    <row r="75" spans="4:20" x14ac:dyDescent="0.2">
      <c r="D75" s="39"/>
      <c r="E75" s="39"/>
      <c r="S75" s="19"/>
    </row>
    <row r="76" spans="4:20" x14ac:dyDescent="0.2">
      <c r="D76" s="39"/>
      <c r="E76" s="39"/>
      <c r="S76" s="19"/>
    </row>
    <row r="77" spans="4:20" x14ac:dyDescent="0.2">
      <c r="D77" s="39"/>
      <c r="E77" s="39"/>
      <c r="S77" s="19"/>
    </row>
    <row r="78" spans="4:20" x14ac:dyDescent="0.2">
      <c r="D78" s="39"/>
      <c r="E78" s="39"/>
      <c r="S78" s="19"/>
    </row>
    <row r="79" spans="4:20" x14ac:dyDescent="0.2">
      <c r="D79" s="39"/>
      <c r="E79" s="39"/>
      <c r="S79" s="19"/>
    </row>
    <row r="80" spans="4:20" x14ac:dyDescent="0.2">
      <c r="D80" s="39"/>
      <c r="E80" s="39"/>
      <c r="S80" s="19"/>
    </row>
    <row r="81" spans="4:19" x14ac:dyDescent="0.2">
      <c r="D81" s="39"/>
      <c r="E81" s="39"/>
      <c r="S81" s="19"/>
    </row>
    <row r="82" spans="4:19" x14ac:dyDescent="0.2">
      <c r="D82" s="39"/>
      <c r="E82" s="39"/>
      <c r="S82" s="19"/>
    </row>
    <row r="83" spans="4:19" x14ac:dyDescent="0.2">
      <c r="D83" s="39"/>
      <c r="E83" s="39"/>
      <c r="S83" s="19"/>
    </row>
    <row r="84" spans="4:19" x14ac:dyDescent="0.2">
      <c r="D84" s="39"/>
      <c r="E84" s="39"/>
      <c r="S84" s="19"/>
    </row>
    <row r="85" spans="4:19" x14ac:dyDescent="0.2">
      <c r="D85" s="39"/>
      <c r="E85" s="39"/>
      <c r="S85" s="19"/>
    </row>
    <row r="86" spans="4:19" x14ac:dyDescent="0.2">
      <c r="D86" s="39"/>
      <c r="E86" s="39"/>
      <c r="S86" s="19"/>
    </row>
    <row r="87" spans="4:19" x14ac:dyDescent="0.2">
      <c r="D87" s="39"/>
      <c r="E87" s="39"/>
      <c r="S87" s="19"/>
    </row>
    <row r="88" spans="4:19" x14ac:dyDescent="0.2">
      <c r="D88" s="39"/>
      <c r="E88" s="39"/>
      <c r="S88" s="19"/>
    </row>
    <row r="89" spans="4:19" x14ac:dyDescent="0.2">
      <c r="D89" s="39"/>
      <c r="E89" s="39"/>
      <c r="S89" s="19"/>
    </row>
    <row r="90" spans="4:19" x14ac:dyDescent="0.2">
      <c r="D90" s="39"/>
      <c r="E90" s="39"/>
      <c r="S90" s="19"/>
    </row>
    <row r="91" spans="4:19" x14ac:dyDescent="0.2">
      <c r="D91" s="39"/>
      <c r="E91" s="39"/>
      <c r="S91" s="19"/>
    </row>
    <row r="92" spans="4:19" x14ac:dyDescent="0.2">
      <c r="D92" s="39"/>
      <c r="E92" s="39"/>
      <c r="S92" s="19"/>
    </row>
    <row r="93" spans="4:19" x14ac:dyDescent="0.2">
      <c r="D93" s="39"/>
      <c r="E93" s="39"/>
      <c r="S93" s="19"/>
    </row>
    <row r="94" spans="4:19" x14ac:dyDescent="0.2">
      <c r="D94" s="39"/>
      <c r="E94" s="39"/>
      <c r="S94" s="19"/>
    </row>
    <row r="95" spans="4:19" x14ac:dyDescent="0.2">
      <c r="D95" s="39"/>
      <c r="E95" s="39"/>
      <c r="S95" s="19"/>
    </row>
    <row r="96" spans="4:19" x14ac:dyDescent="0.2">
      <c r="D96" s="39"/>
      <c r="E96" s="39"/>
      <c r="S96" s="19"/>
    </row>
    <row r="97" spans="4:19" x14ac:dyDescent="0.2">
      <c r="D97" s="39"/>
      <c r="E97" s="39"/>
      <c r="S97" s="19"/>
    </row>
    <row r="98" spans="4:19" x14ac:dyDescent="0.2">
      <c r="D98" s="39"/>
      <c r="E98" s="39"/>
      <c r="S98" s="19"/>
    </row>
    <row r="99" spans="4:19" x14ac:dyDescent="0.2">
      <c r="D99" s="39"/>
      <c r="E99" s="39"/>
      <c r="S99" s="19"/>
    </row>
    <row r="100" spans="4:19" x14ac:dyDescent="0.2">
      <c r="D100" s="39"/>
      <c r="E100" s="39"/>
      <c r="S100" s="19"/>
    </row>
    <row r="101" spans="4:19" x14ac:dyDescent="0.2">
      <c r="D101" s="39"/>
      <c r="E101" s="39"/>
      <c r="S101" s="19"/>
    </row>
    <row r="102" spans="4:19" x14ac:dyDescent="0.2">
      <c r="D102" s="39"/>
      <c r="E102" s="39"/>
      <c r="S102" s="19"/>
    </row>
    <row r="103" spans="4:19" x14ac:dyDescent="0.2">
      <c r="D103" s="39"/>
      <c r="E103" s="39"/>
      <c r="S103" s="19"/>
    </row>
    <row r="104" spans="4:19" x14ac:dyDescent="0.2">
      <c r="D104" s="39"/>
      <c r="E104" s="39"/>
      <c r="S104" s="19"/>
    </row>
    <row r="105" spans="4:19" x14ac:dyDescent="0.2">
      <c r="D105" s="39"/>
      <c r="E105" s="39"/>
      <c r="S105" s="19"/>
    </row>
    <row r="106" spans="4:19" x14ac:dyDescent="0.2">
      <c r="D106" s="39"/>
      <c r="E106" s="39"/>
      <c r="S106" s="19"/>
    </row>
    <row r="107" spans="4:19" x14ac:dyDescent="0.2">
      <c r="D107" s="39"/>
      <c r="E107" s="39"/>
      <c r="S107" s="19"/>
    </row>
    <row r="108" spans="4:19" x14ac:dyDescent="0.2">
      <c r="D108" s="39"/>
      <c r="E108" s="39"/>
      <c r="S108" s="19"/>
    </row>
    <row r="109" spans="4:19" x14ac:dyDescent="0.2">
      <c r="D109" s="39"/>
      <c r="E109" s="39"/>
      <c r="S109" s="19"/>
    </row>
    <row r="110" spans="4:19" x14ac:dyDescent="0.2">
      <c r="D110" s="39"/>
      <c r="E110" s="39"/>
      <c r="S110" s="19"/>
    </row>
    <row r="111" spans="4:19" x14ac:dyDescent="0.2">
      <c r="D111" s="39"/>
      <c r="E111" s="39"/>
      <c r="S111" s="19"/>
    </row>
    <row r="112" spans="4:19" x14ac:dyDescent="0.2">
      <c r="D112" s="39"/>
      <c r="E112" s="39"/>
      <c r="S112" s="19"/>
    </row>
    <row r="113" spans="4:19" x14ac:dyDescent="0.2">
      <c r="D113" s="39"/>
      <c r="E113" s="39"/>
      <c r="S113" s="19"/>
    </row>
    <row r="114" spans="4:19" x14ac:dyDescent="0.2">
      <c r="D114" s="39"/>
      <c r="E114" s="39"/>
      <c r="S114" s="19"/>
    </row>
    <row r="115" spans="4:19" x14ac:dyDescent="0.2">
      <c r="D115" s="39"/>
      <c r="E115" s="39"/>
      <c r="S115" s="19"/>
    </row>
    <row r="116" spans="4:19" x14ac:dyDescent="0.2">
      <c r="D116" s="39"/>
      <c r="E116" s="39"/>
      <c r="S116" s="19"/>
    </row>
    <row r="117" spans="4:19" x14ac:dyDescent="0.2">
      <c r="D117" s="39"/>
      <c r="E117" s="39"/>
      <c r="S117" s="19"/>
    </row>
    <row r="118" spans="4:19" x14ac:dyDescent="0.2">
      <c r="D118" s="39"/>
      <c r="E118" s="39"/>
      <c r="S118" s="19"/>
    </row>
    <row r="119" spans="4:19" x14ac:dyDescent="0.2">
      <c r="D119" s="39"/>
      <c r="E119" s="39"/>
      <c r="S119" s="19"/>
    </row>
    <row r="120" spans="4:19" x14ac:dyDescent="0.2">
      <c r="D120" s="39"/>
      <c r="E120" s="39"/>
      <c r="S120" s="19"/>
    </row>
    <row r="121" spans="4:19" x14ac:dyDescent="0.2">
      <c r="D121" s="39"/>
      <c r="E121" s="39"/>
      <c r="S121" s="19"/>
    </row>
    <row r="122" spans="4:19" x14ac:dyDescent="0.2">
      <c r="D122" s="39"/>
      <c r="E122" s="39"/>
      <c r="S122" s="19"/>
    </row>
    <row r="123" spans="4:19" x14ac:dyDescent="0.2">
      <c r="D123" s="39"/>
      <c r="E123" s="39"/>
      <c r="S123" s="19"/>
    </row>
    <row r="124" spans="4:19" x14ac:dyDescent="0.2">
      <c r="D124" s="39"/>
      <c r="E124" s="39"/>
      <c r="S124" s="19"/>
    </row>
    <row r="125" spans="4:19" x14ac:dyDescent="0.2">
      <c r="D125" s="39"/>
      <c r="E125" s="39"/>
      <c r="S125" s="19"/>
    </row>
    <row r="126" spans="4:19" x14ac:dyDescent="0.2">
      <c r="D126" s="39"/>
      <c r="E126" s="39"/>
      <c r="S126" s="19"/>
    </row>
    <row r="127" spans="4:19" x14ac:dyDescent="0.2">
      <c r="D127" s="39"/>
      <c r="E127" s="39"/>
      <c r="S127" s="19"/>
    </row>
    <row r="128" spans="4:19" x14ac:dyDescent="0.2">
      <c r="D128" s="39"/>
      <c r="E128" s="39"/>
      <c r="S128" s="19"/>
    </row>
    <row r="129" spans="4:19" x14ac:dyDescent="0.2">
      <c r="D129" s="39"/>
      <c r="E129" s="39"/>
      <c r="S129" s="19"/>
    </row>
    <row r="130" spans="4:19" x14ac:dyDescent="0.2">
      <c r="D130" s="39"/>
      <c r="E130" s="39"/>
      <c r="S130" s="19"/>
    </row>
    <row r="131" spans="4:19" x14ac:dyDescent="0.2">
      <c r="D131" s="39"/>
      <c r="E131" s="39"/>
      <c r="S131" s="19"/>
    </row>
    <row r="132" spans="4:19" x14ac:dyDescent="0.2">
      <c r="D132" s="39"/>
      <c r="E132" s="39"/>
      <c r="S132" s="19"/>
    </row>
    <row r="133" spans="4:19" x14ac:dyDescent="0.2">
      <c r="D133" s="39"/>
      <c r="E133" s="39"/>
      <c r="S133" s="19"/>
    </row>
    <row r="134" spans="4:19" x14ac:dyDescent="0.2">
      <c r="D134" s="39"/>
      <c r="E134" s="39"/>
      <c r="S134" s="19"/>
    </row>
    <row r="135" spans="4:19" x14ac:dyDescent="0.2">
      <c r="D135" s="39"/>
      <c r="E135" s="39"/>
      <c r="S135" s="19"/>
    </row>
    <row r="136" spans="4:19" x14ac:dyDescent="0.2">
      <c r="D136" s="39"/>
      <c r="E136" s="39"/>
      <c r="S136" s="19"/>
    </row>
    <row r="137" spans="4:19" x14ac:dyDescent="0.2">
      <c r="D137" s="39"/>
      <c r="E137" s="39"/>
      <c r="S137" s="19"/>
    </row>
    <row r="138" spans="4:19" x14ac:dyDescent="0.2">
      <c r="D138" s="39"/>
      <c r="E138" s="39"/>
      <c r="S138" s="19"/>
    </row>
    <row r="139" spans="4:19" x14ac:dyDescent="0.2">
      <c r="D139" s="39"/>
      <c r="E139" s="39"/>
      <c r="S139" s="19"/>
    </row>
    <row r="140" spans="4:19" x14ac:dyDescent="0.2">
      <c r="D140" s="39"/>
      <c r="E140" s="39"/>
      <c r="S140" s="19"/>
    </row>
    <row r="141" spans="4:19" x14ac:dyDescent="0.2">
      <c r="D141" s="39"/>
      <c r="E141" s="39"/>
      <c r="S141" s="19"/>
    </row>
    <row r="142" spans="4:19" x14ac:dyDescent="0.2">
      <c r="D142" s="39"/>
      <c r="E142" s="39"/>
      <c r="S142" s="19"/>
    </row>
    <row r="143" spans="4:19" x14ac:dyDescent="0.2">
      <c r="D143" s="39"/>
      <c r="E143" s="39"/>
      <c r="S143" s="19"/>
    </row>
    <row r="144" spans="4:19" x14ac:dyDescent="0.2">
      <c r="D144" s="39"/>
      <c r="E144" s="39"/>
      <c r="S144" s="19"/>
    </row>
    <row r="145" spans="4:19" x14ac:dyDescent="0.2">
      <c r="D145" s="39"/>
      <c r="E145" s="39"/>
      <c r="S145" s="19"/>
    </row>
    <row r="146" spans="4:19" x14ac:dyDescent="0.2">
      <c r="D146" s="39"/>
      <c r="E146" s="39"/>
      <c r="S146" s="19"/>
    </row>
    <row r="147" spans="4:19" x14ac:dyDescent="0.2">
      <c r="D147" s="39"/>
      <c r="E147" s="39"/>
      <c r="S147" s="19"/>
    </row>
    <row r="148" spans="4:19" x14ac:dyDescent="0.2">
      <c r="D148" s="39"/>
      <c r="E148" s="39"/>
      <c r="S148" s="19"/>
    </row>
    <row r="149" spans="4:19" x14ac:dyDescent="0.2">
      <c r="D149" s="39"/>
      <c r="E149" s="39"/>
      <c r="S149" s="19"/>
    </row>
    <row r="150" spans="4:19" x14ac:dyDescent="0.2">
      <c r="D150" s="39"/>
      <c r="E150" s="39"/>
      <c r="S150" s="19"/>
    </row>
    <row r="151" spans="4:19" x14ac:dyDescent="0.2">
      <c r="D151" s="39"/>
      <c r="E151" s="39"/>
      <c r="S151" s="19"/>
    </row>
    <row r="152" spans="4:19" x14ac:dyDescent="0.2">
      <c r="D152" s="39"/>
      <c r="E152" s="39"/>
      <c r="S152" s="19"/>
    </row>
    <row r="153" spans="4:19" x14ac:dyDescent="0.2">
      <c r="D153" s="39"/>
      <c r="E153" s="39"/>
      <c r="S153" s="19"/>
    </row>
    <row r="154" spans="4:19" x14ac:dyDescent="0.2">
      <c r="D154" s="39"/>
      <c r="E154" s="39"/>
      <c r="S154" s="19"/>
    </row>
    <row r="155" spans="4:19" x14ac:dyDescent="0.2">
      <c r="D155" s="39"/>
      <c r="E155" s="39"/>
      <c r="S155" s="19"/>
    </row>
    <row r="156" spans="4:19" x14ac:dyDescent="0.2">
      <c r="D156" s="39"/>
      <c r="E156" s="39"/>
      <c r="S156" s="19"/>
    </row>
    <row r="157" spans="4:19" x14ac:dyDescent="0.2">
      <c r="D157" s="39"/>
      <c r="E157" s="39"/>
      <c r="S157" s="19"/>
    </row>
    <row r="158" spans="4:19" x14ac:dyDescent="0.2">
      <c r="D158" s="39"/>
      <c r="E158" s="39"/>
      <c r="S158" s="19"/>
    </row>
    <row r="159" spans="4:19" x14ac:dyDescent="0.2">
      <c r="D159" s="39"/>
      <c r="E159" s="39"/>
      <c r="S159" s="19"/>
    </row>
    <row r="160" spans="4:19" x14ac:dyDescent="0.2">
      <c r="D160" s="39"/>
      <c r="E160" s="39"/>
      <c r="S160" s="19"/>
    </row>
    <row r="161" spans="4:19" x14ac:dyDescent="0.2">
      <c r="D161" s="39"/>
      <c r="E161" s="39"/>
      <c r="S161" s="19"/>
    </row>
    <row r="162" spans="4:19" x14ac:dyDescent="0.2">
      <c r="D162" s="39"/>
      <c r="E162" s="39"/>
      <c r="S162" s="19"/>
    </row>
    <row r="163" spans="4:19" x14ac:dyDescent="0.2">
      <c r="D163" s="39"/>
      <c r="E163" s="39"/>
      <c r="S163" s="19"/>
    </row>
    <row r="164" spans="4:19" x14ac:dyDescent="0.2">
      <c r="D164" s="39"/>
      <c r="E164" s="39"/>
      <c r="S164" s="19"/>
    </row>
    <row r="165" spans="4:19" x14ac:dyDescent="0.2">
      <c r="D165" s="39"/>
      <c r="E165" s="39"/>
      <c r="S165" s="19"/>
    </row>
    <row r="166" spans="4:19" x14ac:dyDescent="0.2">
      <c r="D166" s="39"/>
      <c r="E166" s="39"/>
      <c r="S166" s="19"/>
    </row>
    <row r="167" spans="4:19" x14ac:dyDescent="0.2">
      <c r="D167" s="39"/>
      <c r="E167" s="39"/>
      <c r="S167" s="19"/>
    </row>
    <row r="168" spans="4:19" x14ac:dyDescent="0.2">
      <c r="D168" s="39"/>
      <c r="E168" s="39"/>
      <c r="S168" s="19"/>
    </row>
    <row r="169" spans="4:19" x14ac:dyDescent="0.2">
      <c r="D169" s="39"/>
      <c r="E169" s="39"/>
      <c r="S169" s="19"/>
    </row>
    <row r="170" spans="4:19" x14ac:dyDescent="0.2">
      <c r="D170" s="39"/>
      <c r="E170" s="39"/>
      <c r="S170" s="19"/>
    </row>
    <row r="171" spans="4:19" x14ac:dyDescent="0.2">
      <c r="D171" s="39"/>
      <c r="E171" s="39"/>
      <c r="S171" s="19"/>
    </row>
    <row r="172" spans="4:19" x14ac:dyDescent="0.2">
      <c r="D172" s="39"/>
      <c r="E172" s="39"/>
      <c r="S172" s="19"/>
    </row>
    <row r="173" spans="4:19" x14ac:dyDescent="0.2">
      <c r="D173" s="39"/>
      <c r="E173" s="39"/>
      <c r="S173" s="19"/>
    </row>
    <row r="174" spans="4:19" x14ac:dyDescent="0.2">
      <c r="D174" s="39"/>
      <c r="E174" s="39"/>
      <c r="S174" s="19"/>
    </row>
    <row r="175" spans="4:19" x14ac:dyDescent="0.2">
      <c r="D175" s="39"/>
      <c r="E175" s="39"/>
      <c r="S175" s="19"/>
    </row>
    <row r="176" spans="4:19" x14ac:dyDescent="0.2">
      <c r="D176" s="39"/>
      <c r="E176" s="39"/>
      <c r="S176" s="19"/>
    </row>
    <row r="177" spans="4:19" x14ac:dyDescent="0.2">
      <c r="D177" s="39"/>
      <c r="E177" s="39"/>
      <c r="S177" s="19"/>
    </row>
    <row r="178" spans="4:19" x14ac:dyDescent="0.2">
      <c r="D178" s="39"/>
      <c r="E178" s="39"/>
      <c r="S178" s="19"/>
    </row>
    <row r="179" spans="4:19" x14ac:dyDescent="0.2">
      <c r="D179" s="39"/>
      <c r="E179" s="39"/>
      <c r="S179" s="19"/>
    </row>
    <row r="180" spans="4:19" x14ac:dyDescent="0.2">
      <c r="D180" s="39"/>
      <c r="E180" s="39"/>
      <c r="S180" s="19"/>
    </row>
    <row r="181" spans="4:19" x14ac:dyDescent="0.2">
      <c r="D181" s="39"/>
      <c r="E181" s="39"/>
      <c r="S181" s="19"/>
    </row>
    <row r="182" spans="4:19" x14ac:dyDescent="0.2">
      <c r="D182" s="39"/>
      <c r="E182" s="39"/>
      <c r="S182" s="19"/>
    </row>
    <row r="183" spans="4:19" x14ac:dyDescent="0.2">
      <c r="D183" s="39"/>
      <c r="E183" s="39"/>
      <c r="S183" s="19"/>
    </row>
    <row r="184" spans="4:19" x14ac:dyDescent="0.2">
      <c r="D184" s="39"/>
      <c r="E184" s="39"/>
      <c r="S184" s="19"/>
    </row>
    <row r="185" spans="4:19" x14ac:dyDescent="0.2">
      <c r="D185" s="39"/>
      <c r="E185" s="39"/>
      <c r="S185" s="19"/>
    </row>
    <row r="186" spans="4:19" x14ac:dyDescent="0.2">
      <c r="D186" s="39"/>
      <c r="E186" s="39"/>
      <c r="S186" s="19"/>
    </row>
    <row r="187" spans="4:19" x14ac:dyDescent="0.2">
      <c r="D187" s="39"/>
      <c r="E187" s="39"/>
      <c r="S187" s="19"/>
    </row>
    <row r="188" spans="4:19" x14ac:dyDescent="0.2">
      <c r="D188" s="39"/>
      <c r="E188" s="39"/>
      <c r="S188" s="19"/>
    </row>
    <row r="189" spans="4:19" x14ac:dyDescent="0.2">
      <c r="D189" s="39"/>
      <c r="E189" s="39"/>
      <c r="S189" s="19"/>
    </row>
    <row r="190" spans="4:19" x14ac:dyDescent="0.2">
      <c r="D190" s="39"/>
      <c r="E190" s="39"/>
      <c r="S190" s="19"/>
    </row>
    <row r="191" spans="4:19" x14ac:dyDescent="0.2">
      <c r="D191" s="39"/>
      <c r="E191" s="39"/>
      <c r="S191" s="19"/>
    </row>
    <row r="192" spans="4:19" x14ac:dyDescent="0.2">
      <c r="D192" s="39"/>
      <c r="E192" s="39"/>
      <c r="S192" s="19"/>
    </row>
    <row r="193" spans="4:19" x14ac:dyDescent="0.2">
      <c r="D193" s="39"/>
      <c r="E193" s="39"/>
      <c r="S193" s="19"/>
    </row>
    <row r="194" spans="4:19" x14ac:dyDescent="0.2">
      <c r="D194" s="39"/>
      <c r="E194" s="39"/>
      <c r="S194" s="19"/>
    </row>
    <row r="195" spans="4:19" x14ac:dyDescent="0.2">
      <c r="D195" s="39"/>
      <c r="E195" s="39"/>
      <c r="S195" s="19"/>
    </row>
    <row r="196" spans="4:19" x14ac:dyDescent="0.2">
      <c r="D196" s="39"/>
      <c r="E196" s="39"/>
      <c r="S196" s="19"/>
    </row>
    <row r="197" spans="4:19" x14ac:dyDescent="0.2">
      <c r="D197" s="39"/>
      <c r="E197" s="39"/>
      <c r="S197" s="19"/>
    </row>
    <row r="198" spans="4:19" x14ac:dyDescent="0.2">
      <c r="D198" s="39"/>
      <c r="E198" s="39"/>
      <c r="S198" s="19"/>
    </row>
    <row r="199" spans="4:19" x14ac:dyDescent="0.2">
      <c r="D199" s="39"/>
      <c r="E199" s="39"/>
      <c r="S199" s="19"/>
    </row>
    <row r="200" spans="4:19" x14ac:dyDescent="0.2">
      <c r="D200" s="39"/>
      <c r="E200" s="39"/>
      <c r="S200" s="19"/>
    </row>
    <row r="201" spans="4:19" x14ac:dyDescent="0.2">
      <c r="D201" s="39"/>
      <c r="E201" s="39"/>
      <c r="S201" s="19"/>
    </row>
    <row r="202" spans="4:19" x14ac:dyDescent="0.2">
      <c r="D202" s="39"/>
      <c r="E202" s="39"/>
      <c r="S202" s="19"/>
    </row>
    <row r="203" spans="4:19" x14ac:dyDescent="0.2">
      <c r="D203" s="39"/>
      <c r="E203" s="39"/>
      <c r="S203" s="19"/>
    </row>
    <row r="204" spans="4:19" x14ac:dyDescent="0.2">
      <c r="D204" s="39"/>
      <c r="E204" s="39"/>
      <c r="S204" s="19"/>
    </row>
    <row r="205" spans="4:19" x14ac:dyDescent="0.2">
      <c r="D205" s="39"/>
      <c r="E205" s="39"/>
      <c r="S205" s="19"/>
    </row>
    <row r="206" spans="4:19" x14ac:dyDescent="0.2">
      <c r="D206" s="39"/>
      <c r="E206" s="39"/>
      <c r="S206" s="19"/>
    </row>
    <row r="207" spans="4:19" x14ac:dyDescent="0.2">
      <c r="D207" s="39"/>
      <c r="E207" s="39"/>
      <c r="S207" s="19"/>
    </row>
    <row r="208" spans="4:19" x14ac:dyDescent="0.2">
      <c r="D208" s="39"/>
      <c r="E208" s="39"/>
      <c r="S208" s="19"/>
    </row>
    <row r="209" spans="4:19" x14ac:dyDescent="0.2">
      <c r="D209" s="39"/>
      <c r="E209" s="39"/>
      <c r="S209" s="19"/>
    </row>
    <row r="210" spans="4:19" x14ac:dyDescent="0.2">
      <c r="D210" s="39"/>
      <c r="E210" s="39"/>
      <c r="S210" s="19"/>
    </row>
    <row r="211" spans="4:19" x14ac:dyDescent="0.2">
      <c r="D211" s="39"/>
      <c r="E211" s="39"/>
      <c r="S211" s="19"/>
    </row>
    <row r="212" spans="4:19" x14ac:dyDescent="0.2">
      <c r="D212" s="39"/>
      <c r="E212" s="39"/>
      <c r="S212" s="19"/>
    </row>
    <row r="213" spans="4:19" x14ac:dyDescent="0.2">
      <c r="D213" s="39"/>
      <c r="E213" s="39"/>
      <c r="S213" s="19"/>
    </row>
    <row r="214" spans="4:19" x14ac:dyDescent="0.2">
      <c r="D214" s="39"/>
      <c r="E214" s="39"/>
      <c r="S214" s="19"/>
    </row>
    <row r="215" spans="4:19" x14ac:dyDescent="0.2">
      <c r="D215" s="39"/>
      <c r="E215" s="39"/>
      <c r="S215" s="19"/>
    </row>
    <row r="216" spans="4:19" x14ac:dyDescent="0.2">
      <c r="D216" s="39"/>
      <c r="E216" s="39"/>
      <c r="S216" s="19"/>
    </row>
    <row r="217" spans="4:19" x14ac:dyDescent="0.2">
      <c r="D217" s="39"/>
      <c r="E217" s="39"/>
      <c r="S217" s="19"/>
    </row>
    <row r="218" spans="4:19" x14ac:dyDescent="0.2">
      <c r="D218" s="39"/>
      <c r="E218" s="39"/>
      <c r="S218" s="19"/>
    </row>
    <row r="219" spans="4:19" x14ac:dyDescent="0.2">
      <c r="D219" s="39"/>
      <c r="E219" s="39"/>
      <c r="S219" s="19"/>
    </row>
    <row r="220" spans="4:19" x14ac:dyDescent="0.2">
      <c r="D220" s="39"/>
      <c r="E220" s="39"/>
      <c r="S220" s="19"/>
    </row>
    <row r="221" spans="4:19" x14ac:dyDescent="0.2">
      <c r="D221" s="39"/>
      <c r="E221" s="39"/>
      <c r="S221" s="19"/>
    </row>
    <row r="222" spans="4:19" x14ac:dyDescent="0.2">
      <c r="D222" s="39"/>
      <c r="E222" s="39"/>
      <c r="S222" s="19"/>
    </row>
    <row r="223" spans="4:19" x14ac:dyDescent="0.2">
      <c r="D223" s="39"/>
      <c r="E223" s="39"/>
      <c r="S223" s="19"/>
    </row>
    <row r="224" spans="4:19" x14ac:dyDescent="0.2">
      <c r="D224" s="39"/>
      <c r="E224" s="39"/>
      <c r="S224" s="19"/>
    </row>
    <row r="225" spans="4:19" x14ac:dyDescent="0.2">
      <c r="D225" s="39"/>
      <c r="E225" s="39"/>
      <c r="S225" s="19"/>
    </row>
    <row r="226" spans="4:19" x14ac:dyDescent="0.2">
      <c r="D226" s="39"/>
      <c r="E226" s="39"/>
      <c r="S226" s="19"/>
    </row>
    <row r="227" spans="4:19" x14ac:dyDescent="0.2">
      <c r="D227" s="39"/>
      <c r="E227" s="39"/>
      <c r="S227" s="19"/>
    </row>
    <row r="228" spans="4:19" x14ac:dyDescent="0.2">
      <c r="D228" s="39"/>
      <c r="E228" s="39"/>
      <c r="S228" s="19"/>
    </row>
    <row r="229" spans="4:19" x14ac:dyDescent="0.2">
      <c r="D229" s="39"/>
      <c r="E229" s="39"/>
      <c r="S229" s="19"/>
    </row>
    <row r="230" spans="4:19" x14ac:dyDescent="0.2">
      <c r="D230" s="39"/>
      <c r="E230" s="39"/>
      <c r="S230" s="19"/>
    </row>
    <row r="231" spans="4:19" x14ac:dyDescent="0.2">
      <c r="D231" s="39"/>
      <c r="E231" s="39"/>
      <c r="S231" s="19"/>
    </row>
    <row r="232" spans="4:19" x14ac:dyDescent="0.2">
      <c r="D232" s="39"/>
      <c r="E232" s="39"/>
      <c r="S232" s="19"/>
    </row>
    <row r="233" spans="4:19" x14ac:dyDescent="0.2">
      <c r="D233" s="39"/>
      <c r="E233" s="39"/>
      <c r="S233" s="19"/>
    </row>
    <row r="234" spans="4:19" x14ac:dyDescent="0.2">
      <c r="D234" s="39"/>
      <c r="E234" s="39"/>
      <c r="S234" s="19"/>
    </row>
    <row r="235" spans="4:19" x14ac:dyDescent="0.2">
      <c r="D235" s="39"/>
      <c r="E235" s="39"/>
      <c r="S235" s="19"/>
    </row>
    <row r="236" spans="4:19" x14ac:dyDescent="0.2">
      <c r="D236" s="39"/>
      <c r="E236" s="39"/>
      <c r="S236" s="19"/>
    </row>
    <row r="237" spans="4:19" x14ac:dyDescent="0.2">
      <c r="D237" s="39"/>
      <c r="E237" s="39"/>
      <c r="S237" s="19"/>
    </row>
    <row r="238" spans="4:19" x14ac:dyDescent="0.2">
      <c r="D238" s="39"/>
      <c r="E238" s="39"/>
      <c r="S238" s="19"/>
    </row>
    <row r="239" spans="4:19" x14ac:dyDescent="0.2">
      <c r="D239" s="39"/>
      <c r="E239" s="39"/>
      <c r="S239" s="19"/>
    </row>
    <row r="240" spans="4:19" x14ac:dyDescent="0.2">
      <c r="D240" s="39"/>
      <c r="E240" s="39"/>
      <c r="S240" s="19"/>
    </row>
    <row r="241" spans="4:19" x14ac:dyDescent="0.2">
      <c r="D241" s="39"/>
      <c r="E241" s="39"/>
      <c r="S241" s="19"/>
    </row>
    <row r="242" spans="4:19" x14ac:dyDescent="0.2">
      <c r="D242" s="39"/>
      <c r="E242" s="39"/>
      <c r="S242" s="19"/>
    </row>
    <row r="243" spans="4:19" x14ac:dyDescent="0.2">
      <c r="D243" s="39"/>
      <c r="E243" s="39"/>
      <c r="S243" s="19"/>
    </row>
    <row r="244" spans="4:19" x14ac:dyDescent="0.2">
      <c r="D244" s="39"/>
      <c r="E244" s="39"/>
      <c r="S244" s="19"/>
    </row>
    <row r="245" spans="4:19" x14ac:dyDescent="0.2">
      <c r="D245" s="39"/>
      <c r="E245" s="39"/>
      <c r="S245" s="19"/>
    </row>
    <row r="246" spans="4:19" x14ac:dyDescent="0.2">
      <c r="D246" s="39"/>
      <c r="E246" s="39"/>
      <c r="S246" s="19"/>
    </row>
    <row r="247" spans="4:19" x14ac:dyDescent="0.2">
      <c r="D247" s="39"/>
      <c r="E247" s="39"/>
      <c r="S247" s="19"/>
    </row>
    <row r="248" spans="4:19" x14ac:dyDescent="0.2">
      <c r="D248" s="39"/>
      <c r="E248" s="39"/>
      <c r="S248" s="19"/>
    </row>
    <row r="249" spans="4:19" x14ac:dyDescent="0.2">
      <c r="D249" s="39"/>
      <c r="E249" s="39"/>
      <c r="S249" s="19"/>
    </row>
    <row r="250" spans="4:19" x14ac:dyDescent="0.2">
      <c r="D250" s="39"/>
      <c r="E250" s="39"/>
      <c r="S250" s="19"/>
    </row>
    <row r="251" spans="4:19" x14ac:dyDescent="0.2">
      <c r="D251" s="39"/>
      <c r="E251" s="39"/>
      <c r="S251" s="19"/>
    </row>
    <row r="252" spans="4:19" x14ac:dyDescent="0.2">
      <c r="D252" s="39"/>
      <c r="E252" s="39"/>
      <c r="S252" s="19"/>
    </row>
    <row r="253" spans="4:19" x14ac:dyDescent="0.2">
      <c r="D253" s="39"/>
      <c r="E253" s="39"/>
      <c r="S253" s="19"/>
    </row>
    <row r="254" spans="4:19" x14ac:dyDescent="0.2">
      <c r="D254" s="39"/>
      <c r="E254" s="39"/>
      <c r="S254" s="19"/>
    </row>
    <row r="255" spans="4:19" x14ac:dyDescent="0.2">
      <c r="D255" s="39"/>
      <c r="E255" s="39"/>
      <c r="S255" s="19"/>
    </row>
    <row r="256" spans="4:19" x14ac:dyDescent="0.2">
      <c r="D256" s="39"/>
      <c r="E256" s="39"/>
      <c r="S256" s="19"/>
    </row>
    <row r="257" spans="4:19" x14ac:dyDescent="0.2">
      <c r="D257" s="39"/>
      <c r="E257" s="39"/>
      <c r="S257" s="19"/>
    </row>
    <row r="258" spans="4:19" x14ac:dyDescent="0.2">
      <c r="D258" s="39"/>
      <c r="E258" s="39"/>
      <c r="S258" s="19"/>
    </row>
    <row r="259" spans="4:19" x14ac:dyDescent="0.2">
      <c r="D259" s="39"/>
      <c r="E259" s="39"/>
      <c r="S259" s="19"/>
    </row>
    <row r="260" spans="4:19" x14ac:dyDescent="0.2">
      <c r="D260" s="39"/>
      <c r="E260" s="39"/>
      <c r="S260" s="19"/>
    </row>
    <row r="261" spans="4:19" x14ac:dyDescent="0.2">
      <c r="D261" s="39"/>
      <c r="E261" s="39"/>
      <c r="S261" s="19"/>
    </row>
    <row r="262" spans="4:19" x14ac:dyDescent="0.2">
      <c r="D262" s="39"/>
      <c r="E262" s="39"/>
      <c r="S262" s="19"/>
    </row>
    <row r="263" spans="4:19" x14ac:dyDescent="0.2">
      <c r="D263" s="39"/>
      <c r="E263" s="39"/>
      <c r="S263" s="19"/>
    </row>
    <row r="264" spans="4:19" x14ac:dyDescent="0.2">
      <c r="D264" s="39"/>
      <c r="E264" s="39"/>
      <c r="S264" s="19"/>
    </row>
    <row r="265" spans="4:19" x14ac:dyDescent="0.2">
      <c r="D265" s="39"/>
      <c r="E265" s="39"/>
      <c r="S265" s="19"/>
    </row>
    <row r="266" spans="4:19" x14ac:dyDescent="0.2">
      <c r="D266" s="39"/>
      <c r="E266" s="39"/>
      <c r="S266" s="19"/>
    </row>
    <row r="267" spans="4:19" x14ac:dyDescent="0.2">
      <c r="D267" s="39"/>
      <c r="E267" s="39"/>
      <c r="S267" s="19"/>
    </row>
    <row r="268" spans="4:19" x14ac:dyDescent="0.2">
      <c r="D268" s="39"/>
      <c r="E268" s="39"/>
      <c r="S268" s="19"/>
    </row>
    <row r="269" spans="4:19" x14ac:dyDescent="0.2">
      <c r="D269" s="39"/>
      <c r="E269" s="39"/>
      <c r="S269" s="19"/>
    </row>
    <row r="270" spans="4:19" x14ac:dyDescent="0.2">
      <c r="D270" s="39"/>
      <c r="E270" s="39"/>
      <c r="S270" s="19"/>
    </row>
    <row r="271" spans="4:19" x14ac:dyDescent="0.2">
      <c r="D271" s="39"/>
      <c r="E271" s="39"/>
      <c r="S271" s="19"/>
    </row>
    <row r="272" spans="4:19" x14ac:dyDescent="0.2">
      <c r="D272" s="39"/>
      <c r="E272" s="39"/>
      <c r="S272" s="19"/>
    </row>
    <row r="273" spans="4:19" x14ac:dyDescent="0.2">
      <c r="D273" s="39"/>
      <c r="E273" s="39"/>
      <c r="S273" s="19"/>
    </row>
    <row r="274" spans="4:19" x14ac:dyDescent="0.2">
      <c r="D274" s="39"/>
      <c r="E274" s="39"/>
      <c r="S274" s="19"/>
    </row>
    <row r="275" spans="4:19" x14ac:dyDescent="0.2">
      <c r="D275" s="39"/>
      <c r="E275" s="39"/>
      <c r="S275" s="19"/>
    </row>
    <row r="276" spans="4:19" x14ac:dyDescent="0.2">
      <c r="D276" s="39"/>
      <c r="E276" s="39"/>
      <c r="S276" s="19"/>
    </row>
    <row r="277" spans="4:19" x14ac:dyDescent="0.2">
      <c r="D277" s="39"/>
      <c r="E277" s="39"/>
      <c r="S277" s="19"/>
    </row>
    <row r="278" spans="4:19" x14ac:dyDescent="0.2">
      <c r="D278" s="39"/>
      <c r="E278" s="39"/>
      <c r="S278" s="19"/>
    </row>
    <row r="279" spans="4:19" x14ac:dyDescent="0.2">
      <c r="D279" s="39"/>
      <c r="E279" s="39"/>
      <c r="S279" s="19"/>
    </row>
    <row r="280" spans="4:19" x14ac:dyDescent="0.2">
      <c r="D280" s="39"/>
      <c r="E280" s="39"/>
      <c r="S280" s="19"/>
    </row>
    <row r="281" spans="4:19" x14ac:dyDescent="0.2">
      <c r="D281" s="39"/>
      <c r="E281" s="39"/>
      <c r="S281" s="19"/>
    </row>
    <row r="282" spans="4:19" x14ac:dyDescent="0.2">
      <c r="D282" s="39"/>
      <c r="E282" s="39"/>
      <c r="S282" s="19"/>
    </row>
    <row r="283" spans="4:19" x14ac:dyDescent="0.2">
      <c r="D283" s="39"/>
      <c r="E283" s="39"/>
      <c r="S283" s="19"/>
    </row>
    <row r="284" spans="4:19" x14ac:dyDescent="0.2">
      <c r="D284" s="39"/>
      <c r="E284" s="39"/>
      <c r="S284" s="19"/>
    </row>
    <row r="285" spans="4:19" x14ac:dyDescent="0.2">
      <c r="D285" s="39"/>
      <c r="E285" s="39"/>
      <c r="S285" s="19"/>
    </row>
    <row r="286" spans="4:19" x14ac:dyDescent="0.2">
      <c r="D286" s="39"/>
      <c r="E286" s="39"/>
      <c r="S286" s="19"/>
    </row>
    <row r="287" spans="4:19" x14ac:dyDescent="0.2">
      <c r="D287" s="39"/>
      <c r="E287" s="39"/>
      <c r="S287" s="19"/>
    </row>
    <row r="288" spans="4:19" x14ac:dyDescent="0.2">
      <c r="D288" s="39"/>
      <c r="E288" s="39"/>
      <c r="S288" s="19"/>
    </row>
    <row r="289" spans="4:19" x14ac:dyDescent="0.2">
      <c r="D289" s="39"/>
      <c r="E289" s="39"/>
      <c r="S289" s="19"/>
    </row>
    <row r="290" spans="4:19" x14ac:dyDescent="0.2">
      <c r="D290" s="39"/>
      <c r="E290" s="39"/>
      <c r="S290" s="19"/>
    </row>
    <row r="291" spans="4:19" x14ac:dyDescent="0.2">
      <c r="D291" s="39"/>
      <c r="E291" s="39"/>
      <c r="S291" s="19"/>
    </row>
    <row r="292" spans="4:19" x14ac:dyDescent="0.2">
      <c r="D292" s="39"/>
      <c r="E292" s="39"/>
      <c r="S292" s="19"/>
    </row>
    <row r="293" spans="4:19" x14ac:dyDescent="0.2">
      <c r="D293" s="39"/>
      <c r="E293" s="39"/>
      <c r="S293" s="19"/>
    </row>
    <row r="294" spans="4:19" x14ac:dyDescent="0.2">
      <c r="D294" s="39"/>
      <c r="E294" s="39"/>
      <c r="S294" s="19"/>
    </row>
    <row r="295" spans="4:19" x14ac:dyDescent="0.2">
      <c r="D295" s="39"/>
      <c r="E295" s="39"/>
      <c r="S295" s="19"/>
    </row>
    <row r="296" spans="4:19" x14ac:dyDescent="0.2">
      <c r="D296" s="39"/>
      <c r="E296" s="39"/>
      <c r="S296" s="19"/>
    </row>
    <row r="297" spans="4:19" x14ac:dyDescent="0.2">
      <c r="D297" s="39"/>
      <c r="E297" s="39"/>
      <c r="S297" s="19"/>
    </row>
    <row r="298" spans="4:19" x14ac:dyDescent="0.2">
      <c r="D298" s="39"/>
      <c r="E298" s="39"/>
      <c r="S298" s="19"/>
    </row>
    <row r="299" spans="4:19" x14ac:dyDescent="0.2">
      <c r="D299" s="39"/>
      <c r="E299" s="39"/>
      <c r="S299" s="19"/>
    </row>
    <row r="300" spans="4:19" x14ac:dyDescent="0.2">
      <c r="D300" s="39"/>
      <c r="E300" s="39"/>
      <c r="S300" s="19"/>
    </row>
    <row r="301" spans="4:19" x14ac:dyDescent="0.2">
      <c r="D301" s="39"/>
      <c r="E301" s="39"/>
      <c r="S301" s="19"/>
    </row>
    <row r="302" spans="4:19" x14ac:dyDescent="0.2">
      <c r="D302" s="39"/>
      <c r="E302" s="39"/>
      <c r="S302" s="19"/>
    </row>
    <row r="303" spans="4:19" x14ac:dyDescent="0.2">
      <c r="D303" s="39"/>
      <c r="E303" s="39"/>
      <c r="S303" s="19"/>
    </row>
    <row r="304" spans="4:19" x14ac:dyDescent="0.2">
      <c r="D304" s="39"/>
      <c r="E304" s="39"/>
      <c r="S304" s="19"/>
    </row>
    <row r="305" spans="4:19" x14ac:dyDescent="0.2">
      <c r="D305" s="39"/>
      <c r="E305" s="39"/>
      <c r="S305" s="19"/>
    </row>
    <row r="306" spans="4:19" x14ac:dyDescent="0.2">
      <c r="D306" s="39"/>
      <c r="E306" s="39"/>
      <c r="S306" s="19"/>
    </row>
    <row r="307" spans="4:19" x14ac:dyDescent="0.2">
      <c r="D307" s="39"/>
      <c r="E307" s="39"/>
      <c r="S307" s="19"/>
    </row>
    <row r="308" spans="4:19" x14ac:dyDescent="0.2">
      <c r="D308" s="39"/>
      <c r="E308" s="39"/>
      <c r="S308" s="19"/>
    </row>
    <row r="309" spans="4:19" x14ac:dyDescent="0.2">
      <c r="D309" s="39"/>
      <c r="E309" s="39"/>
      <c r="S309" s="19"/>
    </row>
    <row r="310" spans="4:19" x14ac:dyDescent="0.2">
      <c r="D310" s="39"/>
      <c r="E310" s="39"/>
      <c r="S310" s="19"/>
    </row>
    <row r="311" spans="4:19" x14ac:dyDescent="0.2">
      <c r="D311" s="39"/>
      <c r="E311" s="39"/>
      <c r="S311" s="19"/>
    </row>
    <row r="312" spans="4:19" x14ac:dyDescent="0.2">
      <c r="D312" s="39"/>
      <c r="E312" s="39"/>
      <c r="S312" s="19"/>
    </row>
    <row r="313" spans="4:19" x14ac:dyDescent="0.2">
      <c r="D313" s="39"/>
      <c r="E313" s="39"/>
      <c r="S313" s="19"/>
    </row>
    <row r="314" spans="4:19" x14ac:dyDescent="0.2">
      <c r="D314" s="39"/>
      <c r="E314" s="39"/>
      <c r="S314" s="19"/>
    </row>
    <row r="315" spans="4:19" x14ac:dyDescent="0.2">
      <c r="D315" s="39"/>
      <c r="E315" s="39"/>
      <c r="S315" s="19"/>
    </row>
    <row r="316" spans="4:19" x14ac:dyDescent="0.2">
      <c r="D316" s="39"/>
      <c r="E316" s="39"/>
      <c r="S316" s="19"/>
    </row>
    <row r="317" spans="4:19" x14ac:dyDescent="0.2">
      <c r="D317" s="39"/>
      <c r="E317" s="39"/>
      <c r="S317" s="19"/>
    </row>
    <row r="318" spans="4:19" x14ac:dyDescent="0.2">
      <c r="D318" s="39"/>
      <c r="E318" s="39"/>
      <c r="S318" s="19"/>
    </row>
    <row r="319" spans="4:19" x14ac:dyDescent="0.2">
      <c r="D319" s="39"/>
      <c r="E319" s="39"/>
      <c r="S319" s="19"/>
    </row>
    <row r="320" spans="4:19" x14ac:dyDescent="0.2">
      <c r="D320" s="39"/>
      <c r="E320" s="39"/>
      <c r="S320" s="19"/>
    </row>
    <row r="321" spans="4:19" x14ac:dyDescent="0.2">
      <c r="D321" s="39"/>
      <c r="E321" s="39"/>
      <c r="S321" s="19"/>
    </row>
    <row r="322" spans="4:19" x14ac:dyDescent="0.2">
      <c r="D322" s="39"/>
      <c r="E322" s="39"/>
      <c r="S322" s="19"/>
    </row>
    <row r="323" spans="4:19" x14ac:dyDescent="0.2">
      <c r="D323" s="39"/>
      <c r="E323" s="39"/>
      <c r="S323" s="19"/>
    </row>
    <row r="324" spans="4:19" x14ac:dyDescent="0.2">
      <c r="D324" s="39"/>
      <c r="E324" s="39"/>
      <c r="S324" s="19"/>
    </row>
    <row r="325" spans="4:19" x14ac:dyDescent="0.2">
      <c r="D325" s="39"/>
      <c r="E325" s="39"/>
      <c r="S325" s="19"/>
    </row>
    <row r="326" spans="4:19" x14ac:dyDescent="0.2">
      <c r="D326" s="39"/>
      <c r="E326" s="39"/>
      <c r="S326" s="19"/>
    </row>
    <row r="327" spans="4:19" x14ac:dyDescent="0.2">
      <c r="D327" s="39"/>
      <c r="E327" s="39"/>
      <c r="S327" s="19"/>
    </row>
    <row r="328" spans="4:19" x14ac:dyDescent="0.2">
      <c r="D328" s="39"/>
      <c r="E328" s="39"/>
      <c r="S328" s="19"/>
    </row>
    <row r="329" spans="4:19" x14ac:dyDescent="0.2">
      <c r="D329" s="39"/>
      <c r="E329" s="39"/>
      <c r="S329" s="19"/>
    </row>
    <row r="330" spans="4:19" x14ac:dyDescent="0.2">
      <c r="D330" s="39"/>
      <c r="E330" s="39"/>
      <c r="S330" s="19"/>
    </row>
    <row r="331" spans="4:19" x14ac:dyDescent="0.2">
      <c r="D331" s="39"/>
      <c r="E331" s="39"/>
      <c r="S331" s="19"/>
    </row>
    <row r="332" spans="4:19" x14ac:dyDescent="0.2">
      <c r="D332" s="39"/>
      <c r="E332" s="39"/>
      <c r="S332" s="19"/>
    </row>
    <row r="333" spans="4:19" x14ac:dyDescent="0.2">
      <c r="D333" s="39"/>
      <c r="E333" s="39"/>
      <c r="S333" s="19"/>
    </row>
    <row r="334" spans="4:19" x14ac:dyDescent="0.2">
      <c r="D334" s="39"/>
      <c r="E334" s="39"/>
      <c r="S334" s="19"/>
    </row>
    <row r="335" spans="4:19" x14ac:dyDescent="0.2">
      <c r="D335" s="39"/>
      <c r="E335" s="39"/>
      <c r="S335" s="19"/>
    </row>
    <row r="336" spans="4:19" x14ac:dyDescent="0.2">
      <c r="D336" s="39"/>
      <c r="E336" s="39"/>
      <c r="S336" s="19"/>
    </row>
    <row r="337" spans="4:19" x14ac:dyDescent="0.2">
      <c r="D337" s="39"/>
      <c r="E337" s="39"/>
      <c r="S337" s="19"/>
    </row>
    <row r="338" spans="4:19" x14ac:dyDescent="0.2">
      <c r="D338" s="39"/>
      <c r="E338" s="39"/>
      <c r="S338" s="19"/>
    </row>
    <row r="339" spans="4:19" x14ac:dyDescent="0.2">
      <c r="D339" s="39"/>
      <c r="E339" s="39"/>
      <c r="S339" s="19"/>
    </row>
    <row r="340" spans="4:19" x14ac:dyDescent="0.2">
      <c r="D340" s="39"/>
      <c r="E340" s="39"/>
      <c r="S340" s="19"/>
    </row>
    <row r="341" spans="4:19" x14ac:dyDescent="0.2">
      <c r="D341" s="39"/>
      <c r="E341" s="39"/>
      <c r="S341" s="19"/>
    </row>
    <row r="342" spans="4:19" x14ac:dyDescent="0.2">
      <c r="D342" s="39"/>
      <c r="E342" s="39"/>
      <c r="S342" s="19"/>
    </row>
    <row r="343" spans="4:19" x14ac:dyDescent="0.2">
      <c r="D343" s="39"/>
      <c r="E343" s="39"/>
      <c r="S343" s="19"/>
    </row>
    <row r="344" spans="4:19" x14ac:dyDescent="0.2">
      <c r="D344" s="39"/>
      <c r="E344" s="39"/>
      <c r="S344" s="19"/>
    </row>
    <row r="345" spans="4:19" x14ac:dyDescent="0.2">
      <c r="D345" s="39"/>
      <c r="E345" s="39"/>
      <c r="S345" s="19"/>
    </row>
    <row r="346" spans="4:19" x14ac:dyDescent="0.2">
      <c r="D346" s="39"/>
      <c r="E346" s="39"/>
      <c r="S346" s="19"/>
    </row>
    <row r="347" spans="4:19" x14ac:dyDescent="0.2">
      <c r="D347" s="39"/>
      <c r="E347" s="39"/>
      <c r="S347" s="19"/>
    </row>
    <row r="348" spans="4:19" x14ac:dyDescent="0.2">
      <c r="D348" s="39"/>
      <c r="E348" s="39"/>
      <c r="S348" s="19"/>
    </row>
    <row r="349" spans="4:19" x14ac:dyDescent="0.2">
      <c r="D349" s="39"/>
      <c r="E349" s="39"/>
      <c r="S349" s="19"/>
    </row>
    <row r="350" spans="4:19" x14ac:dyDescent="0.2">
      <c r="D350" s="39"/>
      <c r="E350" s="39"/>
      <c r="S350" s="19"/>
    </row>
    <row r="351" spans="4:19" x14ac:dyDescent="0.2">
      <c r="D351" s="39"/>
      <c r="E351" s="39"/>
      <c r="S351" s="19"/>
    </row>
    <row r="352" spans="4:19" x14ac:dyDescent="0.2">
      <c r="D352" s="39"/>
      <c r="E352" s="39"/>
      <c r="S352" s="19"/>
    </row>
    <row r="353" spans="4:19" x14ac:dyDescent="0.2">
      <c r="D353" s="39"/>
      <c r="E353" s="39"/>
      <c r="S353" s="19"/>
    </row>
    <row r="354" spans="4:19" x14ac:dyDescent="0.2">
      <c r="D354" s="39"/>
      <c r="E354" s="39"/>
      <c r="S354" s="19"/>
    </row>
    <row r="355" spans="4:19" x14ac:dyDescent="0.2">
      <c r="D355" s="39"/>
      <c r="E355" s="39"/>
      <c r="S355" s="19"/>
    </row>
    <row r="356" spans="4:19" x14ac:dyDescent="0.2">
      <c r="D356" s="39"/>
      <c r="E356" s="39"/>
      <c r="S356" s="19"/>
    </row>
    <row r="357" spans="4:19" x14ac:dyDescent="0.2">
      <c r="D357" s="39"/>
      <c r="E357" s="39"/>
      <c r="S357" s="19"/>
    </row>
    <row r="358" spans="4:19" x14ac:dyDescent="0.2">
      <c r="D358" s="39"/>
      <c r="E358" s="39"/>
      <c r="S358" s="19"/>
    </row>
    <row r="359" spans="4:19" x14ac:dyDescent="0.2">
      <c r="D359" s="39"/>
      <c r="E359" s="39"/>
      <c r="S359" s="19"/>
    </row>
    <row r="360" spans="4:19" x14ac:dyDescent="0.2">
      <c r="D360" s="39"/>
      <c r="E360" s="39"/>
      <c r="S360" s="19"/>
    </row>
    <row r="361" spans="4:19" x14ac:dyDescent="0.2">
      <c r="D361" s="39"/>
      <c r="E361" s="39"/>
      <c r="S361" s="19"/>
    </row>
    <row r="362" spans="4:19" x14ac:dyDescent="0.2">
      <c r="D362" s="39"/>
      <c r="E362" s="39"/>
      <c r="S362" s="19"/>
    </row>
    <row r="363" spans="4:19" x14ac:dyDescent="0.2">
      <c r="D363" s="39"/>
      <c r="E363" s="39"/>
      <c r="S363" s="19"/>
    </row>
    <row r="364" spans="4:19" x14ac:dyDescent="0.2">
      <c r="D364" s="39"/>
      <c r="E364" s="39"/>
      <c r="S364" s="19"/>
    </row>
    <row r="365" spans="4:19" x14ac:dyDescent="0.2">
      <c r="D365" s="39"/>
      <c r="E365" s="39"/>
      <c r="S365" s="19"/>
    </row>
    <row r="366" spans="4:19" x14ac:dyDescent="0.2">
      <c r="D366" s="39"/>
      <c r="E366" s="39"/>
      <c r="S366" s="19"/>
    </row>
    <row r="367" spans="4:19" x14ac:dyDescent="0.2">
      <c r="D367" s="39"/>
      <c r="E367" s="39"/>
      <c r="S367" s="19"/>
    </row>
    <row r="368" spans="4:19" x14ac:dyDescent="0.2">
      <c r="D368" s="39"/>
      <c r="E368" s="39"/>
      <c r="S368" s="19"/>
    </row>
    <row r="369" spans="4:19" x14ac:dyDescent="0.2">
      <c r="D369" s="39"/>
      <c r="E369" s="39"/>
      <c r="S369" s="19"/>
    </row>
    <row r="370" spans="4:19" x14ac:dyDescent="0.2">
      <c r="D370" s="39"/>
      <c r="E370" s="39"/>
      <c r="S370" s="19"/>
    </row>
    <row r="371" spans="4:19" x14ac:dyDescent="0.2">
      <c r="D371" s="39"/>
      <c r="E371" s="39"/>
      <c r="S371" s="19"/>
    </row>
    <row r="372" spans="4:19" x14ac:dyDescent="0.2">
      <c r="D372" s="39"/>
      <c r="E372" s="39"/>
      <c r="S372" s="19"/>
    </row>
    <row r="373" spans="4:19" x14ac:dyDescent="0.2">
      <c r="D373" s="39"/>
      <c r="E373" s="39"/>
      <c r="S373" s="19"/>
    </row>
    <row r="374" spans="4:19" x14ac:dyDescent="0.2">
      <c r="D374" s="39"/>
      <c r="E374" s="39"/>
      <c r="S374" s="19"/>
    </row>
    <row r="375" spans="4:19" x14ac:dyDescent="0.2">
      <c r="D375" s="39"/>
      <c r="E375" s="39"/>
      <c r="S375" s="19"/>
    </row>
    <row r="376" spans="4:19" x14ac:dyDescent="0.2">
      <c r="D376" s="39"/>
      <c r="E376" s="39"/>
      <c r="S376" s="19"/>
    </row>
    <row r="377" spans="4:19" x14ac:dyDescent="0.2">
      <c r="D377" s="39"/>
      <c r="E377" s="39"/>
      <c r="S377" s="19"/>
    </row>
    <row r="378" spans="4:19" x14ac:dyDescent="0.2">
      <c r="D378" s="39"/>
      <c r="E378" s="39"/>
      <c r="S378" s="19"/>
    </row>
    <row r="379" spans="4:19" x14ac:dyDescent="0.2">
      <c r="D379" s="39"/>
      <c r="E379" s="39"/>
      <c r="S379" s="19"/>
    </row>
    <row r="380" spans="4:19" x14ac:dyDescent="0.2">
      <c r="D380" s="39"/>
      <c r="E380" s="39"/>
      <c r="S380" s="19"/>
    </row>
    <row r="381" spans="4:19" x14ac:dyDescent="0.2">
      <c r="D381" s="39"/>
      <c r="E381" s="39"/>
      <c r="S381" s="19"/>
    </row>
    <row r="382" spans="4:19" x14ac:dyDescent="0.2">
      <c r="D382" s="39"/>
      <c r="E382" s="39"/>
      <c r="S382" s="19"/>
    </row>
    <row r="383" spans="4:19" x14ac:dyDescent="0.2">
      <c r="D383" s="39"/>
      <c r="E383" s="39"/>
      <c r="S383" s="19"/>
    </row>
    <row r="384" spans="4:19" x14ac:dyDescent="0.2">
      <c r="D384" s="39"/>
      <c r="E384" s="39"/>
      <c r="S384" s="19"/>
    </row>
    <row r="385" spans="4:19" x14ac:dyDescent="0.2">
      <c r="D385" s="39"/>
      <c r="E385" s="39"/>
      <c r="S385" s="19"/>
    </row>
    <row r="386" spans="4:19" x14ac:dyDescent="0.2">
      <c r="D386" s="39"/>
      <c r="E386" s="39"/>
      <c r="S386" s="19"/>
    </row>
    <row r="387" spans="4:19" x14ac:dyDescent="0.2">
      <c r="D387" s="39"/>
      <c r="E387" s="39"/>
      <c r="S387" s="19"/>
    </row>
    <row r="388" spans="4:19" x14ac:dyDescent="0.2">
      <c r="D388" s="39"/>
      <c r="E388" s="39"/>
      <c r="S388" s="19"/>
    </row>
    <row r="389" spans="4:19" x14ac:dyDescent="0.2">
      <c r="D389" s="39"/>
      <c r="E389" s="39"/>
      <c r="S389" s="19"/>
    </row>
    <row r="390" spans="4:19" x14ac:dyDescent="0.2">
      <c r="D390" s="39"/>
      <c r="E390" s="39"/>
      <c r="S390" s="19"/>
    </row>
    <row r="391" spans="4:19" x14ac:dyDescent="0.2">
      <c r="D391" s="39"/>
      <c r="E391" s="39"/>
      <c r="S391" s="19"/>
    </row>
    <row r="392" spans="4:19" x14ac:dyDescent="0.2">
      <c r="D392" s="39"/>
      <c r="E392" s="39"/>
      <c r="S392" s="19"/>
    </row>
    <row r="393" spans="4:19" x14ac:dyDescent="0.2">
      <c r="D393" s="39"/>
      <c r="E393" s="39"/>
      <c r="S393" s="19"/>
    </row>
    <row r="394" spans="4:19" x14ac:dyDescent="0.2">
      <c r="D394" s="39"/>
      <c r="E394" s="39"/>
      <c r="S394" s="19"/>
    </row>
    <row r="395" spans="4:19" x14ac:dyDescent="0.2">
      <c r="D395" s="39"/>
      <c r="E395" s="39"/>
      <c r="S395" s="19"/>
    </row>
    <row r="396" spans="4:19" x14ac:dyDescent="0.2">
      <c r="D396" s="39"/>
      <c r="E396" s="39"/>
      <c r="S396" s="19"/>
    </row>
    <row r="397" spans="4:19" x14ac:dyDescent="0.2">
      <c r="D397" s="39"/>
      <c r="E397" s="39"/>
      <c r="S397" s="19"/>
    </row>
    <row r="398" spans="4:19" x14ac:dyDescent="0.2">
      <c r="D398" s="39"/>
      <c r="E398" s="39"/>
      <c r="S398" s="19"/>
    </row>
    <row r="399" spans="4:19" x14ac:dyDescent="0.2">
      <c r="D399" s="39"/>
      <c r="E399" s="39"/>
      <c r="S399" s="19"/>
    </row>
    <row r="400" spans="4:19" x14ac:dyDescent="0.2">
      <c r="D400" s="39"/>
      <c r="E400" s="39"/>
      <c r="S400" s="19"/>
    </row>
    <row r="401" spans="4:19" x14ac:dyDescent="0.2">
      <c r="D401" s="39"/>
      <c r="E401" s="39"/>
      <c r="S401" s="19"/>
    </row>
  </sheetData>
  <conditionalFormatting sqref="B8:B18 B21:B46">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9:B20">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B7FE1858-3AEF-409A-818A-1FCEC9A82577}">
      <formula1>$H$67:$H$158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B0A14E84-9295-415B-9AD9-88D18B7818F1}">
      <formula1>"1, 2, 3"</formula1>
    </dataValidation>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AA22B5C5-3454-49C4-AC8E-BC9A9857DF01}">
      <formula1>$D$67:$D$401</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818D5-7BA4-44CB-9206-E91F30C6153C}">
  <dimension ref="A1:R176"/>
  <sheetViews>
    <sheetView view="pageBreakPreview" zoomScaleNormal="100" zoomScaleSheetLayoutView="100" workbookViewId="0">
      <pane ySplit="7" topLeftCell="A131" activePane="bottomLeft" state="frozen"/>
      <selection activeCell="G13" sqref="G13"/>
      <selection pane="bottomLeft" activeCell="I159" sqref="I159"/>
    </sheetView>
  </sheetViews>
  <sheetFormatPr defaultRowHeight="12.75" x14ac:dyDescent="0.2"/>
  <cols>
    <col min="1" max="1" width="32.7109375" style="19" customWidth="1"/>
    <col min="2" max="3" width="10.7109375" style="19" customWidth="1"/>
    <col min="4" max="4" width="10.7109375" style="19" hidden="1" customWidth="1"/>
    <col min="5" max="6" width="9.28515625" style="19" hidden="1" customWidth="1"/>
    <col min="7" max="7" width="14.28515625" style="19" hidden="1" customWidth="1"/>
    <col min="8" max="8" width="12.28515625" style="19" hidden="1" customWidth="1"/>
    <col min="9" max="11" width="16.42578125" style="19" customWidth="1"/>
    <col min="12" max="12" width="16.42578125" style="1" customWidth="1"/>
    <col min="13" max="13" width="17.28515625" style="19" customWidth="1"/>
    <col min="14" max="14" width="15.140625" style="19" customWidth="1"/>
    <col min="15" max="15" width="14.85546875" style="19" customWidth="1"/>
    <col min="16" max="254" width="9.140625" style="19"/>
    <col min="255" max="255" width="27.42578125" style="19" customWidth="1"/>
    <col min="256" max="257" width="10.7109375" style="19" customWidth="1"/>
    <col min="258" max="261" width="0" style="19" hidden="1" customWidth="1"/>
    <col min="262" max="264" width="16.42578125" style="19" customWidth="1"/>
    <col min="265" max="266" width="9" style="19" customWidth="1"/>
    <col min="267" max="510" width="9.140625" style="19"/>
    <col min="511" max="511" width="27.42578125" style="19" customWidth="1"/>
    <col min="512" max="513" width="10.7109375" style="19" customWidth="1"/>
    <col min="514" max="517" width="0" style="19" hidden="1" customWidth="1"/>
    <col min="518" max="520" width="16.42578125" style="19" customWidth="1"/>
    <col min="521" max="522" width="9" style="19" customWidth="1"/>
    <col min="523" max="766" width="9.140625" style="19"/>
    <col min="767" max="767" width="27.42578125" style="19" customWidth="1"/>
    <col min="768" max="769" width="10.7109375" style="19" customWidth="1"/>
    <col min="770" max="773" width="0" style="19" hidden="1" customWidth="1"/>
    <col min="774" max="776" width="16.42578125" style="19" customWidth="1"/>
    <col min="777" max="778" width="9" style="19" customWidth="1"/>
    <col min="779" max="1022" width="9.140625" style="19"/>
    <col min="1023" max="1023" width="27.42578125" style="19" customWidth="1"/>
    <col min="1024" max="1025" width="10.7109375" style="19" customWidth="1"/>
    <col min="1026" max="1029" width="0" style="19" hidden="1" customWidth="1"/>
    <col min="1030" max="1032" width="16.42578125" style="19" customWidth="1"/>
    <col min="1033" max="1034" width="9" style="19" customWidth="1"/>
    <col min="1035" max="1278" width="9.140625" style="19"/>
    <col min="1279" max="1279" width="27.42578125" style="19" customWidth="1"/>
    <col min="1280" max="1281" width="10.7109375" style="19" customWidth="1"/>
    <col min="1282" max="1285" width="0" style="19" hidden="1" customWidth="1"/>
    <col min="1286" max="1288" width="16.42578125" style="19" customWidth="1"/>
    <col min="1289" max="1290" width="9" style="19" customWidth="1"/>
    <col min="1291" max="1534" width="9.140625" style="19"/>
    <col min="1535" max="1535" width="27.42578125" style="19" customWidth="1"/>
    <col min="1536" max="1537" width="10.7109375" style="19" customWidth="1"/>
    <col min="1538" max="1541" width="0" style="19" hidden="1" customWidth="1"/>
    <col min="1542" max="1544" width="16.42578125" style="19" customWidth="1"/>
    <col min="1545" max="1546" width="9" style="19" customWidth="1"/>
    <col min="1547" max="1790" width="9.140625" style="19"/>
    <col min="1791" max="1791" width="27.42578125" style="19" customWidth="1"/>
    <col min="1792" max="1793" width="10.7109375" style="19" customWidth="1"/>
    <col min="1794" max="1797" width="0" style="19" hidden="1" customWidth="1"/>
    <col min="1798" max="1800" width="16.42578125" style="19" customWidth="1"/>
    <col min="1801" max="1802" width="9" style="19" customWidth="1"/>
    <col min="1803" max="2046" width="9.140625" style="19"/>
    <col min="2047" max="2047" width="27.42578125" style="19" customWidth="1"/>
    <col min="2048" max="2049" width="10.7109375" style="19" customWidth="1"/>
    <col min="2050" max="2053" width="0" style="19" hidden="1" customWidth="1"/>
    <col min="2054" max="2056" width="16.42578125" style="19" customWidth="1"/>
    <col min="2057" max="2058" width="9" style="19" customWidth="1"/>
    <col min="2059" max="2302" width="9.140625" style="19"/>
    <col min="2303" max="2303" width="27.42578125" style="19" customWidth="1"/>
    <col min="2304" max="2305" width="10.7109375" style="19" customWidth="1"/>
    <col min="2306" max="2309" width="0" style="19" hidden="1" customWidth="1"/>
    <col min="2310" max="2312" width="16.42578125" style="19" customWidth="1"/>
    <col min="2313" max="2314" width="9" style="19" customWidth="1"/>
    <col min="2315" max="2558" width="9.140625" style="19"/>
    <col min="2559" max="2559" width="27.42578125" style="19" customWidth="1"/>
    <col min="2560" max="2561" width="10.7109375" style="19" customWidth="1"/>
    <col min="2562" max="2565" width="0" style="19" hidden="1" customWidth="1"/>
    <col min="2566" max="2568" width="16.42578125" style="19" customWidth="1"/>
    <col min="2569" max="2570" width="9" style="19" customWidth="1"/>
    <col min="2571" max="2814" width="9.140625" style="19"/>
    <col min="2815" max="2815" width="27.42578125" style="19" customWidth="1"/>
    <col min="2816" max="2817" width="10.7109375" style="19" customWidth="1"/>
    <col min="2818" max="2821" width="0" style="19" hidden="1" customWidth="1"/>
    <col min="2822" max="2824" width="16.42578125" style="19" customWidth="1"/>
    <col min="2825" max="2826" width="9" style="19" customWidth="1"/>
    <col min="2827" max="3070" width="9.140625" style="19"/>
    <col min="3071" max="3071" width="27.42578125" style="19" customWidth="1"/>
    <col min="3072" max="3073" width="10.7109375" style="19" customWidth="1"/>
    <col min="3074" max="3077" width="0" style="19" hidden="1" customWidth="1"/>
    <col min="3078" max="3080" width="16.42578125" style="19" customWidth="1"/>
    <col min="3081" max="3082" width="9" style="19" customWidth="1"/>
    <col min="3083" max="3326" width="9.140625" style="19"/>
    <col min="3327" max="3327" width="27.42578125" style="19" customWidth="1"/>
    <col min="3328" max="3329" width="10.7109375" style="19" customWidth="1"/>
    <col min="3330" max="3333" width="0" style="19" hidden="1" customWidth="1"/>
    <col min="3334" max="3336" width="16.42578125" style="19" customWidth="1"/>
    <col min="3337" max="3338" width="9" style="19" customWidth="1"/>
    <col min="3339" max="3582" width="9.140625" style="19"/>
    <col min="3583" max="3583" width="27.42578125" style="19" customWidth="1"/>
    <col min="3584" max="3585" width="10.7109375" style="19" customWidth="1"/>
    <col min="3586" max="3589" width="0" style="19" hidden="1" customWidth="1"/>
    <col min="3590" max="3592" width="16.42578125" style="19" customWidth="1"/>
    <col min="3593" max="3594" width="9" style="19" customWidth="1"/>
    <col min="3595" max="3838" width="9.140625" style="19"/>
    <col min="3839" max="3839" width="27.42578125" style="19" customWidth="1"/>
    <col min="3840" max="3841" width="10.7109375" style="19" customWidth="1"/>
    <col min="3842" max="3845" width="0" style="19" hidden="1" customWidth="1"/>
    <col min="3846" max="3848" width="16.42578125" style="19" customWidth="1"/>
    <col min="3849" max="3850" width="9" style="19" customWidth="1"/>
    <col min="3851" max="4094" width="9.140625" style="19"/>
    <col min="4095" max="4095" width="27.42578125" style="19" customWidth="1"/>
    <col min="4096" max="4097" width="10.7109375" style="19" customWidth="1"/>
    <col min="4098" max="4101" width="0" style="19" hidden="1" customWidth="1"/>
    <col min="4102" max="4104" width="16.42578125" style="19" customWidth="1"/>
    <col min="4105" max="4106" width="9" style="19" customWidth="1"/>
    <col min="4107" max="4350" width="9.140625" style="19"/>
    <col min="4351" max="4351" width="27.42578125" style="19" customWidth="1"/>
    <col min="4352" max="4353" width="10.7109375" style="19" customWidth="1"/>
    <col min="4354" max="4357" width="0" style="19" hidden="1" customWidth="1"/>
    <col min="4358" max="4360" width="16.42578125" style="19" customWidth="1"/>
    <col min="4361" max="4362" width="9" style="19" customWidth="1"/>
    <col min="4363" max="4606" width="9.140625" style="19"/>
    <col min="4607" max="4607" width="27.42578125" style="19" customWidth="1"/>
    <col min="4608" max="4609" width="10.7109375" style="19" customWidth="1"/>
    <col min="4610" max="4613" width="0" style="19" hidden="1" customWidth="1"/>
    <col min="4614" max="4616" width="16.42578125" style="19" customWidth="1"/>
    <col min="4617" max="4618" width="9" style="19" customWidth="1"/>
    <col min="4619" max="4862" width="9.140625" style="19"/>
    <col min="4863" max="4863" width="27.42578125" style="19" customWidth="1"/>
    <col min="4864" max="4865" width="10.7109375" style="19" customWidth="1"/>
    <col min="4866" max="4869" width="0" style="19" hidden="1" customWidth="1"/>
    <col min="4870" max="4872" width="16.42578125" style="19" customWidth="1"/>
    <col min="4873" max="4874" width="9" style="19" customWidth="1"/>
    <col min="4875" max="5118" width="9.140625" style="19"/>
    <col min="5119" max="5119" width="27.42578125" style="19" customWidth="1"/>
    <col min="5120" max="5121" width="10.7109375" style="19" customWidth="1"/>
    <col min="5122" max="5125" width="0" style="19" hidden="1" customWidth="1"/>
    <col min="5126" max="5128" width="16.42578125" style="19" customWidth="1"/>
    <col min="5129" max="5130" width="9" style="19" customWidth="1"/>
    <col min="5131" max="5374" width="9.140625" style="19"/>
    <col min="5375" max="5375" width="27.42578125" style="19" customWidth="1"/>
    <col min="5376" max="5377" width="10.7109375" style="19" customWidth="1"/>
    <col min="5378" max="5381" width="0" style="19" hidden="1" customWidth="1"/>
    <col min="5382" max="5384" width="16.42578125" style="19" customWidth="1"/>
    <col min="5385" max="5386" width="9" style="19" customWidth="1"/>
    <col min="5387" max="5630" width="9.140625" style="19"/>
    <col min="5631" max="5631" width="27.42578125" style="19" customWidth="1"/>
    <col min="5632" max="5633" width="10.7109375" style="19" customWidth="1"/>
    <col min="5634" max="5637" width="0" style="19" hidden="1" customWidth="1"/>
    <col min="5638" max="5640" width="16.42578125" style="19" customWidth="1"/>
    <col min="5641" max="5642" width="9" style="19" customWidth="1"/>
    <col min="5643" max="5886" width="9.140625" style="19"/>
    <col min="5887" max="5887" width="27.42578125" style="19" customWidth="1"/>
    <col min="5888" max="5889" width="10.7109375" style="19" customWidth="1"/>
    <col min="5890" max="5893" width="0" style="19" hidden="1" customWidth="1"/>
    <col min="5894" max="5896" width="16.42578125" style="19" customWidth="1"/>
    <col min="5897" max="5898" width="9" style="19" customWidth="1"/>
    <col min="5899" max="6142" width="9.140625" style="19"/>
    <col min="6143" max="6143" width="27.42578125" style="19" customWidth="1"/>
    <col min="6144" max="6145" width="10.7109375" style="19" customWidth="1"/>
    <col min="6146" max="6149" width="0" style="19" hidden="1" customWidth="1"/>
    <col min="6150" max="6152" width="16.42578125" style="19" customWidth="1"/>
    <col min="6153" max="6154" width="9" style="19" customWidth="1"/>
    <col min="6155" max="6398" width="9.140625" style="19"/>
    <col min="6399" max="6399" width="27.42578125" style="19" customWidth="1"/>
    <col min="6400" max="6401" width="10.7109375" style="19" customWidth="1"/>
    <col min="6402" max="6405" width="0" style="19" hidden="1" customWidth="1"/>
    <col min="6406" max="6408" width="16.42578125" style="19" customWidth="1"/>
    <col min="6409" max="6410" width="9" style="19" customWidth="1"/>
    <col min="6411" max="6654" width="9.140625" style="19"/>
    <col min="6655" max="6655" width="27.42578125" style="19" customWidth="1"/>
    <col min="6656" max="6657" width="10.7109375" style="19" customWidth="1"/>
    <col min="6658" max="6661" width="0" style="19" hidden="1" customWidth="1"/>
    <col min="6662" max="6664" width="16.42578125" style="19" customWidth="1"/>
    <col min="6665" max="6666" width="9" style="19" customWidth="1"/>
    <col min="6667" max="6910" width="9.140625" style="19"/>
    <col min="6911" max="6911" width="27.42578125" style="19" customWidth="1"/>
    <col min="6912" max="6913" width="10.7109375" style="19" customWidth="1"/>
    <col min="6914" max="6917" width="0" style="19" hidden="1" customWidth="1"/>
    <col min="6918" max="6920" width="16.42578125" style="19" customWidth="1"/>
    <col min="6921" max="6922" width="9" style="19" customWidth="1"/>
    <col min="6923" max="7166" width="9.140625" style="19"/>
    <col min="7167" max="7167" width="27.42578125" style="19" customWidth="1"/>
    <col min="7168" max="7169" width="10.7109375" style="19" customWidth="1"/>
    <col min="7170" max="7173" width="0" style="19" hidden="1" customWidth="1"/>
    <col min="7174" max="7176" width="16.42578125" style="19" customWidth="1"/>
    <col min="7177" max="7178" width="9" style="19" customWidth="1"/>
    <col min="7179" max="7422" width="9.140625" style="19"/>
    <col min="7423" max="7423" width="27.42578125" style="19" customWidth="1"/>
    <col min="7424" max="7425" width="10.7109375" style="19" customWidth="1"/>
    <col min="7426" max="7429" width="0" style="19" hidden="1" customWidth="1"/>
    <col min="7430" max="7432" width="16.42578125" style="19" customWidth="1"/>
    <col min="7433" max="7434" width="9" style="19" customWidth="1"/>
    <col min="7435" max="7678" width="9.140625" style="19"/>
    <col min="7679" max="7679" width="27.42578125" style="19" customWidth="1"/>
    <col min="7680" max="7681" width="10.7109375" style="19" customWidth="1"/>
    <col min="7682" max="7685" width="0" style="19" hidden="1" customWidth="1"/>
    <col min="7686" max="7688" width="16.42578125" style="19" customWidth="1"/>
    <col min="7689" max="7690" width="9" style="19" customWidth="1"/>
    <col min="7691" max="7934" width="9.140625" style="19"/>
    <col min="7935" max="7935" width="27.42578125" style="19" customWidth="1"/>
    <col min="7936" max="7937" width="10.7109375" style="19" customWidth="1"/>
    <col min="7938" max="7941" width="0" style="19" hidden="1" customWidth="1"/>
    <col min="7942" max="7944" width="16.42578125" style="19" customWidth="1"/>
    <col min="7945" max="7946" width="9" style="19" customWidth="1"/>
    <col min="7947" max="8190" width="9.140625" style="19"/>
    <col min="8191" max="8191" width="27.42578125" style="19" customWidth="1"/>
    <col min="8192" max="8193" width="10.7109375" style="19" customWidth="1"/>
    <col min="8194" max="8197" width="0" style="19" hidden="1" customWidth="1"/>
    <col min="8198" max="8200" width="16.42578125" style="19" customWidth="1"/>
    <col min="8201" max="8202" width="9" style="19" customWidth="1"/>
    <col min="8203" max="8446" width="9.140625" style="19"/>
    <col min="8447" max="8447" width="27.42578125" style="19" customWidth="1"/>
    <col min="8448" max="8449" width="10.7109375" style="19" customWidth="1"/>
    <col min="8450" max="8453" width="0" style="19" hidden="1" customWidth="1"/>
    <col min="8454" max="8456" width="16.42578125" style="19" customWidth="1"/>
    <col min="8457" max="8458" width="9" style="19" customWidth="1"/>
    <col min="8459" max="8702" width="9.140625" style="19"/>
    <col min="8703" max="8703" width="27.42578125" style="19" customWidth="1"/>
    <col min="8704" max="8705" width="10.7109375" style="19" customWidth="1"/>
    <col min="8706" max="8709" width="0" style="19" hidden="1" customWidth="1"/>
    <col min="8710" max="8712" width="16.42578125" style="19" customWidth="1"/>
    <col min="8713" max="8714" width="9" style="19" customWidth="1"/>
    <col min="8715" max="8958" width="9.140625" style="19"/>
    <col min="8959" max="8959" width="27.42578125" style="19" customWidth="1"/>
    <col min="8960" max="8961" width="10.7109375" style="19" customWidth="1"/>
    <col min="8962" max="8965" width="0" style="19" hidden="1" customWidth="1"/>
    <col min="8966" max="8968" width="16.42578125" style="19" customWidth="1"/>
    <col min="8969" max="8970" width="9" style="19" customWidth="1"/>
    <col min="8971" max="9214" width="9.140625" style="19"/>
    <col min="9215" max="9215" width="27.42578125" style="19" customWidth="1"/>
    <col min="9216" max="9217" width="10.7109375" style="19" customWidth="1"/>
    <col min="9218" max="9221" width="0" style="19" hidden="1" customWidth="1"/>
    <col min="9222" max="9224" width="16.42578125" style="19" customWidth="1"/>
    <col min="9225" max="9226" width="9" style="19" customWidth="1"/>
    <col min="9227" max="9470" width="9.140625" style="19"/>
    <col min="9471" max="9471" width="27.42578125" style="19" customWidth="1"/>
    <col min="9472" max="9473" width="10.7109375" style="19" customWidth="1"/>
    <col min="9474" max="9477" width="0" style="19" hidden="1" customWidth="1"/>
    <col min="9478" max="9480" width="16.42578125" style="19" customWidth="1"/>
    <col min="9481" max="9482" width="9" style="19" customWidth="1"/>
    <col min="9483" max="9726" width="9.140625" style="19"/>
    <col min="9727" max="9727" width="27.42578125" style="19" customWidth="1"/>
    <col min="9728" max="9729" width="10.7109375" style="19" customWidth="1"/>
    <col min="9730" max="9733" width="0" style="19" hidden="1" customWidth="1"/>
    <col min="9734" max="9736" width="16.42578125" style="19" customWidth="1"/>
    <col min="9737" max="9738" width="9" style="19" customWidth="1"/>
    <col min="9739" max="9982" width="9.140625" style="19"/>
    <col min="9983" max="9983" width="27.42578125" style="19" customWidth="1"/>
    <col min="9984" max="9985" width="10.7109375" style="19" customWidth="1"/>
    <col min="9986" max="9989" width="0" style="19" hidden="1" customWidth="1"/>
    <col min="9990" max="9992" width="16.42578125" style="19" customWidth="1"/>
    <col min="9993" max="9994" width="9" style="19" customWidth="1"/>
    <col min="9995" max="10238" width="9.140625" style="19"/>
    <col min="10239" max="10239" width="27.42578125" style="19" customWidth="1"/>
    <col min="10240" max="10241" width="10.7109375" style="19" customWidth="1"/>
    <col min="10242" max="10245" width="0" style="19" hidden="1" customWidth="1"/>
    <col min="10246" max="10248" width="16.42578125" style="19" customWidth="1"/>
    <col min="10249" max="10250" width="9" style="19" customWidth="1"/>
    <col min="10251" max="10494" width="9.140625" style="19"/>
    <col min="10495" max="10495" width="27.42578125" style="19" customWidth="1"/>
    <col min="10496" max="10497" width="10.7109375" style="19" customWidth="1"/>
    <col min="10498" max="10501" width="0" style="19" hidden="1" customWidth="1"/>
    <col min="10502" max="10504" width="16.42578125" style="19" customWidth="1"/>
    <col min="10505" max="10506" width="9" style="19" customWidth="1"/>
    <col min="10507" max="10750" width="9.140625" style="19"/>
    <col min="10751" max="10751" width="27.42578125" style="19" customWidth="1"/>
    <col min="10752" max="10753" width="10.7109375" style="19" customWidth="1"/>
    <col min="10754" max="10757" width="0" style="19" hidden="1" customWidth="1"/>
    <col min="10758" max="10760" width="16.42578125" style="19" customWidth="1"/>
    <col min="10761" max="10762" width="9" style="19" customWidth="1"/>
    <col min="10763" max="11006" width="9.140625" style="19"/>
    <col min="11007" max="11007" width="27.42578125" style="19" customWidth="1"/>
    <col min="11008" max="11009" width="10.7109375" style="19" customWidth="1"/>
    <col min="11010" max="11013" width="0" style="19" hidden="1" customWidth="1"/>
    <col min="11014" max="11016" width="16.42578125" style="19" customWidth="1"/>
    <col min="11017" max="11018" width="9" style="19" customWidth="1"/>
    <col min="11019" max="11262" width="9.140625" style="19"/>
    <col min="11263" max="11263" width="27.42578125" style="19" customWidth="1"/>
    <col min="11264" max="11265" width="10.7109375" style="19" customWidth="1"/>
    <col min="11266" max="11269" width="0" style="19" hidden="1" customWidth="1"/>
    <col min="11270" max="11272" width="16.42578125" style="19" customWidth="1"/>
    <col min="11273" max="11274" width="9" style="19" customWidth="1"/>
    <col min="11275" max="11518" width="9.140625" style="19"/>
    <col min="11519" max="11519" width="27.42578125" style="19" customWidth="1"/>
    <col min="11520" max="11521" width="10.7109375" style="19" customWidth="1"/>
    <col min="11522" max="11525" width="0" style="19" hidden="1" customWidth="1"/>
    <col min="11526" max="11528" width="16.42578125" style="19" customWidth="1"/>
    <col min="11529" max="11530" width="9" style="19" customWidth="1"/>
    <col min="11531" max="11774" width="9.140625" style="19"/>
    <col min="11775" max="11775" width="27.42578125" style="19" customWidth="1"/>
    <col min="11776" max="11777" width="10.7109375" style="19" customWidth="1"/>
    <col min="11778" max="11781" width="0" style="19" hidden="1" customWidth="1"/>
    <col min="11782" max="11784" width="16.42578125" style="19" customWidth="1"/>
    <col min="11785" max="11786" width="9" style="19" customWidth="1"/>
    <col min="11787" max="12030" width="9.140625" style="19"/>
    <col min="12031" max="12031" width="27.42578125" style="19" customWidth="1"/>
    <col min="12032" max="12033" width="10.7109375" style="19" customWidth="1"/>
    <col min="12034" max="12037" width="0" style="19" hidden="1" customWidth="1"/>
    <col min="12038" max="12040" width="16.42578125" style="19" customWidth="1"/>
    <col min="12041" max="12042" width="9" style="19" customWidth="1"/>
    <col min="12043" max="12286" width="9.140625" style="19"/>
    <col min="12287" max="12287" width="27.42578125" style="19" customWidth="1"/>
    <col min="12288" max="12289" width="10.7109375" style="19" customWidth="1"/>
    <col min="12290" max="12293" width="0" style="19" hidden="1" customWidth="1"/>
    <col min="12294" max="12296" width="16.42578125" style="19" customWidth="1"/>
    <col min="12297" max="12298" width="9" style="19" customWidth="1"/>
    <col min="12299" max="12542" width="9.140625" style="19"/>
    <col min="12543" max="12543" width="27.42578125" style="19" customWidth="1"/>
    <col min="12544" max="12545" width="10.7109375" style="19" customWidth="1"/>
    <col min="12546" max="12549" width="0" style="19" hidden="1" customWidth="1"/>
    <col min="12550" max="12552" width="16.42578125" style="19" customWidth="1"/>
    <col min="12553" max="12554" width="9" style="19" customWidth="1"/>
    <col min="12555" max="12798" width="9.140625" style="19"/>
    <col min="12799" max="12799" width="27.42578125" style="19" customWidth="1"/>
    <col min="12800" max="12801" width="10.7109375" style="19" customWidth="1"/>
    <col min="12802" max="12805" width="0" style="19" hidden="1" customWidth="1"/>
    <col min="12806" max="12808" width="16.42578125" style="19" customWidth="1"/>
    <col min="12809" max="12810" width="9" style="19" customWidth="1"/>
    <col min="12811" max="13054" width="9.140625" style="19"/>
    <col min="13055" max="13055" width="27.42578125" style="19" customWidth="1"/>
    <col min="13056" max="13057" width="10.7109375" style="19" customWidth="1"/>
    <col min="13058" max="13061" width="0" style="19" hidden="1" customWidth="1"/>
    <col min="13062" max="13064" width="16.42578125" style="19" customWidth="1"/>
    <col min="13065" max="13066" width="9" style="19" customWidth="1"/>
    <col min="13067" max="13310" width="9.140625" style="19"/>
    <col min="13311" max="13311" width="27.42578125" style="19" customWidth="1"/>
    <col min="13312" max="13313" width="10.7109375" style="19" customWidth="1"/>
    <col min="13314" max="13317" width="0" style="19" hidden="1" customWidth="1"/>
    <col min="13318" max="13320" width="16.42578125" style="19" customWidth="1"/>
    <col min="13321" max="13322" width="9" style="19" customWidth="1"/>
    <col min="13323" max="13566" width="9.140625" style="19"/>
    <col min="13567" max="13567" width="27.42578125" style="19" customWidth="1"/>
    <col min="13568" max="13569" width="10.7109375" style="19" customWidth="1"/>
    <col min="13570" max="13573" width="0" style="19" hidden="1" customWidth="1"/>
    <col min="13574" max="13576" width="16.42578125" style="19" customWidth="1"/>
    <col min="13577" max="13578" width="9" style="19" customWidth="1"/>
    <col min="13579" max="13822" width="9.140625" style="19"/>
    <col min="13823" max="13823" width="27.42578125" style="19" customWidth="1"/>
    <col min="13824" max="13825" width="10.7109375" style="19" customWidth="1"/>
    <col min="13826" max="13829" width="0" style="19" hidden="1" customWidth="1"/>
    <col min="13830" max="13832" width="16.42578125" style="19" customWidth="1"/>
    <col min="13833" max="13834" width="9" style="19" customWidth="1"/>
    <col min="13835" max="14078" width="9.140625" style="19"/>
    <col min="14079" max="14079" width="27.42578125" style="19" customWidth="1"/>
    <col min="14080" max="14081" width="10.7109375" style="19" customWidth="1"/>
    <col min="14082" max="14085" width="0" style="19" hidden="1" customWidth="1"/>
    <col min="14086" max="14088" width="16.42578125" style="19" customWidth="1"/>
    <col min="14089" max="14090" width="9" style="19" customWidth="1"/>
    <col min="14091" max="14334" width="9.140625" style="19"/>
    <col min="14335" max="14335" width="27.42578125" style="19" customWidth="1"/>
    <col min="14336" max="14337" width="10.7109375" style="19" customWidth="1"/>
    <col min="14338" max="14341" width="0" style="19" hidden="1" customWidth="1"/>
    <col min="14342" max="14344" width="16.42578125" style="19" customWidth="1"/>
    <col min="14345" max="14346" width="9" style="19" customWidth="1"/>
    <col min="14347" max="14590" width="9.140625" style="19"/>
    <col min="14591" max="14591" width="27.42578125" style="19" customWidth="1"/>
    <col min="14592" max="14593" width="10.7109375" style="19" customWidth="1"/>
    <col min="14594" max="14597" width="0" style="19" hidden="1" customWidth="1"/>
    <col min="14598" max="14600" width="16.42578125" style="19" customWidth="1"/>
    <col min="14601" max="14602" width="9" style="19" customWidth="1"/>
    <col min="14603" max="14846" width="9.140625" style="19"/>
    <col min="14847" max="14847" width="27.42578125" style="19" customWidth="1"/>
    <col min="14848" max="14849" width="10.7109375" style="19" customWidth="1"/>
    <col min="14850" max="14853" width="0" style="19" hidden="1" customWidth="1"/>
    <col min="14854" max="14856" width="16.42578125" style="19" customWidth="1"/>
    <col min="14857" max="14858" width="9" style="19" customWidth="1"/>
    <col min="14859" max="15102" width="9.140625" style="19"/>
    <col min="15103" max="15103" width="27.42578125" style="19" customWidth="1"/>
    <col min="15104" max="15105" width="10.7109375" style="19" customWidth="1"/>
    <col min="15106" max="15109" width="0" style="19" hidden="1" customWidth="1"/>
    <col min="15110" max="15112" width="16.42578125" style="19" customWidth="1"/>
    <col min="15113" max="15114" width="9" style="19" customWidth="1"/>
    <col min="15115" max="15358" width="9.140625" style="19"/>
    <col min="15359" max="15359" width="27.42578125" style="19" customWidth="1"/>
    <col min="15360" max="15361" width="10.7109375" style="19" customWidth="1"/>
    <col min="15362" max="15365" width="0" style="19" hidden="1" customWidth="1"/>
    <col min="15366" max="15368" width="16.42578125" style="19" customWidth="1"/>
    <col min="15369" max="15370" width="9" style="19" customWidth="1"/>
    <col min="15371" max="15614" width="9.140625" style="19"/>
    <col min="15615" max="15615" width="27.42578125" style="19" customWidth="1"/>
    <col min="15616" max="15617" width="10.7109375" style="19" customWidth="1"/>
    <col min="15618" max="15621" width="0" style="19" hidden="1" customWidth="1"/>
    <col min="15622" max="15624" width="16.42578125" style="19" customWidth="1"/>
    <col min="15625" max="15626" width="9" style="19" customWidth="1"/>
    <col min="15627" max="15870" width="9.140625" style="19"/>
    <col min="15871" max="15871" width="27.42578125" style="19" customWidth="1"/>
    <col min="15872" max="15873" width="10.7109375" style="19" customWidth="1"/>
    <col min="15874" max="15877" width="0" style="19" hidden="1" customWidth="1"/>
    <col min="15878" max="15880" width="16.42578125" style="19" customWidth="1"/>
    <col min="15881" max="15882" width="9" style="19" customWidth="1"/>
    <col min="15883" max="16126" width="9.140625" style="19"/>
    <col min="16127" max="16127" width="27.42578125" style="19" customWidth="1"/>
    <col min="16128" max="16129" width="10.7109375" style="19" customWidth="1"/>
    <col min="16130" max="16133" width="0" style="19" hidden="1" customWidth="1"/>
    <col min="16134" max="16136" width="16.42578125" style="19" customWidth="1"/>
    <col min="16137" max="16138" width="9" style="19" customWidth="1"/>
    <col min="16139" max="16384" width="9.140625" style="19"/>
  </cols>
  <sheetData>
    <row r="1" spans="1:11" s="1" customFormat="1" x14ac:dyDescent="0.2">
      <c r="A1" s="11" t="s">
        <v>0</v>
      </c>
      <c r="B1" s="19"/>
      <c r="C1" s="19"/>
      <c r="D1" s="20"/>
      <c r="E1" s="20"/>
      <c r="F1" s="20"/>
      <c r="G1" s="20"/>
      <c r="H1" s="20"/>
      <c r="I1" s="19"/>
      <c r="J1" s="19"/>
      <c r="K1" s="19"/>
    </row>
    <row r="2" spans="1:11" s="1" customFormat="1" x14ac:dyDescent="0.2">
      <c r="A2" s="12" t="str">
        <f>'14.2'!B2</f>
        <v>Washington 2023 General Rate Case</v>
      </c>
      <c r="B2" s="19"/>
      <c r="C2" s="19"/>
      <c r="D2" s="20"/>
      <c r="E2" s="20"/>
      <c r="F2" s="20"/>
      <c r="G2" s="20"/>
      <c r="H2" s="20"/>
      <c r="I2" s="19"/>
      <c r="J2" s="19"/>
      <c r="K2" s="19"/>
    </row>
    <row r="3" spans="1:11" s="1" customFormat="1" x14ac:dyDescent="0.2">
      <c r="A3" s="11" t="s">
        <v>58</v>
      </c>
      <c r="B3" s="19"/>
      <c r="C3" s="19"/>
      <c r="D3" s="20"/>
      <c r="E3" s="20"/>
      <c r="F3" s="20"/>
      <c r="G3" s="20"/>
      <c r="H3" s="20"/>
      <c r="I3" s="19"/>
      <c r="J3" s="19"/>
      <c r="K3" s="19"/>
    </row>
    <row r="4" spans="1:11" s="1" customFormat="1" x14ac:dyDescent="0.2">
      <c r="A4" s="19"/>
      <c r="B4" s="19"/>
      <c r="C4" s="19"/>
      <c r="D4" s="20"/>
      <c r="E4" s="20"/>
      <c r="F4" s="20"/>
      <c r="G4" s="20"/>
      <c r="H4" s="20"/>
      <c r="I4" s="19"/>
      <c r="J4" s="19"/>
      <c r="K4" s="19"/>
    </row>
    <row r="5" spans="1:11" s="1" customFormat="1" x14ac:dyDescent="0.2">
      <c r="A5" s="19"/>
      <c r="B5" s="19"/>
      <c r="C5" s="19"/>
      <c r="D5" s="20"/>
      <c r="E5" s="20"/>
      <c r="F5" s="20"/>
      <c r="G5" s="20"/>
      <c r="H5" s="20"/>
      <c r="I5" s="13"/>
      <c r="J5" s="13"/>
      <c r="K5" s="19"/>
    </row>
    <row r="6" spans="1:11" s="1" customFormat="1" x14ac:dyDescent="0.2">
      <c r="A6" s="19"/>
      <c r="B6" s="19"/>
      <c r="C6" s="19"/>
      <c r="D6" s="20"/>
      <c r="E6" s="20"/>
      <c r="F6" s="20"/>
      <c r="G6" s="20"/>
      <c r="H6" s="20"/>
      <c r="I6" s="13" t="s">
        <v>59</v>
      </c>
      <c r="J6" s="13" t="s">
        <v>60</v>
      </c>
      <c r="K6" s="13"/>
    </row>
    <row r="7" spans="1:11" s="1" customFormat="1" x14ac:dyDescent="0.2">
      <c r="A7" s="21" t="s">
        <v>61</v>
      </c>
      <c r="B7" s="21" t="s">
        <v>62</v>
      </c>
      <c r="C7" s="21" t="s">
        <v>63</v>
      </c>
      <c r="D7" s="14" t="s">
        <v>63</v>
      </c>
      <c r="E7" s="14" t="s">
        <v>4</v>
      </c>
      <c r="F7" s="14" t="s">
        <v>64</v>
      </c>
      <c r="G7" s="14" t="s">
        <v>65</v>
      </c>
      <c r="H7" s="14" t="s">
        <v>66</v>
      </c>
      <c r="I7" s="14" t="s">
        <v>67</v>
      </c>
      <c r="J7" s="14" t="s">
        <v>67</v>
      </c>
      <c r="K7" s="14" t="s">
        <v>122</v>
      </c>
    </row>
    <row r="8" spans="1:11" s="1" customFormat="1" x14ac:dyDescent="0.2">
      <c r="A8" s="11"/>
      <c r="B8" s="19"/>
      <c r="C8" s="19"/>
      <c r="D8" s="20"/>
      <c r="E8" s="20"/>
      <c r="F8" s="20"/>
      <c r="G8" s="20"/>
      <c r="H8" s="20"/>
      <c r="I8" s="19"/>
      <c r="J8" s="19"/>
      <c r="K8" s="19"/>
    </row>
    <row r="9" spans="1:11" s="1" customFormat="1" x14ac:dyDescent="0.2">
      <c r="A9" s="11" t="s">
        <v>68</v>
      </c>
      <c r="B9" s="19"/>
      <c r="C9" s="19"/>
      <c r="D9" s="20"/>
      <c r="E9" s="20"/>
      <c r="F9" s="20"/>
      <c r="G9" s="20"/>
      <c r="H9" s="20"/>
      <c r="I9" s="19"/>
      <c r="J9" s="19"/>
      <c r="K9" s="19"/>
    </row>
    <row r="10" spans="1:11" s="1" customFormat="1" ht="9" customHeight="1" x14ac:dyDescent="0.2">
      <c r="A10" s="11"/>
      <c r="B10" s="19"/>
      <c r="C10" s="19"/>
      <c r="D10" s="20"/>
      <c r="E10" s="20"/>
      <c r="F10" s="20"/>
      <c r="G10" s="20"/>
      <c r="H10" s="20"/>
      <c r="I10" s="19"/>
      <c r="J10" s="19"/>
      <c r="K10" s="19"/>
    </row>
    <row r="11" spans="1:11" s="1" customFormat="1" x14ac:dyDescent="0.2">
      <c r="A11" s="11" t="s">
        <v>69</v>
      </c>
      <c r="B11" s="19"/>
      <c r="C11" s="19"/>
      <c r="D11" s="20"/>
      <c r="E11" s="20"/>
      <c r="F11" s="20"/>
      <c r="G11" s="20"/>
      <c r="H11" s="20"/>
      <c r="I11" s="19"/>
      <c r="J11" s="19"/>
      <c r="K11" s="19"/>
    </row>
    <row r="12" spans="1:11" s="1" customFormat="1" x14ac:dyDescent="0.2">
      <c r="A12" s="19" t="s">
        <v>70</v>
      </c>
      <c r="B12" s="19" t="s">
        <v>12</v>
      </c>
      <c r="C12" s="22" t="str">
        <f>D12</f>
        <v>CAGE</v>
      </c>
      <c r="D12" s="20" t="s">
        <v>13</v>
      </c>
      <c r="E12" s="20" t="s">
        <v>71</v>
      </c>
      <c r="F12" s="20" t="s">
        <v>72</v>
      </c>
      <c r="G12" s="20" t="str">
        <f t="shared" ref="G12:G17" si="0">E12&amp;F12&amp;D12</f>
        <v>DSTMPCAGE</v>
      </c>
      <c r="H12" s="20" t="str">
        <f t="shared" ref="H12:H17" si="1">B12&amp;D12</f>
        <v>403SPCAGE</v>
      </c>
      <c r="I12" s="1">
        <v>259985817.07332018</v>
      </c>
      <c r="J12" s="1">
        <v>260058232.9915559</v>
      </c>
      <c r="K12" s="1">
        <f>J12-I12</f>
        <v>72415.918235719204</v>
      </c>
    </row>
    <row r="13" spans="1:11" s="1" customFormat="1" x14ac:dyDescent="0.2">
      <c r="A13" s="19" t="s">
        <v>73</v>
      </c>
      <c r="B13" s="19" t="s">
        <v>12</v>
      </c>
      <c r="C13" s="22" t="str">
        <f t="shared" ref="C13:C17" si="2">D13</f>
        <v>CAGW</v>
      </c>
      <c r="D13" s="20" t="s">
        <v>14</v>
      </c>
      <c r="E13" s="20" t="s">
        <v>71</v>
      </c>
      <c r="F13" s="20" t="s">
        <v>72</v>
      </c>
      <c r="G13" s="20" t="str">
        <f t="shared" si="0"/>
        <v>DSTMPCAGW</v>
      </c>
      <c r="H13" s="20" t="str">
        <f t="shared" si="1"/>
        <v>403SPCAGW</v>
      </c>
      <c r="I13" s="1">
        <v>-4.1836631268852474E-9</v>
      </c>
      <c r="J13" s="1">
        <v>-4.1836631268852474E-9</v>
      </c>
      <c r="K13" s="1">
        <f t="shared" ref="K13:K17" si="3">J13-I13</f>
        <v>0</v>
      </c>
    </row>
    <row r="14" spans="1:11" s="1" customFormat="1" x14ac:dyDescent="0.2">
      <c r="A14" s="19" t="s">
        <v>74</v>
      </c>
      <c r="B14" s="19" t="s">
        <v>12</v>
      </c>
      <c r="C14" s="22" t="str">
        <f t="shared" si="2"/>
        <v>SG</v>
      </c>
      <c r="D14" s="20" t="s">
        <v>15</v>
      </c>
      <c r="E14" s="20" t="s">
        <v>71</v>
      </c>
      <c r="F14" s="20" t="s">
        <v>72</v>
      </c>
      <c r="G14" s="20" t="str">
        <f t="shared" si="0"/>
        <v>DSTMPSG</v>
      </c>
      <c r="H14" s="20" t="str">
        <f t="shared" si="1"/>
        <v>403SPSG</v>
      </c>
      <c r="I14" s="1">
        <v>2889057.5474290014</v>
      </c>
      <c r="J14" s="1">
        <v>2866671.4304197873</v>
      </c>
      <c r="K14" s="1">
        <f t="shared" si="3"/>
        <v>-22386.117009214126</v>
      </c>
    </row>
    <row r="15" spans="1:11" s="1" customFormat="1" hidden="1" x14ac:dyDescent="0.2">
      <c r="A15" s="19"/>
      <c r="B15" s="19"/>
      <c r="C15" s="22"/>
      <c r="D15" s="20"/>
      <c r="E15" s="20"/>
      <c r="F15" s="20"/>
      <c r="G15" s="20"/>
      <c r="H15" s="20"/>
    </row>
    <row r="16" spans="1:11" s="1" customFormat="1" x14ac:dyDescent="0.2">
      <c r="A16" s="19" t="s">
        <v>75</v>
      </c>
      <c r="B16" s="19" t="s">
        <v>12</v>
      </c>
      <c r="C16" s="22" t="str">
        <f t="shared" si="2"/>
        <v>SG</v>
      </c>
      <c r="D16" s="20" t="s">
        <v>15</v>
      </c>
      <c r="E16" s="20" t="s">
        <v>71</v>
      </c>
      <c r="F16" s="20" t="s">
        <v>76</v>
      </c>
      <c r="G16" s="20" t="str">
        <f t="shared" si="0"/>
        <v>DSTMPRSG</v>
      </c>
      <c r="H16" s="20" t="str">
        <f t="shared" si="1"/>
        <v>403SPSG</v>
      </c>
      <c r="I16" s="1">
        <v>4599468.555569767</v>
      </c>
      <c r="J16" s="1">
        <v>4618355.8069466678</v>
      </c>
      <c r="K16" s="1">
        <f t="shared" si="3"/>
        <v>18887.251376900822</v>
      </c>
    </row>
    <row r="17" spans="1:15" x14ac:dyDescent="0.2">
      <c r="A17" s="19" t="s">
        <v>77</v>
      </c>
      <c r="B17" s="19" t="s">
        <v>12</v>
      </c>
      <c r="C17" s="22" t="str">
        <f t="shared" si="2"/>
        <v>JBG</v>
      </c>
      <c r="D17" s="20" t="s">
        <v>17</v>
      </c>
      <c r="E17" s="20" t="s">
        <v>71</v>
      </c>
      <c r="F17" s="20" t="s">
        <v>72</v>
      </c>
      <c r="G17" s="20" t="str">
        <f t="shared" si="0"/>
        <v>DSTMPJBG</v>
      </c>
      <c r="H17" s="20" t="str">
        <f t="shared" si="1"/>
        <v>403SPJBG</v>
      </c>
      <c r="I17" s="1">
        <v>-7.5289500886912033E-9</v>
      </c>
      <c r="J17" s="1">
        <v>-7.5289500886912033E-9</v>
      </c>
      <c r="K17" s="1">
        <f t="shared" si="3"/>
        <v>0</v>
      </c>
    </row>
    <row r="18" spans="1:15" x14ac:dyDescent="0.2">
      <c r="A18" s="19" t="s">
        <v>78</v>
      </c>
      <c r="D18" s="20"/>
      <c r="E18" s="20"/>
      <c r="F18" s="20"/>
      <c r="G18" s="20"/>
      <c r="H18" s="20"/>
      <c r="I18" s="23">
        <f>SUBTOTAL(9,I12:I17)</f>
        <v>267474343.17631894</v>
      </c>
      <c r="J18" s="23">
        <f>SUBTOTAL(9,J12:J17)</f>
        <v>267543260.22892234</v>
      </c>
      <c r="K18" s="23">
        <f>SUBTOTAL(9,K12:K17)</f>
        <v>68917.0526034059</v>
      </c>
      <c r="L18" s="24"/>
      <c r="M18" s="24"/>
      <c r="N18" s="24"/>
      <c r="O18" s="24"/>
    </row>
    <row r="19" spans="1:15" x14ac:dyDescent="0.2">
      <c r="D19" s="20"/>
      <c r="E19" s="20"/>
      <c r="F19" s="20"/>
      <c r="G19" s="20"/>
      <c r="H19" s="20"/>
      <c r="I19" s="1"/>
      <c r="J19" s="1"/>
      <c r="K19" s="1"/>
    </row>
    <row r="20" spans="1:15" x14ac:dyDescent="0.2">
      <c r="A20" s="11" t="s">
        <v>79</v>
      </c>
      <c r="D20" s="20"/>
      <c r="E20" s="20"/>
      <c r="F20" s="20"/>
      <c r="G20" s="20"/>
      <c r="H20" s="20"/>
      <c r="I20" s="1"/>
      <c r="J20" s="1"/>
      <c r="K20" s="1"/>
    </row>
    <row r="21" spans="1:15" x14ac:dyDescent="0.2">
      <c r="A21" s="19" t="s">
        <v>74</v>
      </c>
      <c r="B21" s="19" t="s">
        <v>19</v>
      </c>
      <c r="C21" s="22" t="str">
        <f t="shared" ref="C21:C22" si="4">D21</f>
        <v>SG-U</v>
      </c>
      <c r="D21" s="20" t="s">
        <v>21</v>
      </c>
      <c r="E21" s="20" t="s">
        <v>71</v>
      </c>
      <c r="F21" s="20" t="s">
        <v>80</v>
      </c>
      <c r="G21" s="20" t="str">
        <f>E21&amp;F21&amp;D21</f>
        <v>DHYDPSG-U</v>
      </c>
      <c r="H21" s="20" t="str">
        <f>B21&amp;D21</f>
        <v>403HPSG-U</v>
      </c>
      <c r="I21" s="1">
        <v>10778745.883538784</v>
      </c>
      <c r="J21" s="1">
        <v>12513617.658741722</v>
      </c>
      <c r="K21" s="1">
        <f t="shared" ref="K21:K23" si="5">J21-I21</f>
        <v>1734871.7752029374</v>
      </c>
    </row>
    <row r="22" spans="1:15" x14ac:dyDescent="0.2">
      <c r="A22" s="19" t="s">
        <v>74</v>
      </c>
      <c r="B22" s="19" t="s">
        <v>19</v>
      </c>
      <c r="C22" s="22" t="str">
        <f t="shared" si="4"/>
        <v>SG-P</v>
      </c>
      <c r="D22" s="20" t="s">
        <v>20</v>
      </c>
      <c r="E22" s="20" t="s">
        <v>71</v>
      </c>
      <c r="F22" s="20" t="s">
        <v>80</v>
      </c>
      <c r="G22" s="20" t="str">
        <f>E22&amp;F22&amp;D22</f>
        <v>DHYDPSG-P</v>
      </c>
      <c r="H22" s="20" t="str">
        <f>B22&amp;D22</f>
        <v>403HPSG-P</v>
      </c>
      <c r="I22" s="1">
        <v>24965617.814672597</v>
      </c>
      <c r="J22" s="1">
        <v>28113560.676260345</v>
      </c>
      <c r="K22" s="1">
        <f t="shared" si="5"/>
        <v>3147942.8615877479</v>
      </c>
    </row>
    <row r="23" spans="1:15" x14ac:dyDescent="0.2">
      <c r="A23" s="19" t="s">
        <v>81</v>
      </c>
      <c r="B23" s="19" t="s">
        <v>19</v>
      </c>
      <c r="C23" s="22" t="s">
        <v>20</v>
      </c>
      <c r="D23" s="20" t="s">
        <v>15</v>
      </c>
      <c r="E23" s="20" t="s">
        <v>71</v>
      </c>
      <c r="F23" s="20" t="s">
        <v>82</v>
      </c>
      <c r="G23" s="20" t="str">
        <f>E23&amp;F23&amp;D23</f>
        <v>DHYDPKDSG</v>
      </c>
      <c r="H23" s="20" t="str">
        <f>B23&amp;D23</f>
        <v>403HPSG</v>
      </c>
      <c r="I23" s="1">
        <v>0</v>
      </c>
      <c r="J23" s="1">
        <v>0</v>
      </c>
      <c r="K23" s="1">
        <f t="shared" si="5"/>
        <v>0</v>
      </c>
    </row>
    <row r="24" spans="1:15" x14ac:dyDescent="0.2">
      <c r="A24" s="19" t="s">
        <v>83</v>
      </c>
      <c r="D24" s="20"/>
      <c r="E24" s="20"/>
      <c r="F24" s="20"/>
      <c r="G24" s="20"/>
      <c r="H24" s="20"/>
      <c r="I24" s="23">
        <f>SUBTOTAL(9,I21:I23)</f>
        <v>35744363.698211379</v>
      </c>
      <c r="J24" s="23">
        <f>SUBTOTAL(9,J21:J23)</f>
        <v>40627178.335002065</v>
      </c>
      <c r="K24" s="23">
        <f>SUBTOTAL(9,K21:K23)</f>
        <v>4882814.6367906854</v>
      </c>
      <c r="L24" s="24"/>
      <c r="M24" s="24"/>
      <c r="N24" s="24"/>
      <c r="O24" s="24"/>
    </row>
    <row r="25" spans="1:15" x14ac:dyDescent="0.2">
      <c r="D25" s="20"/>
      <c r="E25" s="20"/>
      <c r="F25" s="20"/>
      <c r="G25" s="20"/>
      <c r="H25" s="20"/>
      <c r="I25" s="1"/>
      <c r="J25" s="1"/>
      <c r="K25" s="1"/>
    </row>
    <row r="26" spans="1:15" x14ac:dyDescent="0.2">
      <c r="A26" s="11" t="s">
        <v>84</v>
      </c>
      <c r="D26" s="20"/>
      <c r="E26" s="20"/>
      <c r="F26" s="20"/>
      <c r="G26" s="20"/>
      <c r="H26" s="20"/>
      <c r="I26" s="1"/>
      <c r="J26" s="1"/>
      <c r="K26" s="1"/>
    </row>
    <row r="27" spans="1:15" x14ac:dyDescent="0.2">
      <c r="A27" s="19" t="s">
        <v>70</v>
      </c>
      <c r="B27" s="19" t="s">
        <v>23</v>
      </c>
      <c r="C27" s="22" t="str">
        <f t="shared" ref="C27:C32" si="6">D27</f>
        <v>CAGE</v>
      </c>
      <c r="D27" s="20" t="s">
        <v>13</v>
      </c>
      <c r="E27" s="20" t="s">
        <v>71</v>
      </c>
      <c r="F27" s="20" t="s">
        <v>85</v>
      </c>
      <c r="G27" s="20" t="str">
        <f>E27&amp;F27&amp;D27</f>
        <v>DOTHPCAGE</v>
      </c>
      <c r="H27" s="20" t="str">
        <f>B27&amp;D27</f>
        <v>403OPCAGE</v>
      </c>
      <c r="I27" s="1">
        <v>53183563.186110243</v>
      </c>
      <c r="J27" s="1">
        <v>55429705.272107638</v>
      </c>
      <c r="K27" s="1">
        <f t="shared" ref="K27:K32" si="7">J27-I27</f>
        <v>2246142.0859973952</v>
      </c>
    </row>
    <row r="28" spans="1:15" x14ac:dyDescent="0.2">
      <c r="A28" s="19" t="s">
        <v>73</v>
      </c>
      <c r="B28" s="19" t="s">
        <v>23</v>
      </c>
      <c r="C28" s="22" t="str">
        <f t="shared" si="6"/>
        <v>CAGW</v>
      </c>
      <c r="D28" s="20" t="s">
        <v>14</v>
      </c>
      <c r="E28" s="20" t="s">
        <v>71</v>
      </c>
      <c r="F28" s="20" t="s">
        <v>85</v>
      </c>
      <c r="G28" s="20" t="str">
        <f>E28&amp;F28&amp;D28</f>
        <v>DOTHPCAGW</v>
      </c>
      <c r="H28" s="20" t="str">
        <f>B28&amp;D28</f>
        <v>403OPCAGW</v>
      </c>
      <c r="I28" s="1">
        <v>20399659.390033148</v>
      </c>
      <c r="J28" s="1">
        <v>20460481.124474727</v>
      </c>
      <c r="K28" s="1">
        <f t="shared" si="7"/>
        <v>60821.734441578388</v>
      </c>
    </row>
    <row r="29" spans="1:15" x14ac:dyDescent="0.2">
      <c r="A29" s="19" t="s">
        <v>121</v>
      </c>
      <c r="B29" s="19" t="s">
        <v>23</v>
      </c>
      <c r="C29" s="22" t="str">
        <f t="shared" si="6"/>
        <v>SG-W</v>
      </c>
      <c r="D29" s="20" t="s">
        <v>24</v>
      </c>
      <c r="E29" s="20" t="s">
        <v>71</v>
      </c>
      <c r="F29" s="20" t="s">
        <v>85</v>
      </c>
      <c r="G29" s="20" t="str">
        <f>E29&amp;F29&amp;D29</f>
        <v>DOTHPSG-W</v>
      </c>
      <c r="H29" s="20" t="str">
        <f>B29&amp;D29</f>
        <v>403OPSG-W</v>
      </c>
      <c r="I29" s="1">
        <v>148702611.97156471</v>
      </c>
      <c r="J29" s="1">
        <v>150461718.65115327</v>
      </c>
      <c r="K29" s="1">
        <f t="shared" si="7"/>
        <v>1759106.6795885563</v>
      </c>
    </row>
    <row r="30" spans="1:15" x14ac:dyDescent="0.2">
      <c r="A30" s="19" t="s">
        <v>74</v>
      </c>
      <c r="B30" s="19" t="s">
        <v>23</v>
      </c>
      <c r="C30" s="22" t="str">
        <f t="shared" si="6"/>
        <v>SG</v>
      </c>
      <c r="D30" s="20" t="s">
        <v>15</v>
      </c>
      <c r="E30" s="20" t="s">
        <v>71</v>
      </c>
      <c r="F30" s="20" t="s">
        <v>85</v>
      </c>
      <c r="G30" s="20" t="str">
        <f t="shared" ref="G30:G31" si="8">E30&amp;F30&amp;D30</f>
        <v>DOTHPSG</v>
      </c>
      <c r="H30" s="20" t="str">
        <f t="shared" ref="H30:H31" si="9">B30&amp;D30</f>
        <v>403OPSG</v>
      </c>
      <c r="I30" s="1">
        <v>227.93772300000003</v>
      </c>
      <c r="J30" s="1">
        <v>227.93772300000003</v>
      </c>
      <c r="K30" s="1">
        <f t="shared" si="7"/>
        <v>0</v>
      </c>
    </row>
    <row r="31" spans="1:15" x14ac:dyDescent="0.2">
      <c r="A31" s="19" t="s">
        <v>93</v>
      </c>
      <c r="B31" s="19" t="s">
        <v>23</v>
      </c>
      <c r="C31" s="22" t="str">
        <f t="shared" si="6"/>
        <v>OR</v>
      </c>
      <c r="D31" s="20" t="s">
        <v>32</v>
      </c>
      <c r="E31" s="20" t="s">
        <v>71</v>
      </c>
      <c r="F31" s="20" t="s">
        <v>85</v>
      </c>
      <c r="G31" s="20" t="str">
        <f t="shared" si="8"/>
        <v>DOTHPOR</v>
      </c>
      <c r="H31" s="20" t="str">
        <f t="shared" si="9"/>
        <v>403OPOR</v>
      </c>
      <c r="I31" s="1">
        <v>0</v>
      </c>
      <c r="J31" s="1">
        <v>0</v>
      </c>
      <c r="K31" s="1">
        <f t="shared" si="7"/>
        <v>0</v>
      </c>
    </row>
    <row r="32" spans="1:15" x14ac:dyDescent="0.2">
      <c r="A32" s="19" t="s">
        <v>96</v>
      </c>
      <c r="B32" s="19" t="s">
        <v>23</v>
      </c>
      <c r="C32" s="22" t="str">
        <f t="shared" si="6"/>
        <v>UT</v>
      </c>
      <c r="D32" s="20" t="s">
        <v>33</v>
      </c>
      <c r="E32" s="20" t="s">
        <v>71</v>
      </c>
      <c r="F32" s="20" t="s">
        <v>85</v>
      </c>
      <c r="G32" s="20" t="str">
        <f>E32&amp;F32&amp;D32</f>
        <v>DOTHPUT</v>
      </c>
      <c r="H32" s="20" t="str">
        <f>B32&amp;D32</f>
        <v>403OPUT</v>
      </c>
      <c r="I32" s="1">
        <v>0</v>
      </c>
      <c r="J32" s="1">
        <v>0</v>
      </c>
      <c r="K32" s="1">
        <f t="shared" si="7"/>
        <v>0</v>
      </c>
    </row>
    <row r="33" spans="1:15" x14ac:dyDescent="0.2">
      <c r="A33" s="19" t="s">
        <v>86</v>
      </c>
      <c r="D33" s="20"/>
      <c r="E33" s="20"/>
      <c r="F33" s="20"/>
      <c r="G33" s="20"/>
      <c r="H33" s="20"/>
      <c r="I33" s="23">
        <f>SUBTOTAL(9,I27:I32)</f>
        <v>222286062.4854311</v>
      </c>
      <c r="J33" s="23">
        <f>SUBTOTAL(9,J27:J32)</f>
        <v>226352132.98545864</v>
      </c>
      <c r="K33" s="23">
        <f>SUBTOTAL(9,K27:K32)</f>
        <v>4066070.5000275299</v>
      </c>
      <c r="L33" s="24"/>
      <c r="M33" s="24"/>
      <c r="N33" s="24"/>
      <c r="O33" s="24"/>
    </row>
    <row r="34" spans="1:15" x14ac:dyDescent="0.2">
      <c r="D34" s="20"/>
      <c r="E34" s="20"/>
      <c r="F34" s="20"/>
      <c r="G34" s="20"/>
      <c r="H34" s="20"/>
      <c r="I34" s="1"/>
      <c r="J34" s="1"/>
      <c r="K34" s="1"/>
      <c r="N34" s="25"/>
    </row>
    <row r="35" spans="1:15" x14ac:dyDescent="0.2">
      <c r="A35" s="11" t="s">
        <v>87</v>
      </c>
      <c r="D35" s="20"/>
      <c r="E35" s="20"/>
      <c r="F35" s="20"/>
      <c r="G35" s="20"/>
      <c r="H35" s="20"/>
      <c r="I35" s="1"/>
      <c r="J35" s="1"/>
      <c r="K35" s="1"/>
    </row>
    <row r="36" spans="1:15" x14ac:dyDescent="0.2">
      <c r="A36" s="19" t="s">
        <v>70</v>
      </c>
      <c r="B36" s="19" t="s">
        <v>28</v>
      </c>
      <c r="C36" s="22" t="str">
        <f t="shared" ref="C36:C39" si="10">D36</f>
        <v>CAGE</v>
      </c>
      <c r="D36" s="20" t="s">
        <v>13</v>
      </c>
      <c r="E36" s="20" t="s">
        <v>71</v>
      </c>
      <c r="F36" s="20" t="s">
        <v>88</v>
      </c>
      <c r="G36" s="20" t="str">
        <f>E36&amp;F36&amp;D36</f>
        <v>DTRNPCAGE</v>
      </c>
      <c r="H36" s="20" t="str">
        <f>B36&amp;D36</f>
        <v>403TPCAGE</v>
      </c>
      <c r="I36" s="1">
        <v>2893920.7213202682</v>
      </c>
      <c r="J36" s="1">
        <v>2893920.7213202682</v>
      </c>
      <c r="K36" s="1">
        <f t="shared" ref="K36:K39" si="11">J36-I36</f>
        <v>0</v>
      </c>
    </row>
    <row r="37" spans="1:15" x14ac:dyDescent="0.2">
      <c r="A37" s="19" t="s">
        <v>73</v>
      </c>
      <c r="B37" s="19" t="s">
        <v>28</v>
      </c>
      <c r="C37" s="22" t="str">
        <f t="shared" si="10"/>
        <v>CAGW</v>
      </c>
      <c r="D37" s="20" t="s">
        <v>14</v>
      </c>
      <c r="E37" s="20" t="s">
        <v>71</v>
      </c>
      <c r="F37" s="20" t="s">
        <v>88</v>
      </c>
      <c r="G37" s="20" t="str">
        <f>E37&amp;F37&amp;D37</f>
        <v>DTRNPCAGW</v>
      </c>
      <c r="H37" s="20" t="str">
        <f>B37&amp;D37</f>
        <v>403TPCAGW</v>
      </c>
      <c r="I37" s="1">
        <v>315661.80885079986</v>
      </c>
      <c r="J37" s="1">
        <v>315062.21973119979</v>
      </c>
      <c r="K37" s="1">
        <f t="shared" si="11"/>
        <v>-599.5891196000739</v>
      </c>
    </row>
    <row r="38" spans="1:15" x14ac:dyDescent="0.2">
      <c r="A38" s="19" t="s">
        <v>77</v>
      </c>
      <c r="B38" s="19" t="s">
        <v>28</v>
      </c>
      <c r="C38" s="22" t="str">
        <f t="shared" si="10"/>
        <v>JBG</v>
      </c>
      <c r="D38" s="20" t="s">
        <v>17</v>
      </c>
      <c r="E38" s="20" t="s">
        <v>71</v>
      </c>
      <c r="F38" s="20" t="s">
        <v>88</v>
      </c>
      <c r="G38" s="20" t="str">
        <f t="shared" ref="G38:G39" si="12">E38&amp;F38&amp;D38</f>
        <v>DTRNPJBG</v>
      </c>
      <c r="H38" s="20" t="str">
        <f t="shared" ref="H38:H39" si="13">B38&amp;D38</f>
        <v>403TPJBG</v>
      </c>
      <c r="I38" s="1">
        <v>0</v>
      </c>
      <c r="J38" s="1">
        <v>0</v>
      </c>
      <c r="K38" s="1">
        <f t="shared" si="11"/>
        <v>0</v>
      </c>
    </row>
    <row r="39" spans="1:15" x14ac:dyDescent="0.2">
      <c r="A39" s="19" t="s">
        <v>74</v>
      </c>
      <c r="B39" s="19" t="s">
        <v>28</v>
      </c>
      <c r="C39" s="22" t="str">
        <f t="shared" si="10"/>
        <v>SG</v>
      </c>
      <c r="D39" s="20" t="s">
        <v>15</v>
      </c>
      <c r="E39" s="20" t="s">
        <v>71</v>
      </c>
      <c r="F39" s="20" t="s">
        <v>88</v>
      </c>
      <c r="G39" s="20" t="str">
        <f t="shared" si="12"/>
        <v>DTRNPSG</v>
      </c>
      <c r="H39" s="20" t="str">
        <f t="shared" si="13"/>
        <v>403TPSG</v>
      </c>
      <c r="I39" s="1">
        <v>140339663.47062078</v>
      </c>
      <c r="J39" s="1">
        <v>149232958.22439459</v>
      </c>
      <c r="K39" s="1">
        <f t="shared" si="11"/>
        <v>8893294.7537738085</v>
      </c>
    </row>
    <row r="40" spans="1:15" hidden="1" x14ac:dyDescent="0.2">
      <c r="C40" s="22"/>
      <c r="D40" s="20"/>
      <c r="E40" s="20"/>
      <c r="F40" s="20"/>
      <c r="G40" s="20"/>
      <c r="H40" s="20"/>
      <c r="I40" s="1"/>
      <c r="J40" s="1"/>
      <c r="K40" s="1"/>
    </row>
    <row r="41" spans="1:15" hidden="1" x14ac:dyDescent="0.2">
      <c r="C41" s="22"/>
      <c r="D41" s="20"/>
      <c r="E41" s="20"/>
      <c r="F41" s="20"/>
      <c r="G41" s="20"/>
      <c r="H41" s="20"/>
      <c r="I41" s="1"/>
      <c r="J41" s="1"/>
      <c r="K41" s="1"/>
    </row>
    <row r="42" spans="1:15" hidden="1" x14ac:dyDescent="0.2">
      <c r="C42" s="22"/>
      <c r="D42" s="20"/>
      <c r="E42" s="20"/>
      <c r="F42" s="20"/>
      <c r="G42" s="20"/>
      <c r="H42" s="20"/>
      <c r="I42" s="1"/>
      <c r="J42" s="1"/>
      <c r="K42" s="1"/>
    </row>
    <row r="43" spans="1:15" hidden="1" x14ac:dyDescent="0.2">
      <c r="C43" s="22"/>
      <c r="D43" s="20"/>
      <c r="E43" s="20"/>
      <c r="F43" s="20"/>
      <c r="G43" s="20"/>
      <c r="H43" s="20"/>
      <c r="I43" s="1"/>
      <c r="J43" s="1"/>
      <c r="K43" s="1"/>
    </row>
    <row r="44" spans="1:15" x14ac:dyDescent="0.2">
      <c r="A44" s="19" t="s">
        <v>89</v>
      </c>
      <c r="D44" s="20"/>
      <c r="E44" s="20"/>
      <c r="F44" s="20"/>
      <c r="G44" s="20"/>
      <c r="H44" s="20"/>
      <c r="I44" s="23">
        <f>SUBTOTAL(9,I36:I43)</f>
        <v>143549246.00079185</v>
      </c>
      <c r="J44" s="23">
        <f>SUBTOTAL(9,J36:J43)</f>
        <v>152441941.16544604</v>
      </c>
      <c r="K44" s="23">
        <f>SUBTOTAL(9,K36:K43)</f>
        <v>8892695.1646542083</v>
      </c>
      <c r="L44" s="24"/>
      <c r="M44" s="24"/>
      <c r="N44" s="24"/>
      <c r="O44" s="24"/>
    </row>
    <row r="45" spans="1:15" x14ac:dyDescent="0.2">
      <c r="D45" s="20"/>
      <c r="E45" s="20"/>
      <c r="F45" s="20"/>
      <c r="G45" s="20"/>
      <c r="H45" s="20"/>
      <c r="I45" s="1"/>
      <c r="J45" s="1"/>
      <c r="K45" s="1"/>
    </row>
    <row r="46" spans="1:15" x14ac:dyDescent="0.2">
      <c r="A46" s="11" t="s">
        <v>90</v>
      </c>
      <c r="D46" s="20"/>
      <c r="E46" s="20"/>
      <c r="F46" s="20"/>
      <c r="G46" s="20"/>
      <c r="H46" s="20"/>
      <c r="I46" s="1"/>
      <c r="J46" s="1"/>
      <c r="K46" s="1"/>
    </row>
    <row r="47" spans="1:15" x14ac:dyDescent="0.2">
      <c r="A47" s="19" t="s">
        <v>91</v>
      </c>
      <c r="B47" s="22">
        <v>403364</v>
      </c>
      <c r="C47" s="22" t="str">
        <f t="shared" ref="C47:C53" si="14">D47</f>
        <v>CA</v>
      </c>
      <c r="D47" s="20" t="s">
        <v>30</v>
      </c>
      <c r="E47" s="20" t="s">
        <v>71</v>
      </c>
      <c r="F47" s="20" t="s">
        <v>92</v>
      </c>
      <c r="G47" s="20" t="str">
        <f t="shared" ref="G47:G53" si="15">E47&amp;F47&amp;D47</f>
        <v>DDSTPCA</v>
      </c>
      <c r="H47" s="20" t="str">
        <f t="shared" ref="H47:H53" si="16">B47&amp;D47</f>
        <v>403364CA</v>
      </c>
      <c r="I47" s="1">
        <v>11801002.627948795</v>
      </c>
      <c r="J47" s="1">
        <v>11945680.680600716</v>
      </c>
      <c r="K47" s="1">
        <f t="shared" ref="K47:K53" si="17">J47-I47</f>
        <v>144678.05265192129</v>
      </c>
    </row>
    <row r="48" spans="1:15" x14ac:dyDescent="0.2">
      <c r="A48" s="19" t="s">
        <v>93</v>
      </c>
      <c r="B48" s="22">
        <v>403364</v>
      </c>
      <c r="C48" s="22" t="str">
        <f t="shared" si="14"/>
        <v>OR</v>
      </c>
      <c r="D48" s="20" t="s">
        <v>32</v>
      </c>
      <c r="E48" s="20" t="s">
        <v>71</v>
      </c>
      <c r="F48" s="20" t="s">
        <v>92</v>
      </c>
      <c r="G48" s="20" t="str">
        <f t="shared" si="15"/>
        <v>DDSTPOR</v>
      </c>
      <c r="H48" s="20" t="str">
        <f t="shared" si="16"/>
        <v>403364OR</v>
      </c>
      <c r="I48" s="1">
        <v>61214711.400178686</v>
      </c>
      <c r="J48" s="1">
        <v>68710293.75994356</v>
      </c>
      <c r="K48" s="1">
        <f t="shared" si="17"/>
        <v>7495582.359764874</v>
      </c>
    </row>
    <row r="49" spans="1:15" x14ac:dyDescent="0.2">
      <c r="A49" s="19" t="s">
        <v>94</v>
      </c>
      <c r="B49" s="22">
        <v>403364</v>
      </c>
      <c r="C49" s="22" t="str">
        <f t="shared" si="14"/>
        <v>WA</v>
      </c>
      <c r="D49" s="20" t="s">
        <v>26</v>
      </c>
      <c r="E49" s="20" t="s">
        <v>71</v>
      </c>
      <c r="F49" s="20" t="s">
        <v>92</v>
      </c>
      <c r="G49" s="20" t="str">
        <f t="shared" si="15"/>
        <v>DDSTPWA</v>
      </c>
      <c r="H49" s="20" t="str">
        <f t="shared" si="16"/>
        <v>403364WA</v>
      </c>
      <c r="I49" s="1">
        <v>16552377.037801681</v>
      </c>
      <c r="J49" s="1">
        <v>17168634.841598723</v>
      </c>
      <c r="K49" s="1">
        <f t="shared" si="17"/>
        <v>616257.803797042</v>
      </c>
    </row>
    <row r="50" spans="1:15" x14ac:dyDescent="0.2">
      <c r="A50" s="19" t="s">
        <v>95</v>
      </c>
      <c r="B50" s="22">
        <v>403364</v>
      </c>
      <c r="C50" s="22" t="str">
        <f t="shared" si="14"/>
        <v>WYP</v>
      </c>
      <c r="D50" s="20" t="s">
        <v>34</v>
      </c>
      <c r="E50" s="20" t="s">
        <v>71</v>
      </c>
      <c r="F50" s="20" t="s">
        <v>92</v>
      </c>
      <c r="G50" s="20" t="str">
        <f t="shared" si="15"/>
        <v>DDSTPWYP</v>
      </c>
      <c r="H50" s="20" t="str">
        <f t="shared" si="16"/>
        <v>403364WYP</v>
      </c>
      <c r="I50" s="1">
        <v>20388535.963392302</v>
      </c>
      <c r="J50" s="1">
        <v>21306918.507833142</v>
      </c>
      <c r="K50" s="1">
        <f t="shared" si="17"/>
        <v>918382.54444083944</v>
      </c>
    </row>
    <row r="51" spans="1:15" x14ac:dyDescent="0.2">
      <c r="A51" s="19" t="s">
        <v>96</v>
      </c>
      <c r="B51" s="22">
        <v>403364</v>
      </c>
      <c r="C51" s="22" t="str">
        <f t="shared" si="14"/>
        <v>UT</v>
      </c>
      <c r="D51" s="20" t="s">
        <v>33</v>
      </c>
      <c r="E51" s="20" t="s">
        <v>71</v>
      </c>
      <c r="F51" s="20" t="s">
        <v>92</v>
      </c>
      <c r="G51" s="20" t="str">
        <f t="shared" si="15"/>
        <v>DDSTPUT</v>
      </c>
      <c r="H51" s="20" t="str">
        <f t="shared" si="16"/>
        <v>403364UT</v>
      </c>
      <c r="I51" s="1">
        <v>103778329.93581314</v>
      </c>
      <c r="J51" s="1">
        <v>110290550.08207083</v>
      </c>
      <c r="K51" s="1">
        <f t="shared" si="17"/>
        <v>6512220.1462576836</v>
      </c>
    </row>
    <row r="52" spans="1:15" x14ac:dyDescent="0.2">
      <c r="A52" s="19" t="s">
        <v>97</v>
      </c>
      <c r="B52" s="22">
        <v>403364</v>
      </c>
      <c r="C52" s="22" t="str">
        <f t="shared" si="14"/>
        <v>ID</v>
      </c>
      <c r="D52" s="20" t="s">
        <v>31</v>
      </c>
      <c r="E52" s="20" t="s">
        <v>71</v>
      </c>
      <c r="F52" s="20" t="s">
        <v>92</v>
      </c>
      <c r="G52" s="20" t="str">
        <f t="shared" si="15"/>
        <v>DDSTPID</v>
      </c>
      <c r="H52" s="20" t="str">
        <f t="shared" si="16"/>
        <v>403364ID</v>
      </c>
      <c r="I52" s="1">
        <v>11778572.789731815</v>
      </c>
      <c r="J52" s="1">
        <v>12328561.404672485</v>
      </c>
      <c r="K52" s="1">
        <f t="shared" si="17"/>
        <v>549988.61494066939</v>
      </c>
    </row>
    <row r="53" spans="1:15" x14ac:dyDescent="0.2">
      <c r="A53" s="19" t="s">
        <v>98</v>
      </c>
      <c r="B53" s="22">
        <v>403364</v>
      </c>
      <c r="C53" s="22" t="str">
        <f t="shared" si="14"/>
        <v>WYU</v>
      </c>
      <c r="D53" s="20" t="s">
        <v>39</v>
      </c>
      <c r="E53" s="20" t="s">
        <v>71</v>
      </c>
      <c r="F53" s="20" t="s">
        <v>92</v>
      </c>
      <c r="G53" s="20" t="str">
        <f t="shared" si="15"/>
        <v>DDSTPWYU</v>
      </c>
      <c r="H53" s="20" t="str">
        <f t="shared" si="16"/>
        <v>403364WYU</v>
      </c>
      <c r="I53" s="1">
        <v>3934041.3857559566</v>
      </c>
      <c r="J53" s="1">
        <v>3924070.9758479344</v>
      </c>
      <c r="K53" s="1">
        <f t="shared" si="17"/>
        <v>-9970.4099080222659</v>
      </c>
    </row>
    <row r="54" spans="1:15" x14ac:dyDescent="0.2">
      <c r="A54" s="19" t="s">
        <v>99</v>
      </c>
      <c r="D54" s="20"/>
      <c r="E54" s="20"/>
      <c r="F54" s="20"/>
      <c r="G54" s="20"/>
      <c r="H54" s="20"/>
      <c r="I54" s="23">
        <f>SUBTOTAL(9,I47:I53)</f>
        <v>229447571.14062238</v>
      </c>
      <c r="J54" s="23">
        <f>SUBTOTAL(9,J47:J53)</f>
        <v>245674710.25256735</v>
      </c>
      <c r="K54" s="23">
        <f>SUBTOTAL(9,K47:K53)</f>
        <v>16227139.111945007</v>
      </c>
      <c r="L54" s="24"/>
      <c r="M54" s="24"/>
      <c r="N54" s="24"/>
      <c r="O54" s="24"/>
    </row>
    <row r="55" spans="1:15" x14ac:dyDescent="0.2">
      <c r="D55" s="20"/>
      <c r="E55" s="20"/>
      <c r="F55" s="20"/>
      <c r="G55" s="20"/>
      <c r="H55" s="20"/>
      <c r="I55" s="1"/>
      <c r="J55" s="1"/>
      <c r="K55" s="1"/>
    </row>
    <row r="56" spans="1:15" x14ac:dyDescent="0.2">
      <c r="A56" s="11" t="s">
        <v>100</v>
      </c>
      <c r="D56" s="20"/>
      <c r="E56" s="20"/>
      <c r="F56" s="20"/>
      <c r="G56" s="20"/>
      <c r="H56" s="20"/>
      <c r="I56" s="1"/>
      <c r="J56" s="1"/>
      <c r="K56" s="1"/>
      <c r="M56" s="1"/>
    </row>
    <row r="57" spans="1:15" x14ac:dyDescent="0.2">
      <c r="A57" s="19" t="s">
        <v>91</v>
      </c>
      <c r="B57" s="19" t="s">
        <v>38</v>
      </c>
      <c r="C57" s="22" t="str">
        <f t="shared" ref="C57:C80" si="18">D57</f>
        <v>CA</v>
      </c>
      <c r="D57" s="20" t="s">
        <v>30</v>
      </c>
      <c r="E57" s="20" t="s">
        <v>71</v>
      </c>
      <c r="F57" s="20" t="s">
        <v>101</v>
      </c>
      <c r="G57" s="20" t="str">
        <f t="shared" ref="G57:G80" si="19">E57&amp;F57&amp;D57</f>
        <v>DGNLPCA</v>
      </c>
      <c r="H57" s="20" t="str">
        <f t="shared" ref="H57:H80" si="20">B57&amp;D57</f>
        <v>403GPCA</v>
      </c>
      <c r="I57" s="1">
        <v>472451.67979285808</v>
      </c>
      <c r="J57" s="1">
        <v>506869.52216569043</v>
      </c>
      <c r="K57" s="1">
        <f t="shared" ref="K57:K80" si="21">J57-I57</f>
        <v>34417.842372832354</v>
      </c>
      <c r="M57" s="1"/>
    </row>
    <row r="58" spans="1:15" x14ac:dyDescent="0.2">
      <c r="A58" s="19" t="s">
        <v>93</v>
      </c>
      <c r="B58" s="19" t="s">
        <v>38</v>
      </c>
      <c r="C58" s="22" t="str">
        <f t="shared" si="18"/>
        <v>OR</v>
      </c>
      <c r="D58" s="20" t="s">
        <v>32</v>
      </c>
      <c r="E58" s="20" t="s">
        <v>71</v>
      </c>
      <c r="F58" s="20" t="s">
        <v>101</v>
      </c>
      <c r="G58" s="20" t="str">
        <f t="shared" si="19"/>
        <v>DGNLPOR</v>
      </c>
      <c r="H58" s="20" t="str">
        <f t="shared" si="20"/>
        <v>403GPOR</v>
      </c>
      <c r="I58" s="1">
        <v>5215426.4105912298</v>
      </c>
      <c r="J58" s="1">
        <v>6337366.1614569556</v>
      </c>
      <c r="K58" s="1">
        <f t="shared" si="21"/>
        <v>1121939.7508657258</v>
      </c>
      <c r="M58" s="1"/>
    </row>
    <row r="59" spans="1:15" x14ac:dyDescent="0.2">
      <c r="A59" s="19" t="s">
        <v>94</v>
      </c>
      <c r="B59" s="19" t="s">
        <v>38</v>
      </c>
      <c r="C59" s="22" t="str">
        <f t="shared" si="18"/>
        <v>WA</v>
      </c>
      <c r="D59" s="20" t="s">
        <v>26</v>
      </c>
      <c r="E59" s="20" t="s">
        <v>71</v>
      </c>
      <c r="F59" s="20" t="s">
        <v>101</v>
      </c>
      <c r="G59" s="20" t="str">
        <f t="shared" si="19"/>
        <v>DGNLPWA</v>
      </c>
      <c r="H59" s="20" t="str">
        <f t="shared" si="20"/>
        <v>403GPWA</v>
      </c>
      <c r="I59" s="1">
        <v>1165111.6758866373</v>
      </c>
      <c r="J59" s="1">
        <v>1237396.9020401337</v>
      </c>
      <c r="K59" s="1">
        <f t="shared" si="21"/>
        <v>72285.22615349642</v>
      </c>
      <c r="M59" s="1"/>
    </row>
    <row r="60" spans="1:15" x14ac:dyDescent="0.2">
      <c r="A60" s="19" t="s">
        <v>95</v>
      </c>
      <c r="B60" s="19" t="s">
        <v>38</v>
      </c>
      <c r="C60" s="22" t="str">
        <f t="shared" si="18"/>
        <v>WYP</v>
      </c>
      <c r="D60" s="20" t="s">
        <v>34</v>
      </c>
      <c r="E60" s="20" t="s">
        <v>71</v>
      </c>
      <c r="F60" s="20" t="s">
        <v>101</v>
      </c>
      <c r="G60" s="20" t="str">
        <f t="shared" si="19"/>
        <v>DGNLPWYP</v>
      </c>
      <c r="H60" s="20" t="str">
        <f t="shared" si="20"/>
        <v>403GPWYP</v>
      </c>
      <c r="I60" s="1">
        <v>2697346.3924469911</v>
      </c>
      <c r="J60" s="1">
        <v>3041780.7410893403</v>
      </c>
      <c r="K60" s="1">
        <f t="shared" si="21"/>
        <v>344434.34864234924</v>
      </c>
      <c r="M60" s="1"/>
    </row>
    <row r="61" spans="1:15" x14ac:dyDescent="0.2">
      <c r="A61" s="19" t="s">
        <v>96</v>
      </c>
      <c r="B61" s="19" t="s">
        <v>38</v>
      </c>
      <c r="C61" s="22" t="str">
        <f t="shared" si="18"/>
        <v>UT</v>
      </c>
      <c r="D61" s="20" t="s">
        <v>33</v>
      </c>
      <c r="E61" s="20" t="s">
        <v>71</v>
      </c>
      <c r="F61" s="20" t="s">
        <v>101</v>
      </c>
      <c r="G61" s="20" t="str">
        <f t="shared" si="19"/>
        <v>DGNLPUT</v>
      </c>
      <c r="H61" s="20" t="str">
        <f t="shared" si="20"/>
        <v>403GPUT</v>
      </c>
      <c r="I61" s="1">
        <v>6218041.8472916661</v>
      </c>
      <c r="J61" s="1">
        <v>6723113.3041125862</v>
      </c>
      <c r="K61" s="1">
        <f t="shared" si="21"/>
        <v>505071.45682092011</v>
      </c>
      <c r="M61" s="1"/>
    </row>
    <row r="62" spans="1:15" x14ac:dyDescent="0.2">
      <c r="A62" s="19" t="s">
        <v>97</v>
      </c>
      <c r="B62" s="19" t="s">
        <v>38</v>
      </c>
      <c r="C62" s="22" t="str">
        <f t="shared" si="18"/>
        <v>ID</v>
      </c>
      <c r="D62" s="20" t="s">
        <v>31</v>
      </c>
      <c r="E62" s="20" t="s">
        <v>71</v>
      </c>
      <c r="F62" s="20" t="s">
        <v>101</v>
      </c>
      <c r="G62" s="20" t="str">
        <f t="shared" si="19"/>
        <v>DGNLPID</v>
      </c>
      <c r="H62" s="20" t="str">
        <f t="shared" si="20"/>
        <v>403GPID</v>
      </c>
      <c r="I62" s="1">
        <v>1217419.4953968052</v>
      </c>
      <c r="J62" s="1">
        <v>1290344.6902194368</v>
      </c>
      <c r="K62" s="1">
        <f t="shared" si="21"/>
        <v>72925.194822631544</v>
      </c>
      <c r="M62" s="1"/>
    </row>
    <row r="63" spans="1:15" x14ac:dyDescent="0.2">
      <c r="A63" s="19" t="s">
        <v>98</v>
      </c>
      <c r="B63" s="19" t="s">
        <v>38</v>
      </c>
      <c r="C63" s="22" t="str">
        <f t="shared" si="18"/>
        <v>WYU</v>
      </c>
      <c r="D63" s="20" t="s">
        <v>39</v>
      </c>
      <c r="E63" s="20" t="s">
        <v>71</v>
      </c>
      <c r="F63" s="20" t="s">
        <v>101</v>
      </c>
      <c r="G63" s="20" t="str">
        <f t="shared" si="19"/>
        <v>DGNLPWYU</v>
      </c>
      <c r="H63" s="20" t="str">
        <f t="shared" si="20"/>
        <v>403GPWYU</v>
      </c>
      <c r="I63" s="1">
        <v>381933.19792470033</v>
      </c>
      <c r="J63" s="1">
        <v>375178.08767573239</v>
      </c>
      <c r="K63" s="1">
        <f t="shared" si="21"/>
        <v>-6755.110248967947</v>
      </c>
      <c r="M63" s="1"/>
    </row>
    <row r="64" spans="1:15" x14ac:dyDescent="0.2">
      <c r="A64" s="19" t="s">
        <v>70</v>
      </c>
      <c r="B64" s="19" t="s">
        <v>38</v>
      </c>
      <c r="C64" s="22" t="str">
        <f t="shared" si="18"/>
        <v>CAGE</v>
      </c>
      <c r="D64" s="20" t="s">
        <v>13</v>
      </c>
      <c r="E64" s="20" t="s">
        <v>71</v>
      </c>
      <c r="F64" s="20" t="s">
        <v>101</v>
      </c>
      <c r="G64" s="20" t="str">
        <f t="shared" si="19"/>
        <v>DGNLPCAGE</v>
      </c>
      <c r="H64" s="20" t="str">
        <f t="shared" si="20"/>
        <v>403GPCAGE</v>
      </c>
      <c r="I64" s="1">
        <v>2781258.8628598903</v>
      </c>
      <c r="J64" s="1">
        <v>2814315.7880939357</v>
      </c>
      <c r="K64" s="1">
        <f t="shared" si="21"/>
        <v>33056.925234045368</v>
      </c>
      <c r="M64" s="1"/>
    </row>
    <row r="65" spans="1:13" x14ac:dyDescent="0.2">
      <c r="A65" s="19" t="s">
        <v>73</v>
      </c>
      <c r="B65" s="19" t="s">
        <v>38</v>
      </c>
      <c r="C65" s="22" t="str">
        <f t="shared" si="18"/>
        <v>CAGW</v>
      </c>
      <c r="D65" s="20" t="s">
        <v>14</v>
      </c>
      <c r="E65" s="20" t="s">
        <v>71</v>
      </c>
      <c r="F65" s="20" t="s">
        <v>101</v>
      </c>
      <c r="G65" s="20" t="str">
        <f t="shared" si="19"/>
        <v>DGNLPCAGW</v>
      </c>
      <c r="H65" s="20" t="str">
        <f t="shared" si="20"/>
        <v>403GPCAGW</v>
      </c>
      <c r="I65" s="1">
        <v>347411.69025384454</v>
      </c>
      <c r="J65" s="1">
        <v>505986.3385435844</v>
      </c>
      <c r="K65" s="1">
        <f t="shared" si="21"/>
        <v>158574.64828973985</v>
      </c>
      <c r="M65" s="1"/>
    </row>
    <row r="66" spans="1:13" x14ac:dyDescent="0.2">
      <c r="A66" s="19" t="s">
        <v>74</v>
      </c>
      <c r="B66" s="19" t="s">
        <v>38</v>
      </c>
      <c r="C66" s="22" t="str">
        <f t="shared" si="18"/>
        <v>SG</v>
      </c>
      <c r="D66" s="20" t="s">
        <v>15</v>
      </c>
      <c r="E66" s="20" t="s">
        <v>71</v>
      </c>
      <c r="F66" s="20" t="s">
        <v>101</v>
      </c>
      <c r="G66" s="20" t="str">
        <f t="shared" si="19"/>
        <v>DGNLPSG</v>
      </c>
      <c r="H66" s="20" t="str">
        <f t="shared" si="20"/>
        <v>403GPSG</v>
      </c>
      <c r="I66" s="1">
        <v>7546079.5623899829</v>
      </c>
      <c r="J66" s="1">
        <v>7443977.8881065398</v>
      </c>
      <c r="K66" s="1">
        <f t="shared" si="21"/>
        <v>-102101.67428344302</v>
      </c>
      <c r="M66" s="1"/>
    </row>
    <row r="67" spans="1:13" x14ac:dyDescent="0.2">
      <c r="A67" s="19" t="s">
        <v>102</v>
      </c>
      <c r="B67" s="19" t="s">
        <v>38</v>
      </c>
      <c r="C67" s="22" t="str">
        <f t="shared" si="18"/>
        <v>SO</v>
      </c>
      <c r="D67" s="20" t="s">
        <v>41</v>
      </c>
      <c r="E67" s="20" t="s">
        <v>71</v>
      </c>
      <c r="F67" s="20" t="s">
        <v>101</v>
      </c>
      <c r="G67" s="20" t="str">
        <f t="shared" si="19"/>
        <v>DGNLPSO</v>
      </c>
      <c r="H67" s="20" t="str">
        <f t="shared" si="20"/>
        <v>403GPSO</v>
      </c>
      <c r="I67" s="1">
        <v>25289786.121432707</v>
      </c>
      <c r="J67" s="1">
        <v>33697795.246230274</v>
      </c>
      <c r="K67" s="1">
        <f t="shared" si="21"/>
        <v>8408009.1247975677</v>
      </c>
      <c r="M67" s="1"/>
    </row>
    <row r="68" spans="1:13" hidden="1" x14ac:dyDescent="0.2">
      <c r="C68" s="22"/>
      <c r="D68" s="20"/>
      <c r="E68" s="20"/>
      <c r="F68" s="20"/>
      <c r="G68" s="20"/>
      <c r="H68" s="20"/>
      <c r="I68" s="1"/>
      <c r="J68" s="1"/>
      <c r="K68" s="1"/>
      <c r="M68" s="1"/>
    </row>
    <row r="69" spans="1:13" hidden="1" x14ac:dyDescent="0.2">
      <c r="C69" s="22"/>
      <c r="D69" s="20"/>
      <c r="E69" s="20"/>
      <c r="F69" s="20"/>
      <c r="G69" s="20"/>
      <c r="H69" s="20"/>
      <c r="I69" s="1"/>
      <c r="J69" s="1"/>
      <c r="K69" s="1"/>
      <c r="M69" s="1"/>
    </row>
    <row r="70" spans="1:13" hidden="1" x14ac:dyDescent="0.2">
      <c r="C70" s="22"/>
      <c r="D70" s="20"/>
      <c r="E70" s="20"/>
      <c r="F70" s="20"/>
      <c r="G70" s="20"/>
      <c r="H70" s="20"/>
      <c r="I70" s="1"/>
      <c r="J70" s="1"/>
      <c r="K70" s="1"/>
      <c r="M70" s="1"/>
    </row>
    <row r="71" spans="1:13" hidden="1" x14ac:dyDescent="0.2">
      <c r="C71" s="22"/>
      <c r="D71" s="20"/>
      <c r="E71" s="20"/>
      <c r="F71" s="20"/>
      <c r="G71" s="20"/>
      <c r="H71" s="20"/>
      <c r="I71" s="1"/>
      <c r="J71" s="1"/>
      <c r="K71" s="1"/>
      <c r="M71" s="1"/>
    </row>
    <row r="72" spans="1:13" hidden="1" x14ac:dyDescent="0.2">
      <c r="C72" s="22"/>
      <c r="D72" s="20"/>
      <c r="E72" s="20"/>
      <c r="F72" s="20"/>
      <c r="G72" s="20"/>
      <c r="H72" s="20"/>
      <c r="I72" s="1"/>
      <c r="J72" s="1"/>
      <c r="K72" s="1"/>
      <c r="M72" s="1"/>
    </row>
    <row r="73" spans="1:13" hidden="1" x14ac:dyDescent="0.2">
      <c r="C73" s="22"/>
      <c r="D73" s="20"/>
      <c r="E73" s="20"/>
      <c r="F73" s="20"/>
      <c r="G73" s="20"/>
      <c r="H73" s="20"/>
      <c r="I73" s="1"/>
      <c r="J73" s="1"/>
      <c r="K73" s="1"/>
      <c r="M73" s="1"/>
    </row>
    <row r="74" spans="1:13" hidden="1" x14ac:dyDescent="0.2">
      <c r="C74" s="22"/>
      <c r="D74" s="20"/>
      <c r="E74" s="20"/>
      <c r="F74" s="20"/>
      <c r="G74" s="20"/>
      <c r="H74" s="20"/>
      <c r="I74" s="1"/>
      <c r="J74" s="1"/>
      <c r="K74" s="1"/>
      <c r="M74" s="1"/>
    </row>
    <row r="75" spans="1:13" hidden="1" x14ac:dyDescent="0.2">
      <c r="C75" s="22"/>
      <c r="D75" s="20"/>
      <c r="E75" s="20"/>
      <c r="F75" s="20"/>
      <c r="G75" s="20"/>
      <c r="H75" s="20"/>
      <c r="I75" s="1"/>
      <c r="J75" s="1"/>
      <c r="K75" s="1"/>
      <c r="M75" s="1"/>
    </row>
    <row r="76" spans="1:13" hidden="1" x14ac:dyDescent="0.2">
      <c r="C76" s="22"/>
      <c r="D76" s="20"/>
      <c r="E76" s="20"/>
      <c r="F76" s="20"/>
      <c r="G76" s="20"/>
      <c r="H76" s="20"/>
      <c r="I76" s="1"/>
      <c r="J76" s="1"/>
      <c r="K76" s="1"/>
      <c r="M76" s="1"/>
    </row>
    <row r="77" spans="1:13" x14ac:dyDescent="0.2">
      <c r="A77" s="19" t="s">
        <v>77</v>
      </c>
      <c r="B77" s="19" t="s">
        <v>38</v>
      </c>
      <c r="C77" s="22" t="str">
        <f t="shared" si="18"/>
        <v>JBG</v>
      </c>
      <c r="D77" s="20" t="s">
        <v>17</v>
      </c>
      <c r="E77" s="20" t="s">
        <v>71</v>
      </c>
      <c r="F77" s="20" t="s">
        <v>101</v>
      </c>
      <c r="G77" s="20" t="str">
        <f t="shared" si="19"/>
        <v>DGNLPJBG</v>
      </c>
      <c r="H77" s="20" t="str">
        <f t="shared" si="20"/>
        <v>403GPJBG</v>
      </c>
      <c r="I77" s="1">
        <v>390906.13757344155</v>
      </c>
      <c r="J77" s="1">
        <v>366586.16361622297</v>
      </c>
      <c r="K77" s="1">
        <f t="shared" si="21"/>
        <v>-24319.973957218579</v>
      </c>
      <c r="M77" s="1"/>
    </row>
    <row r="78" spans="1:13" x14ac:dyDescent="0.2">
      <c r="A78" s="19" t="s">
        <v>77</v>
      </c>
      <c r="B78" s="19" t="s">
        <v>38</v>
      </c>
      <c r="C78" s="22" t="str">
        <f t="shared" si="18"/>
        <v>JBE</v>
      </c>
      <c r="D78" s="20" t="s">
        <v>42</v>
      </c>
      <c r="E78" s="20" t="s">
        <v>71</v>
      </c>
      <c r="F78" s="20" t="s">
        <v>101</v>
      </c>
      <c r="G78" s="20" t="str">
        <f t="shared" si="19"/>
        <v>DGNLPJBE</v>
      </c>
      <c r="H78" s="20" t="str">
        <f t="shared" si="20"/>
        <v>403GPJBE</v>
      </c>
      <c r="I78" s="1">
        <v>0</v>
      </c>
      <c r="J78" s="1">
        <v>0</v>
      </c>
      <c r="K78" s="1">
        <f t="shared" si="21"/>
        <v>0</v>
      </c>
      <c r="M78" s="1"/>
    </row>
    <row r="79" spans="1:13" x14ac:dyDescent="0.2">
      <c r="A79" s="19" t="s">
        <v>103</v>
      </c>
      <c r="B79" s="19" t="s">
        <v>38</v>
      </c>
      <c r="C79" s="22" t="str">
        <f t="shared" si="18"/>
        <v>CN</v>
      </c>
      <c r="D79" s="20" t="s">
        <v>43</v>
      </c>
      <c r="E79" s="20" t="s">
        <v>71</v>
      </c>
      <c r="F79" s="20" t="s">
        <v>101</v>
      </c>
      <c r="G79" s="20" t="str">
        <f t="shared" si="19"/>
        <v>DGNLPCN</v>
      </c>
      <c r="H79" s="20" t="str">
        <f t="shared" si="20"/>
        <v>403GPCN</v>
      </c>
      <c r="I79" s="1">
        <v>825701.91856831091</v>
      </c>
      <c r="J79" s="1">
        <v>757289.79501246591</v>
      </c>
      <c r="K79" s="1">
        <f t="shared" si="21"/>
        <v>-68412.123555844999</v>
      </c>
    </row>
    <row r="80" spans="1:13" x14ac:dyDescent="0.2">
      <c r="A80" s="19" t="s">
        <v>104</v>
      </c>
      <c r="B80" s="19" t="s">
        <v>38</v>
      </c>
      <c r="C80" s="22" t="str">
        <f t="shared" si="18"/>
        <v>CAEE</v>
      </c>
      <c r="D80" s="20" t="s">
        <v>44</v>
      </c>
      <c r="E80" s="20" t="s">
        <v>71</v>
      </c>
      <c r="F80" s="20" t="s">
        <v>101</v>
      </c>
      <c r="G80" s="20" t="str">
        <f t="shared" si="19"/>
        <v>DGNLPCAEE</v>
      </c>
      <c r="H80" s="20" t="str">
        <f t="shared" si="20"/>
        <v>403GPCAEE</v>
      </c>
      <c r="I80" s="1">
        <v>109883.72084620541</v>
      </c>
      <c r="J80" s="1">
        <v>104906.05001438387</v>
      </c>
      <c r="K80" s="1">
        <f t="shared" si="21"/>
        <v>-4977.6708318215387</v>
      </c>
    </row>
    <row r="81" spans="1:15" x14ac:dyDescent="0.2">
      <c r="A81" s="19" t="s">
        <v>105</v>
      </c>
      <c r="D81" s="20"/>
      <c r="E81" s="20"/>
      <c r="F81" s="20"/>
      <c r="G81" s="20"/>
      <c r="H81" s="20"/>
      <c r="I81" s="23">
        <f>SUBTOTAL(9,I57:I80)</f>
        <v>54658758.713255271</v>
      </c>
      <c r="J81" s="23">
        <f>SUBTOTAL(9,J57:J80)</f>
        <v>65202906.678377286</v>
      </c>
      <c r="K81" s="23">
        <f>SUBTOTAL(9,K57:K80)</f>
        <v>10544147.965122012</v>
      </c>
      <c r="L81" s="24"/>
      <c r="M81" s="24"/>
      <c r="N81" s="24"/>
      <c r="O81" s="24"/>
    </row>
    <row r="82" spans="1:15" x14ac:dyDescent="0.2">
      <c r="D82" s="20"/>
      <c r="E82" s="20"/>
      <c r="F82" s="20"/>
      <c r="G82" s="20"/>
      <c r="H82" s="20"/>
      <c r="I82" s="1"/>
      <c r="J82" s="1"/>
      <c r="K82" s="1"/>
    </row>
    <row r="83" spans="1:15" x14ac:dyDescent="0.2">
      <c r="D83" s="20"/>
      <c r="E83" s="20"/>
      <c r="F83" s="20"/>
      <c r="G83" s="20"/>
      <c r="H83" s="20"/>
      <c r="I83" s="1"/>
      <c r="J83" s="1"/>
      <c r="K83" s="1"/>
    </row>
    <row r="84" spans="1:15" x14ac:dyDescent="0.2">
      <c r="A84" s="11" t="s">
        <v>45</v>
      </c>
      <c r="D84" s="20"/>
      <c r="E84" s="20"/>
      <c r="F84" s="20"/>
      <c r="G84" s="20"/>
      <c r="H84" s="20"/>
      <c r="I84" s="23">
        <f>SUBTOTAL(9,I12:I82)</f>
        <v>953160345.21463096</v>
      </c>
      <c r="J84" s="23">
        <f>SUBTOTAL(9,J12:J82)</f>
        <v>997842129.64577365</v>
      </c>
      <c r="K84" s="15">
        <f>SUBTOTAL(9,K12:K82)</f>
        <v>44681784.431142852</v>
      </c>
      <c r="L84" s="24"/>
      <c r="M84" s="24"/>
      <c r="N84" s="24"/>
      <c r="O84" s="24"/>
    </row>
    <row r="85" spans="1:15" x14ac:dyDescent="0.2">
      <c r="D85" s="20"/>
      <c r="E85" s="20"/>
      <c r="F85" s="20"/>
      <c r="G85" s="20"/>
      <c r="H85" s="20"/>
      <c r="I85" s="1"/>
      <c r="J85" s="1"/>
      <c r="K85" s="16" t="s">
        <v>106</v>
      </c>
      <c r="N85" s="25"/>
    </row>
    <row r="86" spans="1:15" x14ac:dyDescent="0.2">
      <c r="D86" s="20"/>
      <c r="E86" s="20"/>
      <c r="F86" s="20"/>
      <c r="G86" s="20"/>
      <c r="H86" s="20"/>
      <c r="I86" s="1"/>
      <c r="J86" s="1"/>
      <c r="K86" s="1"/>
    </row>
    <row r="87" spans="1:15" x14ac:dyDescent="0.2">
      <c r="A87" s="11" t="s">
        <v>107</v>
      </c>
      <c r="D87" s="20"/>
      <c r="E87" s="20"/>
      <c r="F87" s="20"/>
      <c r="G87" s="20"/>
      <c r="H87" s="20"/>
      <c r="I87" s="1"/>
      <c r="J87" s="1"/>
      <c r="K87" s="1"/>
    </row>
    <row r="88" spans="1:15" ht="9" customHeight="1" x14ac:dyDescent="0.2">
      <c r="A88" s="11"/>
      <c r="D88" s="20"/>
      <c r="E88" s="20"/>
      <c r="F88" s="20"/>
      <c r="G88" s="20"/>
      <c r="H88" s="20"/>
      <c r="I88" s="1"/>
      <c r="J88" s="1"/>
      <c r="K88" s="1"/>
    </row>
    <row r="89" spans="1:15" x14ac:dyDescent="0.2">
      <c r="A89" s="11" t="s">
        <v>108</v>
      </c>
      <c r="D89" s="20"/>
      <c r="E89" s="20"/>
      <c r="F89" s="20"/>
      <c r="G89" s="20"/>
      <c r="H89" s="20"/>
      <c r="I89" s="1"/>
      <c r="J89" s="1"/>
      <c r="K89" s="1"/>
    </row>
    <row r="90" spans="1:15" x14ac:dyDescent="0.2">
      <c r="A90" s="19" t="s">
        <v>91</v>
      </c>
      <c r="B90" s="26" t="s">
        <v>49</v>
      </c>
      <c r="C90" s="22" t="str">
        <f t="shared" ref="C90:C116" si="22">D90</f>
        <v>CA</v>
      </c>
      <c r="D90" s="27" t="s">
        <v>30</v>
      </c>
      <c r="E90" s="27" t="s">
        <v>109</v>
      </c>
      <c r="F90" s="27" t="s">
        <v>110</v>
      </c>
      <c r="G90" s="27" t="str">
        <f t="shared" ref="G90:G116" si="23">E90&amp;F90&amp;D90</f>
        <v>AINTPCA</v>
      </c>
      <c r="H90" s="27" t="str">
        <f t="shared" ref="H90:H116" si="24">B90&amp;D90</f>
        <v>404IPCA</v>
      </c>
      <c r="I90" s="1">
        <v>91.86</v>
      </c>
      <c r="J90" s="1">
        <v>91.86</v>
      </c>
      <c r="K90" s="1">
        <f t="shared" ref="K90:K116" si="25">J90-I90</f>
        <v>0</v>
      </c>
      <c r="M90" s="1"/>
    </row>
    <row r="91" spans="1:15" x14ac:dyDescent="0.2">
      <c r="A91" s="19" t="s">
        <v>103</v>
      </c>
      <c r="B91" s="26" t="s">
        <v>49</v>
      </c>
      <c r="C91" s="22" t="str">
        <f t="shared" si="22"/>
        <v>CN</v>
      </c>
      <c r="D91" s="27" t="s">
        <v>43</v>
      </c>
      <c r="E91" s="27" t="s">
        <v>109</v>
      </c>
      <c r="F91" s="27" t="s">
        <v>110</v>
      </c>
      <c r="G91" s="27" t="str">
        <f t="shared" si="23"/>
        <v>AINTPCN</v>
      </c>
      <c r="H91" s="27" t="str">
        <f t="shared" si="24"/>
        <v>404IPCN</v>
      </c>
      <c r="I91" s="1">
        <v>14731618.689966224</v>
      </c>
      <c r="J91" s="1">
        <v>14596072.005110875</v>
      </c>
      <c r="K91" s="1">
        <f t="shared" si="25"/>
        <v>-135546.68485534936</v>
      </c>
      <c r="M91" s="1"/>
    </row>
    <row r="92" spans="1:15" x14ac:dyDescent="0.2">
      <c r="A92" s="19" t="s">
        <v>77</v>
      </c>
      <c r="B92" s="26" t="s">
        <v>49</v>
      </c>
      <c r="C92" s="22" t="str">
        <f t="shared" si="22"/>
        <v>JBG</v>
      </c>
      <c r="D92" s="28" t="s">
        <v>17</v>
      </c>
      <c r="E92" s="28" t="s">
        <v>109</v>
      </c>
      <c r="F92" s="28" t="s">
        <v>110</v>
      </c>
      <c r="G92" s="28" t="str">
        <f t="shared" si="23"/>
        <v>AINTPJBG</v>
      </c>
      <c r="H92" s="28" t="str">
        <f t="shared" si="24"/>
        <v>404IPJBG</v>
      </c>
      <c r="I92" s="1">
        <v>306808.2</v>
      </c>
      <c r="J92" s="1">
        <v>306808.2</v>
      </c>
      <c r="K92" s="1">
        <f t="shared" si="25"/>
        <v>0</v>
      </c>
      <c r="M92" s="1"/>
    </row>
    <row r="93" spans="1:15" x14ac:dyDescent="0.2">
      <c r="A93" s="19" t="s">
        <v>97</v>
      </c>
      <c r="B93" s="26" t="s">
        <v>49</v>
      </c>
      <c r="C93" s="22" t="str">
        <f t="shared" si="22"/>
        <v>ID</v>
      </c>
      <c r="D93" s="28" t="s">
        <v>31</v>
      </c>
      <c r="E93" s="28" t="s">
        <v>109</v>
      </c>
      <c r="F93" s="28" t="s">
        <v>110</v>
      </c>
      <c r="G93" s="28" t="str">
        <f t="shared" si="23"/>
        <v>AINTPID</v>
      </c>
      <c r="H93" s="28" t="str">
        <f t="shared" si="24"/>
        <v>404IPID</v>
      </c>
      <c r="I93" s="1">
        <v>22564.114957303496</v>
      </c>
      <c r="J93" s="1">
        <v>22558.767693738133</v>
      </c>
      <c r="K93" s="1">
        <f t="shared" si="25"/>
        <v>-5.3472635653633915</v>
      </c>
      <c r="M93" s="1"/>
    </row>
    <row r="94" spans="1:15" x14ac:dyDescent="0.2">
      <c r="A94" s="19" t="s">
        <v>93</v>
      </c>
      <c r="B94" s="26" t="s">
        <v>49</v>
      </c>
      <c r="C94" s="22" t="str">
        <f t="shared" si="22"/>
        <v>OR</v>
      </c>
      <c r="D94" s="27" t="s">
        <v>32</v>
      </c>
      <c r="E94" s="27" t="s">
        <v>109</v>
      </c>
      <c r="F94" s="27" t="s">
        <v>110</v>
      </c>
      <c r="G94" s="27" t="str">
        <f t="shared" si="23"/>
        <v>AINTPOR</v>
      </c>
      <c r="H94" s="27" t="str">
        <f t="shared" si="24"/>
        <v>404IPOR</v>
      </c>
      <c r="I94" s="1">
        <v>11469.905243602483</v>
      </c>
      <c r="J94" s="1">
        <v>11459.050875421339</v>
      </c>
      <c r="K94" s="1">
        <f t="shared" si="25"/>
        <v>-10.854368181144309</v>
      </c>
      <c r="M94" s="1"/>
    </row>
    <row r="95" spans="1:15" x14ac:dyDescent="0.2">
      <c r="A95" s="19" t="s">
        <v>104</v>
      </c>
      <c r="B95" s="26" t="s">
        <v>49</v>
      </c>
      <c r="C95" s="22" t="str">
        <f t="shared" si="22"/>
        <v>CAEE</v>
      </c>
      <c r="D95" s="27" t="s">
        <v>44</v>
      </c>
      <c r="E95" s="27" t="s">
        <v>109</v>
      </c>
      <c r="F95" s="27" t="s">
        <v>110</v>
      </c>
      <c r="G95" s="27" t="str">
        <f t="shared" si="23"/>
        <v>AINTPCAEE</v>
      </c>
      <c r="H95" s="27" t="str">
        <f t="shared" si="24"/>
        <v>404IPCAEE</v>
      </c>
      <c r="I95" s="1">
        <v>-42.812094032581498</v>
      </c>
      <c r="J95" s="1">
        <v>-974.79814104887225</v>
      </c>
      <c r="K95" s="1">
        <f t="shared" si="25"/>
        <v>-931.98604701629074</v>
      </c>
      <c r="M95" s="1"/>
    </row>
    <row r="96" spans="1:15" x14ac:dyDescent="0.2">
      <c r="A96" s="19" t="s">
        <v>74</v>
      </c>
      <c r="B96" s="26" t="s">
        <v>49</v>
      </c>
      <c r="C96" s="22" t="str">
        <f t="shared" si="22"/>
        <v>SG</v>
      </c>
      <c r="D96" s="27" t="s">
        <v>15</v>
      </c>
      <c r="E96" s="27" t="s">
        <v>109</v>
      </c>
      <c r="F96" s="27" t="s">
        <v>110</v>
      </c>
      <c r="G96" s="27" t="str">
        <f t="shared" si="23"/>
        <v>AINTPSG</v>
      </c>
      <c r="H96" s="27" t="str">
        <f t="shared" si="24"/>
        <v>404IPSG</v>
      </c>
      <c r="I96" s="1">
        <v>3565195.2498653866</v>
      </c>
      <c r="J96" s="1">
        <v>3551497.1713266559</v>
      </c>
      <c r="K96" s="1">
        <f t="shared" si="25"/>
        <v>-13698.078538730741</v>
      </c>
      <c r="M96" s="1"/>
    </row>
    <row r="97" spans="1:13" x14ac:dyDescent="0.2">
      <c r="A97" s="19" t="s">
        <v>70</v>
      </c>
      <c r="B97" s="26" t="s">
        <v>49</v>
      </c>
      <c r="C97" s="22" t="str">
        <f t="shared" si="22"/>
        <v>CAGE</v>
      </c>
      <c r="D97" s="27" t="s">
        <v>13</v>
      </c>
      <c r="E97" s="27" t="s">
        <v>109</v>
      </c>
      <c r="F97" s="27" t="s">
        <v>110</v>
      </c>
      <c r="G97" s="27" t="str">
        <f t="shared" si="23"/>
        <v>AINTPCAGE</v>
      </c>
      <c r="H97" s="27" t="str">
        <f t="shared" si="24"/>
        <v>404IPCAGE</v>
      </c>
      <c r="I97" s="1">
        <v>2844882.918703849</v>
      </c>
      <c r="J97" s="1">
        <v>2836541.313121289</v>
      </c>
      <c r="K97" s="1">
        <f t="shared" si="25"/>
        <v>-8341.6055825599469</v>
      </c>
      <c r="M97" s="1"/>
    </row>
    <row r="98" spans="1:13" x14ac:dyDescent="0.2">
      <c r="A98" s="19" t="s">
        <v>73</v>
      </c>
      <c r="B98" s="26" t="s">
        <v>49</v>
      </c>
      <c r="C98" s="22" t="str">
        <f t="shared" si="22"/>
        <v>CAGW</v>
      </c>
      <c r="D98" s="27" t="s">
        <v>14</v>
      </c>
      <c r="E98" s="27" t="s">
        <v>109</v>
      </c>
      <c r="F98" s="27" t="s">
        <v>110</v>
      </c>
      <c r="G98" s="27" t="str">
        <f t="shared" si="23"/>
        <v>AINTPCAGW</v>
      </c>
      <c r="H98" s="27" t="str">
        <f t="shared" si="24"/>
        <v>404IPCAGW</v>
      </c>
      <c r="I98" s="1">
        <v>521723.19686359912</v>
      </c>
      <c r="J98" s="1">
        <v>521423.91896100843</v>
      </c>
      <c r="K98" s="1">
        <f t="shared" si="25"/>
        <v>-299.27790259069297</v>
      </c>
      <c r="M98" s="1"/>
    </row>
    <row r="99" spans="1:13" x14ac:dyDescent="0.2">
      <c r="A99" s="19" t="s">
        <v>111</v>
      </c>
      <c r="B99" s="26" t="s">
        <v>49</v>
      </c>
      <c r="C99" s="22" t="s">
        <v>20</v>
      </c>
      <c r="D99" s="20" t="s">
        <v>14</v>
      </c>
      <c r="E99" s="20" t="s">
        <v>109</v>
      </c>
      <c r="F99" s="20" t="s">
        <v>112</v>
      </c>
      <c r="G99" s="20" t="str">
        <f t="shared" si="23"/>
        <v>AHYDPKACAGW</v>
      </c>
      <c r="H99" s="20" t="str">
        <f t="shared" si="24"/>
        <v>404IPCAGW</v>
      </c>
      <c r="I99" s="1">
        <v>0</v>
      </c>
      <c r="J99" s="1">
        <v>0</v>
      </c>
      <c r="K99" s="1">
        <f t="shared" si="25"/>
        <v>0</v>
      </c>
      <c r="M99" s="1"/>
    </row>
    <row r="100" spans="1:13" x14ac:dyDescent="0.2">
      <c r="A100" s="19" t="s">
        <v>102</v>
      </c>
      <c r="B100" s="26" t="s">
        <v>49</v>
      </c>
      <c r="C100" s="22" t="str">
        <f t="shared" si="22"/>
        <v>SO</v>
      </c>
      <c r="D100" s="27" t="s">
        <v>41</v>
      </c>
      <c r="E100" s="27" t="s">
        <v>109</v>
      </c>
      <c r="F100" s="27" t="s">
        <v>110</v>
      </c>
      <c r="G100" s="27" t="str">
        <f t="shared" si="23"/>
        <v>AINTPSO</v>
      </c>
      <c r="H100" s="27" t="str">
        <f t="shared" si="24"/>
        <v>404IPSO</v>
      </c>
      <c r="I100" s="1">
        <v>40213990.641386062</v>
      </c>
      <c r="J100" s="1">
        <v>57741710.579158567</v>
      </c>
      <c r="K100" s="1">
        <f t="shared" si="25"/>
        <v>17527719.937772505</v>
      </c>
      <c r="M100" s="1"/>
    </row>
    <row r="101" spans="1:13" x14ac:dyDescent="0.2">
      <c r="A101" s="19" t="s">
        <v>102</v>
      </c>
      <c r="B101" s="26" t="s">
        <v>49</v>
      </c>
      <c r="C101" s="22" t="str">
        <f t="shared" si="22"/>
        <v>OTHER</v>
      </c>
      <c r="D101" s="27" t="s">
        <v>16</v>
      </c>
      <c r="E101" s="27" t="s">
        <v>109</v>
      </c>
      <c r="F101" s="27" t="s">
        <v>110</v>
      </c>
      <c r="G101" s="27" t="str">
        <f t="shared" si="23"/>
        <v>AINTPOTHER</v>
      </c>
      <c r="H101" s="27" t="str">
        <f t="shared" si="24"/>
        <v>404IPOTHER</v>
      </c>
      <c r="I101" s="1">
        <v>0</v>
      </c>
      <c r="J101" s="1">
        <v>0</v>
      </c>
      <c r="K101" s="1">
        <f t="shared" si="25"/>
        <v>0</v>
      </c>
      <c r="M101" s="1"/>
    </row>
    <row r="102" spans="1:13" x14ac:dyDescent="0.2">
      <c r="A102" s="19" t="s">
        <v>74</v>
      </c>
      <c r="B102" s="26" t="s">
        <v>49</v>
      </c>
      <c r="C102" s="22" t="str">
        <f t="shared" si="22"/>
        <v>SG-U</v>
      </c>
      <c r="D102" s="27" t="s">
        <v>21</v>
      </c>
      <c r="E102" s="27" t="s">
        <v>109</v>
      </c>
      <c r="F102" s="27" t="s">
        <v>110</v>
      </c>
      <c r="G102" s="27" t="str">
        <f t="shared" si="23"/>
        <v>AINTPSG-U</v>
      </c>
      <c r="H102" s="27" t="str">
        <f t="shared" si="24"/>
        <v>404IPSG-U</v>
      </c>
      <c r="I102" s="1">
        <v>322641.35496922617</v>
      </c>
      <c r="J102" s="1">
        <v>316128.43823061296</v>
      </c>
      <c r="K102" s="1">
        <f t="shared" si="25"/>
        <v>-6512.9167386132176</v>
      </c>
      <c r="M102" s="1"/>
    </row>
    <row r="103" spans="1:13" x14ac:dyDescent="0.2">
      <c r="A103" s="19" t="s">
        <v>74</v>
      </c>
      <c r="B103" s="26" t="s">
        <v>49</v>
      </c>
      <c r="C103" s="22" t="str">
        <f t="shared" si="22"/>
        <v>SG-P</v>
      </c>
      <c r="D103" s="27" t="s">
        <v>20</v>
      </c>
      <c r="E103" s="27" t="s">
        <v>109</v>
      </c>
      <c r="F103" s="27" t="s">
        <v>110</v>
      </c>
      <c r="G103" s="27" t="str">
        <f t="shared" si="23"/>
        <v>AINTPSG-P</v>
      </c>
      <c r="H103" s="27" t="str">
        <f t="shared" si="24"/>
        <v>404IPSG-P</v>
      </c>
      <c r="I103" s="1">
        <v>2679539.4217861053</v>
      </c>
      <c r="J103" s="1">
        <v>2678087.7576791579</v>
      </c>
      <c r="K103" s="1">
        <f t="shared" si="25"/>
        <v>-1451.6641069473699</v>
      </c>
      <c r="M103" s="1"/>
    </row>
    <row r="104" spans="1:13" hidden="1" x14ac:dyDescent="0.2">
      <c r="B104" s="26"/>
      <c r="C104" s="22"/>
      <c r="D104" s="27"/>
      <c r="E104" s="27"/>
      <c r="F104" s="27"/>
      <c r="G104" s="27"/>
      <c r="H104" s="27"/>
      <c r="I104" s="1"/>
      <c r="J104" s="1"/>
      <c r="K104" s="1"/>
      <c r="M104" s="1"/>
    </row>
    <row r="105" spans="1:13" hidden="1" x14ac:dyDescent="0.2">
      <c r="B105" s="26"/>
      <c r="C105" s="22"/>
      <c r="D105" s="27"/>
      <c r="E105" s="27"/>
      <c r="F105" s="27"/>
      <c r="G105" s="27"/>
      <c r="H105" s="27"/>
      <c r="I105" s="1"/>
      <c r="J105" s="1"/>
      <c r="K105" s="1"/>
      <c r="M105" s="1"/>
    </row>
    <row r="106" spans="1:13" hidden="1" x14ac:dyDescent="0.2">
      <c r="B106" s="26"/>
      <c r="C106" s="22"/>
      <c r="D106" s="27"/>
      <c r="E106" s="27"/>
      <c r="F106" s="27"/>
      <c r="G106" s="27"/>
      <c r="H106" s="27"/>
      <c r="I106" s="1"/>
      <c r="J106" s="1"/>
      <c r="K106" s="1"/>
      <c r="M106" s="1"/>
    </row>
    <row r="107" spans="1:13" hidden="1" x14ac:dyDescent="0.2">
      <c r="B107" s="26"/>
      <c r="C107" s="22"/>
      <c r="D107" s="27"/>
      <c r="E107" s="27"/>
      <c r="F107" s="27"/>
      <c r="G107" s="27"/>
      <c r="H107" s="27"/>
      <c r="I107" s="1"/>
      <c r="J107" s="1"/>
      <c r="K107" s="1"/>
      <c r="M107" s="1"/>
    </row>
    <row r="108" spans="1:13" hidden="1" x14ac:dyDescent="0.2">
      <c r="B108" s="26"/>
      <c r="C108" s="22"/>
      <c r="D108" s="27"/>
      <c r="E108" s="27"/>
      <c r="F108" s="27"/>
      <c r="G108" s="27"/>
      <c r="H108" s="27"/>
      <c r="I108" s="1"/>
      <c r="J108" s="1"/>
      <c r="K108" s="1"/>
      <c r="M108" s="1"/>
    </row>
    <row r="109" spans="1:13" hidden="1" x14ac:dyDescent="0.2">
      <c r="B109" s="26"/>
      <c r="C109" s="22"/>
      <c r="D109" s="27"/>
      <c r="E109" s="27"/>
      <c r="F109" s="27"/>
      <c r="G109" s="27"/>
      <c r="H109" s="27"/>
      <c r="I109" s="1"/>
      <c r="J109" s="1"/>
      <c r="K109" s="1"/>
      <c r="M109" s="1"/>
    </row>
    <row r="110" spans="1:13" hidden="1" x14ac:dyDescent="0.2">
      <c r="B110" s="26"/>
      <c r="C110" s="22"/>
      <c r="D110" s="27"/>
      <c r="E110" s="27"/>
      <c r="F110" s="27"/>
      <c r="G110" s="27"/>
      <c r="H110" s="27"/>
      <c r="I110" s="1"/>
      <c r="J110" s="1"/>
      <c r="K110" s="1"/>
      <c r="M110" s="1"/>
    </row>
    <row r="111" spans="1:13" hidden="1" x14ac:dyDescent="0.2">
      <c r="B111" s="26"/>
      <c r="C111" s="22"/>
      <c r="D111" s="27"/>
      <c r="E111" s="27"/>
      <c r="F111" s="27"/>
      <c r="G111" s="27"/>
      <c r="H111" s="27"/>
      <c r="I111" s="1"/>
      <c r="J111" s="1"/>
      <c r="K111" s="1"/>
    </row>
    <row r="112" spans="1:13" hidden="1" x14ac:dyDescent="0.2">
      <c r="B112" s="26"/>
      <c r="C112" s="22"/>
      <c r="D112" s="27"/>
      <c r="E112" s="27"/>
      <c r="F112" s="27"/>
      <c r="G112" s="27"/>
      <c r="H112" s="27"/>
      <c r="I112" s="1"/>
      <c r="J112" s="1"/>
      <c r="K112" s="1"/>
    </row>
    <row r="113" spans="1:15" x14ac:dyDescent="0.2">
      <c r="A113" s="19" t="s">
        <v>96</v>
      </c>
      <c r="B113" s="26" t="s">
        <v>49</v>
      </c>
      <c r="C113" s="22" t="str">
        <f t="shared" si="22"/>
        <v>UT</v>
      </c>
      <c r="D113" s="27" t="s">
        <v>33</v>
      </c>
      <c r="E113" s="27" t="s">
        <v>109</v>
      </c>
      <c r="F113" s="27" t="s">
        <v>110</v>
      </c>
      <c r="G113" s="27" t="str">
        <f t="shared" si="23"/>
        <v>AINTPUT</v>
      </c>
      <c r="H113" s="27" t="str">
        <f t="shared" si="24"/>
        <v>404IPUT</v>
      </c>
      <c r="I113" s="1">
        <v>36745.709181763174</v>
      </c>
      <c r="J113" s="1">
        <v>36758.69377264475</v>
      </c>
      <c r="K113" s="1">
        <f t="shared" si="25"/>
        <v>12.984590881576878</v>
      </c>
    </row>
    <row r="114" spans="1:15" x14ac:dyDescent="0.2">
      <c r="A114" s="19" t="s">
        <v>94</v>
      </c>
      <c r="B114" s="26" t="s">
        <v>49</v>
      </c>
      <c r="C114" s="22" t="str">
        <f t="shared" si="22"/>
        <v>WA</v>
      </c>
      <c r="D114" s="27" t="s">
        <v>26</v>
      </c>
      <c r="E114" s="27" t="s">
        <v>109</v>
      </c>
      <c r="F114" s="27" t="s">
        <v>110</v>
      </c>
      <c r="G114" s="27" t="str">
        <f t="shared" si="23"/>
        <v>AINTPWA</v>
      </c>
      <c r="H114" s="27" t="str">
        <f t="shared" si="24"/>
        <v>404IPWA</v>
      </c>
      <c r="I114" s="1">
        <v>124.67</v>
      </c>
      <c r="J114" s="1">
        <v>124.67</v>
      </c>
      <c r="K114" s="1">
        <f t="shared" si="25"/>
        <v>0</v>
      </c>
    </row>
    <row r="115" spans="1:15" x14ac:dyDescent="0.2">
      <c r="A115" s="19" t="s">
        <v>95</v>
      </c>
      <c r="B115" s="26" t="s">
        <v>49</v>
      </c>
      <c r="C115" s="22" t="str">
        <f t="shared" si="22"/>
        <v>WYP</v>
      </c>
      <c r="D115" s="27" t="s">
        <v>34</v>
      </c>
      <c r="E115" s="27" t="s">
        <v>109</v>
      </c>
      <c r="F115" s="27" t="s">
        <v>110</v>
      </c>
      <c r="G115" s="27" t="str">
        <f t="shared" si="23"/>
        <v>AINTPWYP</v>
      </c>
      <c r="H115" s="27" t="str">
        <f t="shared" si="24"/>
        <v>404IPWYP</v>
      </c>
      <c r="I115" s="1">
        <v>128060.78076775426</v>
      </c>
      <c r="J115" s="1">
        <v>128060.78076775426</v>
      </c>
      <c r="K115" s="1">
        <f t="shared" si="25"/>
        <v>0</v>
      </c>
    </row>
    <row r="116" spans="1:15" x14ac:dyDescent="0.2">
      <c r="A116" s="19" t="s">
        <v>98</v>
      </c>
      <c r="B116" s="26" t="s">
        <v>49</v>
      </c>
      <c r="C116" s="22" t="str">
        <f t="shared" si="22"/>
        <v>WYU</v>
      </c>
      <c r="D116" s="27" t="s">
        <v>39</v>
      </c>
      <c r="E116" s="27" t="s">
        <v>109</v>
      </c>
      <c r="F116" s="27" t="s">
        <v>110</v>
      </c>
      <c r="G116" s="27" t="str">
        <f t="shared" si="23"/>
        <v>AINTPWYU</v>
      </c>
      <c r="H116" s="27" t="str">
        <f t="shared" si="24"/>
        <v>404IPWYU</v>
      </c>
      <c r="I116" s="1">
        <v>0</v>
      </c>
      <c r="J116" s="1">
        <v>0</v>
      </c>
      <c r="K116" s="1">
        <f t="shared" si="25"/>
        <v>0</v>
      </c>
    </row>
    <row r="117" spans="1:15" x14ac:dyDescent="0.2">
      <c r="A117" s="19" t="s">
        <v>113</v>
      </c>
      <c r="B117" s="2"/>
      <c r="C117" s="2"/>
      <c r="D117" s="27"/>
      <c r="E117" s="27"/>
      <c r="F117" s="27"/>
      <c r="G117" s="27"/>
      <c r="H117" s="27"/>
      <c r="I117" s="23">
        <f>SUBTOTAL(9,I90:I116)</f>
        <v>65385413.901596844</v>
      </c>
      <c r="J117" s="23">
        <f>SUBTOTAL(9,J90:J116)</f>
        <v>82746348.408556685</v>
      </c>
      <c r="K117" s="23">
        <f>SUBTOTAL(9,K90:K116)</f>
        <v>17360934.506959829</v>
      </c>
      <c r="L117" s="24"/>
      <c r="M117" s="24"/>
      <c r="N117" s="24"/>
      <c r="O117" s="24"/>
    </row>
    <row r="118" spans="1:15" x14ac:dyDescent="0.2">
      <c r="D118" s="20"/>
      <c r="E118" s="20"/>
      <c r="F118" s="20"/>
      <c r="G118" s="20"/>
      <c r="H118" s="20"/>
      <c r="I118" s="1"/>
      <c r="J118" s="1"/>
      <c r="K118" s="1"/>
    </row>
    <row r="119" spans="1:15" x14ac:dyDescent="0.2">
      <c r="A119" s="11" t="s">
        <v>79</v>
      </c>
      <c r="D119" s="20"/>
      <c r="E119" s="20"/>
      <c r="F119" s="20"/>
      <c r="G119" s="20"/>
      <c r="H119" s="20"/>
      <c r="I119" s="1"/>
      <c r="J119" s="1"/>
      <c r="K119" s="1"/>
    </row>
    <row r="120" spans="1:15" x14ac:dyDescent="0.2">
      <c r="A120" s="19" t="s">
        <v>74</v>
      </c>
      <c r="B120" s="19" t="s">
        <v>52</v>
      </c>
      <c r="C120" s="22" t="str">
        <f t="shared" ref="C120:C121" si="26">D120</f>
        <v>SG-U</v>
      </c>
      <c r="D120" s="27" t="s">
        <v>21</v>
      </c>
      <c r="E120" s="27" t="s">
        <v>109</v>
      </c>
      <c r="F120" s="27" t="s">
        <v>80</v>
      </c>
      <c r="G120" s="27" t="str">
        <f>E120&amp;F120&amp;D120</f>
        <v>AHYDPSG-U</v>
      </c>
      <c r="H120" s="27" t="str">
        <f>B120&amp;D120</f>
        <v>404HPSG-U</v>
      </c>
      <c r="I120" s="1">
        <v>0</v>
      </c>
      <c r="J120" s="1">
        <v>0</v>
      </c>
      <c r="K120" s="1">
        <f t="shared" ref="K120:K121" si="27">J120-I120</f>
        <v>0</v>
      </c>
    </row>
    <row r="121" spans="1:15" x14ac:dyDescent="0.2">
      <c r="A121" s="19" t="s">
        <v>74</v>
      </c>
      <c r="B121" s="19" t="s">
        <v>52</v>
      </c>
      <c r="C121" s="22" t="str">
        <f t="shared" si="26"/>
        <v>SG-P</v>
      </c>
      <c r="D121" s="27" t="s">
        <v>20</v>
      </c>
      <c r="E121" s="27" t="s">
        <v>109</v>
      </c>
      <c r="F121" s="27" t="s">
        <v>80</v>
      </c>
      <c r="G121" s="27" t="str">
        <f>E121&amp;F121&amp;D121</f>
        <v>AHYDPSG-P</v>
      </c>
      <c r="H121" s="27" t="str">
        <f>B121&amp;D121</f>
        <v>404HPSG-P</v>
      </c>
      <c r="I121" s="1">
        <v>312375.51968424825</v>
      </c>
      <c r="J121" s="1">
        <v>312375.51968424825</v>
      </c>
      <c r="K121" s="1">
        <f t="shared" si="27"/>
        <v>0</v>
      </c>
    </row>
    <row r="122" spans="1:15" x14ac:dyDescent="0.2">
      <c r="A122" s="19" t="s">
        <v>83</v>
      </c>
      <c r="D122" s="20"/>
      <c r="E122" s="20"/>
      <c r="F122" s="20"/>
      <c r="G122" s="20"/>
      <c r="H122" s="20"/>
      <c r="I122" s="23">
        <f>SUBTOTAL(9,I120:I121)</f>
        <v>312375.51968424825</v>
      </c>
      <c r="J122" s="23">
        <f>SUBTOTAL(9,J120:J121)</f>
        <v>312375.51968424825</v>
      </c>
      <c r="K122" s="23">
        <f>SUBTOTAL(9,K120:K121)</f>
        <v>0</v>
      </c>
      <c r="L122" s="24"/>
      <c r="M122" s="24"/>
      <c r="N122" s="24"/>
      <c r="O122" s="24"/>
    </row>
    <row r="123" spans="1:15" x14ac:dyDescent="0.2">
      <c r="D123" s="20"/>
      <c r="E123" s="20"/>
      <c r="F123" s="20"/>
      <c r="G123" s="20"/>
      <c r="H123" s="20"/>
      <c r="I123" s="1"/>
      <c r="J123" s="1"/>
      <c r="K123" s="1"/>
    </row>
    <row r="124" spans="1:15" x14ac:dyDescent="0.2">
      <c r="A124" s="11" t="s">
        <v>84</v>
      </c>
      <c r="D124" s="20"/>
      <c r="E124" s="20"/>
      <c r="F124" s="20"/>
      <c r="G124" s="20"/>
      <c r="H124" s="20"/>
      <c r="I124" s="1"/>
      <c r="J124" s="1"/>
      <c r="K124" s="1"/>
    </row>
    <row r="125" spans="1:15" x14ac:dyDescent="0.2">
      <c r="A125" s="19" t="s">
        <v>70</v>
      </c>
      <c r="B125" s="19" t="s">
        <v>54</v>
      </c>
      <c r="C125" s="22" t="str">
        <f>D125</f>
        <v>CAGE</v>
      </c>
      <c r="D125" s="20" t="s">
        <v>13</v>
      </c>
      <c r="E125" s="20" t="s">
        <v>109</v>
      </c>
      <c r="F125" s="20" t="s">
        <v>85</v>
      </c>
      <c r="G125" s="20" t="str">
        <f>E125&amp;F125&amp;D125</f>
        <v>AOTHPCAGE</v>
      </c>
      <c r="H125" s="20" t="str">
        <f>B125&amp;D125</f>
        <v>404OPCAGE</v>
      </c>
      <c r="I125" s="1">
        <v>0</v>
      </c>
      <c r="J125" s="1">
        <v>0</v>
      </c>
      <c r="K125" s="1">
        <f>J125-I125</f>
        <v>0</v>
      </c>
    </row>
    <row r="126" spans="1:15" x14ac:dyDescent="0.2">
      <c r="A126" s="19" t="s">
        <v>114</v>
      </c>
      <c r="D126" s="20"/>
      <c r="E126" s="20"/>
      <c r="F126" s="20"/>
      <c r="G126" s="20"/>
      <c r="H126" s="20"/>
      <c r="I126" s="23">
        <f>SUBTOTAL(9,I125)</f>
        <v>0</v>
      </c>
      <c r="J126" s="23">
        <f>SUBTOTAL(9,J125)</f>
        <v>0</v>
      </c>
      <c r="K126" s="23">
        <f>SUBTOTAL(9,K125)</f>
        <v>0</v>
      </c>
      <c r="L126" s="24"/>
      <c r="M126" s="24"/>
      <c r="N126" s="24"/>
      <c r="O126" s="24"/>
    </row>
    <row r="127" spans="1:15" x14ac:dyDescent="0.2">
      <c r="D127" s="20"/>
      <c r="E127" s="20"/>
      <c r="F127" s="20"/>
      <c r="G127" s="20"/>
      <c r="H127" s="20"/>
      <c r="I127" s="1"/>
      <c r="J127" s="1"/>
      <c r="K127" s="1"/>
    </row>
    <row r="128" spans="1:15" x14ac:dyDescent="0.2">
      <c r="A128" s="11" t="s">
        <v>100</v>
      </c>
      <c r="D128" s="20"/>
      <c r="E128" s="20"/>
      <c r="F128" s="20"/>
      <c r="G128" s="20"/>
      <c r="H128" s="20"/>
      <c r="I128" s="1"/>
      <c r="J128" s="1"/>
      <c r="K128" s="1"/>
    </row>
    <row r="129" spans="1:15" x14ac:dyDescent="0.2">
      <c r="A129" s="19" t="s">
        <v>91</v>
      </c>
      <c r="B129" s="19" t="s">
        <v>56</v>
      </c>
      <c r="C129" s="22" t="str">
        <f t="shared" ref="C129:C137" si="28">D129</f>
        <v>CA</v>
      </c>
      <c r="D129" s="20" t="s">
        <v>30</v>
      </c>
      <c r="E129" s="20" t="s">
        <v>109</v>
      </c>
      <c r="F129" s="20" t="s">
        <v>101</v>
      </c>
      <c r="G129" s="20" t="str">
        <f t="shared" ref="G129:G137" si="29">E129&amp;F129&amp;D129</f>
        <v>AGNLPCA</v>
      </c>
      <c r="H129" s="20" t="str">
        <f t="shared" ref="H129:H137" si="30">B129&amp;D129</f>
        <v>404GPCA</v>
      </c>
      <c r="I129" s="1">
        <v>0</v>
      </c>
      <c r="J129" s="1">
        <v>0</v>
      </c>
      <c r="K129" s="1">
        <f t="shared" ref="K129:K137" si="31">J129-I129</f>
        <v>0</v>
      </c>
    </row>
    <row r="130" spans="1:15" x14ac:dyDescent="0.2">
      <c r="A130" s="19" t="s">
        <v>102</v>
      </c>
      <c r="B130" s="19" t="s">
        <v>56</v>
      </c>
      <c r="C130" s="22" t="str">
        <f t="shared" si="28"/>
        <v>CN</v>
      </c>
      <c r="D130" s="20" t="s">
        <v>43</v>
      </c>
      <c r="E130" s="20" t="s">
        <v>109</v>
      </c>
      <c r="F130" s="20" t="s">
        <v>101</v>
      </c>
      <c r="G130" s="20" t="str">
        <f t="shared" si="29"/>
        <v>AGNLPCN</v>
      </c>
      <c r="H130" s="20" t="str">
        <f t="shared" si="30"/>
        <v>404GPCN</v>
      </c>
      <c r="I130" s="1">
        <v>0</v>
      </c>
      <c r="J130" s="1">
        <v>0</v>
      </c>
      <c r="K130" s="1">
        <f t="shared" si="31"/>
        <v>0</v>
      </c>
    </row>
    <row r="131" spans="1:15" x14ac:dyDescent="0.2">
      <c r="A131" s="19" t="s">
        <v>93</v>
      </c>
      <c r="B131" s="19" t="s">
        <v>56</v>
      </c>
      <c r="C131" s="22" t="str">
        <f t="shared" si="28"/>
        <v>OR</v>
      </c>
      <c r="D131" s="20" t="s">
        <v>32</v>
      </c>
      <c r="E131" s="20" t="s">
        <v>109</v>
      </c>
      <c r="F131" s="20" t="s">
        <v>101</v>
      </c>
      <c r="G131" s="20" t="str">
        <f t="shared" si="29"/>
        <v>AGNLPOR</v>
      </c>
      <c r="H131" s="20" t="str">
        <f t="shared" si="30"/>
        <v>404GPOR</v>
      </c>
      <c r="I131" s="1">
        <v>143641.12</v>
      </c>
      <c r="J131" s="1">
        <v>143641.12</v>
      </c>
      <c r="K131" s="1">
        <f t="shared" si="31"/>
        <v>0</v>
      </c>
    </row>
    <row r="132" spans="1:15" x14ac:dyDescent="0.2">
      <c r="A132" s="19" t="s">
        <v>97</v>
      </c>
      <c r="B132" s="19" t="s">
        <v>56</v>
      </c>
      <c r="C132" s="22" t="str">
        <f t="shared" si="28"/>
        <v>ID</v>
      </c>
      <c r="D132" s="20" t="s">
        <v>31</v>
      </c>
      <c r="E132" s="20" t="s">
        <v>109</v>
      </c>
      <c r="F132" s="20" t="s">
        <v>101</v>
      </c>
      <c r="G132" s="20" t="str">
        <f t="shared" si="29"/>
        <v>AGNLPID</v>
      </c>
      <c r="H132" s="20" t="str">
        <f t="shared" si="30"/>
        <v>404GPID</v>
      </c>
      <c r="I132" s="1">
        <v>0</v>
      </c>
      <c r="J132" s="1">
        <v>0</v>
      </c>
      <c r="K132" s="1">
        <f t="shared" si="31"/>
        <v>0</v>
      </c>
    </row>
    <row r="133" spans="1:15" x14ac:dyDescent="0.2">
      <c r="A133" s="19" t="s">
        <v>102</v>
      </c>
      <c r="B133" s="19" t="s">
        <v>56</v>
      </c>
      <c r="C133" s="22" t="str">
        <f t="shared" si="28"/>
        <v>SO</v>
      </c>
      <c r="D133" s="20" t="s">
        <v>41</v>
      </c>
      <c r="E133" s="20" t="s">
        <v>109</v>
      </c>
      <c r="F133" s="20" t="s">
        <v>101</v>
      </c>
      <c r="G133" s="20" t="str">
        <f t="shared" si="29"/>
        <v>AGNLPSO</v>
      </c>
      <c r="H133" s="20" t="str">
        <f t="shared" si="30"/>
        <v>404GPSO</v>
      </c>
      <c r="I133" s="1">
        <v>108292.02999999998</v>
      </c>
      <c r="J133" s="1">
        <v>108292.02999999998</v>
      </c>
      <c r="K133" s="1">
        <f t="shared" si="31"/>
        <v>0</v>
      </c>
    </row>
    <row r="134" spans="1:15" x14ac:dyDescent="0.2">
      <c r="A134" s="19" t="s">
        <v>96</v>
      </c>
      <c r="B134" s="19" t="s">
        <v>56</v>
      </c>
      <c r="C134" s="22" t="str">
        <f t="shared" si="28"/>
        <v>UT</v>
      </c>
      <c r="D134" s="20" t="s">
        <v>33</v>
      </c>
      <c r="E134" s="20" t="s">
        <v>109</v>
      </c>
      <c r="F134" s="20" t="s">
        <v>101</v>
      </c>
      <c r="G134" s="20" t="str">
        <f t="shared" si="29"/>
        <v>AGNLPUT</v>
      </c>
      <c r="H134" s="20" t="str">
        <f t="shared" si="30"/>
        <v>404GPUT</v>
      </c>
      <c r="I134" s="1">
        <v>0</v>
      </c>
      <c r="J134" s="1">
        <v>0</v>
      </c>
      <c r="K134" s="1">
        <f t="shared" si="31"/>
        <v>0</v>
      </c>
    </row>
    <row r="135" spans="1:15" x14ac:dyDescent="0.2">
      <c r="A135" s="19" t="s">
        <v>94</v>
      </c>
      <c r="B135" s="19" t="s">
        <v>56</v>
      </c>
      <c r="C135" s="22" t="str">
        <f t="shared" si="28"/>
        <v>WA</v>
      </c>
      <c r="D135" s="20" t="s">
        <v>26</v>
      </c>
      <c r="E135" s="20" t="s">
        <v>109</v>
      </c>
      <c r="F135" s="20" t="s">
        <v>101</v>
      </c>
      <c r="G135" s="20" t="str">
        <f t="shared" si="29"/>
        <v>AGNLPWA</v>
      </c>
      <c r="H135" s="20" t="str">
        <f t="shared" si="30"/>
        <v>404GPWA</v>
      </c>
      <c r="I135" s="1">
        <v>96239.510000000024</v>
      </c>
      <c r="J135" s="1">
        <v>96239.510000000024</v>
      </c>
      <c r="K135" s="1">
        <f t="shared" si="31"/>
        <v>0</v>
      </c>
    </row>
    <row r="136" spans="1:15" x14ac:dyDescent="0.2">
      <c r="A136" s="19" t="s">
        <v>95</v>
      </c>
      <c r="B136" s="19" t="s">
        <v>56</v>
      </c>
      <c r="C136" s="22" t="str">
        <f t="shared" si="28"/>
        <v>WYP</v>
      </c>
      <c r="D136" s="20" t="s">
        <v>34</v>
      </c>
      <c r="E136" s="20" t="s">
        <v>109</v>
      </c>
      <c r="F136" s="20" t="s">
        <v>101</v>
      </c>
      <c r="G136" s="20" t="str">
        <f t="shared" si="29"/>
        <v>AGNLPWYP</v>
      </c>
      <c r="H136" s="20" t="str">
        <f t="shared" si="30"/>
        <v>404GPWYP</v>
      </c>
      <c r="I136" s="1">
        <v>77099.471448150478</v>
      </c>
      <c r="J136" s="1">
        <v>77099.471448150478</v>
      </c>
      <c r="K136" s="1">
        <f t="shared" si="31"/>
        <v>0</v>
      </c>
    </row>
    <row r="137" spans="1:15" x14ac:dyDescent="0.2">
      <c r="A137" s="19" t="s">
        <v>98</v>
      </c>
      <c r="B137" s="19" t="s">
        <v>56</v>
      </c>
      <c r="C137" s="22" t="str">
        <f t="shared" si="28"/>
        <v>WYU</v>
      </c>
      <c r="D137" s="20" t="s">
        <v>39</v>
      </c>
      <c r="E137" s="20" t="s">
        <v>109</v>
      </c>
      <c r="F137" s="20" t="s">
        <v>101</v>
      </c>
      <c r="G137" s="20" t="str">
        <f t="shared" si="29"/>
        <v>AGNLPWYU</v>
      </c>
      <c r="H137" s="20" t="str">
        <f t="shared" si="30"/>
        <v>404GPWYU</v>
      </c>
      <c r="I137" s="1">
        <v>0</v>
      </c>
      <c r="J137" s="1">
        <v>0</v>
      </c>
      <c r="K137" s="1">
        <f t="shared" si="31"/>
        <v>0</v>
      </c>
    </row>
    <row r="138" spans="1:15" x14ac:dyDescent="0.2">
      <c r="A138" s="19" t="s">
        <v>105</v>
      </c>
      <c r="D138" s="20"/>
      <c r="E138" s="20"/>
      <c r="F138" s="20"/>
      <c r="G138" s="20"/>
      <c r="H138" s="20"/>
      <c r="I138" s="23">
        <f>SUBTOTAL(9,I129:I137)</f>
        <v>425272.13144815044</v>
      </c>
      <c r="J138" s="23">
        <f>SUBTOTAL(9,J129:J137)</f>
        <v>425272.13144815044</v>
      </c>
      <c r="K138" s="23">
        <f>SUBTOTAL(9,K129:K137)</f>
        <v>0</v>
      </c>
      <c r="L138" s="24"/>
      <c r="M138" s="24"/>
      <c r="N138" s="24"/>
      <c r="O138" s="24"/>
    </row>
    <row r="139" spans="1:15" x14ac:dyDescent="0.2">
      <c r="D139" s="20"/>
      <c r="E139" s="20"/>
      <c r="F139" s="20"/>
      <c r="G139" s="20"/>
      <c r="H139" s="20"/>
      <c r="I139" s="1"/>
      <c r="J139" s="1"/>
      <c r="K139" s="1"/>
    </row>
    <row r="140" spans="1:15" x14ac:dyDescent="0.2">
      <c r="A140" s="11" t="s">
        <v>115</v>
      </c>
      <c r="D140" s="20"/>
      <c r="E140" s="20"/>
      <c r="F140" s="20"/>
      <c r="G140" s="20"/>
      <c r="H140" s="20"/>
      <c r="I140" s="23">
        <f>SUBTOTAL(9,I90:I138)</f>
        <v>66123061.552729242</v>
      </c>
      <c r="J140" s="23">
        <f>SUBTOTAL(9,J90:J138)</f>
        <v>83483996.059689105</v>
      </c>
      <c r="K140" s="15">
        <f>SUBTOTAL(9,K90:K138)</f>
        <v>17360934.506959829</v>
      </c>
      <c r="L140" s="24"/>
      <c r="M140" s="24"/>
      <c r="N140" s="24"/>
      <c r="O140" s="24"/>
    </row>
    <row r="141" spans="1:15" x14ac:dyDescent="0.2">
      <c r="D141" s="20"/>
      <c r="E141" s="20"/>
      <c r="F141" s="20"/>
      <c r="G141" s="20"/>
      <c r="H141" s="20"/>
      <c r="I141" s="1"/>
      <c r="J141" s="1"/>
      <c r="K141" s="16" t="s">
        <v>116</v>
      </c>
    </row>
    <row r="142" spans="1:15" ht="13.5" thickBot="1" x14ac:dyDescent="0.25">
      <c r="A142" s="11" t="s">
        <v>117</v>
      </c>
      <c r="D142" s="20"/>
      <c r="E142" s="20"/>
      <c r="F142" s="20"/>
      <c r="G142" s="20"/>
      <c r="H142" s="20"/>
      <c r="I142" s="29">
        <f>SUBTOTAL(9,I12:I140)</f>
        <v>1019283406.7673603</v>
      </c>
      <c r="J142" s="29">
        <f>SUBTOTAL(9,J12:J140)</f>
        <v>1081326125.7054627</v>
      </c>
      <c r="K142" s="29">
        <f>SUBTOTAL(9,K12:K140)</f>
        <v>62042718.938102685</v>
      </c>
      <c r="L142" s="24"/>
      <c r="M142" s="24"/>
      <c r="N142" s="24"/>
      <c r="O142" s="24"/>
    </row>
    <row r="143" spans="1:15" ht="13.5" thickTop="1" x14ac:dyDescent="0.2">
      <c r="D143" s="20"/>
      <c r="E143" s="20"/>
      <c r="F143" s="20"/>
      <c r="G143" s="20"/>
      <c r="H143" s="20"/>
      <c r="I143" s="13" t="s">
        <v>118</v>
      </c>
      <c r="J143" s="13" t="s">
        <v>118</v>
      </c>
      <c r="N143" s="25"/>
    </row>
    <row r="144" spans="1:15" x14ac:dyDescent="0.2">
      <c r="I144" s="30" t="s">
        <v>126</v>
      </c>
      <c r="J144" s="30" t="s">
        <v>126</v>
      </c>
    </row>
    <row r="145" spans="2:18" x14ac:dyDescent="0.2">
      <c r="I145" s="30"/>
      <c r="J145" s="30"/>
    </row>
    <row r="146" spans="2:18" x14ac:dyDescent="0.2">
      <c r="I146" s="30"/>
      <c r="J146" s="30"/>
    </row>
    <row r="147" spans="2:18" x14ac:dyDescent="0.2">
      <c r="I147" s="13"/>
      <c r="J147" s="13"/>
    </row>
    <row r="148" spans="2:18" x14ac:dyDescent="0.2">
      <c r="B148" s="25"/>
      <c r="I148" s="4"/>
      <c r="J148" s="4"/>
      <c r="K148" s="4"/>
      <c r="L148" s="3"/>
      <c r="O148" s="3"/>
      <c r="P148" s="3"/>
      <c r="Q148" s="4"/>
      <c r="R148" s="3"/>
    </row>
    <row r="149" spans="2:18" x14ac:dyDescent="0.2">
      <c r="B149" s="25"/>
      <c r="I149" s="4"/>
      <c r="J149" s="4"/>
      <c r="K149" s="4"/>
      <c r="L149" s="3"/>
      <c r="O149" s="3"/>
      <c r="P149" s="3"/>
      <c r="Q149" s="4"/>
      <c r="R149" s="3"/>
    </row>
    <row r="150" spans="2:18" x14ac:dyDescent="0.2">
      <c r="B150" s="25"/>
      <c r="I150" s="4"/>
      <c r="J150" s="4"/>
      <c r="K150" s="4"/>
      <c r="L150" s="3"/>
      <c r="O150" s="3"/>
      <c r="P150" s="3"/>
      <c r="Q150" s="4"/>
      <c r="R150" s="3"/>
    </row>
    <row r="151" spans="2:18" x14ac:dyDescent="0.2">
      <c r="B151" s="25"/>
      <c r="I151" s="4"/>
      <c r="J151" s="4"/>
      <c r="K151" s="4"/>
      <c r="L151" s="3"/>
      <c r="O151" s="3"/>
      <c r="P151" s="3"/>
      <c r="Q151" s="4"/>
      <c r="R151" s="3"/>
    </row>
    <row r="152" spans="2:18" x14ac:dyDescent="0.2">
      <c r="B152" s="25"/>
      <c r="I152" s="4"/>
      <c r="J152" s="4"/>
      <c r="K152" s="4"/>
      <c r="L152" s="3"/>
      <c r="O152" s="3"/>
      <c r="P152" s="3"/>
      <c r="Q152" s="4"/>
      <c r="R152" s="3"/>
    </row>
    <row r="153" spans="2:18" x14ac:dyDescent="0.2">
      <c r="B153" s="25"/>
      <c r="I153" s="4"/>
      <c r="J153" s="4"/>
      <c r="K153" s="4"/>
      <c r="L153" s="3"/>
      <c r="O153" s="3"/>
      <c r="P153" s="3"/>
      <c r="Q153" s="4"/>
      <c r="R153" s="3"/>
    </row>
    <row r="154" spans="2:18" x14ac:dyDescent="0.2">
      <c r="B154" s="25"/>
      <c r="I154" s="4"/>
      <c r="J154" s="4"/>
      <c r="K154" s="4"/>
      <c r="L154" s="3"/>
      <c r="O154" s="3"/>
      <c r="P154" s="3"/>
      <c r="Q154" s="4"/>
      <c r="R154" s="3"/>
    </row>
    <row r="155" spans="2:18" x14ac:dyDescent="0.2">
      <c r="B155" s="25"/>
      <c r="I155" s="4"/>
      <c r="J155" s="4"/>
      <c r="K155" s="4"/>
      <c r="L155" s="3"/>
      <c r="O155" s="3"/>
      <c r="P155" s="3"/>
      <c r="Q155" s="4"/>
      <c r="R155" s="3"/>
    </row>
    <row r="156" spans="2:18" x14ac:dyDescent="0.2">
      <c r="B156" s="17"/>
      <c r="I156" s="4"/>
      <c r="J156" s="4"/>
      <c r="K156" s="4"/>
      <c r="L156" s="4"/>
    </row>
    <row r="157" spans="2:18" x14ac:dyDescent="0.2">
      <c r="I157" s="13"/>
      <c r="J157" s="13"/>
      <c r="L157" s="4"/>
    </row>
    <row r="158" spans="2:18" x14ac:dyDescent="0.2">
      <c r="I158" s="13"/>
      <c r="J158" s="13"/>
      <c r="L158" s="4"/>
    </row>
    <row r="159" spans="2:18" x14ac:dyDescent="0.2">
      <c r="C159" s="11"/>
      <c r="I159" s="30"/>
      <c r="J159" s="30"/>
      <c r="K159" s="31"/>
      <c r="L159" s="19"/>
    </row>
    <row r="160" spans="2:18" x14ac:dyDescent="0.2">
      <c r="I160" s="13"/>
      <c r="J160" s="13"/>
      <c r="L160" s="4"/>
    </row>
    <row r="161" spans="2:12" x14ac:dyDescent="0.2">
      <c r="I161" s="4"/>
      <c r="J161" s="4"/>
      <c r="K161" s="18"/>
      <c r="L161" s="4"/>
    </row>
    <row r="162" spans="2:12" x14ac:dyDescent="0.2">
      <c r="I162" s="31"/>
      <c r="J162" s="31"/>
      <c r="L162" s="4"/>
    </row>
    <row r="163" spans="2:12" x14ac:dyDescent="0.2">
      <c r="I163" s="4"/>
      <c r="J163" s="4"/>
      <c r="K163" s="4"/>
      <c r="L163" s="4"/>
    </row>
    <row r="164" spans="2:12" x14ac:dyDescent="0.2">
      <c r="I164" s="31"/>
      <c r="J164" s="31"/>
      <c r="K164" s="32"/>
      <c r="L164" s="4"/>
    </row>
    <row r="165" spans="2:12" x14ac:dyDescent="0.2">
      <c r="B165" s="11"/>
      <c r="C165" s="11"/>
      <c r="I165" s="31"/>
      <c r="J165" s="31"/>
      <c r="K165" s="31"/>
      <c r="L165" s="4"/>
    </row>
    <row r="176" spans="2:12" x14ac:dyDescent="0.2">
      <c r="I176" s="31"/>
      <c r="J176" s="31"/>
    </row>
  </sheetData>
  <pageMargins left="1" right="1" top="0.75" bottom="0.75" header="0.5" footer="0.5"/>
  <pageSetup scale="70" firstPageNumber="2" fitToHeight="2" orientation="portrait" useFirstPageNumber="1" r:id="rId1"/>
  <headerFooter>
    <oddHeader xml:space="preserve">&amp;R&amp;"Arial,Regular"&amp;10Page 14.2.&amp;P
</oddHeader>
  </headerFooter>
  <rowBreaks count="1" manualBreakCount="1">
    <brk id="85" max="10"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1510550-793D-40C2-A42A-3F031C0D7248}"/>
</file>

<file path=customXml/itemProps2.xml><?xml version="1.0" encoding="utf-8"?>
<ds:datastoreItem xmlns:ds="http://schemas.openxmlformats.org/officeDocument/2006/customXml" ds:itemID="{E3330305-9F3D-4AAE-BACB-582890BF19E1}"/>
</file>

<file path=customXml/itemProps3.xml><?xml version="1.0" encoding="utf-8"?>
<ds:datastoreItem xmlns:ds="http://schemas.openxmlformats.org/officeDocument/2006/customXml" ds:itemID="{EC5BD4EE-D1BF-4CE5-8797-FEB8DA1F392B}"/>
</file>

<file path=customXml/itemProps4.xml><?xml version="1.0" encoding="utf-8"?>
<ds:datastoreItem xmlns:ds="http://schemas.openxmlformats.org/officeDocument/2006/customXml" ds:itemID="{0ACC0D34-1501-4192-A7D2-CC95F49B96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14.2</vt:lpstr>
      <vt:lpstr>14.2.1</vt:lpstr>
      <vt:lpstr>14.2.2-14.2.3</vt:lpstr>
      <vt:lpstr>'14.2'!Print_Area</vt:lpstr>
      <vt:lpstr>'14.2.1'!Print_Area</vt:lpstr>
      <vt:lpstr>'14.2.2-14.2.3'!Print_Area</vt:lpstr>
      <vt:lpstr>'14.2.2-14.2.3'!Print_Titles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2023-03-10T16:27:54Z</cp:lastPrinted>
  <dcterms:created xsi:type="dcterms:W3CDTF">2023-03-07T19:13:26Z</dcterms:created>
  <dcterms:modified xsi:type="dcterms:W3CDTF">2023-03-10T16:38:17Z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