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6\2016_WA_Elec_and_Gas_GRC\Petition for Reconsideration-Rehearing\For Filing\"/>
    </mc:Choice>
  </mc:AlternateContent>
  <bookViews>
    <workbookView xWindow="0" yWindow="0" windowWidth="28800" windowHeight="12120"/>
  </bookViews>
  <sheets>
    <sheet name="Normailzed ROE - Elec&amp;G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ctuals_Mo">[1]Tables!$B$19</definedName>
    <definedName name="Base1_Billing2" localSheetId="0">#REF!</definedName>
    <definedName name="Base1_Billing2">#REF!</definedName>
    <definedName name="BaseRev60_EntryLookup">INDEX('[2]Rev Summary'!$F$1176:$F$1177,2):'[2]Rev Summary'!$F$1221</definedName>
    <definedName name="Basic">'[2]Rev Summary'!$I$1279:$I$1322</definedName>
    <definedName name="BilledRev60_EntryLookup">INDEX('[2]Rev Summary'!$F$70:$F$71,2):'[2]Rev Summary'!$F$115</definedName>
    <definedName name="CalRev60_EntryLookup">INDEX('[2]Rev Summary'!$F$373:$F$374,2):'[2]Rev Summary'!$F$418</definedName>
    <definedName name="ClassEntry">'[2]Rev Summary'!$D$2</definedName>
    <definedName name="ClassEntryNo">'[2]Rev Summary'!$D$3</definedName>
    <definedName name="CopyClasses">'[2]Rev Summary'!$F$1279:INDEX('[2]Rev Summary'!$F$1279:$F$1323,COUNTA('[2]Rev Summary'!$F$1279:$F$1323))</definedName>
    <definedName name="CustMos">'[1]Cust Load'!$D$3</definedName>
    <definedName name="DSMFlag">'[2]Exp Summary'!$E$30</definedName>
    <definedName name="EndMo">[1]Tables!$B$16</definedName>
    <definedName name="ERM">'[3]Rate Design'!$D$45</definedName>
    <definedName name="GRCRev60_EntryLookup">INDEX('[2]Rev Summary'!$F$1075:$F$1076,2):'[2]Rev Summary'!$F$1120</definedName>
    <definedName name="GrossUnbillAccrRev60_EntryLookup">INDEX('[2]Rev Summary'!$F$873:$F$874,2):'[2]Rev Summary'!$F$918</definedName>
    <definedName name="GrossUnbillRevRev60_EntryLookup">INDEX('[2]Rev Summary'!$F$974:$F$975,2):'[2]Rev Summary'!$F$1019</definedName>
    <definedName name="ID" localSheetId="0">#REF!</definedName>
    <definedName name="ID">#REF!</definedName>
    <definedName name="ID_001b" localSheetId="0">#REF!</definedName>
    <definedName name="ID_001b">#REF!</definedName>
    <definedName name="ID_011b" localSheetId="0">#REF!</definedName>
    <definedName name="ID_011b">#REF!</definedName>
    <definedName name="ID_012b" localSheetId="0">#REF!</definedName>
    <definedName name="ID_012b">#REF!</definedName>
    <definedName name="ID_021b" localSheetId="0">#REF!</definedName>
    <definedName name="ID_021b">#REF!</definedName>
    <definedName name="ID_Gas" localSheetId="0">'[4]DEBT CALC'!#REF!</definedName>
    <definedName name="ID_Gas">'[5]DEBT CALC'!#REF!</definedName>
    <definedName name="ID04X">[2]Rates!$O$121:$V$121</definedName>
    <definedName name="IDPPRider">[2]Rates!$O$124:$V$124</definedName>
    <definedName name="IDResEx">[2]Rates!$O$125:$V$125</definedName>
    <definedName name="IDSurch">[2]Rates!$O$122:$V$122</definedName>
    <definedName name="ManualSched">'[2]Rev Summary'!$B$36</definedName>
    <definedName name="Month1">[2]Setup!$B$3</definedName>
    <definedName name="NetUnbillRev60_EntryLookup">INDEX('[2]Rev Summary'!$F$272:$F$273,2):'[2]Rev Summary'!$F$317</definedName>
    <definedName name="PPRev60_EntryLookup">INDEX('[2]Rev Summary'!$F$671:$F$672,2):'[2]Rev Summary'!$F$716</definedName>
    <definedName name="_xlnm.Print_Area" localSheetId="0">'Normailzed ROE - Elec&amp;Gas'!$A$1:$G$29</definedName>
    <definedName name="Print_for_Checking" localSheetId="0">'[4]ADJ SUMMARY'!#REF!:'[4]ADJ SUMMARY'!#REF!</definedName>
    <definedName name="Print_for_Checking">'[5]ADJ SUMMARY'!#REF!:'[5]ADJ SUMMARY'!#REF!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[6]Macro1!$A$92</definedName>
    <definedName name="ResExchRev60_EntryLookup">INDEX('[2]Rev Summary'!$F$772:$F$773,2):'[2]Rev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RRC_Adjustment_Print" localSheetId="0">#REF!</definedName>
    <definedName name="RRC_Adjustment_Print">#REF!</definedName>
    <definedName name="RRC_Rate_Print" localSheetId="0">#REF!</definedName>
    <definedName name="RRC_Rate_Print">#REF!</definedName>
    <definedName name="Sch">CHOOSE([1]Rev!$B$5, [1]!Rates_WA[St-Sch], [1]!Rates_ID[St-Sch])</definedName>
    <definedName name="Sch_2">CHOOSE('[1]Manual Rev'!$C1, [1]!Rates_WA[St-Sch], [1]!Rates_ID[St-Sch])</definedName>
    <definedName name="Sched">'[2]Rev Summary'!$E$2</definedName>
    <definedName name="SL_RateIncr">'[3]St Lts'!$AD$1</definedName>
    <definedName name="StartMo">[1]Tables!$B$13</definedName>
    <definedName name="Summary" localSheetId="0">#REF!</definedName>
    <definedName name="Summary">#REF!</definedName>
    <definedName name="SurchRev60_EntryLookup">INDEX('[2]Rev Summary'!$F$474:$F$475,2):'[2]Rev Summary'!$F$519</definedName>
    <definedName name="TableName">"Dummy"</definedName>
    <definedName name="TaxCreditRev60_EntryLookup">INDEX('[2]Rev Summary'!$F$572:$F$621,2):'[2]Rev Summary'!$F$617</definedName>
    <definedName name="TaxRev60_EntryLookup">INDEX('[2]Rev Summary'!$F$171:$F$216,2):'[2]Rev Summary'!$F$216</definedName>
    <definedName name="Utility">[2]Setup!$B$1</definedName>
    <definedName name="vl_tbl_SchedClass">[1]!tbl_SchedAll[StClSch]</definedName>
    <definedName name="WA_001b" localSheetId="0">#REF!</definedName>
    <definedName name="WA_001b">#REF!</definedName>
    <definedName name="WA_011b" localSheetId="0">#REF!</definedName>
    <definedName name="WA_011b">#REF!</definedName>
    <definedName name="WA_012b" localSheetId="0">#REF!</definedName>
    <definedName name="WA_012b">#REF!</definedName>
    <definedName name="WA_021b" localSheetId="0">#REF!</definedName>
    <definedName name="WA_021b">#REF!</definedName>
    <definedName name="WA_Gas" localSheetId="0">'[4]DEBT CALC'!#REF!</definedName>
    <definedName name="WA_Gas">'[5]DEBT CALC'!#REF!</definedName>
    <definedName name="WA04X">[2]Rates!$D$121:$K$121</definedName>
    <definedName name="WAPPRider">[2]Rates!$D$124:$K$124</definedName>
    <definedName name="WAResEx">[2]Rates!$D$125:$K$125</definedName>
    <definedName name="WASurch">[2]Rates!$D$122:$K$122</definedName>
    <definedName name="Year1">[2]Setup!$B$2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9" i="1"/>
  <c r="D9" i="1"/>
  <c r="E9" i="1"/>
  <c r="D18" i="1"/>
  <c r="D20" i="1" s="1"/>
  <c r="D12" i="1" s="1"/>
  <c r="E18" i="1"/>
  <c r="E20" i="1" s="1"/>
  <c r="E12" i="1" s="1"/>
  <c r="E13" i="1" s="1"/>
  <c r="E14" i="1" s="1"/>
  <c r="F12" i="1" l="1"/>
  <c r="F13" i="1" s="1"/>
  <c r="F14" i="1" s="1"/>
  <c r="D14" i="1"/>
</calcChain>
</file>

<file path=xl/comments1.xml><?xml version="1.0" encoding="utf-8"?>
<comments xmlns="http://schemas.openxmlformats.org/spreadsheetml/2006/main">
  <authors>
    <author>kznwdg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</rPr>
          <t>kznwdg:</t>
        </r>
        <r>
          <rPr>
            <sz val="8"/>
            <color indexed="81"/>
            <rFont val="Tahoma"/>
            <family val="2"/>
          </rPr>
          <t xml:space="preserve">
After Taxes (FIT Calc = Taxable Income x .35)</t>
        </r>
      </text>
    </comment>
  </commentList>
</comments>
</file>

<file path=xl/sharedStrings.xml><?xml version="1.0" encoding="utf-8"?>
<sst xmlns="http://schemas.openxmlformats.org/spreadsheetml/2006/main" count="28" uniqueCount="24">
  <si>
    <t>Using Direct Filed Case ($38.6 &amp; $4.4)</t>
  </si>
  <si>
    <t>Washington</t>
  </si>
  <si>
    <t>System WA</t>
  </si>
  <si>
    <t>Return on Equity</t>
  </si>
  <si>
    <t>Ele &amp; Nat. Gas</t>
  </si>
  <si>
    <t>Net Utility Ratebase (AMA Basis)</t>
  </si>
  <si>
    <t>Equity Percentage</t>
  </si>
  <si>
    <t>Equity Portion of Net Ratebase</t>
  </si>
  <si>
    <t>Utility Earnings</t>
  </si>
  <si>
    <t xml:space="preserve">Adj. Net Op. Income </t>
  </si>
  <si>
    <t>Utility Earnings Available for Common</t>
  </si>
  <si>
    <t xml:space="preserve">Source: </t>
  </si>
  <si>
    <t>(1)</t>
  </si>
  <si>
    <t xml:space="preserve">Avista Utilities </t>
  </si>
  <si>
    <t>Return On Equity Excluding Rate Relief</t>
  </si>
  <si>
    <r>
      <t xml:space="preserve">Pg 1, Column </t>
    </r>
    <r>
      <rPr>
        <i/>
        <sz val="10"/>
        <rFont val="Times New Roman"/>
        <family val="1"/>
      </rPr>
      <t>d</t>
    </r>
  </si>
  <si>
    <t>Pg 4</t>
  </si>
  <si>
    <t>Less: Interest Charges</t>
  </si>
  <si>
    <r>
      <rPr>
        <u/>
        <sz val="9"/>
        <rFont val="Times New Roman"/>
        <family val="1"/>
      </rPr>
      <t>Source:</t>
    </r>
    <r>
      <rPr>
        <sz val="9"/>
        <rFont val="Times New Roman"/>
        <family val="1"/>
      </rPr>
      <t xml:space="preserve"> Exh. No. JSS-2 / JSS-3</t>
    </r>
  </si>
  <si>
    <t xml:space="preserve">Electric </t>
  </si>
  <si>
    <t>Natural Gas</t>
  </si>
  <si>
    <t>Interest Charges:</t>
  </si>
  <si>
    <t>Interest Expense</t>
  </si>
  <si>
    <r>
      <t xml:space="preserve">Cost of Debt                           </t>
    </r>
    <r>
      <rPr>
        <i/>
        <sz val="9"/>
        <rFont val="Arial"/>
        <family val="2"/>
      </rPr>
      <t>(see Exh. No. JSS-2 / JSS-3, pg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</si>
</sst>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6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sz val="9"/>
      <name val="Times New Roman"/>
      <family val="1"/>
    </font>
    <font>
      <sz val="10"/>
      <name val="Arial"/>
    </font>
    <font>
      <i/>
      <sz val="10"/>
      <name val="Times New Roman"/>
      <family val="1"/>
    </font>
    <font>
      <u/>
      <sz val="9"/>
      <name val="Times New Roman"/>
      <family val="1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37" fontId="6" fillId="0" borderId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0" xfId="2" applyFont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0" xfId="0" applyFont="1"/>
    <xf numFmtId="37" fontId="7" fillId="0" borderId="0" xfId="3" applyFont="1" applyFill="1" applyAlignment="1">
      <alignment horizontal="center"/>
    </xf>
    <xf numFmtId="37" fontId="2" fillId="2" borderId="0" xfId="3" applyFont="1" applyFill="1"/>
    <xf numFmtId="37" fontId="2" fillId="0" borderId="0" xfId="0" applyNumberFormat="1" applyFont="1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10" fontId="2" fillId="2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2" borderId="1" xfId="0" applyNumberFormat="1" applyFont="1" applyFill="1" applyBorder="1" applyAlignment="1">
      <alignment horizontal="right"/>
    </xf>
    <xf numFmtId="0" fontId="2" fillId="2" borderId="0" xfId="0" applyFont="1" applyFill="1" applyBorder="1"/>
    <xf numFmtId="43" fontId="0" fillId="0" borderId="0" xfId="0" applyNumberFormat="1"/>
    <xf numFmtId="37" fontId="5" fillId="0" borderId="0" xfId="0" applyNumberFormat="1" applyFont="1" applyFill="1" applyBorder="1" applyAlignment="1">
      <alignment horizontal="right"/>
    </xf>
    <xf numFmtId="37" fontId="5" fillId="2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/>
    <xf numFmtId="37" fontId="2" fillId="2" borderId="1" xfId="0" applyNumberFormat="1" applyFont="1" applyFill="1" applyBorder="1"/>
    <xf numFmtId="164" fontId="2" fillId="0" borderId="2" xfId="1" applyNumberFormat="1" applyFont="1" applyBorder="1"/>
    <xf numFmtId="164" fontId="2" fillId="2" borderId="2" xfId="1" applyNumberFormat="1" applyFont="1" applyFill="1" applyBorder="1"/>
    <xf numFmtId="37" fontId="10" fillId="0" borderId="0" xfId="3" applyFont="1" applyFill="1" applyAlignment="1">
      <alignment horizontal="center"/>
    </xf>
    <xf numFmtId="0" fontId="0" fillId="0" borderId="0" xfId="0" quotePrefix="1" applyAlignment="1">
      <alignment horizontal="right"/>
    </xf>
    <xf numFmtId="0" fontId="11" fillId="0" borderId="0" xfId="2" applyFont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37" fontId="0" fillId="0" borderId="0" xfId="0" applyNumberFormat="1"/>
    <xf numFmtId="165" fontId="0" fillId="0" borderId="2" xfId="4" applyNumberFormat="1" applyFont="1" applyBorder="1"/>
    <xf numFmtId="164" fontId="2" fillId="0" borderId="0" xfId="1" applyNumberFormat="1" applyFont="1" applyBorder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0" fontId="0" fillId="0" borderId="3" xfId="0" applyNumberFormat="1" applyBorder="1" applyAlignment="1"/>
    <xf numFmtId="164" fontId="2" fillId="0" borderId="0" xfId="1" applyNumberFormat="1" applyFont="1" applyFill="1" applyBorder="1"/>
    <xf numFmtId="0" fontId="1" fillId="0" borderId="0" xfId="0" applyFont="1" applyAlignment="1">
      <alignment horizontal="center"/>
    </xf>
    <xf numFmtId="0" fontId="11" fillId="0" borderId="0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_Avista WA ELEC TY2006 Staff Rebuttal 05 capstruc" xfId="3"/>
    <cellStyle name="Normal_WAElec6_9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5-12%20CBR/Internal-12.2015%20CBR%20WA%20Electric%20Mode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2012%20WA%20Electric%20CBR%20Model%20%20(revised%20FIT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ADJ DETAIL-INPUT"/>
      <sheetName val="CF "/>
      <sheetName val="RR SUMMARY"/>
      <sheetName val="LEAD SHEETS-DO NOT ENTER"/>
      <sheetName val="ROO INPUT"/>
      <sheetName val="DEBT CALC"/>
      <sheetName val="Normailzed ROE - Elec&amp;Ga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2011 CBR FIT fix"/>
      <sheetName val="LEAD SHEETS-DO NOT ENTER"/>
      <sheetName val="CF "/>
      <sheetName val="ROO INPUT"/>
      <sheetName val="DEBT CALC"/>
      <sheetName val="not used PROPOSED RATES"/>
      <sheetName val="not used RR SUMMARY"/>
      <sheetName val="not used RETAIL REVENUE CREDI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tabSelected="1" view="pageBreakPreview" zoomScale="130" zoomScaleNormal="160" zoomScaleSheetLayoutView="130" workbookViewId="0">
      <selection activeCell="B20" sqref="B20"/>
    </sheetView>
  </sheetViews>
  <sheetFormatPr defaultRowHeight="12.75"/>
  <cols>
    <col min="2" max="2" width="28.28515625" customWidth="1"/>
    <col min="3" max="3" width="10" customWidth="1"/>
    <col min="4" max="4" width="14.85546875" customWidth="1"/>
    <col min="5" max="6" width="14.140625" customWidth="1"/>
    <col min="7" max="7" width="1" customWidth="1"/>
    <col min="8" max="8" width="11" bestFit="1" customWidth="1"/>
  </cols>
  <sheetData>
    <row r="1" spans="1:8" ht="15">
      <c r="A1" s="35" t="s">
        <v>13</v>
      </c>
      <c r="B1" s="35"/>
      <c r="C1" s="35"/>
      <c r="D1" s="35"/>
      <c r="E1" s="35"/>
      <c r="F1" s="35"/>
    </row>
    <row r="2" spans="1:8" ht="15">
      <c r="A2" s="35" t="s">
        <v>0</v>
      </c>
      <c r="B2" s="35"/>
      <c r="C2" s="35"/>
      <c r="D2" s="35"/>
      <c r="E2" s="35"/>
      <c r="F2" s="35"/>
    </row>
    <row r="3" spans="1:8" ht="15">
      <c r="A3" s="35" t="s">
        <v>14</v>
      </c>
      <c r="B3" s="35"/>
      <c r="C3" s="35"/>
      <c r="D3" s="35"/>
      <c r="E3" s="35"/>
      <c r="F3" s="35"/>
    </row>
    <row r="4" spans="1:8" ht="20.25" customHeight="1">
      <c r="A4" s="1"/>
      <c r="B4" s="1"/>
      <c r="C4" s="36" t="s">
        <v>18</v>
      </c>
      <c r="D4" s="3" t="s">
        <v>1</v>
      </c>
      <c r="E4" s="3" t="s">
        <v>1</v>
      </c>
      <c r="F4" s="4" t="s">
        <v>2</v>
      </c>
    </row>
    <row r="5" spans="1:8" ht="20.25" customHeight="1">
      <c r="A5" s="1"/>
      <c r="B5" s="1"/>
      <c r="C5" s="37"/>
      <c r="D5" s="25" t="s">
        <v>19</v>
      </c>
      <c r="E5" s="25" t="s">
        <v>20</v>
      </c>
      <c r="F5" s="26" t="s">
        <v>4</v>
      </c>
    </row>
    <row r="6" spans="1:8" ht="3.75" customHeight="1">
      <c r="A6" s="5"/>
      <c r="B6" s="1"/>
      <c r="C6" s="24"/>
      <c r="D6" s="22"/>
      <c r="E6" s="22"/>
      <c r="F6" s="7"/>
    </row>
    <row r="7" spans="1:8" ht="29.25" customHeight="1">
      <c r="A7" s="1" t="s">
        <v>5</v>
      </c>
      <c r="B7" s="1"/>
      <c r="C7" s="27" t="s">
        <v>15</v>
      </c>
      <c r="D7" s="8">
        <v>1475471.7438712104</v>
      </c>
      <c r="E7" s="8">
        <v>298314.50527476863</v>
      </c>
      <c r="F7" s="9">
        <v>1773786.2491459791</v>
      </c>
    </row>
    <row r="8" spans="1:8" ht="20.25" customHeight="1">
      <c r="A8" s="1" t="s">
        <v>6</v>
      </c>
      <c r="B8" s="1"/>
      <c r="C8" s="27" t="s">
        <v>16</v>
      </c>
      <c r="D8" s="10">
        <v>0.48499999999999999</v>
      </c>
      <c r="E8" s="10">
        <v>0.48499999999999999</v>
      </c>
      <c r="F8" s="11">
        <v>0.48499999999999999</v>
      </c>
    </row>
    <row r="9" spans="1:8" ht="20.25" customHeight="1">
      <c r="A9" s="1" t="s">
        <v>7</v>
      </c>
      <c r="B9" s="1"/>
      <c r="C9" s="2"/>
      <c r="D9" s="12">
        <f>ROUND(D7*D8,0)</f>
        <v>715604</v>
      </c>
      <c r="E9" s="12">
        <f>ROUND(E7*E8,0)</f>
        <v>144683</v>
      </c>
      <c r="F9" s="13">
        <f>ROUND(F7*F8,0)</f>
        <v>860286</v>
      </c>
    </row>
    <row r="10" spans="1:8" ht="20.25" customHeight="1">
      <c r="A10" s="1" t="s">
        <v>8</v>
      </c>
      <c r="B10" s="1"/>
      <c r="C10" s="2"/>
      <c r="D10" s="6"/>
      <c r="E10" s="6"/>
      <c r="F10" s="14"/>
      <c r="H10" s="15"/>
    </row>
    <row r="11" spans="1:8" ht="24" customHeight="1">
      <c r="A11" s="1"/>
      <c r="B11" s="1" t="s">
        <v>9</v>
      </c>
      <c r="C11" s="27" t="s">
        <v>15</v>
      </c>
      <c r="D11" s="8">
        <v>88819</v>
      </c>
      <c r="E11" s="8">
        <v>20064.822475766523</v>
      </c>
      <c r="F11" s="9">
        <v>108883.82247576653</v>
      </c>
    </row>
    <row r="12" spans="1:8" ht="20.25" customHeight="1">
      <c r="A12" s="1"/>
      <c r="B12" s="1" t="s">
        <v>17</v>
      </c>
      <c r="C12" s="27" t="s">
        <v>12</v>
      </c>
      <c r="D12" s="16">
        <f>D20*-1</f>
        <v>-41903.397525942375</v>
      </c>
      <c r="E12" s="16">
        <f>E20*-1</f>
        <v>-8472.13194980343</v>
      </c>
      <c r="F12" s="17">
        <f>SUM(D12:E12)</f>
        <v>-50375.529475745803</v>
      </c>
    </row>
    <row r="13" spans="1:8" ht="20.25" customHeight="1">
      <c r="A13" s="1" t="s">
        <v>10</v>
      </c>
      <c r="B13" s="1"/>
      <c r="C13" s="2"/>
      <c r="D13" s="18">
        <f>SUM(D11:D12)</f>
        <v>46915.602474057625</v>
      </c>
      <c r="E13" s="18">
        <f>SUM(E11:E12)</f>
        <v>11592.690525963093</v>
      </c>
      <c r="F13" s="19">
        <f>SUM(F11:F12)</f>
        <v>58508.293000020727</v>
      </c>
    </row>
    <row r="14" spans="1:8" ht="20.25" customHeight="1" thickBot="1">
      <c r="A14" s="1" t="s">
        <v>3</v>
      </c>
      <c r="B14" s="1"/>
      <c r="C14" s="2"/>
      <c r="D14" s="20">
        <f>ROUND(D13/D9,5)</f>
        <v>6.5559999999999993E-2</v>
      </c>
      <c r="E14" s="20">
        <f>ROUND(E13/E9,5)</f>
        <v>8.0119999999999997E-2</v>
      </c>
      <c r="F14" s="21">
        <f>ROUND(F13/F9,5)</f>
        <v>6.8010000000000001E-2</v>
      </c>
    </row>
    <row r="15" spans="1:8" ht="20.25" customHeight="1" thickTop="1">
      <c r="A15" s="1"/>
      <c r="B15" s="1"/>
      <c r="C15" s="2"/>
      <c r="D15" s="30"/>
      <c r="E15" s="30"/>
      <c r="F15" s="34"/>
    </row>
    <row r="16" spans="1:8" ht="12" customHeight="1">
      <c r="A16" t="s">
        <v>11</v>
      </c>
    </row>
    <row r="17" spans="1:5">
      <c r="A17" s="23" t="s">
        <v>12</v>
      </c>
      <c r="B17" s="1" t="s">
        <v>21</v>
      </c>
    </row>
    <row r="18" spans="1:5" ht="20.25" customHeight="1">
      <c r="B18" t="s">
        <v>5</v>
      </c>
      <c r="D18" s="28">
        <f>D7</f>
        <v>1475471.7438712104</v>
      </c>
      <c r="E18" s="28">
        <f>E7</f>
        <v>298314.50527476863</v>
      </c>
    </row>
    <row r="19" spans="1:5" ht="29.25" customHeight="1">
      <c r="B19" s="32" t="s">
        <v>23</v>
      </c>
      <c r="C19" s="31"/>
      <c r="D19" s="33">
        <v>2.8400000000000002E-2</v>
      </c>
      <c r="E19" s="33">
        <v>2.8400000000000002E-2</v>
      </c>
    </row>
    <row r="20" spans="1:5" ht="13.5" thickBot="1">
      <c r="B20" s="1" t="s">
        <v>22</v>
      </c>
      <c r="D20" s="29">
        <f>D18*D19</f>
        <v>41903.397525942375</v>
      </c>
      <c r="E20" s="29">
        <f>E18*E19</f>
        <v>8472.13194980343</v>
      </c>
    </row>
    <row r="21" spans="1:5" ht="13.5" thickTop="1"/>
  </sheetData>
  <mergeCells count="4">
    <mergeCell ref="A2:F2"/>
    <mergeCell ref="A3:F3"/>
    <mergeCell ref="A1:F1"/>
    <mergeCell ref="C4:C5"/>
  </mergeCells>
  <printOptions horizontalCentered="1"/>
  <pageMargins left="0.7" right="0.7" top="0.75" bottom="0.75" header="0.3" footer="0.3"/>
  <pageSetup orientation="portrait" r:id="rId1"/>
  <headerFooter>
    <oddHeader>&amp;RPage 1 of 1</oddHeader>
    <oddFooter>&amp;CUE-160228 and UG-160229 Avista Corporation Petition for Reconsideration or, in the Alternative, for Rehearing Attachment B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Petition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2016-12-23T08:00:00+00:00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4433BED-AD20-4006-8261-06C3823D5457}"/>
</file>

<file path=customXml/itemProps2.xml><?xml version="1.0" encoding="utf-8"?>
<ds:datastoreItem xmlns:ds="http://schemas.openxmlformats.org/officeDocument/2006/customXml" ds:itemID="{47DC7CEF-327D-46C1-8717-F36BA7DC0427}"/>
</file>

<file path=customXml/itemProps3.xml><?xml version="1.0" encoding="utf-8"?>
<ds:datastoreItem xmlns:ds="http://schemas.openxmlformats.org/officeDocument/2006/customXml" ds:itemID="{6D30C219-1210-40AA-AA19-9B0D05B4495A}"/>
</file>

<file path=customXml/itemProps4.xml><?xml version="1.0" encoding="utf-8"?>
<ds:datastoreItem xmlns:ds="http://schemas.openxmlformats.org/officeDocument/2006/customXml" ds:itemID="{BF8A0F38-BD1A-4289-96F5-61F24AAD8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Normailzed ROE - Elec&amp;Gas</vt:lpstr>
      <vt:lpstr>'Normailzed ROE - Elec&amp;Gas'!Print_Area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Linda Gervais</cp:lastModifiedBy>
  <cp:lastPrinted>2016-12-23T18:34:07Z</cp:lastPrinted>
  <dcterms:created xsi:type="dcterms:W3CDTF">2016-12-21T00:18:09Z</dcterms:created>
  <dcterms:modified xsi:type="dcterms:W3CDTF">2016-12-23T18:34:20Z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