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codeName="ThisWorkbook"/>
  <xr:revisionPtr revIDLastSave="0" documentId="13_ncr:1_{F1DA934D-5A89-402E-AFB1-4724E24187D7}" xr6:coauthVersionLast="47" xr6:coauthVersionMax="47" xr10:uidLastSave="{00000000-0000-0000-0000-000000000000}"/>
  <bookViews>
    <workbookView xWindow="-120" yWindow="480" windowWidth="19440" windowHeight="15000" xr2:uid="{00000000-000D-0000-FFFF-FFFF00000000}"/>
  </bookViews>
  <sheets>
    <sheet name="8.12" sheetId="5" r:id="rId1"/>
    <sheet name="8.12.1" sheetId="3" r:id="rId2"/>
    <sheet name="8.12.2" sheetId="2" r:id="rId3"/>
  </sheets>
  <definedNames>
    <definedName name="_xlnm.Print_Area" localSheetId="2">'8.12.2'!$A$1:$I$16</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4" i="2" l="1"/>
  <c r="H13" i="2"/>
  <c r="H12" i="2"/>
  <c r="H11" i="2"/>
  <c r="H10" i="2"/>
  <c r="H9" i="2"/>
  <c r="G21" i="3" l="1"/>
  <c r="H21" i="3" s="1"/>
  <c r="I21" i="3" s="1"/>
  <c r="J21" i="3" s="1"/>
  <c r="K21" i="3" s="1"/>
  <c r="L21" i="3" s="1"/>
  <c r="M21" i="3" s="1"/>
  <c r="N21" i="3" s="1"/>
  <c r="O21" i="3" s="1"/>
  <c r="P21" i="3" s="1"/>
  <c r="F21" i="3"/>
  <c r="E21" i="3"/>
  <c r="P16" i="3" l="1"/>
  <c r="I16" i="3"/>
  <c r="O16" i="3"/>
  <c r="Q12" i="3" l="1"/>
  <c r="M16" i="3"/>
  <c r="E16" i="3"/>
  <c r="H16" i="3"/>
  <c r="L16" i="3"/>
  <c r="K16" i="3"/>
  <c r="G16" i="3"/>
  <c r="F16" i="3"/>
  <c r="N16" i="3"/>
  <c r="J16" i="3"/>
  <c r="Q21" i="3" l="1"/>
  <c r="J16" i="5" l="1"/>
  <c r="J13" i="5"/>
  <c r="J10" i="5"/>
  <c r="A3" i="3"/>
  <c r="A2" i="3"/>
  <c r="A1" i="3"/>
  <c r="A1" i="2" l="1"/>
  <c r="A3" i="2"/>
  <c r="A2" i="2"/>
  <c r="F26" i="3" l="1"/>
  <c r="Q16" i="3"/>
  <c r="F28" i="3" s="1"/>
  <c r="G26" i="3" l="1"/>
  <c r="F10" i="5" s="1"/>
  <c r="I10" i="5" s="1"/>
  <c r="F30" i="3" l="1"/>
  <c r="G30" i="3" s="1"/>
  <c r="F16" i="5" s="1"/>
  <c r="I16" i="5" s="1"/>
  <c r="G28" i="3"/>
  <c r="F13" i="5" s="1"/>
  <c r="I13" i="5" s="1"/>
  <c r="H15" i="2" l="1"/>
</calcChain>
</file>

<file path=xl/sharedStrings.xml><?xml version="1.0" encoding="utf-8"?>
<sst xmlns="http://schemas.openxmlformats.org/spreadsheetml/2006/main" count="94" uniqueCount="62">
  <si>
    <t>Project</t>
  </si>
  <si>
    <t>Factor</t>
  </si>
  <si>
    <t>Electric Plant in Service</t>
  </si>
  <si>
    <t>Account</t>
  </si>
  <si>
    <t>Depreciation Expense*</t>
  </si>
  <si>
    <t>Depreciation Reserve</t>
  </si>
  <si>
    <t>Adjustment</t>
  </si>
  <si>
    <t>PacifiCorp</t>
  </si>
  <si>
    <t>PAGE</t>
  </si>
  <si>
    <t>TOTAL</t>
  </si>
  <si>
    <t>ACCOUNT</t>
  </si>
  <si>
    <t>Type</t>
  </si>
  <si>
    <t>COMPANY</t>
  </si>
  <si>
    <t>FACTOR</t>
  </si>
  <si>
    <t>FACTOR %</t>
  </si>
  <si>
    <t>ALLOCATED</t>
  </si>
  <si>
    <t>REF#</t>
  </si>
  <si>
    <t>Adjustment to Rate Base:</t>
  </si>
  <si>
    <t>Adjustment to Depreciation Expense:</t>
  </si>
  <si>
    <t>Adjustment to Depreciation Reserve:</t>
  </si>
  <si>
    <t>SG</t>
  </si>
  <si>
    <t>Description of Adjustment:</t>
  </si>
  <si>
    <t>Date</t>
  </si>
  <si>
    <t>Capital Amount</t>
  </si>
  <si>
    <t>108TP</t>
  </si>
  <si>
    <t>403TP</t>
  </si>
  <si>
    <t>Transmission Plant</t>
  </si>
  <si>
    <t>*Composite Depreciation Rate - Trans</t>
  </si>
  <si>
    <t>Transmission</t>
  </si>
  <si>
    <t>12 ME</t>
  </si>
  <si>
    <t>Aeolus - Mona 500 kV Line (GW) </t>
  </si>
  <si>
    <t>Aeolus-Bridger/Anticline 500 kV Line (GW) </t>
  </si>
  <si>
    <t>GWS Supporting projects (GW) </t>
  </si>
  <si>
    <t>Oquirrh - Terminal 345 kV line (GW) </t>
  </si>
  <si>
    <t>Populus - Terminal 345 kV line - condemnation settlements (GW) </t>
  </si>
  <si>
    <t>Windstar–Shirley Basin D1 230 kV (GW) </t>
  </si>
  <si>
    <t>12 ME Dec 24</t>
  </si>
  <si>
    <t>Jun 2022</t>
  </si>
  <si>
    <t>Dec 2024</t>
  </si>
  <si>
    <t>Washington 2023 General Rate Case</t>
  </si>
  <si>
    <t>WASHINGTON</t>
  </si>
  <si>
    <t>AMA</t>
  </si>
  <si>
    <t>GATEWAY TRANSMISSION CAPITAL ADDITIONS</t>
  </si>
  <si>
    <t>Ref. 8.12</t>
  </si>
  <si>
    <t>Ref 8.12.1</t>
  </si>
  <si>
    <t xml:space="preserve">Investment </t>
  </si>
  <si>
    <t>Specific</t>
  </si>
  <si>
    <t>Ref</t>
  </si>
  <si>
    <t>8.12.3</t>
  </si>
  <si>
    <t>Major Transmission Capital Additions - Year 1</t>
  </si>
  <si>
    <t>New Capital - Transmission</t>
  </si>
  <si>
    <t>New Capital - Transmission Depr. Exp.</t>
  </si>
  <si>
    <t>New Capital - Transmission  Depr. Res.</t>
  </si>
  <si>
    <t>PRO</t>
  </si>
  <si>
    <t>FERC</t>
  </si>
  <si>
    <t>In-Service</t>
  </si>
  <si>
    <t>Plant Adds</t>
  </si>
  <si>
    <t>Jul-22 - Dec-22</t>
  </si>
  <si>
    <t>CY 2023</t>
  </si>
  <si>
    <t>CY 2024</t>
  </si>
  <si>
    <t>Jul-22 - Dec-24</t>
  </si>
  <si>
    <t xml:space="preserve">This adjustment adds into results the capital additions for the new major transmission projects set to be placed in-service before the end of 2024. Please refer to testimonies of Company witness Richard A. Vail and Rick T. Link for details and economic analytics support respectively for the transmission projects.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</si>
</sst>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mmm\-yyyy"/>
    <numFmt numFmtId="165" formatCode="_(* #,##0_);_(* \(#,##0\);_(* &quot;-&quot;??_);_(@_)"/>
    <numFmt numFmtId="166" formatCode="0.000%"/>
  </numFmts>
  <fonts count="13" x14ac:knownFonts="1">
    <font>
      <sz val="11"/>
      <color theme="1"/>
      <name val="Calibri"/>
      <family val="2"/>
      <scheme val="minor"/>
    </font>
    <font>
      <sz val="11"/>
      <color theme="1"/>
      <name val="Calibri"/>
      <family val="2"/>
      <scheme val="minor"/>
    </font>
    <font>
      <b/>
      <sz val="10"/>
      <name val="Arial"/>
      <family val="2"/>
    </font>
    <font>
      <sz val="10"/>
      <color theme="1"/>
      <name val="Arial"/>
      <family val="2"/>
    </font>
    <font>
      <sz val="10"/>
      <name val="Arial"/>
      <family val="2"/>
    </font>
    <font>
      <b/>
      <sz val="10"/>
      <color theme="1"/>
      <name val="Arial"/>
      <family val="2"/>
    </font>
    <font>
      <b/>
      <u/>
      <sz val="10"/>
      <name val="Arial"/>
      <family val="2"/>
    </font>
    <font>
      <sz val="12"/>
      <name val="Times New Roman"/>
      <family val="1"/>
    </font>
    <font>
      <i/>
      <sz val="10"/>
      <color theme="1"/>
      <name val="Arial"/>
      <family val="2"/>
    </font>
    <font>
      <i/>
      <sz val="10"/>
      <name val="Arial"/>
      <family val="2"/>
    </font>
    <font>
      <u/>
      <sz val="10"/>
      <name val="Arial"/>
      <family val="2"/>
    </font>
    <font>
      <sz val="10"/>
      <color rgb="FFFF0000"/>
      <name val="Arial"/>
      <family val="2"/>
    </font>
    <font>
      <sz val="10"/>
      <name val="MS Sans Serif"/>
      <family val="2"/>
    </font>
  </fonts>
  <fills count="2">
    <fill>
      <patternFill patternType="none"/>
    </fill>
    <fill>
      <patternFill patternType="gray125"/>
    </fill>
  </fills>
  <borders count="12">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8">
    <xf numFmtId="0" fontId="0" fillId="0" borderId="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7" fillId="0" borderId="0"/>
    <xf numFmtId="0" fontId="4" fillId="0" borderId="0"/>
    <xf numFmtId="0" fontId="7" fillId="0" borderId="0"/>
    <xf numFmtId="0" fontId="3"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9" fontId="1" fillId="0" borderId="0" applyFont="0" applyFill="0" applyBorder="0" applyAlignment="0" applyProtection="0"/>
    <xf numFmtId="41" fontId="4" fillId="0" borderId="0" applyFont="0" applyFill="0" applyBorder="0" applyAlignment="0" applyProtection="0"/>
    <xf numFmtId="0" fontId="1" fillId="0" borderId="0"/>
    <xf numFmtId="9" fontId="4" fillId="0" borderId="0" applyFont="0" applyFill="0" applyBorder="0" applyAlignment="0" applyProtection="0"/>
    <xf numFmtId="9" fontId="4" fillId="0" borderId="0" applyFont="0" applyFill="0" applyBorder="0" applyAlignment="0" applyProtection="0"/>
    <xf numFmtId="0" fontId="12" fillId="0" borderId="0"/>
  </cellStyleXfs>
  <cellXfs count="85">
    <xf numFmtId="0" fontId="0" fillId="0" borderId="0" xfId="0"/>
    <xf numFmtId="165" fontId="3" fillId="0" borderId="0" xfId="1" applyNumberFormat="1" applyFont="1" applyFill="1" applyBorder="1"/>
    <xf numFmtId="0" fontId="5" fillId="0" borderId="0" xfId="0" applyFont="1"/>
    <xf numFmtId="0" fontId="3" fillId="0" borderId="0" xfId="0" applyFont="1"/>
    <xf numFmtId="0" fontId="6" fillId="0" borderId="0" xfId="0" applyFont="1"/>
    <xf numFmtId="0" fontId="5" fillId="0" borderId="0" xfId="0" applyFont="1" applyBorder="1" applyAlignment="1">
      <alignment horizontal="center"/>
    </xf>
    <xf numFmtId="17" fontId="2" fillId="0" borderId="1" xfId="0" applyNumberFormat="1" applyFont="1" applyBorder="1" applyAlignment="1">
      <alignment horizontal="center"/>
    </xf>
    <xf numFmtId="0" fontId="3" fillId="0" borderId="0" xfId="0" applyFont="1" applyAlignment="1">
      <alignment horizontal="center"/>
    </xf>
    <xf numFmtId="165" fontId="3" fillId="0" borderId="0" xfId="0" applyNumberFormat="1" applyFont="1"/>
    <xf numFmtId="0" fontId="4" fillId="0" borderId="0" xfId="5" applyFont="1" applyBorder="1" applyAlignment="1">
      <alignment horizontal="center"/>
    </xf>
    <xf numFmtId="165" fontId="3" fillId="0" borderId="0" xfId="1" applyNumberFormat="1" applyFont="1"/>
    <xf numFmtId="0" fontId="2" fillId="0" borderId="0" xfId="0" applyFont="1"/>
    <xf numFmtId="0" fontId="3" fillId="0" borderId="0" xfId="0" applyFont="1" applyBorder="1"/>
    <xf numFmtId="0" fontId="8" fillId="0" borderId="0" xfId="0" applyFont="1"/>
    <xf numFmtId="0" fontId="3" fillId="0" borderId="2" xfId="0" applyFont="1" applyBorder="1"/>
    <xf numFmtId="0" fontId="3" fillId="0" borderId="4" xfId="0" applyFont="1" applyBorder="1"/>
    <xf numFmtId="0" fontId="9" fillId="0" borderId="0" xfId="5" applyFont="1" applyBorder="1" applyAlignment="1">
      <alignment horizontal="center"/>
    </xf>
    <xf numFmtId="0" fontId="3" fillId="0" borderId="5" xfId="0" applyFont="1" applyBorder="1"/>
    <xf numFmtId="49" fontId="5" fillId="0" borderId="1" xfId="0" applyNumberFormat="1" applyFont="1" applyBorder="1" applyAlignment="1">
      <alignment horizontal="center"/>
    </xf>
    <xf numFmtId="0" fontId="5" fillId="0" borderId="6" xfId="0" applyFont="1" applyBorder="1" applyAlignment="1">
      <alignment horizontal="center"/>
    </xf>
    <xf numFmtId="0" fontId="3" fillId="0" borderId="7" xfId="0" applyFont="1" applyBorder="1" applyAlignment="1">
      <alignment horizontal="left"/>
    </xf>
    <xf numFmtId="165" fontId="3" fillId="0" borderId="0" xfId="0" applyNumberFormat="1" applyFont="1" applyBorder="1"/>
    <xf numFmtId="165" fontId="5" fillId="0" borderId="8" xfId="0" applyNumberFormat="1" applyFont="1" applyBorder="1"/>
    <xf numFmtId="17" fontId="2" fillId="0" borderId="0" xfId="0" applyNumberFormat="1" applyFont="1" applyBorder="1" applyAlignment="1">
      <alignment horizontal="center"/>
    </xf>
    <xf numFmtId="0" fontId="3" fillId="0" borderId="7" xfId="0" applyFont="1" applyBorder="1"/>
    <xf numFmtId="165" fontId="3" fillId="0" borderId="10" xfId="0" applyNumberFormat="1" applyFont="1" applyBorder="1"/>
    <xf numFmtId="165" fontId="5" fillId="0" borderId="11" xfId="0" applyNumberFormat="1" applyFont="1" applyBorder="1"/>
    <xf numFmtId="0" fontId="4" fillId="0" borderId="0" xfId="7" applyFont="1"/>
    <xf numFmtId="0" fontId="4" fillId="0" borderId="0" xfId="7" applyFont="1" applyBorder="1"/>
    <xf numFmtId="0" fontId="5" fillId="0" borderId="0" xfId="8" applyFont="1"/>
    <xf numFmtId="0" fontId="4" fillId="0" borderId="0" xfId="7" applyFont="1" applyAlignment="1">
      <alignment horizontal="center"/>
    </xf>
    <xf numFmtId="0" fontId="4" fillId="0" borderId="0" xfId="7" applyNumberFormat="1" applyFont="1" applyAlignment="1">
      <alignment horizontal="center"/>
    </xf>
    <xf numFmtId="0" fontId="10" fillId="0" borderId="0" xfId="7" applyFont="1" applyAlignment="1">
      <alignment horizontal="center"/>
    </xf>
    <xf numFmtId="0" fontId="10" fillId="0" borderId="0" xfId="7" applyNumberFormat="1" applyFont="1" applyAlignment="1">
      <alignment horizontal="center"/>
    </xf>
    <xf numFmtId="0" fontId="11" fillId="0" borderId="0" xfId="8" applyFont="1"/>
    <xf numFmtId="0" fontId="2" fillId="0" borderId="0" xfId="7" applyFont="1" applyBorder="1" applyAlignment="1">
      <alignment horizontal="left"/>
    </xf>
    <xf numFmtId="0" fontId="4" fillId="0" borderId="0" xfId="7" applyFont="1" applyBorder="1" applyAlignment="1">
      <alignment horizontal="center"/>
    </xf>
    <xf numFmtId="165" fontId="4" fillId="0" borderId="0" xfId="9" applyNumberFormat="1" applyFont="1" applyBorder="1" applyAlignment="1">
      <alignment horizontal="center"/>
    </xf>
    <xf numFmtId="0" fontId="4" fillId="0" borderId="0" xfId="7" applyNumberFormat="1" applyFont="1" applyBorder="1" applyAlignment="1">
      <alignment horizontal="center"/>
    </xf>
    <xf numFmtId="0" fontId="4" fillId="0" borderId="0" xfId="10" applyFont="1" applyFill="1" applyBorder="1" applyAlignment="1">
      <alignment horizontal="center"/>
    </xf>
    <xf numFmtId="41" fontId="4" fillId="0" borderId="0" xfId="11" applyNumberFormat="1" applyFont="1" applyFill="1" applyBorder="1" applyAlignment="1">
      <alignment horizontal="center"/>
    </xf>
    <xf numFmtId="166" fontId="4" fillId="0" borderId="0" xfId="12" applyNumberFormat="1" applyFont="1" applyFill="1" applyBorder="1" applyAlignment="1">
      <alignment horizontal="left"/>
    </xf>
    <xf numFmtId="0" fontId="4" fillId="0" borderId="0" xfId="7" applyNumberFormat="1" applyFont="1" applyFill="1" applyBorder="1" applyAlignment="1">
      <alignment horizontal="center"/>
    </xf>
    <xf numFmtId="41" fontId="11" fillId="0" borderId="0" xfId="8" applyNumberFormat="1" applyFont="1"/>
    <xf numFmtId="0" fontId="2" fillId="0" borderId="0" xfId="7" applyFont="1" applyFill="1" applyBorder="1" applyAlignment="1">
      <alignment horizontal="left"/>
    </xf>
    <xf numFmtId="0" fontId="2" fillId="0" borderId="0" xfId="7" applyFont="1" applyBorder="1"/>
    <xf numFmtId="0" fontId="5" fillId="0" borderId="0" xfId="0" applyFont="1" applyFill="1"/>
    <xf numFmtId="0" fontId="3" fillId="0" borderId="0" xfId="0" applyFont="1" applyFill="1"/>
    <xf numFmtId="0" fontId="6" fillId="0" borderId="0" xfId="0" applyFont="1" applyBorder="1"/>
    <xf numFmtId="0" fontId="5" fillId="0" borderId="0" xfId="0" applyFont="1" applyBorder="1"/>
    <xf numFmtId="0" fontId="3" fillId="0" borderId="9" xfId="0" applyFont="1" applyBorder="1"/>
    <xf numFmtId="0" fontId="5" fillId="0" borderId="1" xfId="0" applyFont="1" applyBorder="1"/>
    <xf numFmtId="0" fontId="5" fillId="0" borderId="1" xfId="0" applyFont="1" applyBorder="1" applyAlignment="1">
      <alignment horizontal="center"/>
    </xf>
    <xf numFmtId="0" fontId="4" fillId="0" borderId="0" xfId="0" applyFont="1"/>
    <xf numFmtId="166" fontId="8" fillId="0" borderId="0" xfId="4" applyNumberFormat="1" applyFont="1" applyFill="1"/>
    <xf numFmtId="0" fontId="5" fillId="0" borderId="0" xfId="0" applyFont="1" applyAlignment="1">
      <alignment horizontal="right"/>
    </xf>
    <xf numFmtId="0" fontId="5" fillId="0" borderId="0" xfId="0" applyFont="1" applyFill="1" applyBorder="1" applyAlignment="1">
      <alignment horizontal="center"/>
    </xf>
    <xf numFmtId="0" fontId="3" fillId="0" borderId="0" xfId="0" applyFont="1" applyFill="1" applyBorder="1"/>
    <xf numFmtId="165" fontId="3" fillId="0" borderId="0" xfId="1" applyNumberFormat="1" applyFont="1" applyFill="1"/>
    <xf numFmtId="164" fontId="3" fillId="0" borderId="0" xfId="0" applyNumberFormat="1" applyFont="1" applyFill="1" applyBorder="1" applyAlignment="1" applyProtection="1">
      <alignment horizontal="center"/>
      <protection locked="0"/>
    </xf>
    <xf numFmtId="165" fontId="3" fillId="0" borderId="1" xfId="1" applyNumberFormat="1" applyFont="1" applyBorder="1"/>
    <xf numFmtId="165" fontId="3" fillId="0" borderId="0" xfId="0" applyNumberFormat="1" applyFont="1" applyFill="1" applyBorder="1"/>
    <xf numFmtId="0" fontId="5" fillId="0" borderId="3" xfId="0" applyFont="1" applyBorder="1" applyAlignment="1">
      <alignment horizontal="center"/>
    </xf>
    <xf numFmtId="165" fontId="2" fillId="0" borderId="0" xfId="1" applyNumberFormat="1" applyFont="1" applyFill="1" applyBorder="1" applyAlignment="1">
      <alignment horizontal="center"/>
    </xf>
    <xf numFmtId="0" fontId="5" fillId="0" borderId="0" xfId="0" applyFont="1" applyFill="1" applyBorder="1"/>
    <xf numFmtId="166" fontId="3" fillId="0" borderId="0" xfId="4" applyNumberFormat="1" applyFont="1" applyFill="1"/>
    <xf numFmtId="0" fontId="3" fillId="0" borderId="0" xfId="10" applyFont="1" applyFill="1" applyBorder="1" applyAlignment="1">
      <alignment horizontal="center"/>
    </xf>
    <xf numFmtId="166" fontId="4" fillId="0" borderId="0" xfId="12" applyNumberFormat="1" applyFont="1" applyFill="1" applyBorder="1" applyAlignment="1">
      <alignment horizontal="center"/>
    </xf>
    <xf numFmtId="0" fontId="5" fillId="0" borderId="0" xfId="0" applyFont="1" applyAlignment="1">
      <alignment horizontal="center"/>
    </xf>
    <xf numFmtId="0" fontId="5" fillId="0" borderId="1" xfId="0" applyFont="1" applyFill="1" applyBorder="1" applyAlignment="1">
      <alignment horizontal="center"/>
    </xf>
    <xf numFmtId="0" fontId="3" fillId="0" borderId="0" xfId="8" applyFont="1"/>
    <xf numFmtId="0" fontId="3" fillId="0" borderId="0" xfId="8" applyFont="1" applyAlignment="1">
      <alignment horizontal="right"/>
    </xf>
    <xf numFmtId="0" fontId="3" fillId="0" borderId="0" xfId="8" applyFont="1" applyAlignment="1">
      <alignment horizontal="center"/>
    </xf>
    <xf numFmtId="0" fontId="3" fillId="0" borderId="0" xfId="8" applyFont="1" applyFill="1"/>
    <xf numFmtId="0" fontId="3" fillId="0" borderId="0" xfId="8" applyFont="1" applyFill="1" applyAlignment="1">
      <alignment horizontal="center"/>
    </xf>
    <xf numFmtId="0" fontId="3" fillId="0" borderId="2" xfId="8" applyFont="1" applyBorder="1"/>
    <xf numFmtId="0" fontId="3" fillId="0" borderId="7" xfId="8" applyFont="1" applyBorder="1"/>
    <xf numFmtId="0" fontId="3" fillId="0" borderId="9" xfId="8" applyFont="1" applyBorder="1"/>
    <xf numFmtId="165" fontId="3" fillId="0" borderId="0" xfId="1" applyNumberFormat="1" applyFont="1" applyFill="1" applyBorder="1" applyAlignment="1" applyProtection="1">
      <alignment horizontal="center"/>
      <protection locked="0"/>
    </xf>
    <xf numFmtId="0" fontId="3" fillId="0" borderId="3" xfId="8" applyFont="1" applyBorder="1" applyAlignment="1">
      <alignment horizontal="left" vertical="top" wrapText="1"/>
    </xf>
    <xf numFmtId="0" fontId="3" fillId="0" borderId="4" xfId="8" applyFont="1" applyBorder="1" applyAlignment="1">
      <alignment horizontal="left" vertical="top" wrapText="1"/>
    </xf>
    <xf numFmtId="0" fontId="3" fillId="0" borderId="0" xfId="8" applyFont="1" applyBorder="1" applyAlignment="1">
      <alignment horizontal="left" vertical="top" wrapText="1"/>
    </xf>
    <xf numFmtId="0" fontId="3" fillId="0" borderId="8" xfId="8" applyFont="1" applyBorder="1" applyAlignment="1">
      <alignment horizontal="left" vertical="top" wrapText="1"/>
    </xf>
    <xf numFmtId="0" fontId="3" fillId="0" borderId="10" xfId="8" applyFont="1" applyBorder="1" applyAlignment="1">
      <alignment horizontal="left" vertical="top" wrapText="1"/>
    </xf>
    <xf numFmtId="0" fontId="3" fillId="0" borderId="11" xfId="8" applyFont="1" applyBorder="1" applyAlignment="1">
      <alignment horizontal="left" vertical="top" wrapText="1"/>
    </xf>
  </cellXfs>
  <cellStyles count="18">
    <cellStyle name="Comma" xfId="1" builtinId="3"/>
    <cellStyle name="Comma [0] 3" xfId="13" xr:uid="{00000000-0005-0000-0000-000002000000}"/>
    <cellStyle name="Comma 10 6" xfId="9" xr:uid="{00000000-0005-0000-0000-000003000000}"/>
    <cellStyle name="Comma 2 2" xfId="11" xr:uid="{00000000-0005-0000-0000-000004000000}"/>
    <cellStyle name="Normal" xfId="0" builtinId="0"/>
    <cellStyle name="Normal 15" xfId="8" xr:uid="{00000000-0005-0000-0000-000007000000}"/>
    <cellStyle name="Normal 2" xfId="2" xr:uid="{00000000-0005-0000-0000-000008000000}"/>
    <cellStyle name="Normal 2 2 3 2" xfId="17" xr:uid="{00000000-0005-0000-0000-000009000000}"/>
    <cellStyle name="Normal 2 3" xfId="10" xr:uid="{00000000-0005-0000-0000-00000A000000}"/>
    <cellStyle name="Normal 3" xfId="6" xr:uid="{00000000-0005-0000-0000-00000B000000}"/>
    <cellStyle name="Normal 3 2" xfId="14" xr:uid="{00000000-0005-0000-0000-00000C000000}"/>
    <cellStyle name="Normal 5" xfId="3" xr:uid="{00000000-0005-0000-0000-00000D000000}"/>
    <cellStyle name="Normal_Adjustment Template" xfId="5" xr:uid="{00000000-0005-0000-0000-00000E000000}"/>
    <cellStyle name="Normal_Copy of File50007" xfId="7" xr:uid="{00000000-0005-0000-0000-00000F000000}"/>
    <cellStyle name="Percent" xfId="4" builtinId="5"/>
    <cellStyle name="Percent 10 3" xfId="12" xr:uid="{00000000-0005-0000-0000-000011000000}"/>
    <cellStyle name="Percent 2" xfId="15" xr:uid="{00000000-0005-0000-0000-000012000000}"/>
    <cellStyle name="Percent 2 2 2 4" xfId="16" xr:uid="{00000000-0005-0000-0000-000013000000}"/>
  </cellStyles>
  <dxfs count="4">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2:M61"/>
  <sheetViews>
    <sheetView tabSelected="1" view="pageBreakPreview" zoomScale="85" zoomScaleNormal="100" zoomScaleSheetLayoutView="85" workbookViewId="0">
      <selection activeCell="C67" sqref="C67"/>
    </sheetView>
  </sheetViews>
  <sheetFormatPr defaultColWidth="9.140625" defaultRowHeight="12" customHeight="1" x14ac:dyDescent="0.2"/>
  <cols>
    <col min="1" max="1" width="2.5703125" style="70" customWidth="1"/>
    <col min="2" max="2" width="3.28515625" style="70" customWidth="1"/>
    <col min="3" max="3" width="33.7109375" style="70" customWidth="1"/>
    <col min="4" max="4" width="9.85546875" style="70" bestFit="1" customWidth="1"/>
    <col min="5" max="5" width="5.140625" style="70" bestFit="1" customWidth="1"/>
    <col min="6" max="6" width="12.5703125" style="70" bestFit="1" customWidth="1"/>
    <col min="7" max="7" width="8.42578125" style="70" bestFit="1" customWidth="1"/>
    <col min="8" max="8" width="10.7109375" style="70" bestFit="1" customWidth="1"/>
    <col min="9" max="9" width="13.7109375" style="70" bestFit="1" customWidth="1"/>
    <col min="10" max="10" width="6.140625" style="70" bestFit="1" customWidth="1"/>
    <col min="11" max="11" width="9.140625" style="70"/>
    <col min="12" max="12" width="17.28515625" style="70" bestFit="1" customWidth="1"/>
    <col min="13" max="13" width="10.5703125" style="70" bestFit="1" customWidth="1"/>
    <col min="14" max="16384" width="9.140625" style="70"/>
  </cols>
  <sheetData>
    <row r="2" spans="2:13" ht="12" customHeight="1" x14ac:dyDescent="0.2">
      <c r="B2" s="29" t="s">
        <v>7</v>
      </c>
      <c r="I2" s="71" t="s">
        <v>8</v>
      </c>
      <c r="J2" s="72">
        <v>8.1199999999999992</v>
      </c>
    </row>
    <row r="3" spans="2:13" ht="12" customHeight="1" x14ac:dyDescent="0.2">
      <c r="B3" s="29" t="s">
        <v>39</v>
      </c>
    </row>
    <row r="4" spans="2:13" ht="12" customHeight="1" x14ac:dyDescent="0.2">
      <c r="B4" s="29" t="s">
        <v>49</v>
      </c>
    </row>
    <row r="7" spans="2:13" ht="12" customHeight="1" x14ac:dyDescent="0.2">
      <c r="B7" s="27"/>
      <c r="C7" s="27"/>
      <c r="D7" s="30"/>
      <c r="E7" s="30"/>
      <c r="F7" s="30" t="s">
        <v>9</v>
      </c>
      <c r="G7" s="30"/>
      <c r="H7" s="30"/>
      <c r="I7" s="30" t="s">
        <v>40</v>
      </c>
      <c r="J7" s="31"/>
    </row>
    <row r="8" spans="2:13" ht="12" customHeight="1" x14ac:dyDescent="0.2">
      <c r="B8" s="27"/>
      <c r="C8" s="27"/>
      <c r="D8" s="32" t="s">
        <v>10</v>
      </c>
      <c r="E8" s="32" t="s">
        <v>11</v>
      </c>
      <c r="F8" s="32" t="s">
        <v>12</v>
      </c>
      <c r="G8" s="32" t="s">
        <v>13</v>
      </c>
      <c r="H8" s="32" t="s">
        <v>14</v>
      </c>
      <c r="I8" s="32" t="s">
        <v>15</v>
      </c>
      <c r="J8" s="33" t="s">
        <v>16</v>
      </c>
      <c r="L8" s="34"/>
      <c r="M8" s="34"/>
    </row>
    <row r="9" spans="2:13" ht="12" customHeight="1" x14ac:dyDescent="0.2">
      <c r="B9" s="35" t="s">
        <v>17</v>
      </c>
      <c r="C9" s="28"/>
      <c r="D9" s="36"/>
      <c r="E9" s="36"/>
      <c r="F9" s="36"/>
      <c r="G9" s="36"/>
      <c r="H9" s="36"/>
      <c r="I9" s="37"/>
      <c r="J9" s="38"/>
      <c r="L9" s="34"/>
      <c r="M9" s="34"/>
    </row>
    <row r="10" spans="2:13" ht="12" customHeight="1" x14ac:dyDescent="0.2">
      <c r="B10" s="70" t="s">
        <v>50</v>
      </c>
      <c r="D10" s="9">
        <v>355</v>
      </c>
      <c r="E10" s="66" t="s">
        <v>53</v>
      </c>
      <c r="F10" s="40">
        <f>'8.12.1'!G26</f>
        <v>473021989.2152741</v>
      </c>
      <c r="G10" s="39" t="s">
        <v>20</v>
      </c>
      <c r="H10" s="67">
        <v>7.9787774498314715E-2</v>
      </c>
      <c r="I10" s="40">
        <f>H10*F10</f>
        <v>37741371.808252543</v>
      </c>
      <c r="J10" s="42" t="str">
        <f>$J$2&amp;".1"</f>
        <v>8.12.1</v>
      </c>
      <c r="L10" s="34"/>
      <c r="M10" s="43"/>
    </row>
    <row r="11" spans="2:13" ht="12" customHeight="1" x14ac:dyDescent="0.2">
      <c r="L11" s="34"/>
      <c r="M11" s="34"/>
    </row>
    <row r="12" spans="2:13" ht="12" customHeight="1" x14ac:dyDescent="0.2">
      <c r="B12" s="35" t="s">
        <v>18</v>
      </c>
      <c r="L12" s="34"/>
      <c r="M12" s="34"/>
    </row>
    <row r="13" spans="2:13" ht="12" customHeight="1" x14ac:dyDescent="0.2">
      <c r="B13" s="70" t="s">
        <v>51</v>
      </c>
      <c r="D13" s="9" t="s">
        <v>25</v>
      </c>
      <c r="E13" s="66" t="s">
        <v>53</v>
      </c>
      <c r="F13" s="40">
        <f>'8.12.1'!G28</f>
        <v>8107069.7363113388</v>
      </c>
      <c r="G13" s="39" t="s">
        <v>20</v>
      </c>
      <c r="H13" s="67">
        <v>7.9787774498314715E-2</v>
      </c>
      <c r="I13" s="40">
        <f t="shared" ref="I13" si="0">H13*F13</f>
        <v>646845.05196292081</v>
      </c>
      <c r="J13" s="42" t="str">
        <f>$J$2&amp;".1"</f>
        <v>8.12.1</v>
      </c>
      <c r="L13" s="40"/>
      <c r="M13" s="43"/>
    </row>
    <row r="14" spans="2:13" ht="12" customHeight="1" x14ac:dyDescent="0.2">
      <c r="D14" s="9"/>
      <c r="E14" s="39"/>
      <c r="F14" s="40"/>
      <c r="G14" s="39"/>
      <c r="H14" s="41"/>
      <c r="I14" s="40"/>
      <c r="J14" s="42"/>
      <c r="L14" s="34"/>
      <c r="M14" s="43"/>
    </row>
    <row r="15" spans="2:13" ht="12" customHeight="1" x14ac:dyDescent="0.2">
      <c r="B15" s="35" t="s">
        <v>19</v>
      </c>
      <c r="L15" s="34"/>
      <c r="M15" s="34"/>
    </row>
    <row r="16" spans="2:13" ht="12" customHeight="1" x14ac:dyDescent="0.2">
      <c r="B16" s="70" t="s">
        <v>52</v>
      </c>
      <c r="D16" s="9" t="s">
        <v>24</v>
      </c>
      <c r="E16" s="66" t="s">
        <v>53</v>
      </c>
      <c r="F16" s="10">
        <f>'8.12.1'!G30</f>
        <v>-1078850.4380695156</v>
      </c>
      <c r="G16" s="39" t="s">
        <v>20</v>
      </c>
      <c r="H16" s="67">
        <v>7.9787774498314715E-2</v>
      </c>
      <c r="I16" s="40">
        <f t="shared" ref="I16" si="1">H16*F16</f>
        <v>-86079.075470098556</v>
      </c>
      <c r="J16" s="42" t="str">
        <f>$J$2&amp;".1"</f>
        <v>8.12.1</v>
      </c>
      <c r="L16" s="10"/>
      <c r="M16" s="43"/>
    </row>
    <row r="17" spans="4:13" ht="12" customHeight="1" x14ac:dyDescent="0.2">
      <c r="D17" s="9"/>
      <c r="E17" s="39"/>
      <c r="F17" s="10"/>
      <c r="G17" s="39"/>
      <c r="H17" s="41"/>
      <c r="I17" s="40"/>
      <c r="J17" s="42"/>
      <c r="L17" s="34"/>
      <c r="M17" s="43"/>
    </row>
    <row r="18" spans="4:13" ht="12" customHeight="1" x14ac:dyDescent="0.2">
      <c r="D18" s="9"/>
      <c r="E18" s="39"/>
      <c r="F18" s="10"/>
      <c r="G18" s="39"/>
      <c r="H18" s="41"/>
      <c r="I18" s="40"/>
      <c r="J18" s="42"/>
      <c r="L18" s="34"/>
      <c r="M18" s="43"/>
    </row>
    <row r="19" spans="4:13" ht="12" customHeight="1" x14ac:dyDescent="0.2">
      <c r="D19" s="9"/>
      <c r="E19" s="39"/>
      <c r="F19" s="10"/>
      <c r="G19" s="39"/>
      <c r="H19" s="41"/>
      <c r="I19" s="40"/>
      <c r="J19" s="42"/>
      <c r="L19" s="34"/>
      <c r="M19" s="43"/>
    </row>
    <row r="20" spans="4:13" ht="12" customHeight="1" x14ac:dyDescent="0.2">
      <c r="D20" s="9"/>
      <c r="E20" s="39"/>
      <c r="F20" s="10"/>
      <c r="G20" s="39"/>
      <c r="H20" s="41"/>
      <c r="I20" s="40"/>
      <c r="J20" s="42"/>
      <c r="L20" s="34"/>
      <c r="M20" s="43"/>
    </row>
    <row r="21" spans="4:13" ht="12" customHeight="1" x14ac:dyDescent="0.2">
      <c r="D21" s="9"/>
      <c r="E21" s="39"/>
      <c r="F21" s="10"/>
      <c r="G21" s="39"/>
      <c r="H21" s="41"/>
      <c r="I21" s="40"/>
      <c r="J21" s="42"/>
      <c r="L21" s="34"/>
      <c r="M21" s="43"/>
    </row>
    <row r="22" spans="4:13" ht="12" customHeight="1" x14ac:dyDescent="0.2">
      <c r="D22" s="9"/>
      <c r="E22" s="39"/>
      <c r="F22" s="10"/>
      <c r="G22" s="39"/>
      <c r="H22" s="41"/>
      <c r="I22" s="40"/>
      <c r="J22" s="42"/>
      <c r="L22" s="34"/>
      <c r="M22" s="43"/>
    </row>
    <row r="23" spans="4:13" ht="12" customHeight="1" x14ac:dyDescent="0.2">
      <c r="D23" s="9"/>
      <c r="E23" s="39"/>
      <c r="F23" s="10"/>
      <c r="G23" s="39"/>
      <c r="H23" s="41"/>
      <c r="I23" s="40"/>
      <c r="J23" s="42"/>
      <c r="L23" s="34"/>
      <c r="M23" s="43"/>
    </row>
    <row r="24" spans="4:13" ht="12" customHeight="1" x14ac:dyDescent="0.2">
      <c r="D24" s="9"/>
      <c r="E24" s="39"/>
      <c r="F24" s="10"/>
      <c r="G24" s="39"/>
      <c r="H24" s="41"/>
      <c r="I24" s="40"/>
      <c r="J24" s="42"/>
      <c r="L24" s="34"/>
      <c r="M24" s="43"/>
    </row>
    <row r="25" spans="4:13" ht="12" customHeight="1" x14ac:dyDescent="0.2">
      <c r="D25" s="9"/>
      <c r="E25" s="39"/>
      <c r="F25" s="10"/>
      <c r="G25" s="39"/>
      <c r="H25" s="41"/>
      <c r="I25" s="40"/>
      <c r="J25" s="42"/>
      <c r="L25" s="34"/>
      <c r="M25" s="43"/>
    </row>
    <row r="26" spans="4:13" ht="12" customHeight="1" x14ac:dyDescent="0.2">
      <c r="D26" s="9"/>
      <c r="E26" s="39"/>
      <c r="F26" s="10"/>
      <c r="G26" s="39"/>
      <c r="H26" s="41"/>
      <c r="I26" s="40"/>
      <c r="J26" s="42"/>
      <c r="L26" s="34"/>
      <c r="M26" s="43"/>
    </row>
    <row r="27" spans="4:13" ht="12" customHeight="1" x14ac:dyDescent="0.2">
      <c r="D27" s="9"/>
      <c r="E27" s="39"/>
      <c r="F27" s="10"/>
      <c r="G27" s="39"/>
      <c r="H27" s="41"/>
      <c r="I27" s="40"/>
      <c r="J27" s="42"/>
      <c r="L27" s="34"/>
      <c r="M27" s="43"/>
    </row>
    <row r="28" spans="4:13" ht="12" customHeight="1" x14ac:dyDescent="0.2">
      <c r="D28" s="9"/>
      <c r="E28" s="39"/>
      <c r="F28" s="10"/>
      <c r="G28" s="39"/>
      <c r="H28" s="41"/>
      <c r="I28" s="40"/>
      <c r="J28" s="42"/>
      <c r="L28" s="34"/>
      <c r="M28" s="43"/>
    </row>
    <row r="29" spans="4:13" ht="12" customHeight="1" x14ac:dyDescent="0.2">
      <c r="D29" s="9"/>
      <c r="E29" s="39"/>
      <c r="F29" s="10"/>
      <c r="G29" s="39"/>
      <c r="H29" s="41"/>
      <c r="I29" s="40"/>
      <c r="J29" s="42"/>
      <c r="L29" s="34"/>
      <c r="M29" s="43"/>
    </row>
    <row r="30" spans="4:13" ht="12" customHeight="1" x14ac:dyDescent="0.2">
      <c r="D30" s="9"/>
      <c r="E30" s="39"/>
      <c r="F30" s="10"/>
      <c r="G30" s="39"/>
      <c r="H30" s="41"/>
      <c r="I30" s="40"/>
      <c r="J30" s="42"/>
      <c r="L30" s="34"/>
      <c r="M30" s="43"/>
    </row>
    <row r="31" spans="4:13" ht="12" customHeight="1" x14ac:dyDescent="0.2">
      <c r="D31" s="9"/>
      <c r="E31" s="39"/>
      <c r="F31" s="10"/>
      <c r="G31" s="39"/>
      <c r="H31" s="41"/>
      <c r="I31" s="40"/>
      <c r="J31" s="42"/>
      <c r="L31" s="34"/>
      <c r="M31" s="43"/>
    </row>
    <row r="32" spans="4:13" ht="12" customHeight="1" x14ac:dyDescent="0.2">
      <c r="D32" s="9"/>
      <c r="E32" s="39"/>
      <c r="F32" s="10"/>
      <c r="G32" s="39"/>
      <c r="H32" s="41"/>
      <c r="I32" s="40"/>
      <c r="J32" s="42"/>
      <c r="L32" s="34"/>
      <c r="M32" s="43"/>
    </row>
    <row r="33" spans="2:13" ht="12" customHeight="1" x14ac:dyDescent="0.2">
      <c r="D33" s="9"/>
      <c r="E33" s="39"/>
      <c r="F33" s="10"/>
      <c r="G33" s="39"/>
      <c r="H33" s="41"/>
      <c r="I33" s="40"/>
      <c r="J33" s="42"/>
      <c r="L33" s="34"/>
      <c r="M33" s="43"/>
    </row>
    <row r="34" spans="2:13" ht="12" customHeight="1" x14ac:dyDescent="0.2">
      <c r="D34" s="9"/>
      <c r="E34" s="39"/>
      <c r="F34" s="10"/>
      <c r="G34" s="39"/>
      <c r="H34" s="41"/>
      <c r="I34" s="40"/>
      <c r="J34" s="42"/>
      <c r="L34" s="34"/>
      <c r="M34" s="43"/>
    </row>
    <row r="35" spans="2:13" ht="12" customHeight="1" x14ac:dyDescent="0.2">
      <c r="D35" s="9"/>
      <c r="E35" s="39"/>
      <c r="F35" s="10"/>
      <c r="G35" s="39"/>
      <c r="H35" s="41"/>
      <c r="I35" s="40"/>
      <c r="J35" s="42"/>
      <c r="L35" s="34"/>
      <c r="M35" s="43"/>
    </row>
    <row r="36" spans="2:13" ht="12" customHeight="1" x14ac:dyDescent="0.2">
      <c r="D36" s="9"/>
      <c r="E36" s="39"/>
      <c r="F36" s="10"/>
      <c r="G36" s="39"/>
      <c r="H36" s="41"/>
      <c r="I36" s="40"/>
      <c r="J36" s="42"/>
      <c r="L36" s="34"/>
      <c r="M36" s="43"/>
    </row>
    <row r="37" spans="2:13" ht="12" customHeight="1" x14ac:dyDescent="0.2">
      <c r="D37" s="9"/>
      <c r="E37" s="39"/>
      <c r="F37" s="10"/>
      <c r="G37" s="39"/>
      <c r="H37" s="41"/>
      <c r="I37" s="40"/>
      <c r="J37" s="42"/>
      <c r="L37" s="34"/>
      <c r="M37" s="43"/>
    </row>
    <row r="38" spans="2:13" ht="12" customHeight="1" x14ac:dyDescent="0.2">
      <c r="D38" s="9"/>
      <c r="E38" s="39"/>
      <c r="F38" s="10"/>
      <c r="G38" s="39"/>
      <c r="H38" s="41"/>
      <c r="I38" s="40"/>
      <c r="J38" s="42"/>
      <c r="L38" s="34"/>
      <c r="M38" s="43"/>
    </row>
    <row r="39" spans="2:13" ht="12" customHeight="1" x14ac:dyDescent="0.2">
      <c r="D39" s="9"/>
      <c r="E39" s="39"/>
      <c r="F39" s="10"/>
      <c r="G39" s="39"/>
      <c r="H39" s="41"/>
      <c r="I39" s="40"/>
      <c r="J39" s="42"/>
      <c r="L39" s="34"/>
      <c r="M39" s="43"/>
    </row>
    <row r="40" spans="2:13" ht="12" customHeight="1" x14ac:dyDescent="0.2">
      <c r="D40" s="9"/>
      <c r="E40" s="39"/>
      <c r="F40" s="10"/>
      <c r="G40" s="39"/>
      <c r="H40" s="41"/>
      <c r="I40" s="40"/>
      <c r="J40" s="42"/>
      <c r="L40" s="34"/>
      <c r="M40" s="43"/>
    </row>
    <row r="41" spans="2:13" ht="12" customHeight="1" x14ac:dyDescent="0.2">
      <c r="D41" s="9"/>
      <c r="E41" s="39"/>
      <c r="F41" s="10"/>
      <c r="G41" s="39"/>
      <c r="H41" s="41"/>
      <c r="I41" s="40"/>
      <c r="J41" s="42"/>
      <c r="L41" s="34"/>
      <c r="M41" s="43"/>
    </row>
    <row r="42" spans="2:13" ht="12" customHeight="1" x14ac:dyDescent="0.2">
      <c r="D42" s="9"/>
      <c r="E42" s="39"/>
      <c r="F42" s="10"/>
      <c r="G42" s="39"/>
      <c r="H42" s="41"/>
      <c r="I42" s="40"/>
      <c r="J42" s="42"/>
      <c r="L42" s="34"/>
      <c r="M42" s="43"/>
    </row>
    <row r="43" spans="2:13" ht="12" customHeight="1" x14ac:dyDescent="0.2">
      <c r="D43" s="9"/>
      <c r="E43" s="39"/>
      <c r="F43" s="10"/>
      <c r="G43" s="39"/>
      <c r="H43" s="41"/>
      <c r="I43" s="40"/>
      <c r="J43" s="42"/>
      <c r="L43" s="34"/>
      <c r="M43" s="43"/>
    </row>
    <row r="44" spans="2:13" ht="12" customHeight="1" x14ac:dyDescent="0.2">
      <c r="L44" s="34"/>
      <c r="M44" s="34"/>
    </row>
    <row r="45" spans="2:13" ht="12" customHeight="1" x14ac:dyDescent="0.2">
      <c r="B45" s="44"/>
      <c r="C45" s="73"/>
      <c r="D45" s="73"/>
      <c r="E45" s="73"/>
      <c r="F45" s="73"/>
      <c r="G45" s="73"/>
      <c r="H45" s="73"/>
      <c r="I45" s="73"/>
      <c r="J45" s="73"/>
      <c r="M45" s="34"/>
    </row>
    <row r="46" spans="2:13" ht="12" customHeight="1" x14ac:dyDescent="0.2">
      <c r="B46" s="73"/>
      <c r="C46" s="73"/>
      <c r="D46" s="74"/>
      <c r="E46" s="74"/>
      <c r="F46" s="58"/>
      <c r="G46" s="39"/>
      <c r="H46" s="67"/>
      <c r="I46" s="40"/>
      <c r="J46" s="42"/>
      <c r="L46" s="34"/>
      <c r="M46" s="34"/>
    </row>
    <row r="47" spans="2:13" ht="12" customHeight="1" x14ac:dyDescent="0.2">
      <c r="L47" s="34"/>
      <c r="M47" s="34"/>
    </row>
    <row r="48" spans="2:13" ht="12" customHeight="1" x14ac:dyDescent="0.2">
      <c r="D48" s="9"/>
      <c r="E48" s="39"/>
      <c r="F48" s="40"/>
      <c r="G48" s="39"/>
      <c r="H48" s="41"/>
      <c r="I48" s="40"/>
      <c r="J48" s="42"/>
    </row>
    <row r="55" spans="1:10" ht="12.75" x14ac:dyDescent="0.2"/>
    <row r="56" spans="1:10" ht="12" customHeight="1" thickBot="1" x14ac:dyDescent="0.25">
      <c r="B56" s="45" t="s">
        <v>21</v>
      </c>
    </row>
    <row r="57" spans="1:10" ht="12" customHeight="1" x14ac:dyDescent="0.2">
      <c r="A57" s="75"/>
      <c r="B57" s="79" t="s">
        <v>61</v>
      </c>
      <c r="C57" s="79"/>
      <c r="D57" s="79"/>
      <c r="E57" s="79"/>
      <c r="F57" s="79"/>
      <c r="G57" s="79"/>
      <c r="H57" s="79"/>
      <c r="I57" s="79"/>
      <c r="J57" s="80"/>
    </row>
    <row r="58" spans="1:10" ht="12" customHeight="1" x14ac:dyDescent="0.2">
      <c r="A58" s="76"/>
      <c r="B58" s="81"/>
      <c r="C58" s="81"/>
      <c r="D58" s="81"/>
      <c r="E58" s="81"/>
      <c r="F58" s="81"/>
      <c r="G58" s="81"/>
      <c r="H58" s="81"/>
      <c r="I58" s="81"/>
      <c r="J58" s="82"/>
    </row>
    <row r="59" spans="1:10" ht="12" customHeight="1" x14ac:dyDescent="0.2">
      <c r="A59" s="76"/>
      <c r="B59" s="81"/>
      <c r="C59" s="81"/>
      <c r="D59" s="81"/>
      <c r="E59" s="81"/>
      <c r="F59" s="81"/>
      <c r="G59" s="81"/>
      <c r="H59" s="81"/>
      <c r="I59" s="81"/>
      <c r="J59" s="82"/>
    </row>
    <row r="60" spans="1:10" ht="12" customHeight="1" x14ac:dyDescent="0.2">
      <c r="A60" s="76"/>
      <c r="B60" s="81"/>
      <c r="C60" s="81"/>
      <c r="D60" s="81"/>
      <c r="E60" s="81"/>
      <c r="F60" s="81"/>
      <c r="G60" s="81"/>
      <c r="H60" s="81"/>
      <c r="I60" s="81"/>
      <c r="J60" s="82"/>
    </row>
    <row r="61" spans="1:10" ht="12" customHeight="1" thickBot="1" x14ac:dyDescent="0.25">
      <c r="A61" s="77"/>
      <c r="B61" s="83"/>
      <c r="C61" s="83"/>
      <c r="D61" s="83"/>
      <c r="E61" s="83"/>
      <c r="F61" s="83"/>
      <c r="G61" s="83"/>
      <c r="H61" s="83"/>
      <c r="I61" s="83"/>
      <c r="J61" s="84"/>
    </row>
  </sheetData>
  <mergeCells count="1">
    <mergeCell ref="B57:J61"/>
  </mergeCells>
  <conditionalFormatting sqref="B9 B17:B42">
    <cfRule type="cellIs" dxfId="3" priority="12" stopIfTrue="1" operator="equal">
      <formula>"Adjustment to Income/Expense/Rate Base:"</formula>
    </cfRule>
  </conditionalFormatting>
  <conditionalFormatting sqref="B12">
    <cfRule type="cellIs" dxfId="2" priority="11" stopIfTrue="1" operator="equal">
      <formula>"Adjustment to Income/Expense/Rate Base:"</formula>
    </cfRule>
  </conditionalFormatting>
  <conditionalFormatting sqref="B45">
    <cfRule type="cellIs" dxfId="1" priority="7" stopIfTrue="1" operator="equal">
      <formula>"Adjustment to Income/Expense/Rate Base:"</formula>
    </cfRule>
  </conditionalFormatting>
  <conditionalFormatting sqref="B15">
    <cfRule type="cellIs" dxfId="0" priority="4" stopIfTrue="1" operator="equal">
      <formula>"Adjustment to Income/Expense/Rate Base:"</formula>
    </cfRule>
  </conditionalFormatting>
  <pageMargins left="0.7" right="0.7" top="0.75" bottom="0.75" header="0.3" footer="0.3"/>
  <pageSetup scale="85" fitToHeight="0" orientation="portrait"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AB42"/>
  <sheetViews>
    <sheetView view="pageBreakPreview" zoomScale="90" zoomScaleNormal="100" zoomScaleSheetLayoutView="90" workbookViewId="0">
      <selection activeCell="G45" sqref="G45"/>
    </sheetView>
  </sheetViews>
  <sheetFormatPr defaultRowHeight="12.75" x14ac:dyDescent="0.2"/>
  <cols>
    <col min="1" max="1" width="22.140625" style="3" customWidth="1"/>
    <col min="2" max="2" width="8.5703125" style="3" bestFit="1" customWidth="1"/>
    <col min="3" max="3" width="6.85546875" style="3" bestFit="1" customWidth="1"/>
    <col min="4" max="5" width="11.140625" style="3" bestFit="1" customWidth="1"/>
    <col min="6" max="7" width="13.28515625" style="3" bestFit="1" customWidth="1"/>
    <col min="8" max="10" width="12.140625" style="3" bestFit="1" customWidth="1"/>
    <col min="11" max="11" width="12.140625" style="3" customWidth="1"/>
    <col min="12" max="13" width="12.140625" style="3" bestFit="1" customWidth="1"/>
    <col min="14" max="14" width="15" style="3" bestFit="1" customWidth="1"/>
    <col min="15" max="16" width="15" style="3" customWidth="1"/>
    <col min="17" max="17" width="13.28515625" style="3" bestFit="1" customWidth="1"/>
    <col min="18" max="16384" width="9.140625" style="3"/>
  </cols>
  <sheetData>
    <row r="1" spans="1:28" x14ac:dyDescent="0.2">
      <c r="A1" s="2" t="str">
        <f>'8.12'!B2</f>
        <v>PacifiCorp</v>
      </c>
      <c r="Q1" s="68"/>
    </row>
    <row r="2" spans="1:28" x14ac:dyDescent="0.2">
      <c r="A2" s="2" t="str">
        <f>'8.12'!B3</f>
        <v>Washington 2023 General Rate Case</v>
      </c>
    </row>
    <row r="3" spans="1:28" x14ac:dyDescent="0.2">
      <c r="A3" s="2" t="str">
        <f>'8.12'!B4</f>
        <v>Major Transmission Capital Additions - Year 1</v>
      </c>
    </row>
    <row r="4" spans="1:28" x14ac:dyDescent="0.2">
      <c r="A4" s="2"/>
    </row>
    <row r="5" spans="1:28" x14ac:dyDescent="0.2">
      <c r="A5" s="2"/>
    </row>
    <row r="6" spans="1:28" x14ac:dyDescent="0.2">
      <c r="A6" s="2"/>
    </row>
    <row r="7" spans="1:28" x14ac:dyDescent="0.2">
      <c r="A7" s="46" t="s">
        <v>42</v>
      </c>
      <c r="B7" s="47"/>
      <c r="C7" s="47"/>
    </row>
    <row r="9" spans="1:28" x14ac:dyDescent="0.2">
      <c r="A9" s="4" t="s">
        <v>2</v>
      </c>
      <c r="D9" s="2"/>
      <c r="E9" s="2"/>
      <c r="F9" s="2"/>
      <c r="G9" s="2"/>
      <c r="H9" s="2"/>
      <c r="I9" s="2"/>
      <c r="J9" s="2"/>
      <c r="K9" s="2"/>
      <c r="L9" s="2"/>
      <c r="M9" s="2"/>
      <c r="N9" s="2"/>
      <c r="O9" s="2"/>
      <c r="P9" s="2"/>
    </row>
    <row r="10" spans="1:28" x14ac:dyDescent="0.2">
      <c r="D10" s="2"/>
      <c r="E10" s="2"/>
      <c r="F10" s="2"/>
      <c r="G10" s="2"/>
      <c r="H10" s="2"/>
      <c r="I10" s="2"/>
      <c r="J10" s="2"/>
      <c r="K10" s="2"/>
      <c r="L10" s="2"/>
      <c r="M10" s="2"/>
      <c r="N10" s="2"/>
      <c r="O10" s="2"/>
      <c r="P10" s="2"/>
      <c r="Q10" s="68" t="s">
        <v>41</v>
      </c>
    </row>
    <row r="11" spans="1:28" x14ac:dyDescent="0.2">
      <c r="B11" s="2" t="s">
        <v>3</v>
      </c>
      <c r="C11" s="5" t="s">
        <v>1</v>
      </c>
      <c r="D11" s="6">
        <v>45261</v>
      </c>
      <c r="E11" s="6">
        <v>45292</v>
      </c>
      <c r="F11" s="6">
        <v>45323</v>
      </c>
      <c r="G11" s="6">
        <v>45352</v>
      </c>
      <c r="H11" s="6">
        <v>45383</v>
      </c>
      <c r="I11" s="6">
        <v>45413</v>
      </c>
      <c r="J11" s="6">
        <v>45444</v>
      </c>
      <c r="K11" s="6">
        <v>45474</v>
      </c>
      <c r="L11" s="6">
        <v>45505</v>
      </c>
      <c r="M11" s="6">
        <v>45536</v>
      </c>
      <c r="N11" s="6">
        <v>45566</v>
      </c>
      <c r="O11" s="6">
        <v>45597</v>
      </c>
      <c r="P11" s="6">
        <v>45627</v>
      </c>
      <c r="Q11" s="6">
        <v>45627</v>
      </c>
      <c r="R11" s="23"/>
      <c r="S11" s="23"/>
      <c r="T11" s="23"/>
      <c r="U11" s="23"/>
      <c r="V11" s="23"/>
      <c r="W11" s="23"/>
      <c r="X11" s="23"/>
      <c r="Y11" s="23"/>
      <c r="Z11" s="23"/>
      <c r="AA11" s="23"/>
      <c r="AB11" s="23"/>
    </row>
    <row r="12" spans="1:28" x14ac:dyDescent="0.2">
      <c r="A12" s="3" t="s">
        <v>26</v>
      </c>
      <c r="B12" s="7">
        <v>355</v>
      </c>
      <c r="C12" s="7" t="s">
        <v>20</v>
      </c>
      <c r="D12" s="10">
        <v>4763214.7299999986</v>
      </c>
      <c r="E12" s="10">
        <v>4763214.7299999986</v>
      </c>
      <c r="F12" s="10">
        <v>4763214.7299999986</v>
      </c>
      <c r="G12" s="10">
        <v>4763214.7299999986</v>
      </c>
      <c r="H12" s="10">
        <v>39139292.2960684</v>
      </c>
      <c r="I12" s="10">
        <v>39460611.343268402</v>
      </c>
      <c r="J12" s="10">
        <v>39566557.143268399</v>
      </c>
      <c r="K12" s="10">
        <v>39672502.943268396</v>
      </c>
      <c r="L12" s="10">
        <v>39778448.743268393</v>
      </c>
      <c r="M12" s="10">
        <v>39884394.54326839</v>
      </c>
      <c r="N12" s="10">
        <v>2080986487.4536784</v>
      </c>
      <c r="O12" s="10">
        <v>2083431882.7460783</v>
      </c>
      <c r="P12" s="10">
        <v>2515344883.6322432</v>
      </c>
      <c r="Q12" s="21">
        <f>(((D12+P12)+(SUM(E12:O12)*2))/24)</f>
        <v>473021989.2152741</v>
      </c>
      <c r="R12" s="12"/>
      <c r="S12" s="12"/>
      <c r="T12" s="12"/>
      <c r="U12" s="12"/>
      <c r="V12" s="12"/>
      <c r="W12" s="12"/>
      <c r="X12" s="12"/>
      <c r="Y12" s="12"/>
      <c r="Z12" s="12"/>
      <c r="AA12" s="12"/>
      <c r="AB12" s="12"/>
    </row>
    <row r="13" spans="1:28" x14ac:dyDescent="0.2">
      <c r="Q13" s="12"/>
      <c r="R13" s="12"/>
      <c r="S13" s="12"/>
      <c r="T13" s="12"/>
      <c r="U13" s="12"/>
      <c r="V13" s="12"/>
      <c r="W13" s="12"/>
      <c r="X13" s="12"/>
      <c r="Y13" s="12"/>
      <c r="Z13" s="12"/>
      <c r="AA13" s="12"/>
      <c r="AB13" s="12"/>
    </row>
    <row r="14" spans="1:28" x14ac:dyDescent="0.2">
      <c r="A14" s="4" t="s">
        <v>4</v>
      </c>
      <c r="Q14" s="12"/>
      <c r="R14" s="12"/>
      <c r="S14" s="12"/>
      <c r="T14" s="12"/>
      <c r="U14" s="12"/>
      <c r="V14" s="12"/>
      <c r="W14" s="12"/>
      <c r="X14" s="12"/>
      <c r="Y14" s="12"/>
      <c r="Z14" s="12"/>
      <c r="AA14" s="12"/>
      <c r="AB14" s="12"/>
    </row>
    <row r="15" spans="1:28" x14ac:dyDescent="0.2">
      <c r="B15" s="2" t="s">
        <v>3</v>
      </c>
      <c r="C15" s="5" t="s">
        <v>1</v>
      </c>
      <c r="D15" s="23"/>
      <c r="E15" s="6">
        <v>45292</v>
      </c>
      <c r="F15" s="6">
        <v>45323</v>
      </c>
      <c r="G15" s="6">
        <v>45352</v>
      </c>
      <c r="H15" s="6">
        <v>45383</v>
      </c>
      <c r="I15" s="6">
        <v>45413</v>
      </c>
      <c r="J15" s="6">
        <v>45444</v>
      </c>
      <c r="K15" s="6">
        <v>45474</v>
      </c>
      <c r="L15" s="6">
        <v>45505</v>
      </c>
      <c r="M15" s="6">
        <v>45536</v>
      </c>
      <c r="N15" s="6">
        <v>45566</v>
      </c>
      <c r="O15" s="6">
        <v>45597</v>
      </c>
      <c r="P15" s="6">
        <v>45627</v>
      </c>
      <c r="Q15" s="6" t="s">
        <v>36</v>
      </c>
      <c r="R15" s="23"/>
      <c r="S15" s="23"/>
      <c r="T15" s="23"/>
      <c r="U15" s="23"/>
      <c r="V15" s="23"/>
      <c r="W15" s="23"/>
      <c r="X15" s="23"/>
      <c r="Y15" s="23"/>
      <c r="Z15" s="23"/>
      <c r="AA15" s="23"/>
      <c r="AB15" s="23"/>
    </row>
    <row r="16" spans="1:28" x14ac:dyDescent="0.2">
      <c r="A16" s="53" t="s">
        <v>26</v>
      </c>
      <c r="B16" s="7" t="s">
        <v>25</v>
      </c>
      <c r="C16" s="7" t="s">
        <v>20</v>
      </c>
      <c r="D16" s="8"/>
      <c r="E16" s="8">
        <f t="shared" ref="E16:P16" si="0">(((D12+E12)/2)*$D$34)/12</f>
        <v>6803.016009396204</v>
      </c>
      <c r="F16" s="8">
        <f t="shared" si="0"/>
        <v>6803.016009396204</v>
      </c>
      <c r="G16" s="8">
        <f t="shared" si="0"/>
        <v>6803.016009396204</v>
      </c>
      <c r="H16" s="8">
        <f t="shared" si="0"/>
        <v>31351.668471911693</v>
      </c>
      <c r="I16" s="8">
        <f t="shared" si="0"/>
        <v>56129.781366733318</v>
      </c>
      <c r="J16" s="8">
        <f t="shared" si="0"/>
        <v>56434.899838240264</v>
      </c>
      <c r="K16" s="8">
        <f t="shared" si="0"/>
        <v>56586.215916641842</v>
      </c>
      <c r="L16" s="8">
        <f t="shared" si="0"/>
        <v>56737.531995043428</v>
      </c>
      <c r="M16" s="8">
        <f t="shared" si="0"/>
        <v>56888.84807344502</v>
      </c>
      <c r="N16" s="8">
        <f t="shared" si="0"/>
        <v>1514556.8047997158</v>
      </c>
      <c r="O16" s="8">
        <f t="shared" si="0"/>
        <v>2973895.4097386035</v>
      </c>
      <c r="P16" s="8">
        <f t="shared" si="0"/>
        <v>3284079.5280828164</v>
      </c>
      <c r="Q16" s="21">
        <f>SUM(E16:P16)</f>
        <v>8107069.7363113388</v>
      </c>
      <c r="R16" s="12"/>
      <c r="S16" s="12"/>
      <c r="T16" s="12"/>
      <c r="U16" s="12"/>
      <c r="V16" s="12"/>
      <c r="W16" s="12"/>
      <c r="X16" s="12"/>
      <c r="Y16" s="12"/>
      <c r="Z16" s="12"/>
      <c r="AA16" s="12"/>
      <c r="AB16" s="12"/>
    </row>
    <row r="17" spans="1:28" x14ac:dyDescent="0.2">
      <c r="A17" s="2"/>
      <c r="Q17" s="12"/>
      <c r="R17" s="12"/>
      <c r="S17" s="12"/>
      <c r="T17" s="12"/>
      <c r="U17" s="12"/>
      <c r="V17" s="12"/>
      <c r="W17" s="12"/>
      <c r="X17" s="12"/>
      <c r="Y17" s="12"/>
      <c r="Z17" s="12"/>
      <c r="AA17" s="12"/>
      <c r="AB17" s="12"/>
    </row>
    <row r="18" spans="1:28" x14ac:dyDescent="0.2">
      <c r="A18" s="48"/>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row>
    <row r="19" spans="1:28" x14ac:dyDescent="0.2">
      <c r="A19" s="4" t="s">
        <v>5</v>
      </c>
      <c r="B19" s="49"/>
      <c r="C19" s="5"/>
      <c r="D19" s="23"/>
      <c r="E19" s="23"/>
      <c r="F19" s="23"/>
      <c r="G19" s="23"/>
      <c r="H19" s="23"/>
      <c r="I19" s="23"/>
      <c r="J19" s="23"/>
      <c r="K19" s="23"/>
      <c r="L19" s="23"/>
      <c r="M19" s="23"/>
      <c r="N19" s="23"/>
      <c r="O19" s="23"/>
      <c r="P19" s="23"/>
      <c r="Q19" s="68" t="s">
        <v>41</v>
      </c>
      <c r="R19" s="12"/>
      <c r="S19" s="12"/>
      <c r="T19" s="12"/>
      <c r="U19" s="12"/>
      <c r="V19" s="12"/>
      <c r="W19" s="12"/>
      <c r="X19" s="12"/>
      <c r="Y19" s="12"/>
      <c r="Z19" s="12"/>
      <c r="AA19" s="12"/>
      <c r="AB19" s="12"/>
    </row>
    <row r="20" spans="1:28" x14ac:dyDescent="0.2">
      <c r="A20" s="12"/>
      <c r="B20" s="2" t="s">
        <v>3</v>
      </c>
      <c r="C20" s="5" t="s">
        <v>1</v>
      </c>
      <c r="D20" s="6">
        <v>45261</v>
      </c>
      <c r="E20" s="6">
        <v>45292</v>
      </c>
      <c r="F20" s="6">
        <v>45323</v>
      </c>
      <c r="G20" s="6">
        <v>45352</v>
      </c>
      <c r="H20" s="6">
        <v>45383</v>
      </c>
      <c r="I20" s="6">
        <v>45413</v>
      </c>
      <c r="J20" s="6">
        <v>45444</v>
      </c>
      <c r="K20" s="6">
        <v>45474</v>
      </c>
      <c r="L20" s="6">
        <v>45505</v>
      </c>
      <c r="M20" s="6">
        <v>45536</v>
      </c>
      <c r="N20" s="6">
        <v>45566</v>
      </c>
      <c r="O20" s="6">
        <v>45597</v>
      </c>
      <c r="P20" s="6">
        <v>45627</v>
      </c>
      <c r="Q20" s="6">
        <v>45627</v>
      </c>
      <c r="R20" s="23"/>
      <c r="S20" s="23"/>
      <c r="T20" s="23"/>
      <c r="U20" s="23"/>
      <c r="V20" s="23"/>
      <c r="W20" s="23"/>
      <c r="X20" s="23"/>
      <c r="Y20" s="23"/>
      <c r="Z20" s="23"/>
      <c r="AA20" s="23"/>
      <c r="AB20" s="23"/>
    </row>
    <row r="21" spans="1:28" x14ac:dyDescent="0.2">
      <c r="A21" s="53" t="s">
        <v>26</v>
      </c>
      <c r="B21" s="7" t="s">
        <v>24</v>
      </c>
      <c r="C21" s="7" t="s">
        <v>20</v>
      </c>
      <c r="D21" s="8">
        <v>-85224.326741917277</v>
      </c>
      <c r="E21" s="8">
        <f>D21-E16</f>
        <v>-92027.342751313481</v>
      </c>
      <c r="F21" s="8">
        <f t="shared" ref="F21:P21" si="1">E21-F16</f>
        <v>-98830.358760709685</v>
      </c>
      <c r="G21" s="8">
        <f t="shared" si="1"/>
        <v>-105633.37477010589</v>
      </c>
      <c r="H21" s="8">
        <f t="shared" si="1"/>
        <v>-136985.04324201759</v>
      </c>
      <c r="I21" s="8">
        <f t="shared" si="1"/>
        <v>-193114.8246087509</v>
      </c>
      <c r="J21" s="8">
        <f t="shared" si="1"/>
        <v>-249549.72444699117</v>
      </c>
      <c r="K21" s="8">
        <f t="shared" si="1"/>
        <v>-306135.94036363298</v>
      </c>
      <c r="L21" s="8">
        <f t="shared" si="1"/>
        <v>-362873.47235867643</v>
      </c>
      <c r="M21" s="8">
        <f t="shared" si="1"/>
        <v>-419762.32043212146</v>
      </c>
      <c r="N21" s="8">
        <f t="shared" si="1"/>
        <v>-1934319.1252318372</v>
      </c>
      <c r="O21" s="8">
        <f t="shared" si="1"/>
        <v>-4908214.5349704409</v>
      </c>
      <c r="P21" s="8">
        <f t="shared" si="1"/>
        <v>-8192294.0630532578</v>
      </c>
      <c r="Q21" s="21">
        <f>(((D21+P21)+(SUM(E21:O21)*2))/24)</f>
        <v>-1078850.4380695156</v>
      </c>
      <c r="R21" s="12"/>
      <c r="S21" s="12"/>
      <c r="T21" s="12"/>
      <c r="U21" s="12"/>
      <c r="V21" s="12"/>
      <c r="W21" s="12"/>
      <c r="X21" s="12"/>
      <c r="Y21" s="12"/>
      <c r="Z21" s="12"/>
      <c r="AA21" s="12"/>
      <c r="AB21" s="12"/>
    </row>
    <row r="22" spans="1:28" x14ac:dyDescent="0.2">
      <c r="A22" s="11"/>
      <c r="Q22" s="12"/>
      <c r="R22" s="12"/>
      <c r="S22" s="12"/>
      <c r="T22" s="12"/>
      <c r="U22" s="12"/>
      <c r="V22" s="12"/>
      <c r="W22" s="12"/>
      <c r="X22" s="12"/>
      <c r="Y22" s="12"/>
      <c r="Z22" s="12"/>
      <c r="AA22" s="12"/>
      <c r="AB22" s="12"/>
    </row>
    <row r="23" spans="1:28" ht="13.5" thickBot="1" x14ac:dyDescent="0.25">
      <c r="P23" s="12"/>
    </row>
    <row r="24" spans="1:28" x14ac:dyDescent="0.2">
      <c r="D24" s="14"/>
      <c r="E24" s="62" t="s">
        <v>29</v>
      </c>
      <c r="F24" s="62" t="s">
        <v>41</v>
      </c>
      <c r="G24" s="15"/>
    </row>
    <row r="25" spans="1:28" x14ac:dyDescent="0.2">
      <c r="D25" s="17"/>
      <c r="E25" s="18" t="s">
        <v>37</v>
      </c>
      <c r="F25" s="18" t="s">
        <v>38</v>
      </c>
      <c r="G25" s="19" t="s">
        <v>6</v>
      </c>
    </row>
    <row r="26" spans="1:28" x14ac:dyDescent="0.2">
      <c r="A26" s="13"/>
      <c r="C26" s="16"/>
      <c r="D26" s="20">
        <v>355</v>
      </c>
      <c r="E26" s="21">
        <v>0</v>
      </c>
      <c r="F26" s="21">
        <f>+Q12</f>
        <v>473021989.2152741</v>
      </c>
      <c r="G26" s="22">
        <f>F26-E26</f>
        <v>473021989.2152741</v>
      </c>
      <c r="H26" s="2" t="s">
        <v>43</v>
      </c>
    </row>
    <row r="27" spans="1:28" x14ac:dyDescent="0.2">
      <c r="A27" s="13"/>
      <c r="C27" s="16"/>
      <c r="D27" s="20"/>
      <c r="E27" s="21"/>
      <c r="F27" s="21"/>
      <c r="G27" s="22"/>
      <c r="H27" s="2"/>
    </row>
    <row r="28" spans="1:28" x14ac:dyDescent="0.2">
      <c r="A28" s="13"/>
      <c r="C28" s="16"/>
      <c r="D28" s="24" t="s">
        <v>25</v>
      </c>
      <c r="E28" s="21">
        <v>0</v>
      </c>
      <c r="F28" s="61">
        <f>Q16</f>
        <v>8107069.7363113388</v>
      </c>
      <c r="G28" s="22">
        <f>F28-E28</f>
        <v>8107069.7363113388</v>
      </c>
      <c r="H28" s="2" t="s">
        <v>43</v>
      </c>
      <c r="I28" s="10"/>
      <c r="J28" s="8"/>
    </row>
    <row r="29" spans="1:28" x14ac:dyDescent="0.2">
      <c r="A29" s="13"/>
      <c r="C29" s="16"/>
      <c r="D29" s="20"/>
      <c r="E29" s="21"/>
      <c r="F29" s="21"/>
      <c r="G29" s="22"/>
      <c r="H29" s="2"/>
    </row>
    <row r="30" spans="1:28" ht="13.5" thickBot="1" x14ac:dyDescent="0.25">
      <c r="A30" s="13"/>
      <c r="C30" s="16"/>
      <c r="D30" s="50" t="s">
        <v>24</v>
      </c>
      <c r="E30" s="25">
        <v>0</v>
      </c>
      <c r="F30" s="25">
        <f>Q21</f>
        <v>-1078850.4380695156</v>
      </c>
      <c r="G30" s="26">
        <f>F30-E30</f>
        <v>-1078850.4380695156</v>
      </c>
      <c r="H30" s="2" t="s">
        <v>43</v>
      </c>
    </row>
    <row r="32" spans="1:28" x14ac:dyDescent="0.2">
      <c r="D32" s="57"/>
      <c r="E32" s="57"/>
      <c r="F32" s="57"/>
      <c r="G32" s="63"/>
      <c r="H32" s="63"/>
      <c r="I32" s="57"/>
    </row>
    <row r="33" spans="1:9" x14ac:dyDescent="0.2">
      <c r="A33" s="47"/>
      <c r="B33" s="47"/>
      <c r="C33" s="47"/>
      <c r="D33" s="65"/>
      <c r="E33" s="56"/>
      <c r="F33" s="56"/>
      <c r="G33" s="56"/>
      <c r="H33" s="56"/>
      <c r="I33" s="57"/>
    </row>
    <row r="34" spans="1:9" x14ac:dyDescent="0.2">
      <c r="A34" s="47" t="s">
        <v>27</v>
      </c>
      <c r="B34" s="47"/>
      <c r="C34" s="47"/>
      <c r="D34" s="65">
        <v>1.7138885551093868E-2</v>
      </c>
      <c r="E34" s="56"/>
      <c r="F34" s="56"/>
      <c r="G34" s="56"/>
      <c r="H34" s="56"/>
      <c r="I34" s="57"/>
    </row>
    <row r="35" spans="1:9" x14ac:dyDescent="0.2">
      <c r="D35" s="57"/>
      <c r="E35" s="56"/>
      <c r="F35" s="56"/>
      <c r="G35" s="56"/>
      <c r="H35" s="56"/>
      <c r="I35" s="57"/>
    </row>
    <row r="36" spans="1:9" x14ac:dyDescent="0.2">
      <c r="D36" s="57"/>
      <c r="E36" s="61"/>
      <c r="F36" s="1"/>
      <c r="G36" s="61"/>
      <c r="H36" s="61"/>
      <c r="I36" s="64"/>
    </row>
    <row r="37" spans="1:9" x14ac:dyDescent="0.2">
      <c r="D37" s="57"/>
      <c r="E37" s="61"/>
      <c r="F37" s="1"/>
      <c r="G37" s="61"/>
      <c r="H37" s="61"/>
      <c r="I37" s="64"/>
    </row>
    <row r="38" spans="1:9" x14ac:dyDescent="0.2">
      <c r="E38" s="2"/>
      <c r="F38" s="68"/>
    </row>
    <row r="40" spans="1:9" x14ac:dyDescent="0.2">
      <c r="A40" s="13"/>
      <c r="D40" s="54"/>
    </row>
    <row r="41" spans="1:9" x14ac:dyDescent="0.2">
      <c r="A41" s="13"/>
      <c r="D41" s="54"/>
    </row>
    <row r="42" spans="1:9" x14ac:dyDescent="0.2">
      <c r="D42" s="47"/>
    </row>
  </sheetData>
  <pageMargins left="0.7" right="0.7" top="0.75" bottom="0.75" header="0.3" footer="0.3"/>
  <pageSetup scale="56" fitToHeight="0" orientation="landscape" r:id="rId1"/>
  <headerFooter>
    <oddFooter>&amp;C&amp;"Arial,Regular"&amp;10Page 8.12.1</oddFooter>
  </headerFooter>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K17"/>
  <sheetViews>
    <sheetView view="pageBreakPreview" zoomScale="90" zoomScaleNormal="100" zoomScaleSheetLayoutView="90" workbookViewId="0">
      <selection activeCell="F32" sqref="F32"/>
    </sheetView>
  </sheetViews>
  <sheetFormatPr defaultRowHeight="12.75" x14ac:dyDescent="0.2"/>
  <cols>
    <col min="1" max="1" width="58.7109375" style="3" customWidth="1"/>
    <col min="2" max="2" width="8.5703125" style="3" bestFit="1" customWidth="1"/>
    <col min="3" max="3" width="9.7109375" style="3" bestFit="1" customWidth="1"/>
    <col min="4" max="4" width="13.5703125" style="3" customWidth="1"/>
    <col min="5" max="5" width="14.7109375" style="3" bestFit="1" customWidth="1"/>
    <col min="6" max="6" width="14.85546875" style="3" customWidth="1"/>
    <col min="7" max="7" width="15" style="3" bestFit="1" customWidth="1"/>
    <col min="8" max="8" width="15.140625" style="3" bestFit="1" customWidth="1"/>
    <col min="9" max="9" width="6.42578125" style="3" customWidth="1"/>
    <col min="10" max="16384" width="9.140625" style="3"/>
  </cols>
  <sheetData>
    <row r="1" spans="1:11" x14ac:dyDescent="0.2">
      <c r="A1" s="2" t="str">
        <f>'8.12'!B2</f>
        <v>PacifiCorp</v>
      </c>
      <c r="B1" s="2"/>
      <c r="H1" s="55"/>
      <c r="I1" s="55"/>
    </row>
    <row r="2" spans="1:11" x14ac:dyDescent="0.2">
      <c r="A2" s="2" t="str">
        <f>'8.12'!B3</f>
        <v>Washington 2023 General Rate Case</v>
      </c>
      <c r="B2" s="2"/>
    </row>
    <row r="3" spans="1:11" x14ac:dyDescent="0.2">
      <c r="A3" s="2" t="str">
        <f>'8.12'!B4</f>
        <v>Major Transmission Capital Additions - Year 1</v>
      </c>
      <c r="B3" s="2"/>
    </row>
    <row r="4" spans="1:11" x14ac:dyDescent="0.2">
      <c r="A4" s="2"/>
      <c r="B4" s="2"/>
    </row>
    <row r="5" spans="1:11" x14ac:dyDescent="0.2">
      <c r="I5" s="57"/>
    </row>
    <row r="6" spans="1:11" x14ac:dyDescent="0.2">
      <c r="B6" s="68" t="s">
        <v>54</v>
      </c>
      <c r="C6" s="2" t="s">
        <v>55</v>
      </c>
      <c r="D6" s="68" t="s">
        <v>45</v>
      </c>
      <c r="E6" s="68" t="s">
        <v>57</v>
      </c>
      <c r="F6" s="68" t="s">
        <v>58</v>
      </c>
      <c r="G6" s="68" t="s">
        <v>59</v>
      </c>
      <c r="H6" s="68" t="s">
        <v>60</v>
      </c>
      <c r="I6" s="57"/>
    </row>
    <row r="7" spans="1:11" x14ac:dyDescent="0.2">
      <c r="A7" s="51" t="s">
        <v>0</v>
      </c>
      <c r="B7" s="52" t="s">
        <v>3</v>
      </c>
      <c r="C7" s="52" t="s">
        <v>22</v>
      </c>
      <c r="D7" s="52" t="s">
        <v>11</v>
      </c>
      <c r="E7" s="52" t="s">
        <v>56</v>
      </c>
      <c r="F7" s="52" t="s">
        <v>56</v>
      </c>
      <c r="G7" s="52" t="s">
        <v>56</v>
      </c>
      <c r="H7" s="52" t="s">
        <v>23</v>
      </c>
      <c r="I7" s="69" t="s">
        <v>47</v>
      </c>
    </row>
    <row r="8" spans="1:11" x14ac:dyDescent="0.2">
      <c r="A8" s="49" t="s">
        <v>28</v>
      </c>
      <c r="B8" s="49"/>
      <c r="C8" s="5"/>
      <c r="D8" s="5"/>
      <c r="E8" s="5"/>
      <c r="F8" s="5"/>
      <c r="G8" s="5"/>
      <c r="H8" s="5"/>
      <c r="I8" s="56"/>
    </row>
    <row r="9" spans="1:11" x14ac:dyDescent="0.2">
      <c r="A9" s="3" t="s">
        <v>30</v>
      </c>
      <c r="B9" s="7">
        <v>355</v>
      </c>
      <c r="C9" s="59">
        <v>45580</v>
      </c>
      <c r="D9" s="59" t="s">
        <v>46</v>
      </c>
      <c r="E9" s="78">
        <v>0</v>
      </c>
      <c r="F9" s="78">
        <v>0</v>
      </c>
      <c r="G9" s="78">
        <v>2045992883.4052098</v>
      </c>
      <c r="H9" s="58">
        <f>SUM(E9:G9)</f>
        <v>2045992883.4052098</v>
      </c>
      <c r="I9" s="64" t="s">
        <v>48</v>
      </c>
      <c r="K9" s="8"/>
    </row>
    <row r="10" spans="1:11" x14ac:dyDescent="0.2">
      <c r="A10" s="3" t="s">
        <v>31</v>
      </c>
      <c r="B10" s="7">
        <v>355</v>
      </c>
      <c r="C10" s="59">
        <v>44136</v>
      </c>
      <c r="D10" s="59" t="s">
        <v>46</v>
      </c>
      <c r="E10" s="78">
        <v>2618914.9699999993</v>
      </c>
      <c r="F10" s="78">
        <v>0</v>
      </c>
      <c r="G10" s="78">
        <v>0</v>
      </c>
      <c r="H10" s="10">
        <f t="shared" ref="H10:H14" si="0">SUM(E10:G10)</f>
        <v>2618914.9699999993</v>
      </c>
      <c r="I10" s="57"/>
      <c r="K10" s="8"/>
    </row>
    <row r="11" spans="1:11" x14ac:dyDescent="0.2">
      <c r="A11" s="3" t="s">
        <v>32</v>
      </c>
      <c r="B11" s="7">
        <v>355</v>
      </c>
      <c r="C11" s="59">
        <v>45641</v>
      </c>
      <c r="D11" s="59" t="s">
        <v>46</v>
      </c>
      <c r="E11" s="78">
        <v>0</v>
      </c>
      <c r="F11" s="78">
        <v>0</v>
      </c>
      <c r="G11" s="78">
        <v>143697290.118882</v>
      </c>
      <c r="H11" s="10">
        <f t="shared" si="0"/>
        <v>143697290.118882</v>
      </c>
      <c r="I11" s="57"/>
      <c r="K11" s="8"/>
    </row>
    <row r="12" spans="1:11" x14ac:dyDescent="0.2">
      <c r="A12" s="3" t="s">
        <v>33</v>
      </c>
      <c r="B12" s="7">
        <v>355</v>
      </c>
      <c r="C12" s="59">
        <v>45397</v>
      </c>
      <c r="D12" s="59" t="s">
        <v>46</v>
      </c>
      <c r="E12" s="78">
        <v>0</v>
      </c>
      <c r="F12" s="78">
        <v>0</v>
      </c>
      <c r="G12" s="78">
        <v>35121179.813268393</v>
      </c>
      <c r="H12" s="10">
        <f t="shared" si="0"/>
        <v>35121179.813268393</v>
      </c>
      <c r="I12" s="64" t="s">
        <v>48</v>
      </c>
      <c r="K12" s="8"/>
    </row>
    <row r="13" spans="1:11" x14ac:dyDescent="0.2">
      <c r="A13" s="3" t="s">
        <v>34</v>
      </c>
      <c r="B13" s="7">
        <v>355</v>
      </c>
      <c r="C13" s="59">
        <v>45092</v>
      </c>
      <c r="D13" s="59" t="s">
        <v>46</v>
      </c>
      <c r="E13" s="78">
        <v>17499.759999999998</v>
      </c>
      <c r="F13" s="78">
        <v>2126800</v>
      </c>
      <c r="G13" s="78">
        <v>0</v>
      </c>
      <c r="H13" s="10">
        <f t="shared" si="0"/>
        <v>2144299.7599999998</v>
      </c>
      <c r="I13" s="57"/>
      <c r="K13" s="8"/>
    </row>
    <row r="14" spans="1:11" x14ac:dyDescent="0.2">
      <c r="A14" s="3" t="s">
        <v>35</v>
      </c>
      <c r="B14" s="7">
        <v>355</v>
      </c>
      <c r="C14" s="59">
        <v>45641</v>
      </c>
      <c r="D14" s="59" t="s">
        <v>46</v>
      </c>
      <c r="E14" s="78">
        <v>0</v>
      </c>
      <c r="F14" s="78">
        <v>0</v>
      </c>
      <c r="G14" s="78">
        <v>285770315.56488299</v>
      </c>
      <c r="H14" s="60">
        <f t="shared" si="0"/>
        <v>285770315.56488299</v>
      </c>
      <c r="I14" s="64" t="s">
        <v>48</v>
      </c>
      <c r="K14" s="8"/>
    </row>
    <row r="15" spans="1:11" x14ac:dyDescent="0.2">
      <c r="C15" s="59"/>
      <c r="D15" s="59"/>
      <c r="E15" s="59"/>
      <c r="F15" s="59"/>
      <c r="G15" s="59"/>
      <c r="H15" s="10">
        <f>SUM(H9:H14)</f>
        <v>2515344883.6322432</v>
      </c>
    </row>
    <row r="16" spans="1:11" x14ac:dyDescent="0.2">
      <c r="H16" s="68" t="s">
        <v>44</v>
      </c>
    </row>
    <row r="17" spans="1:2" x14ac:dyDescent="0.2">
      <c r="A17" s="47"/>
      <c r="B17" s="47"/>
    </row>
  </sheetData>
  <pageMargins left="0.7" right="0.7" top="0.75" bottom="0.75" header="0.3" footer="0.3"/>
  <pageSetup scale="77" fitToHeight="0" orientation="landscape" r:id="rId1"/>
  <headerFooter>
    <oddFooter>&amp;C&amp;"Arial,Regular"&amp;10Page 8.12.2</oddFooter>
  </headerFooter>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D109B381DF0A9479BB07F4F14374B16" ma:contentTypeVersion="24" ma:contentTypeDescription="" ma:contentTypeScope="" ma:versionID="4ced5c8c8a052643cd2d5f793224e06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2023-04-10T07:00:00+00:00</OpenedDate>
    <SignificantOrder xmlns="dc463f71-b30c-4ab2-9473-d307f9d35888">false</SignificantOrder>
    <Date1 xmlns="dc463f71-b30c-4ab2-9473-d307f9d35888">2023-04-19T07:00:00+00:00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230172</DocketNumber>
    <DelegatedOrder xmlns="dc463f71-b30c-4ab2-9473-d307f9d35888">false</DelegatedOrder>
  </documentManagement>
</p:properties>
</file>

<file path=customXml/itemProps1.xml><?xml version="1.0" encoding="utf-8"?>
<ds:datastoreItem xmlns:ds="http://schemas.openxmlformats.org/officeDocument/2006/customXml" ds:itemID="{F4133130-3A13-40CA-8CCE-41FF9B707FFB}"/>
</file>

<file path=customXml/itemProps2.xml><?xml version="1.0" encoding="utf-8"?>
<ds:datastoreItem xmlns:ds="http://schemas.openxmlformats.org/officeDocument/2006/customXml" ds:itemID="{2DCAD076-9F8E-4991-8425-35968EF48CC8}"/>
</file>

<file path=customXml/itemProps3.xml><?xml version="1.0" encoding="utf-8"?>
<ds:datastoreItem xmlns:ds="http://schemas.openxmlformats.org/officeDocument/2006/customXml" ds:itemID="{AC431A2D-CC0D-4A7E-8FEA-2DEE4AE517F9}"/>
</file>

<file path=customXml/itemProps4.xml><?xml version="1.0" encoding="utf-8"?>
<ds:datastoreItem xmlns:ds="http://schemas.openxmlformats.org/officeDocument/2006/customXml" ds:itemID="{E354DEC2-09FA-43B7-9990-0F79DC0B38E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8.12</vt:lpstr>
      <vt:lpstr>8.12.1</vt:lpstr>
      <vt:lpstr>8.12.2</vt:lpstr>
      <vt:lpstr>'8.12.2'!Print_Area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2023-03-02T23:19:08Z</dcterms:created>
  <dcterms:modified xsi:type="dcterms:W3CDTF">2023-03-09T22:00:55Z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0x0101006E56B4D1795A2E4DB2F0B01679ED314A008D109B381DF0A9479BB07F4F14374B16</vt:lpwstr>
  </property>
  <property fmtid="{D5CDD505-2E9C-101B-9397-08002B2CF9AE}" pid="3" name="_docset_NoMedatataSyncRequired">
    <vt:lpwstr>False</vt:lpwstr>
  </property>
</Properties>
</file>