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2\2022 WA Elec and Gas GRC\Direct Testimony Exhibits-FILING 220xxx\I. UE_AVA Dir Evidence-(Jan22)\2. UE_AVA Testimony (Jan22)\16.  UE__Garbarino Direct (AVA-Jan22)\Native Format\"/>
    </mc:Choice>
  </mc:AlternateContent>
  <xr:revisionPtr revIDLastSave="0" documentId="13_ncr:1_{3AE654B5-9DB7-4185-AB58-79F1CB735D0A}" xr6:coauthVersionLast="45" xr6:coauthVersionMax="45" xr10:uidLastSave="{00000000-0000-0000-0000-000000000000}"/>
  <bookViews>
    <workbookView xWindow="-120" yWindow="-120" windowWidth="29040" windowHeight="15840" xr2:uid="{4310F4C0-495F-4A07-8B88-CA86241FB207}"/>
  </bookViews>
  <sheets>
    <sheet name="A-RR Cross-reference " sheetId="2" r:id="rId1"/>
    <sheet name="B - COS results" sheetId="1" r:id="rId2"/>
    <sheet name="C-COS allocation factors" sheetId="3" r:id="rId3"/>
    <sheet name="D-Summary of adjustments" sheetId="4" r:id="rId4"/>
    <sheet name="E-Summary of results" sheetId="5" r:id="rId5"/>
    <sheet name="E-Summary of results Pg 2" sheetId="6" r:id="rId6"/>
  </sheets>
  <externalReferences>
    <externalReference r:id="rId7"/>
    <externalReference r:id="rId8"/>
    <externalReference r:id="rId9"/>
  </externalReferences>
  <definedNames>
    <definedName name="AllocFactors">[1]Factors!$D$111:$AP$120</definedName>
    <definedName name="AllocFactors_C">[1]Factors!$W$111:$AF$120</definedName>
    <definedName name="AllocFactors_D">[1]Factors!$I$111:$V$120</definedName>
    <definedName name="AllocFactors_E">[1]Factors!$D$111:$H$120</definedName>
    <definedName name="Base1_Billing2">'[2]Pres &amp; Prop Rev'!$N$8</definedName>
    <definedName name="check">[1]PROFORMA!$BO$5:$BO$540</definedName>
    <definedName name="ColHdr">SUBSTITUTE(ADDRESS(1,COLUMN(),4),1,"")</definedName>
    <definedName name="ColHdrProform">"("&amp;LOWER(SUBSTITUTE(ADDRESS(1,COLUMN(),4),1,""))&amp;")"</definedName>
    <definedName name="columnheader">SUBSTITUTE(ADDRESS(1,COLUMN(),4),1,"")</definedName>
    <definedName name="Pg1Row">MAX([1]Detail!$A:$A)</definedName>
    <definedName name="Pg2Row">MAX([1]Summary!$A:$A)</definedName>
    <definedName name="_xlnm.Print_Area" localSheetId="3">'D-Summary of adjustments'!$B$1:$J$73</definedName>
    <definedName name="_xlnm.Print_Area" localSheetId="4">'E-Summary of results'!$C$1:$K$28</definedName>
    <definedName name="_xlnm.Print_Area" localSheetId="5">'E-Summary of results Pg 2'!$A$1:$L$40</definedName>
    <definedName name="_xlnm.Print_Titles" localSheetId="0">'A-RR Cross-reference '!$A:$D,'A-RR Cross-reference '!$1:$3</definedName>
    <definedName name="_xlnm.Print_Titles" localSheetId="1">'B - COS results'!$A:$D,'B - COS results'!$1:$3</definedName>
    <definedName name="_xlnm.Print_Titles" localSheetId="2">'C-COS allocation factors'!$1:$1</definedName>
    <definedName name="Recover">[3]Macro1!$A$69</definedName>
    <definedName name="RowHdr">ROW([1]Detail!A1)</definedName>
    <definedName name="Scen">[1]Print!$B$14</definedName>
    <definedName name="TableName">"Dummy"</definedName>
    <definedName name="Z_DA4A84E9_F403_4F42_B896_BF6299E271A0_.wvu.PrintArea" localSheetId="5" hidden="1">'E-Summary of results Pg 2'!$B$1:$L$36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6" l="1"/>
  <c r="F28" i="6"/>
  <c r="I28" i="6" s="1"/>
  <c r="E28" i="6"/>
  <c r="H28" i="6" s="1"/>
  <c r="D26" i="6"/>
  <c r="D25" i="6"/>
  <c r="D24" i="6"/>
  <c r="G27" i="6"/>
  <c r="D23" i="6"/>
  <c r="D22" i="6"/>
  <c r="D21" i="6"/>
  <c r="K27" i="6"/>
  <c r="J27" i="6"/>
  <c r="I27" i="6"/>
  <c r="I29" i="6" s="1"/>
  <c r="H27" i="6"/>
  <c r="F27" i="6"/>
  <c r="F29" i="6" s="1"/>
  <c r="D20" i="6"/>
  <c r="H17" i="6"/>
  <c r="J17" i="6" s="1"/>
  <c r="F17" i="6"/>
  <c r="E17" i="6"/>
  <c r="G17" i="6" s="1"/>
  <c r="I17" i="6" s="1"/>
  <c r="K17" i="6" s="1"/>
  <c r="I11" i="6"/>
  <c r="G11" i="6"/>
  <c r="F11" i="6"/>
  <c r="D10" i="6"/>
  <c r="K11" i="6"/>
  <c r="J11" i="6"/>
  <c r="H11" i="6"/>
  <c r="D9" i="6"/>
  <c r="J7" i="6"/>
  <c r="J13" i="6" s="1"/>
  <c r="G7" i="6"/>
  <c r="G13" i="6" s="1"/>
  <c r="E7" i="6"/>
  <c r="D6" i="6"/>
  <c r="K7" i="6"/>
  <c r="K13" i="6" s="1"/>
  <c r="I7" i="6"/>
  <c r="I13" i="6" s="1"/>
  <c r="H7" i="6"/>
  <c r="H13" i="6" s="1"/>
  <c r="F7" i="6"/>
  <c r="F13" i="6" s="1"/>
  <c r="D5" i="6"/>
  <c r="J24" i="5"/>
  <c r="I24" i="5"/>
  <c r="K22" i="5"/>
  <c r="H24" i="5"/>
  <c r="I66" i="4"/>
  <c r="I58" i="4"/>
  <c r="I50" i="4"/>
  <c r="I42" i="4"/>
  <c r="I31" i="4"/>
  <c r="I23" i="4"/>
  <c r="I15" i="4"/>
  <c r="G35" i="4"/>
  <c r="G72" i="4" s="1"/>
  <c r="I10" i="4"/>
  <c r="I68" i="4" s="1"/>
  <c r="I67" i="4"/>
  <c r="H54" i="3"/>
  <c r="G54" i="3"/>
  <c r="F54" i="3"/>
  <c r="E54" i="3"/>
  <c r="K53" i="3"/>
  <c r="G53" i="3"/>
  <c r="E53" i="3"/>
  <c r="M52" i="3"/>
  <c r="F52" i="3"/>
  <c r="E52" i="3"/>
  <c r="H51" i="3"/>
  <c r="E51" i="3"/>
  <c r="J50" i="3"/>
  <c r="H50" i="3"/>
  <c r="G50" i="3"/>
  <c r="E50" i="3"/>
  <c r="O49" i="3"/>
  <c r="O48" i="3"/>
  <c r="O47" i="3"/>
  <c r="O46" i="3"/>
  <c r="O45" i="3"/>
  <c r="O44" i="3"/>
  <c r="O43" i="3"/>
  <c r="O42" i="3"/>
  <c r="O41" i="3"/>
  <c r="O40" i="3"/>
  <c r="O39" i="3"/>
  <c r="O38" i="3"/>
  <c r="L37" i="3"/>
  <c r="G37" i="3"/>
  <c r="F37" i="3"/>
  <c r="E37" i="3"/>
  <c r="O35" i="3"/>
  <c r="G35" i="3"/>
  <c r="F35" i="3"/>
  <c r="E35" i="3"/>
  <c r="D35" i="3"/>
  <c r="N54" i="3"/>
  <c r="M54" i="3"/>
  <c r="L54" i="3"/>
  <c r="K54" i="3"/>
  <c r="J54" i="3"/>
  <c r="I54" i="3"/>
  <c r="O34" i="3"/>
  <c r="N52" i="3"/>
  <c r="L52" i="3"/>
  <c r="K52" i="3"/>
  <c r="J52" i="3"/>
  <c r="I52" i="3"/>
  <c r="O33" i="3"/>
  <c r="G33" i="3"/>
  <c r="G52" i="3" s="1"/>
  <c r="N51" i="3"/>
  <c r="M51" i="3"/>
  <c r="L51" i="3"/>
  <c r="K51" i="3"/>
  <c r="J51" i="3"/>
  <c r="I51" i="3"/>
  <c r="O32" i="3"/>
  <c r="G32" i="3"/>
  <c r="G51" i="3" s="1"/>
  <c r="N50" i="3"/>
  <c r="M50" i="3"/>
  <c r="L50" i="3"/>
  <c r="K50" i="3"/>
  <c r="I50" i="3"/>
  <c r="O31" i="3"/>
  <c r="G31" i="3"/>
  <c r="O30" i="3"/>
  <c r="O29" i="3"/>
  <c r="O28" i="3"/>
  <c r="O27" i="3"/>
  <c r="N53" i="3"/>
  <c r="M53" i="3"/>
  <c r="L53" i="3"/>
  <c r="O25" i="3"/>
  <c r="J53" i="3"/>
  <c r="I53" i="3"/>
  <c r="H53" i="3"/>
  <c r="O24" i="3"/>
  <c r="O23" i="3"/>
  <c r="O22" i="3"/>
  <c r="O21" i="3"/>
  <c r="O20" i="3"/>
  <c r="O19" i="3"/>
  <c r="N26" i="3"/>
  <c r="M26" i="3"/>
  <c r="L26" i="3"/>
  <c r="K26" i="3"/>
  <c r="J26" i="3"/>
  <c r="I26" i="3"/>
  <c r="H26" i="3"/>
  <c r="O17" i="3"/>
  <c r="O16" i="3"/>
  <c r="O15" i="3"/>
  <c r="O14" i="3"/>
  <c r="O13" i="3"/>
  <c r="O12" i="3"/>
  <c r="O11" i="3"/>
  <c r="O10" i="3"/>
  <c r="O9" i="3"/>
  <c r="O8" i="3"/>
  <c r="O7" i="3"/>
  <c r="O6" i="3"/>
  <c r="N37" i="3"/>
  <c r="M37" i="3"/>
  <c r="K37" i="3"/>
  <c r="J37" i="3"/>
  <c r="I37" i="3"/>
  <c r="H37" i="3"/>
  <c r="O4" i="3"/>
  <c r="N36" i="3"/>
  <c r="M36" i="3"/>
  <c r="L36" i="3"/>
  <c r="K36" i="3"/>
  <c r="J36" i="3"/>
  <c r="I36" i="3"/>
  <c r="H36" i="3"/>
  <c r="O36" i="3" s="1"/>
  <c r="O2" i="3"/>
  <c r="BL349" i="2"/>
  <c r="BH349" i="2"/>
  <c r="BG349" i="2"/>
  <c r="BA349" i="2"/>
  <c r="AZ349" i="2"/>
  <c r="AY349" i="2"/>
  <c r="AS349" i="2"/>
  <c r="AR349" i="2"/>
  <c r="AQ349" i="2"/>
  <c r="AK349" i="2"/>
  <c r="AJ349" i="2"/>
  <c r="AI349" i="2"/>
  <c r="AB349" i="2"/>
  <c r="AA349" i="2"/>
  <c r="U349" i="2"/>
  <c r="T349" i="2"/>
  <c r="S349" i="2"/>
  <c r="M349" i="2"/>
  <c r="L349" i="2"/>
  <c r="K349" i="2"/>
  <c r="E349" i="2"/>
  <c r="BF349" i="2"/>
  <c r="BE349" i="2"/>
  <c r="BD349" i="2"/>
  <c r="BC349" i="2"/>
  <c r="BB349" i="2"/>
  <c r="AX349" i="2"/>
  <c r="AW349" i="2"/>
  <c r="AV349" i="2"/>
  <c r="AU349" i="2"/>
  <c r="AT349" i="2"/>
  <c r="AP349" i="2"/>
  <c r="AO349" i="2"/>
  <c r="AN349" i="2"/>
  <c r="AM349" i="2"/>
  <c r="AL349" i="2"/>
  <c r="AH349" i="2"/>
  <c r="AG349" i="2"/>
  <c r="AF349" i="2"/>
  <c r="AE349" i="2"/>
  <c r="BI348" i="2"/>
  <c r="Z349" i="2"/>
  <c r="Y349" i="2"/>
  <c r="X349" i="2"/>
  <c r="W349" i="2"/>
  <c r="V349" i="2"/>
  <c r="R349" i="2"/>
  <c r="Q349" i="2"/>
  <c r="P349" i="2"/>
  <c r="O349" i="2"/>
  <c r="N349" i="2"/>
  <c r="J349" i="2"/>
  <c r="I349" i="2"/>
  <c r="H349" i="2"/>
  <c r="G349" i="2"/>
  <c r="AC348" i="2"/>
  <c r="BL347" i="2"/>
  <c r="BI346" i="2"/>
  <c r="AC346" i="2"/>
  <c r="BJ346" i="2" s="1"/>
  <c r="BH347" i="2"/>
  <c r="AZ347" i="2"/>
  <c r="AR347" i="2"/>
  <c r="BI345" i="2"/>
  <c r="AB347" i="2"/>
  <c r="T347" i="2"/>
  <c r="AC345" i="2"/>
  <c r="BI344" i="2"/>
  <c r="AC344" i="2"/>
  <c r="BA347" i="2"/>
  <c r="AS347" i="2"/>
  <c r="AK347" i="2"/>
  <c r="BI343" i="2"/>
  <c r="U347" i="2"/>
  <c r="M347" i="2"/>
  <c r="BG347" i="2"/>
  <c r="BF347" i="2"/>
  <c r="BE347" i="2"/>
  <c r="BD347" i="2"/>
  <c r="BC347" i="2"/>
  <c r="BB347" i="2"/>
  <c r="AY347" i="2"/>
  <c r="AX347" i="2"/>
  <c r="AW347" i="2"/>
  <c r="AV347" i="2"/>
  <c r="AU347" i="2"/>
  <c r="AT347" i="2"/>
  <c r="AQ347" i="2"/>
  <c r="AP347" i="2"/>
  <c r="AO347" i="2"/>
  <c r="AN347" i="2"/>
  <c r="AM347" i="2"/>
  <c r="AL347" i="2"/>
  <c r="AI347" i="2"/>
  <c r="AH347" i="2"/>
  <c r="AG347" i="2"/>
  <c r="AF347" i="2"/>
  <c r="AE347" i="2"/>
  <c r="AD347" i="2"/>
  <c r="AA347" i="2"/>
  <c r="Z347" i="2"/>
  <c r="Y347" i="2"/>
  <c r="X347" i="2"/>
  <c r="W347" i="2"/>
  <c r="V347" i="2"/>
  <c r="S347" i="2"/>
  <c r="R347" i="2"/>
  <c r="Q347" i="2"/>
  <c r="P347" i="2"/>
  <c r="O347" i="2"/>
  <c r="N347" i="2"/>
  <c r="K347" i="2"/>
  <c r="J347" i="2"/>
  <c r="I347" i="2"/>
  <c r="H347" i="2"/>
  <c r="G347" i="2"/>
  <c r="F347" i="2"/>
  <c r="BI341" i="2"/>
  <c r="AC341" i="2"/>
  <c r="BI340" i="2"/>
  <c r="AC340" i="2"/>
  <c r="BJ340" i="2" s="1"/>
  <c r="BK340" i="2" s="1"/>
  <c r="BM340" i="2" s="1"/>
  <c r="BI338" i="2"/>
  <c r="AC338" i="2"/>
  <c r="BL337" i="2"/>
  <c r="BH337" i="2"/>
  <c r="BG337" i="2"/>
  <c r="BF337" i="2"/>
  <c r="BE337" i="2"/>
  <c r="BD337" i="2"/>
  <c r="BC337" i="2"/>
  <c r="BB337" i="2"/>
  <c r="BA337" i="2"/>
  <c r="AZ337" i="2"/>
  <c r="AY337" i="2"/>
  <c r="AX337" i="2"/>
  <c r="AW337" i="2"/>
  <c r="AV337" i="2"/>
  <c r="AU337" i="2"/>
  <c r="AT337" i="2"/>
  <c r="AS337" i="2"/>
  <c r="AR337" i="2"/>
  <c r="AQ337" i="2"/>
  <c r="AP337" i="2"/>
  <c r="AO337" i="2"/>
  <c r="AN337" i="2"/>
  <c r="AM337" i="2"/>
  <c r="AL337" i="2"/>
  <c r="AK337" i="2"/>
  <c r="AJ337" i="2"/>
  <c r="AI337" i="2"/>
  <c r="AH337" i="2"/>
  <c r="AG337" i="2"/>
  <c r="AF337" i="2"/>
  <c r="AE337" i="2"/>
  <c r="AD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BI336" i="2"/>
  <c r="AC336" i="2"/>
  <c r="BI335" i="2"/>
  <c r="AC335" i="2"/>
  <c r="BI334" i="2"/>
  <c r="AC334" i="2"/>
  <c r="BJ334" i="2" s="1"/>
  <c r="BK334" i="2" s="1"/>
  <c r="BM334" i="2" s="1"/>
  <c r="BI333" i="2"/>
  <c r="AC333" i="2"/>
  <c r="BI332" i="2"/>
  <c r="AC332" i="2"/>
  <c r="BJ332" i="2" s="1"/>
  <c r="BK332" i="2" s="1"/>
  <c r="BM332" i="2" s="1"/>
  <c r="BL331" i="2"/>
  <c r="BI330" i="2"/>
  <c r="AC330" i="2"/>
  <c r="BJ330" i="2" s="1"/>
  <c r="BK330" i="2"/>
  <c r="BM330" i="2" s="1"/>
  <c r="BE331" i="2"/>
  <c r="BE339" i="2" s="1"/>
  <c r="BC331" i="2"/>
  <c r="AW331" i="2"/>
  <c r="AW339" i="2" s="1"/>
  <c r="AU331" i="2"/>
  <c r="AO331" i="2"/>
  <c r="AO339" i="2" s="1"/>
  <c r="AM331" i="2"/>
  <c r="AG331" i="2"/>
  <c r="AG339" i="2" s="1"/>
  <c r="AE331" i="2"/>
  <c r="AE339" i="2" s="1"/>
  <c r="BI329" i="2"/>
  <c r="Y331" i="2"/>
  <c r="Y339" i="2" s="1"/>
  <c r="W331" i="2"/>
  <c r="Q331" i="2"/>
  <c r="O331" i="2"/>
  <c r="I331" i="2"/>
  <c r="G331" i="2"/>
  <c r="G339" i="2" s="1"/>
  <c r="AC329" i="2"/>
  <c r="BH331" i="2"/>
  <c r="BG331" i="2"/>
  <c r="BF331" i="2"/>
  <c r="BF339" i="2" s="1"/>
  <c r="BD331" i="2"/>
  <c r="BB331" i="2"/>
  <c r="BB339" i="2" s="1"/>
  <c r="BA331" i="2"/>
  <c r="AZ331" i="2"/>
  <c r="AY331" i="2"/>
  <c r="AY339" i="2" s="1"/>
  <c r="AX331" i="2"/>
  <c r="AX339" i="2" s="1"/>
  <c r="AV331" i="2"/>
  <c r="AT331" i="2"/>
  <c r="AT339" i="2" s="1"/>
  <c r="AS331" i="2"/>
  <c r="AR331" i="2"/>
  <c r="AQ331" i="2"/>
  <c r="AP331" i="2"/>
  <c r="AN331" i="2"/>
  <c r="AN339" i="2" s="1"/>
  <c r="AL331" i="2"/>
  <c r="AL339" i="2" s="1"/>
  <c r="AK331" i="2"/>
  <c r="AK339" i="2" s="1"/>
  <c r="AJ331" i="2"/>
  <c r="AJ339" i="2" s="1"/>
  <c r="AI331" i="2"/>
  <c r="AI339" i="2" s="1"/>
  <c r="AH331" i="2"/>
  <c r="AH339" i="2" s="1"/>
  <c r="AD331" i="2"/>
  <c r="AB331" i="2"/>
  <c r="AA331" i="2"/>
  <c r="AA339" i="2" s="1"/>
  <c r="Z331" i="2"/>
  <c r="X331" i="2"/>
  <c r="X339" i="2" s="1"/>
  <c r="V331" i="2"/>
  <c r="U331" i="2"/>
  <c r="T331" i="2"/>
  <c r="S331" i="2"/>
  <c r="R331" i="2"/>
  <c r="R339" i="2" s="1"/>
  <c r="P331" i="2"/>
  <c r="P339" i="2" s="1"/>
  <c r="N331" i="2"/>
  <c r="M331" i="2"/>
  <c r="M339" i="2" s="1"/>
  <c r="L331" i="2"/>
  <c r="L339" i="2" s="1"/>
  <c r="K331" i="2"/>
  <c r="J331" i="2"/>
  <c r="F331" i="2"/>
  <c r="E331" i="2"/>
  <c r="BL326" i="2"/>
  <c r="BH326" i="2"/>
  <c r="BG326" i="2"/>
  <c r="BF326" i="2"/>
  <c r="BE326" i="2"/>
  <c r="BD326" i="2"/>
  <c r="BC326" i="2"/>
  <c r="BB326" i="2"/>
  <c r="BA326" i="2"/>
  <c r="AZ326" i="2"/>
  <c r="AY326" i="2"/>
  <c r="AX326" i="2"/>
  <c r="AW326" i="2"/>
  <c r="AV326" i="2"/>
  <c r="AU326" i="2"/>
  <c r="AT326" i="2"/>
  <c r="AS326" i="2"/>
  <c r="AR326" i="2"/>
  <c r="AQ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BI325" i="2"/>
  <c r="AC325" i="2"/>
  <c r="BJ325" i="2" s="1"/>
  <c r="BK325" i="2" s="1"/>
  <c r="BM325" i="2" s="1"/>
  <c r="BL324" i="2"/>
  <c r="BH324" i="2"/>
  <c r="BG324" i="2"/>
  <c r="BF324" i="2"/>
  <c r="BE324" i="2"/>
  <c r="BD324" i="2"/>
  <c r="BC324" i="2"/>
  <c r="BB324" i="2"/>
  <c r="BA324" i="2"/>
  <c r="AZ324" i="2"/>
  <c r="AY324" i="2"/>
  <c r="AX324" i="2"/>
  <c r="AW324" i="2"/>
  <c r="AV324" i="2"/>
  <c r="AU324" i="2"/>
  <c r="AT324" i="2"/>
  <c r="AS324" i="2"/>
  <c r="AR324" i="2"/>
  <c r="AQ324" i="2"/>
  <c r="AP324" i="2"/>
  <c r="AO324" i="2"/>
  <c r="AO327" i="2" s="1"/>
  <c r="AN324" i="2"/>
  <c r="AM324" i="2"/>
  <c r="AL324" i="2"/>
  <c r="AK324" i="2"/>
  <c r="AJ324" i="2"/>
  <c r="AI324" i="2"/>
  <c r="AH324" i="2"/>
  <c r="AG324" i="2"/>
  <c r="AF324" i="2"/>
  <c r="AE324" i="2"/>
  <c r="AD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BI323" i="2"/>
  <c r="AC323" i="2"/>
  <c r="BL322" i="2"/>
  <c r="BH322" i="2"/>
  <c r="BG322" i="2"/>
  <c r="BF322" i="2"/>
  <c r="BE322" i="2"/>
  <c r="BD322" i="2"/>
  <c r="BC322" i="2"/>
  <c r="BB322" i="2"/>
  <c r="BA322" i="2"/>
  <c r="AZ322" i="2"/>
  <c r="AY322" i="2"/>
  <c r="AX322" i="2"/>
  <c r="AW322" i="2"/>
  <c r="AV322" i="2"/>
  <c r="AU322" i="2"/>
  <c r="AT322" i="2"/>
  <c r="AS322" i="2"/>
  <c r="AR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BI321" i="2"/>
  <c r="AC321" i="2"/>
  <c r="BJ321" i="2" s="1"/>
  <c r="BK321" i="2" s="1"/>
  <c r="BM321" i="2" s="1"/>
  <c r="BL319" i="2"/>
  <c r="BH319" i="2"/>
  <c r="BG319" i="2"/>
  <c r="BF319" i="2"/>
  <c r="BE319" i="2"/>
  <c r="BD319" i="2"/>
  <c r="BC319" i="2"/>
  <c r="BB319" i="2"/>
  <c r="BA319" i="2"/>
  <c r="AZ319" i="2"/>
  <c r="AY319" i="2"/>
  <c r="AX319" i="2"/>
  <c r="AW319" i="2"/>
  <c r="AV319" i="2"/>
  <c r="AU319" i="2"/>
  <c r="AT319" i="2"/>
  <c r="AS319" i="2"/>
  <c r="AR319" i="2"/>
  <c r="AQ319" i="2"/>
  <c r="AP319" i="2"/>
  <c r="AO319" i="2"/>
  <c r="AN319" i="2"/>
  <c r="AM319" i="2"/>
  <c r="AL319" i="2"/>
  <c r="AK319" i="2"/>
  <c r="AJ319" i="2"/>
  <c r="AI319" i="2"/>
  <c r="AH319" i="2"/>
  <c r="AG319" i="2"/>
  <c r="AF319" i="2"/>
  <c r="AE319" i="2"/>
  <c r="AD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BI318" i="2"/>
  <c r="AC318" i="2"/>
  <c r="BL317" i="2"/>
  <c r="BH317" i="2"/>
  <c r="BG317" i="2"/>
  <c r="BF317" i="2"/>
  <c r="BE317" i="2"/>
  <c r="BD317" i="2"/>
  <c r="BC317" i="2"/>
  <c r="BB317" i="2"/>
  <c r="BA317" i="2"/>
  <c r="AZ317" i="2"/>
  <c r="AY317" i="2"/>
  <c r="AX317" i="2"/>
  <c r="AW317" i="2"/>
  <c r="AV317" i="2"/>
  <c r="AU317" i="2"/>
  <c r="AT317" i="2"/>
  <c r="AS317" i="2"/>
  <c r="AR317" i="2"/>
  <c r="AQ317" i="2"/>
  <c r="AP317" i="2"/>
  <c r="AO317" i="2"/>
  <c r="AN317" i="2"/>
  <c r="AM317" i="2"/>
  <c r="AL317" i="2"/>
  <c r="AK317" i="2"/>
  <c r="AJ317" i="2"/>
  <c r="AI317" i="2"/>
  <c r="AH317" i="2"/>
  <c r="AG317" i="2"/>
  <c r="AF317" i="2"/>
  <c r="AE317" i="2"/>
  <c r="AD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BI316" i="2"/>
  <c r="AC316" i="2"/>
  <c r="BL315" i="2"/>
  <c r="BF315" i="2"/>
  <c r="AX315" i="2"/>
  <c r="AP315" i="2"/>
  <c r="AH315" i="2"/>
  <c r="Z315" i="2"/>
  <c r="R315" i="2"/>
  <c r="J315" i="2"/>
  <c r="BI314" i="2"/>
  <c r="AC314" i="2"/>
  <c r="BI313" i="2"/>
  <c r="AC313" i="2"/>
  <c r="BJ313" i="2" s="1"/>
  <c r="BK313" i="2" s="1"/>
  <c r="BM313" i="2" s="1"/>
  <c r="BI312" i="2"/>
  <c r="AC312" i="2"/>
  <c r="BI311" i="2"/>
  <c r="AC311" i="2"/>
  <c r="BI310" i="2"/>
  <c r="AC310" i="2"/>
  <c r="BJ310" i="2" s="1"/>
  <c r="BK310" i="2" s="1"/>
  <c r="BM310" i="2" s="1"/>
  <c r="BI309" i="2"/>
  <c r="AC309" i="2"/>
  <c r="BJ309" i="2" s="1"/>
  <c r="BK309" i="2" s="1"/>
  <c r="BM309" i="2" s="1"/>
  <c r="BH315" i="2"/>
  <c r="BG315" i="2"/>
  <c r="BE315" i="2"/>
  <c r="BD315" i="2"/>
  <c r="BC315" i="2"/>
  <c r="BB315" i="2"/>
  <c r="BA315" i="2"/>
  <c r="AZ315" i="2"/>
  <c r="AY315" i="2"/>
  <c r="AW315" i="2"/>
  <c r="AV315" i="2"/>
  <c r="AU315" i="2"/>
  <c r="AT315" i="2"/>
  <c r="AS315" i="2"/>
  <c r="AR315" i="2"/>
  <c r="AQ315" i="2"/>
  <c r="AO315" i="2"/>
  <c r="AN315" i="2"/>
  <c r="AM315" i="2"/>
  <c r="AL315" i="2"/>
  <c r="AK315" i="2"/>
  <c r="AJ315" i="2"/>
  <c r="AI315" i="2"/>
  <c r="AG315" i="2"/>
  <c r="AF315" i="2"/>
  <c r="AE315" i="2"/>
  <c r="AD315" i="2"/>
  <c r="AB315" i="2"/>
  <c r="AA315" i="2"/>
  <c r="Y315" i="2"/>
  <c r="X315" i="2"/>
  <c r="W315" i="2"/>
  <c r="V315" i="2"/>
  <c r="U315" i="2"/>
  <c r="T315" i="2"/>
  <c r="S315" i="2"/>
  <c r="Q315" i="2"/>
  <c r="P315" i="2"/>
  <c r="O315" i="2"/>
  <c r="N315" i="2"/>
  <c r="M315" i="2"/>
  <c r="L315" i="2"/>
  <c r="K315" i="2"/>
  <c r="I315" i="2"/>
  <c r="H315" i="2"/>
  <c r="G315" i="2"/>
  <c r="F315" i="2"/>
  <c r="E315" i="2"/>
  <c r="BL307" i="2"/>
  <c r="BE307" i="2"/>
  <c r="AW307" i="2"/>
  <c r="AO307" i="2"/>
  <c r="Q307" i="2"/>
  <c r="BI306" i="2"/>
  <c r="AC306" i="2"/>
  <c r="BI305" i="2"/>
  <c r="AC305" i="2"/>
  <c r="BI304" i="2"/>
  <c r="AC304" i="2"/>
  <c r="BI303" i="2"/>
  <c r="AC303" i="2"/>
  <c r="BI302" i="2"/>
  <c r="AC302" i="2"/>
  <c r="BH307" i="2"/>
  <c r="BG307" i="2"/>
  <c r="BF307" i="2"/>
  <c r="BD307" i="2"/>
  <c r="BC307" i="2"/>
  <c r="BB307" i="2"/>
  <c r="BA307" i="2"/>
  <c r="AZ307" i="2"/>
  <c r="AY307" i="2"/>
  <c r="AX307" i="2"/>
  <c r="AV307" i="2"/>
  <c r="AU307" i="2"/>
  <c r="AT307" i="2"/>
  <c r="AS307" i="2"/>
  <c r="AR307" i="2"/>
  <c r="AQ307" i="2"/>
  <c r="AP307" i="2"/>
  <c r="AN307" i="2"/>
  <c r="AM307" i="2"/>
  <c r="AL307" i="2"/>
  <c r="AK307" i="2"/>
  <c r="AJ307" i="2"/>
  <c r="AI307" i="2"/>
  <c r="AH307" i="2"/>
  <c r="AG307" i="2"/>
  <c r="AF307" i="2"/>
  <c r="AE307" i="2"/>
  <c r="AD307" i="2"/>
  <c r="AB307" i="2"/>
  <c r="AA307" i="2"/>
  <c r="Z307" i="2"/>
  <c r="Y307" i="2"/>
  <c r="X307" i="2"/>
  <c r="W307" i="2"/>
  <c r="V307" i="2"/>
  <c r="T307" i="2"/>
  <c r="S307" i="2"/>
  <c r="R307" i="2"/>
  <c r="P307" i="2"/>
  <c r="O307" i="2"/>
  <c r="N307" i="2"/>
  <c r="L307" i="2"/>
  <c r="K307" i="2"/>
  <c r="J307" i="2"/>
  <c r="I307" i="2"/>
  <c r="H307" i="2"/>
  <c r="G307" i="2"/>
  <c r="F307" i="2"/>
  <c r="BL300" i="2"/>
  <c r="BH300" i="2"/>
  <c r="BG300" i="2"/>
  <c r="BF300" i="2"/>
  <c r="BE300" i="2"/>
  <c r="BD300" i="2"/>
  <c r="BC300" i="2"/>
  <c r="BB300" i="2"/>
  <c r="BA300" i="2"/>
  <c r="AZ300" i="2"/>
  <c r="AY300" i="2"/>
  <c r="AX300" i="2"/>
  <c r="AW300" i="2"/>
  <c r="AV300" i="2"/>
  <c r="AU300" i="2"/>
  <c r="AT300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BI299" i="2"/>
  <c r="AC299" i="2"/>
  <c r="BI298" i="2"/>
  <c r="AC298" i="2"/>
  <c r="BJ298" i="2" s="1"/>
  <c r="BK298" i="2" s="1"/>
  <c r="BM298" i="2" s="1"/>
  <c r="BI297" i="2"/>
  <c r="AC297" i="2"/>
  <c r="BI296" i="2"/>
  <c r="AC296" i="2"/>
  <c r="BJ296" i="2" s="1"/>
  <c r="BK296" i="2" s="1"/>
  <c r="BM296" i="2" s="1"/>
  <c r="BI295" i="2"/>
  <c r="AC295" i="2"/>
  <c r="BI294" i="2"/>
  <c r="AC294" i="2"/>
  <c r="BJ294" i="2" s="1"/>
  <c r="BK294" i="2" s="1"/>
  <c r="BM294" i="2" s="1"/>
  <c r="BL293" i="2"/>
  <c r="BH293" i="2"/>
  <c r="BG293" i="2"/>
  <c r="BF293" i="2"/>
  <c r="BE293" i="2"/>
  <c r="BD293" i="2"/>
  <c r="BC293" i="2"/>
  <c r="BB293" i="2"/>
  <c r="BA293" i="2"/>
  <c r="AZ293" i="2"/>
  <c r="AY293" i="2"/>
  <c r="AX293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G293" i="2"/>
  <c r="AF293" i="2"/>
  <c r="AE293" i="2"/>
  <c r="AD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BI292" i="2"/>
  <c r="AC292" i="2"/>
  <c r="BL291" i="2"/>
  <c r="BH291" i="2"/>
  <c r="BG291" i="2"/>
  <c r="BF291" i="2"/>
  <c r="BE291" i="2"/>
  <c r="BD291" i="2"/>
  <c r="BC291" i="2"/>
  <c r="BB291" i="2"/>
  <c r="BA291" i="2"/>
  <c r="AZ291" i="2"/>
  <c r="AY291" i="2"/>
  <c r="AX291" i="2"/>
  <c r="AW291" i="2"/>
  <c r="AV291" i="2"/>
  <c r="AU291" i="2"/>
  <c r="AT291" i="2"/>
  <c r="AS291" i="2"/>
  <c r="AR291" i="2"/>
  <c r="AQ291" i="2"/>
  <c r="AP291" i="2"/>
  <c r="AO291" i="2"/>
  <c r="AN291" i="2"/>
  <c r="AM291" i="2"/>
  <c r="AL291" i="2"/>
  <c r="AK291" i="2"/>
  <c r="AJ291" i="2"/>
  <c r="AI291" i="2"/>
  <c r="AH291" i="2"/>
  <c r="AG291" i="2"/>
  <c r="AF291" i="2"/>
  <c r="AE291" i="2"/>
  <c r="AD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BI290" i="2"/>
  <c r="AC290" i="2"/>
  <c r="BI289" i="2"/>
  <c r="AC289" i="2"/>
  <c r="BI288" i="2"/>
  <c r="AC288" i="2"/>
  <c r="BJ288" i="2" s="1"/>
  <c r="BK288" i="2" s="1"/>
  <c r="BM288" i="2" s="1"/>
  <c r="BI287" i="2"/>
  <c r="AC287" i="2"/>
  <c r="BI286" i="2"/>
  <c r="AC286" i="2"/>
  <c r="BJ286" i="2" s="1"/>
  <c r="BK286" i="2" s="1"/>
  <c r="BM286" i="2" s="1"/>
  <c r="BI285" i="2"/>
  <c r="AC285" i="2"/>
  <c r="BL284" i="2"/>
  <c r="BH284" i="2"/>
  <c r="BG284" i="2"/>
  <c r="BF284" i="2"/>
  <c r="BE284" i="2"/>
  <c r="BD284" i="2"/>
  <c r="BC284" i="2"/>
  <c r="BB284" i="2"/>
  <c r="BA284" i="2"/>
  <c r="AZ284" i="2"/>
  <c r="AY284" i="2"/>
  <c r="AX284" i="2"/>
  <c r="AW284" i="2"/>
  <c r="AV284" i="2"/>
  <c r="AU284" i="2"/>
  <c r="AT284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BI283" i="2"/>
  <c r="AC283" i="2"/>
  <c r="BI282" i="2"/>
  <c r="AC282" i="2"/>
  <c r="BI281" i="2"/>
  <c r="AC281" i="2"/>
  <c r="BI280" i="2"/>
  <c r="AC280" i="2"/>
  <c r="BI279" i="2"/>
  <c r="AC279" i="2"/>
  <c r="BJ279" i="2" s="1"/>
  <c r="BK279" i="2" s="1"/>
  <c r="BM279" i="2" s="1"/>
  <c r="BI278" i="2"/>
  <c r="AC278" i="2"/>
  <c r="BI277" i="2"/>
  <c r="AC277" i="2"/>
  <c r="BJ277" i="2" s="1"/>
  <c r="BK277" i="2" s="1"/>
  <c r="BM277" i="2" s="1"/>
  <c r="BL276" i="2"/>
  <c r="BH276" i="2"/>
  <c r="BG276" i="2"/>
  <c r="BF276" i="2"/>
  <c r="BE276" i="2"/>
  <c r="BD276" i="2"/>
  <c r="BC276" i="2"/>
  <c r="BB276" i="2"/>
  <c r="BA276" i="2"/>
  <c r="AZ276" i="2"/>
  <c r="AY276" i="2"/>
  <c r="AX276" i="2"/>
  <c r="AW276" i="2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BI275" i="2"/>
  <c r="AC275" i="2"/>
  <c r="BL274" i="2"/>
  <c r="BH274" i="2"/>
  <c r="BG274" i="2"/>
  <c r="BF274" i="2"/>
  <c r="BE274" i="2"/>
  <c r="BD274" i="2"/>
  <c r="BC274" i="2"/>
  <c r="BB274" i="2"/>
  <c r="BA274" i="2"/>
  <c r="AZ274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BI273" i="2"/>
  <c r="AC273" i="2"/>
  <c r="BJ273" i="2" s="1"/>
  <c r="BK273" i="2" s="1"/>
  <c r="BM273" i="2" s="1"/>
  <c r="BI272" i="2"/>
  <c r="AC272" i="2"/>
  <c r="BI271" i="2"/>
  <c r="AC271" i="2"/>
  <c r="BJ271" i="2" s="1"/>
  <c r="BK271" i="2" s="1"/>
  <c r="BM271" i="2" s="1"/>
  <c r="BI270" i="2"/>
  <c r="AC270" i="2"/>
  <c r="BI269" i="2"/>
  <c r="AC269" i="2"/>
  <c r="BJ269" i="2" s="1"/>
  <c r="BK269" i="2" s="1"/>
  <c r="BM269" i="2" s="1"/>
  <c r="BI268" i="2"/>
  <c r="AC268" i="2"/>
  <c r="BI267" i="2"/>
  <c r="AC267" i="2"/>
  <c r="BL265" i="2"/>
  <c r="M265" i="2"/>
  <c r="BI264" i="2"/>
  <c r="BI263" i="2"/>
  <c r="AC263" i="2"/>
  <c r="BI262" i="2"/>
  <c r="AC262" i="2"/>
  <c r="BI261" i="2"/>
  <c r="AC261" i="2"/>
  <c r="BI260" i="2"/>
  <c r="AC260" i="2"/>
  <c r="BI259" i="2"/>
  <c r="AC259" i="2"/>
  <c r="BI258" i="2"/>
  <c r="AC258" i="2"/>
  <c r="BI257" i="2"/>
  <c r="AC257" i="2"/>
  <c r="BJ257" i="2" s="1"/>
  <c r="BI256" i="2"/>
  <c r="AC256" i="2"/>
  <c r="BA265" i="2"/>
  <c r="BI255" i="2"/>
  <c r="AC255" i="2"/>
  <c r="BI254" i="2"/>
  <c r="BH265" i="2"/>
  <c r="BG265" i="2"/>
  <c r="BF265" i="2"/>
  <c r="BE265" i="2"/>
  <c r="BD265" i="2"/>
  <c r="BC265" i="2"/>
  <c r="BB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E265" i="2"/>
  <c r="AD265" i="2"/>
  <c r="AB265" i="2"/>
  <c r="AA265" i="2"/>
  <c r="Y265" i="2"/>
  <c r="X265" i="2"/>
  <c r="V265" i="2"/>
  <c r="U265" i="2"/>
  <c r="S265" i="2"/>
  <c r="Q265" i="2"/>
  <c r="P265" i="2"/>
  <c r="N265" i="2"/>
  <c r="K265" i="2"/>
  <c r="I265" i="2"/>
  <c r="H265" i="2"/>
  <c r="F265" i="2"/>
  <c r="BL252" i="2"/>
  <c r="BB252" i="2"/>
  <c r="BI250" i="2"/>
  <c r="AC250" i="2"/>
  <c r="BJ250" i="2" s="1"/>
  <c r="AC249" i="2"/>
  <c r="BI248" i="2"/>
  <c r="AC248" i="2"/>
  <c r="BI247" i="2"/>
  <c r="AC247" i="2"/>
  <c r="BI246" i="2"/>
  <c r="AC246" i="2"/>
  <c r="BI245" i="2"/>
  <c r="AC245" i="2"/>
  <c r="BI244" i="2"/>
  <c r="AC244" i="2"/>
  <c r="BI243" i="2"/>
  <c r="AC243" i="2"/>
  <c r="BJ243" i="2" s="1"/>
  <c r="BI242" i="2"/>
  <c r="AC242" i="2"/>
  <c r="BI241" i="2"/>
  <c r="AT252" i="2"/>
  <c r="AC240" i="2"/>
  <c r="AL252" i="2"/>
  <c r="BI238" i="2"/>
  <c r="AC238" i="2"/>
  <c r="BJ238" i="2" s="1"/>
  <c r="BH252" i="2"/>
  <c r="BG252" i="2"/>
  <c r="BE252" i="2"/>
  <c r="BD252" i="2"/>
  <c r="BC252" i="2"/>
  <c r="BA252" i="2"/>
  <c r="AZ252" i="2"/>
  <c r="AY252" i="2"/>
  <c r="AW252" i="2"/>
  <c r="AV252" i="2"/>
  <c r="AU252" i="2"/>
  <c r="AS252" i="2"/>
  <c r="AR252" i="2"/>
  <c r="AQ252" i="2"/>
  <c r="AO252" i="2"/>
  <c r="AN252" i="2"/>
  <c r="AM252" i="2"/>
  <c r="AK252" i="2"/>
  <c r="AJ252" i="2"/>
  <c r="AI252" i="2"/>
  <c r="AG252" i="2"/>
  <c r="AF252" i="2"/>
  <c r="AE252" i="2"/>
  <c r="AB252" i="2"/>
  <c r="AA252" i="2"/>
  <c r="Y252" i="2"/>
  <c r="X252" i="2"/>
  <c r="W252" i="2"/>
  <c r="U252" i="2"/>
  <c r="T252" i="2"/>
  <c r="S252" i="2"/>
  <c r="Q252" i="2"/>
  <c r="P252" i="2"/>
  <c r="O252" i="2"/>
  <c r="M252" i="2"/>
  <c r="L252" i="2"/>
  <c r="K252" i="2"/>
  <c r="I252" i="2"/>
  <c r="H252" i="2"/>
  <c r="G252" i="2"/>
  <c r="E252" i="2"/>
  <c r="BL236" i="2"/>
  <c r="AC233" i="2"/>
  <c r="BI231" i="2"/>
  <c r="AC231" i="2"/>
  <c r="AC230" i="2"/>
  <c r="BI229" i="2"/>
  <c r="AC229" i="2"/>
  <c r="BI228" i="2"/>
  <c r="BI227" i="2"/>
  <c r="AC227" i="2"/>
  <c r="BH236" i="2"/>
  <c r="BF236" i="2"/>
  <c r="BE236" i="2"/>
  <c r="BD236" i="2"/>
  <c r="BC236" i="2"/>
  <c r="BB236" i="2"/>
  <c r="BA236" i="2"/>
  <c r="AZ236" i="2"/>
  <c r="AX236" i="2"/>
  <c r="AW236" i="2"/>
  <c r="AV236" i="2"/>
  <c r="AU236" i="2"/>
  <c r="AT236" i="2"/>
  <c r="AS236" i="2"/>
  <c r="AR236" i="2"/>
  <c r="AP236" i="2"/>
  <c r="AO236" i="2"/>
  <c r="AN236" i="2"/>
  <c r="AM236" i="2"/>
  <c r="AL236" i="2"/>
  <c r="AK236" i="2"/>
  <c r="AJ236" i="2"/>
  <c r="AH236" i="2"/>
  <c r="AG236" i="2"/>
  <c r="AF236" i="2"/>
  <c r="AE236" i="2"/>
  <c r="AD236" i="2"/>
  <c r="AB236" i="2"/>
  <c r="Z236" i="2"/>
  <c r="Y236" i="2"/>
  <c r="X236" i="2"/>
  <c r="W236" i="2"/>
  <c r="V236" i="2"/>
  <c r="U236" i="2"/>
  <c r="T236" i="2"/>
  <c r="R236" i="2"/>
  <c r="Q236" i="2"/>
  <c r="P236" i="2"/>
  <c r="O236" i="2"/>
  <c r="N236" i="2"/>
  <c r="M236" i="2"/>
  <c r="L236" i="2"/>
  <c r="J236" i="2"/>
  <c r="I236" i="2"/>
  <c r="H236" i="2"/>
  <c r="G236" i="2"/>
  <c r="F236" i="2"/>
  <c r="E236" i="2"/>
  <c r="BL225" i="2"/>
  <c r="AC224" i="2"/>
  <c r="BI223" i="2"/>
  <c r="AC223" i="2"/>
  <c r="BJ223" i="2" s="1"/>
  <c r="BI222" i="2"/>
  <c r="AC222" i="2"/>
  <c r="BJ222" i="2" s="1"/>
  <c r="BI221" i="2"/>
  <c r="BI220" i="2"/>
  <c r="AC220" i="2"/>
  <c r="AB225" i="2"/>
  <c r="T225" i="2"/>
  <c r="L225" i="2"/>
  <c r="BI218" i="2"/>
  <c r="AC218" i="2"/>
  <c r="BH225" i="2"/>
  <c r="AZ225" i="2"/>
  <c r="AR225" i="2"/>
  <c r="AJ225" i="2"/>
  <c r="BG225" i="2"/>
  <c r="BF225" i="2"/>
  <c r="BE225" i="2"/>
  <c r="BC225" i="2"/>
  <c r="BB225" i="2"/>
  <c r="BA225" i="2"/>
  <c r="AY225" i="2"/>
  <c r="AX225" i="2"/>
  <c r="AW225" i="2"/>
  <c r="AU225" i="2"/>
  <c r="AT225" i="2"/>
  <c r="AS225" i="2"/>
  <c r="AQ225" i="2"/>
  <c r="AP225" i="2"/>
  <c r="AO225" i="2"/>
  <c r="AM225" i="2"/>
  <c r="AL225" i="2"/>
  <c r="AK225" i="2"/>
  <c r="AI225" i="2"/>
  <c r="AH225" i="2"/>
  <c r="AG225" i="2"/>
  <c r="AE225" i="2"/>
  <c r="AA225" i="2"/>
  <c r="Z225" i="2"/>
  <c r="Y225" i="2"/>
  <c r="X225" i="2"/>
  <c r="W225" i="2"/>
  <c r="V225" i="2"/>
  <c r="U225" i="2"/>
  <c r="S225" i="2"/>
  <c r="R225" i="2"/>
  <c r="Q225" i="2"/>
  <c r="P225" i="2"/>
  <c r="O225" i="2"/>
  <c r="N225" i="2"/>
  <c r="M225" i="2"/>
  <c r="K225" i="2"/>
  <c r="J225" i="2"/>
  <c r="I225" i="2"/>
  <c r="H225" i="2"/>
  <c r="G225" i="2"/>
  <c r="BL215" i="2"/>
  <c r="BA215" i="2"/>
  <c r="AK215" i="2"/>
  <c r="BI213" i="2"/>
  <c r="AC213" i="2"/>
  <c r="BI211" i="2"/>
  <c r="AC211" i="2"/>
  <c r="BI209" i="2"/>
  <c r="AC209" i="2"/>
  <c r="BH215" i="2"/>
  <c r="BG215" i="2"/>
  <c r="BF215" i="2"/>
  <c r="BE215" i="2"/>
  <c r="BD215" i="2"/>
  <c r="BC215" i="2"/>
  <c r="BB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BI207" i="2"/>
  <c r="AJ215" i="2"/>
  <c r="AI215" i="2"/>
  <c r="AH215" i="2"/>
  <c r="AG215" i="2"/>
  <c r="AF215" i="2"/>
  <c r="AE215" i="2"/>
  <c r="AD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BL206" i="2"/>
  <c r="Q206" i="2"/>
  <c r="BI205" i="2"/>
  <c r="AC205" i="2"/>
  <c r="AC204" i="2"/>
  <c r="BI203" i="2"/>
  <c r="AC203" i="2"/>
  <c r="AC202" i="2"/>
  <c r="BI201" i="2"/>
  <c r="AC201" i="2"/>
  <c r="AC200" i="2"/>
  <c r="BI199" i="2"/>
  <c r="AC199" i="2"/>
  <c r="BH206" i="2"/>
  <c r="BG206" i="2"/>
  <c r="BF206" i="2"/>
  <c r="BE206" i="2"/>
  <c r="BD206" i="2"/>
  <c r="BC206" i="2"/>
  <c r="BB206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B206" i="2"/>
  <c r="AA206" i="2"/>
  <c r="Z206" i="2"/>
  <c r="Y206" i="2"/>
  <c r="X206" i="2"/>
  <c r="W206" i="2"/>
  <c r="V206" i="2"/>
  <c r="T206" i="2"/>
  <c r="S206" i="2"/>
  <c r="R206" i="2"/>
  <c r="P206" i="2"/>
  <c r="O206" i="2"/>
  <c r="N206" i="2"/>
  <c r="L206" i="2"/>
  <c r="K206" i="2"/>
  <c r="J206" i="2"/>
  <c r="I206" i="2"/>
  <c r="H206" i="2"/>
  <c r="G206" i="2"/>
  <c r="F206" i="2"/>
  <c r="BL197" i="2"/>
  <c r="BB197" i="2"/>
  <c r="AL197" i="2"/>
  <c r="BI196" i="2"/>
  <c r="BH197" i="2"/>
  <c r="BG197" i="2"/>
  <c r="BF197" i="2"/>
  <c r="BE197" i="2"/>
  <c r="BD197" i="2"/>
  <c r="BC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K197" i="2"/>
  <c r="AJ197" i="2"/>
  <c r="AI197" i="2"/>
  <c r="AH197" i="2"/>
  <c r="AG197" i="2"/>
  <c r="AF197" i="2"/>
  <c r="AE197" i="2"/>
  <c r="BI195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AC195" i="2"/>
  <c r="E197" i="2"/>
  <c r="BI194" i="2"/>
  <c r="AC194" i="2"/>
  <c r="BL189" i="2"/>
  <c r="BF189" i="2"/>
  <c r="AX189" i="2"/>
  <c r="AW189" i="2"/>
  <c r="AP189" i="2"/>
  <c r="AO189" i="2"/>
  <c r="AH189" i="2"/>
  <c r="AG189" i="2"/>
  <c r="Z189" i="2"/>
  <c r="Y189" i="2"/>
  <c r="R189" i="2"/>
  <c r="Q189" i="2"/>
  <c r="J189" i="2"/>
  <c r="I189" i="2"/>
  <c r="BI188" i="2"/>
  <c r="AC188" i="2"/>
  <c r="BI187" i="2"/>
  <c r="AC187" i="2"/>
  <c r="BJ187" i="2" s="1"/>
  <c r="BK187" i="2" s="1"/>
  <c r="BM187" i="2" s="1"/>
  <c r="BI186" i="2"/>
  <c r="AC186" i="2"/>
  <c r="BJ186" i="2" s="1"/>
  <c r="BK186" i="2" s="1"/>
  <c r="BM186" i="2" s="1"/>
  <c r="BI185" i="2"/>
  <c r="AC185" i="2"/>
  <c r="BI184" i="2"/>
  <c r="AC184" i="2"/>
  <c r="BI183" i="2"/>
  <c r="AC183" i="2"/>
  <c r="BJ183" i="2" s="1"/>
  <c r="BK183" i="2" s="1"/>
  <c r="BM183" i="2" s="1"/>
  <c r="BH189" i="2"/>
  <c r="BG189" i="2"/>
  <c r="BE189" i="2"/>
  <c r="BD189" i="2"/>
  <c r="BC189" i="2"/>
  <c r="BB189" i="2"/>
  <c r="BA189" i="2"/>
  <c r="AZ189" i="2"/>
  <c r="AY189" i="2"/>
  <c r="AV189" i="2"/>
  <c r="AU189" i="2"/>
  <c r="AT189" i="2"/>
  <c r="AS189" i="2"/>
  <c r="AR189" i="2"/>
  <c r="AQ189" i="2"/>
  <c r="AN189" i="2"/>
  <c r="AM189" i="2"/>
  <c r="AL189" i="2"/>
  <c r="AK189" i="2"/>
  <c r="AJ189" i="2"/>
  <c r="AI189" i="2"/>
  <c r="AF189" i="2"/>
  <c r="AE189" i="2"/>
  <c r="AD189" i="2"/>
  <c r="AB189" i="2"/>
  <c r="AA189" i="2"/>
  <c r="X189" i="2"/>
  <c r="W189" i="2"/>
  <c r="V189" i="2"/>
  <c r="U189" i="2"/>
  <c r="T189" i="2"/>
  <c r="S189" i="2"/>
  <c r="P189" i="2"/>
  <c r="O189" i="2"/>
  <c r="N189" i="2"/>
  <c r="M189" i="2"/>
  <c r="L189" i="2"/>
  <c r="K189" i="2"/>
  <c r="H189" i="2"/>
  <c r="G189" i="2"/>
  <c r="F189" i="2"/>
  <c r="BE181" i="2"/>
  <c r="AP181" i="2"/>
  <c r="AO181" i="2"/>
  <c r="J181" i="2"/>
  <c r="I181" i="2"/>
  <c r="BI180" i="2"/>
  <c r="AC180" i="2"/>
  <c r="BI179" i="2"/>
  <c r="AC179" i="2"/>
  <c r="AC178" i="2"/>
  <c r="BG181" i="2"/>
  <c r="BF181" i="2"/>
  <c r="AX181" i="2"/>
  <c r="AI181" i="2"/>
  <c r="AH181" i="2"/>
  <c r="Z181" i="2"/>
  <c r="R181" i="2"/>
  <c r="BH181" i="2"/>
  <c r="BD181" i="2"/>
  <c r="BC181" i="2"/>
  <c r="BB181" i="2"/>
  <c r="AZ181" i="2"/>
  <c r="AY181" i="2"/>
  <c r="AW181" i="2"/>
  <c r="AV181" i="2"/>
  <c r="AU181" i="2"/>
  <c r="AT181" i="2"/>
  <c r="AR181" i="2"/>
  <c r="AQ181" i="2"/>
  <c r="AN181" i="2"/>
  <c r="AM181" i="2"/>
  <c r="AL181" i="2"/>
  <c r="AJ181" i="2"/>
  <c r="AG181" i="2"/>
  <c r="AF181" i="2"/>
  <c r="AE181" i="2"/>
  <c r="AD181" i="2"/>
  <c r="AB181" i="2"/>
  <c r="AA181" i="2"/>
  <c r="Y181" i="2"/>
  <c r="W181" i="2"/>
  <c r="T181" i="2"/>
  <c r="S181" i="2"/>
  <c r="Q181" i="2"/>
  <c r="O181" i="2"/>
  <c r="L181" i="2"/>
  <c r="K181" i="2"/>
  <c r="G181" i="2"/>
  <c r="BL174" i="2"/>
  <c r="AG174" i="2"/>
  <c r="BH174" i="2"/>
  <c r="AZ174" i="2"/>
  <c r="AR174" i="2"/>
  <c r="AJ174" i="2"/>
  <c r="AB174" i="2"/>
  <c r="T174" i="2"/>
  <c r="L174" i="2"/>
  <c r="BL172" i="2"/>
  <c r="AH172" i="2"/>
  <c r="AG172" i="2"/>
  <c r="R172" i="2"/>
  <c r="BA174" i="2"/>
  <c r="AS174" i="2"/>
  <c r="AK174" i="2"/>
  <c r="U174" i="2"/>
  <c r="M174" i="2"/>
  <c r="BF172" i="2"/>
  <c r="AX172" i="2"/>
  <c r="BI170" i="2"/>
  <c r="BI169" i="2"/>
  <c r="AC169" i="2"/>
  <c r="BI168" i="2"/>
  <c r="AC168" i="2"/>
  <c r="BJ168" i="2" s="1"/>
  <c r="BK168" i="2" s="1"/>
  <c r="BM168" i="2" s="1"/>
  <c r="BI167" i="2"/>
  <c r="AC167" i="2"/>
  <c r="BJ167" i="2" s="1"/>
  <c r="BK167" i="2" s="1"/>
  <c r="BM167" i="2" s="1"/>
  <c r="BI166" i="2"/>
  <c r="AC166" i="2"/>
  <c r="BJ166" i="2" s="1"/>
  <c r="BK166" i="2" s="1"/>
  <c r="BM166" i="2" s="1"/>
  <c r="BG174" i="2"/>
  <c r="BE174" i="2"/>
  <c r="BD174" i="2"/>
  <c r="BC174" i="2"/>
  <c r="AY174" i="2"/>
  <c r="AW174" i="2"/>
  <c r="AV174" i="2"/>
  <c r="AU174" i="2"/>
  <c r="AQ174" i="2"/>
  <c r="AO174" i="2"/>
  <c r="AN174" i="2"/>
  <c r="AM174" i="2"/>
  <c r="AI174" i="2"/>
  <c r="AF174" i="2"/>
  <c r="AE174" i="2"/>
  <c r="AA174" i="2"/>
  <c r="X174" i="2"/>
  <c r="W174" i="2"/>
  <c r="S174" i="2"/>
  <c r="P174" i="2"/>
  <c r="O174" i="2"/>
  <c r="K174" i="2"/>
  <c r="H174" i="2"/>
  <c r="G174" i="2"/>
  <c r="AC165" i="2"/>
  <c r="BI164" i="2"/>
  <c r="AC164" i="2"/>
  <c r="BI163" i="2"/>
  <c r="AC163" i="2"/>
  <c r="BJ163" i="2" s="1"/>
  <c r="BK163" i="2" s="1"/>
  <c r="BM163" i="2" s="1"/>
  <c r="BH172" i="2"/>
  <c r="BG172" i="2"/>
  <c r="BD172" i="2"/>
  <c r="BC172" i="2"/>
  <c r="AZ172" i="2"/>
  <c r="AY172" i="2"/>
  <c r="AV172" i="2"/>
  <c r="AU172" i="2"/>
  <c r="AR172" i="2"/>
  <c r="AQ172" i="2"/>
  <c r="AN172" i="2"/>
  <c r="AM172" i="2"/>
  <c r="AJ172" i="2"/>
  <c r="AI172" i="2"/>
  <c r="AF172" i="2"/>
  <c r="AB172" i="2"/>
  <c r="AA172" i="2"/>
  <c r="X172" i="2"/>
  <c r="W172" i="2"/>
  <c r="V172" i="2"/>
  <c r="T172" i="2"/>
  <c r="S172" i="2"/>
  <c r="P172" i="2"/>
  <c r="O172" i="2"/>
  <c r="N172" i="2"/>
  <c r="L172" i="2"/>
  <c r="K172" i="2"/>
  <c r="H172" i="2"/>
  <c r="F172" i="2"/>
  <c r="BL161" i="2"/>
  <c r="BH161" i="2"/>
  <c r="AZ161" i="2"/>
  <c r="AR161" i="2"/>
  <c r="AJ161" i="2"/>
  <c r="AB161" i="2"/>
  <c r="T161" i="2"/>
  <c r="L161" i="2"/>
  <c r="BI160" i="2"/>
  <c r="AC160" i="2"/>
  <c r="BI159" i="2"/>
  <c r="AC159" i="2"/>
  <c r="AS161" i="2"/>
  <c r="BI157" i="2"/>
  <c r="M161" i="2"/>
  <c r="BI156" i="2"/>
  <c r="BA161" i="2"/>
  <c r="AK161" i="2"/>
  <c r="BI155" i="2"/>
  <c r="AC155" i="2"/>
  <c r="BJ155" i="2" s="1"/>
  <c r="BG161" i="2"/>
  <c r="BD161" i="2"/>
  <c r="BC161" i="2"/>
  <c r="BB161" i="2"/>
  <c r="AY161" i="2"/>
  <c r="AV161" i="2"/>
  <c r="AU161" i="2"/>
  <c r="AT161" i="2"/>
  <c r="AQ161" i="2"/>
  <c r="AN161" i="2"/>
  <c r="AM161" i="2"/>
  <c r="AL161" i="2"/>
  <c r="AI161" i="2"/>
  <c r="AF161" i="2"/>
  <c r="AE161" i="2"/>
  <c r="BI154" i="2"/>
  <c r="AA161" i="2"/>
  <c r="Z161" i="2"/>
  <c r="X161" i="2"/>
  <c r="W161" i="2"/>
  <c r="S161" i="2"/>
  <c r="R161" i="2"/>
  <c r="P161" i="2"/>
  <c r="O161" i="2"/>
  <c r="K161" i="2"/>
  <c r="J161" i="2"/>
  <c r="H161" i="2"/>
  <c r="G161" i="2"/>
  <c r="AC154" i="2"/>
  <c r="F153" i="2"/>
  <c r="BI152" i="2"/>
  <c r="BI151" i="2"/>
  <c r="AC151" i="2"/>
  <c r="BI150" i="2"/>
  <c r="AL153" i="2"/>
  <c r="BI149" i="2"/>
  <c r="AC149" i="2"/>
  <c r="BI147" i="2"/>
  <c r="AC147" i="2"/>
  <c r="AC146" i="2"/>
  <c r="AC145" i="2"/>
  <c r="BI144" i="2"/>
  <c r="BI143" i="2"/>
  <c r="AC142" i="2"/>
  <c r="BI140" i="2"/>
  <c r="AC140" i="2"/>
  <c r="BE153" i="2"/>
  <c r="BD153" i="2"/>
  <c r="BC153" i="2"/>
  <c r="BB153" i="2"/>
  <c r="BA153" i="2"/>
  <c r="AW153" i="2"/>
  <c r="AV153" i="2"/>
  <c r="AU153" i="2"/>
  <c r="AT153" i="2"/>
  <c r="AS153" i="2"/>
  <c r="AO153" i="2"/>
  <c r="AN153" i="2"/>
  <c r="AM153" i="2"/>
  <c r="AK153" i="2"/>
  <c r="AG153" i="2"/>
  <c r="AF153" i="2"/>
  <c r="AE153" i="2"/>
  <c r="AD153" i="2"/>
  <c r="Y153" i="2"/>
  <c r="X153" i="2"/>
  <c r="V153" i="2"/>
  <c r="U153" i="2"/>
  <c r="Q153" i="2"/>
  <c r="P153" i="2"/>
  <c r="N153" i="2"/>
  <c r="M153" i="2"/>
  <c r="I153" i="2"/>
  <c r="H153" i="2"/>
  <c r="E153" i="2"/>
  <c r="BL138" i="2"/>
  <c r="BI137" i="2"/>
  <c r="AC137" i="2"/>
  <c r="BI136" i="2"/>
  <c r="AC136" i="2"/>
  <c r="BJ136" i="2" s="1"/>
  <c r="BK136" i="2" s="1"/>
  <c r="BM136" i="2" s="1"/>
  <c r="BI135" i="2"/>
  <c r="BH138" i="2"/>
  <c r="BG138" i="2"/>
  <c r="BF138" i="2"/>
  <c r="BE138" i="2"/>
  <c r="BC138" i="2"/>
  <c r="BB138" i="2"/>
  <c r="BA138" i="2"/>
  <c r="AZ138" i="2"/>
  <c r="AY138" i="2"/>
  <c r="AX138" i="2"/>
  <c r="AW138" i="2"/>
  <c r="AU138" i="2"/>
  <c r="AT138" i="2"/>
  <c r="AS138" i="2"/>
  <c r="AR138" i="2"/>
  <c r="AQ138" i="2"/>
  <c r="AP138" i="2"/>
  <c r="AO138" i="2"/>
  <c r="AM138" i="2"/>
  <c r="AL138" i="2"/>
  <c r="AK138" i="2"/>
  <c r="BI134" i="2"/>
  <c r="AI138" i="2"/>
  <c r="AH138" i="2"/>
  <c r="AG138" i="2"/>
  <c r="AE138" i="2"/>
  <c r="AD138" i="2"/>
  <c r="AB138" i="2"/>
  <c r="AA138" i="2"/>
  <c r="Z138" i="2"/>
  <c r="Y138" i="2"/>
  <c r="W138" i="2"/>
  <c r="V138" i="2"/>
  <c r="U138" i="2"/>
  <c r="T138" i="2"/>
  <c r="S138" i="2"/>
  <c r="R138" i="2"/>
  <c r="Q138" i="2"/>
  <c r="O138" i="2"/>
  <c r="N138" i="2"/>
  <c r="M138" i="2"/>
  <c r="K138" i="2"/>
  <c r="J138" i="2"/>
  <c r="I138" i="2"/>
  <c r="G138" i="2"/>
  <c r="F138" i="2"/>
  <c r="BE133" i="2"/>
  <c r="AW133" i="2"/>
  <c r="AO133" i="2"/>
  <c r="AG133" i="2"/>
  <c r="Y133" i="2"/>
  <c r="Q133" i="2"/>
  <c r="I133" i="2"/>
  <c r="BI132" i="2"/>
  <c r="AC132" i="2"/>
  <c r="BJ132" i="2" s="1"/>
  <c r="AC131" i="2"/>
  <c r="BI130" i="2"/>
  <c r="AC130" i="2"/>
  <c r="BJ130" i="2" s="1"/>
  <c r="BK130" i="2" s="1"/>
  <c r="BM130" i="2" s="1"/>
  <c r="BI129" i="2"/>
  <c r="Z133" i="2"/>
  <c r="R133" i="2"/>
  <c r="J133" i="2"/>
  <c r="BH133" i="2"/>
  <c r="BG133" i="2"/>
  <c r="BD133" i="2"/>
  <c r="BC133" i="2"/>
  <c r="BB133" i="2"/>
  <c r="AZ133" i="2"/>
  <c r="AY133" i="2"/>
  <c r="AV133" i="2"/>
  <c r="AU133" i="2"/>
  <c r="AT133" i="2"/>
  <c r="AR133" i="2"/>
  <c r="AQ133" i="2"/>
  <c r="AN133" i="2"/>
  <c r="AM133" i="2"/>
  <c r="AL133" i="2"/>
  <c r="AJ133" i="2"/>
  <c r="AI133" i="2"/>
  <c r="AF133" i="2"/>
  <c r="AE133" i="2"/>
  <c r="AB133" i="2"/>
  <c r="AA133" i="2"/>
  <c r="X133" i="2"/>
  <c r="W133" i="2"/>
  <c r="T133" i="2"/>
  <c r="S133" i="2"/>
  <c r="P133" i="2"/>
  <c r="O133" i="2"/>
  <c r="L133" i="2"/>
  <c r="K133" i="2"/>
  <c r="H133" i="2"/>
  <c r="G133" i="2"/>
  <c r="BL126" i="2"/>
  <c r="BI125" i="2"/>
  <c r="AC125" i="2"/>
  <c r="BI124" i="2"/>
  <c r="BI123" i="2"/>
  <c r="AC123" i="2"/>
  <c r="BI121" i="2"/>
  <c r="AC121" i="2"/>
  <c r="BJ121" i="2" s="1"/>
  <c r="AV126" i="2"/>
  <c r="AC120" i="2"/>
  <c r="BI119" i="2"/>
  <c r="AC119" i="2"/>
  <c r="BJ119" i="2" s="1"/>
  <c r="BI117" i="2"/>
  <c r="AC117" i="2"/>
  <c r="BH126" i="2"/>
  <c r="BG126" i="2"/>
  <c r="BF126" i="2"/>
  <c r="BC126" i="2"/>
  <c r="BB126" i="2"/>
  <c r="AZ126" i="2"/>
  <c r="AY126" i="2"/>
  <c r="AX126" i="2"/>
  <c r="AU126" i="2"/>
  <c r="AT126" i="2"/>
  <c r="AR126" i="2"/>
  <c r="AQ126" i="2"/>
  <c r="AP126" i="2"/>
  <c r="AM126" i="2"/>
  <c r="AL126" i="2"/>
  <c r="AJ126" i="2"/>
  <c r="AI126" i="2"/>
  <c r="AH126" i="2"/>
  <c r="AE126" i="2"/>
  <c r="AD126" i="2"/>
  <c r="AA126" i="2"/>
  <c r="Z126" i="2"/>
  <c r="Y126" i="2"/>
  <c r="W126" i="2"/>
  <c r="V126" i="2"/>
  <c r="S126" i="2"/>
  <c r="R126" i="2"/>
  <c r="Q126" i="2"/>
  <c r="O126" i="2"/>
  <c r="N126" i="2"/>
  <c r="K126" i="2"/>
  <c r="J126" i="2"/>
  <c r="I126" i="2"/>
  <c r="G126" i="2"/>
  <c r="F126" i="2"/>
  <c r="BL115" i="2"/>
  <c r="AC114" i="2"/>
  <c r="BB115" i="2"/>
  <c r="BB127" i="2" s="1"/>
  <c r="AC113" i="2"/>
  <c r="BI112" i="2"/>
  <c r="AC112" i="2"/>
  <c r="BI111" i="2"/>
  <c r="AC111" i="2"/>
  <c r="BJ111" i="2" s="1"/>
  <c r="BI110" i="2"/>
  <c r="AC110" i="2"/>
  <c r="BI109" i="2"/>
  <c r="V115" i="2"/>
  <c r="V127" i="2" s="1"/>
  <c r="AC109" i="2"/>
  <c r="BI108" i="2"/>
  <c r="BI107" i="2"/>
  <c r="AC107" i="2"/>
  <c r="BH115" i="2"/>
  <c r="BH127" i="2" s="1"/>
  <c r="BG115" i="2"/>
  <c r="BD115" i="2"/>
  <c r="BA115" i="2"/>
  <c r="AZ115" i="2"/>
  <c r="AY115" i="2"/>
  <c r="AY127" i="2" s="1"/>
  <c r="AV115" i="2"/>
  <c r="AS115" i="2"/>
  <c r="AR115" i="2"/>
  <c r="AR127" i="2" s="1"/>
  <c r="AQ115" i="2"/>
  <c r="AO115" i="2"/>
  <c r="AN115" i="2"/>
  <c r="AM115" i="2"/>
  <c r="AK115" i="2"/>
  <c r="AJ115" i="2"/>
  <c r="AJ127" i="2" s="1"/>
  <c r="AI115" i="2"/>
  <c r="AI127" i="2" s="1"/>
  <c r="AG115" i="2"/>
  <c r="AF115" i="2"/>
  <c r="AE115" i="2"/>
  <c r="AB115" i="2"/>
  <c r="AA115" i="2"/>
  <c r="AA127" i="2" s="1"/>
  <c r="Y115" i="2"/>
  <c r="X115" i="2"/>
  <c r="W115" i="2"/>
  <c r="W127" i="2" s="1"/>
  <c r="U115" i="2"/>
  <c r="T115" i="2"/>
  <c r="S115" i="2"/>
  <c r="Q115" i="2"/>
  <c r="P115" i="2"/>
  <c r="O115" i="2"/>
  <c r="O127" i="2" s="1"/>
  <c r="M115" i="2"/>
  <c r="L115" i="2"/>
  <c r="K115" i="2"/>
  <c r="I115" i="2"/>
  <c r="H115" i="2"/>
  <c r="G115" i="2"/>
  <c r="E115" i="2"/>
  <c r="BL103" i="2"/>
  <c r="AC102" i="2"/>
  <c r="AF103" i="2"/>
  <c r="AC101" i="2"/>
  <c r="BI100" i="2"/>
  <c r="AC100" i="2"/>
  <c r="BI99" i="2"/>
  <c r="AC99" i="2"/>
  <c r="BI98" i="2"/>
  <c r="BI97" i="2"/>
  <c r="X103" i="2"/>
  <c r="AC95" i="2"/>
  <c r="AC94" i="2"/>
  <c r="BH103" i="2"/>
  <c r="BG103" i="2"/>
  <c r="BF103" i="2"/>
  <c r="BE103" i="2"/>
  <c r="BC103" i="2"/>
  <c r="BB103" i="2"/>
  <c r="BA103" i="2"/>
  <c r="AZ103" i="2"/>
  <c r="AY103" i="2"/>
  <c r="AX103" i="2"/>
  <c r="AW103" i="2"/>
  <c r="AU103" i="2"/>
  <c r="AT103" i="2"/>
  <c r="AS103" i="2"/>
  <c r="AR103" i="2"/>
  <c r="AQ103" i="2"/>
  <c r="AP103" i="2"/>
  <c r="AO103" i="2"/>
  <c r="AM103" i="2"/>
  <c r="AL103" i="2"/>
  <c r="AK103" i="2"/>
  <c r="AJ103" i="2"/>
  <c r="AI103" i="2"/>
  <c r="AH103" i="2"/>
  <c r="AG103" i="2"/>
  <c r="AE103" i="2"/>
  <c r="AD103" i="2"/>
  <c r="AA103" i="2"/>
  <c r="Z103" i="2"/>
  <c r="Y103" i="2"/>
  <c r="W103" i="2"/>
  <c r="V103" i="2"/>
  <c r="U103" i="2"/>
  <c r="S103" i="2"/>
  <c r="R103" i="2"/>
  <c r="Q103" i="2"/>
  <c r="P103" i="2"/>
  <c r="O103" i="2"/>
  <c r="N103" i="2"/>
  <c r="M103" i="2"/>
  <c r="K103" i="2"/>
  <c r="J103" i="2"/>
  <c r="I103" i="2"/>
  <c r="H103" i="2"/>
  <c r="G103" i="2"/>
  <c r="F103" i="2"/>
  <c r="BL92" i="2"/>
  <c r="BL104" i="2" s="1"/>
  <c r="BA92" i="2"/>
  <c r="U92" i="2"/>
  <c r="U104" i="2" s="1"/>
  <c r="BI91" i="2"/>
  <c r="AC91" i="2"/>
  <c r="BI90" i="2"/>
  <c r="AC90" i="2"/>
  <c r="BJ90" i="2" s="1"/>
  <c r="BI89" i="2"/>
  <c r="AC89" i="2"/>
  <c r="BJ89" i="2" s="1"/>
  <c r="BI88" i="2"/>
  <c r="AC88" i="2"/>
  <c r="BI87" i="2"/>
  <c r="AC87" i="2"/>
  <c r="BJ87" i="2" s="1"/>
  <c r="BI86" i="2"/>
  <c r="AC86" i="2"/>
  <c r="BI85" i="2"/>
  <c r="AC85" i="2"/>
  <c r="BJ85" i="2" s="1"/>
  <c r="BI84" i="2"/>
  <c r="AC84" i="2"/>
  <c r="BI83" i="2"/>
  <c r="AC83" i="2"/>
  <c r="BJ83" i="2" s="1"/>
  <c r="BI82" i="2"/>
  <c r="AC82" i="2"/>
  <c r="BJ82" i="2" s="1"/>
  <c r="BI81" i="2"/>
  <c r="AC81" i="2"/>
  <c r="BJ81" i="2" s="1"/>
  <c r="BI80" i="2"/>
  <c r="AC80" i="2"/>
  <c r="BI79" i="2"/>
  <c r="AC79" i="2"/>
  <c r="BJ79" i="2" s="1"/>
  <c r="AS92" i="2"/>
  <c r="AK92" i="2"/>
  <c r="AK104" i="2" s="1"/>
  <c r="M92" i="2"/>
  <c r="BH92" i="2"/>
  <c r="BH104" i="2" s="1"/>
  <c r="BG92" i="2"/>
  <c r="BG104" i="2" s="1"/>
  <c r="BF92" i="2"/>
  <c r="BF104" i="2" s="1"/>
  <c r="BE92" i="2"/>
  <c r="BE104" i="2" s="1"/>
  <c r="BD92" i="2"/>
  <c r="BC92" i="2"/>
  <c r="BB92" i="2"/>
  <c r="AZ92" i="2"/>
  <c r="AY92" i="2"/>
  <c r="AY104" i="2" s="1"/>
  <c r="AX92" i="2"/>
  <c r="AX104" i="2" s="1"/>
  <c r="AW92" i="2"/>
  <c r="AW104" i="2" s="1"/>
  <c r="AV92" i="2"/>
  <c r="AU92" i="2"/>
  <c r="AU104" i="2" s="1"/>
  <c r="AT92" i="2"/>
  <c r="AR92" i="2"/>
  <c r="AQ92" i="2"/>
  <c r="AP92" i="2"/>
  <c r="AP104" i="2" s="1"/>
  <c r="AO92" i="2"/>
  <c r="AO104" i="2" s="1"/>
  <c r="AN92" i="2"/>
  <c r="AM92" i="2"/>
  <c r="AM104" i="2" s="1"/>
  <c r="AL92" i="2"/>
  <c r="AL104" i="2" s="1"/>
  <c r="AJ92" i="2"/>
  <c r="AI92" i="2"/>
  <c r="AH92" i="2"/>
  <c r="AG92" i="2"/>
  <c r="AG104" i="2" s="1"/>
  <c r="AF92" i="2"/>
  <c r="AE92" i="2"/>
  <c r="AE104" i="2" s="1"/>
  <c r="BI77" i="2"/>
  <c r="AB92" i="2"/>
  <c r="AA92" i="2"/>
  <c r="AA104" i="2" s="1"/>
  <c r="Z92" i="2"/>
  <c r="Z104" i="2" s="1"/>
  <c r="Y92" i="2"/>
  <c r="Y104" i="2" s="1"/>
  <c r="X92" i="2"/>
  <c r="W92" i="2"/>
  <c r="V92" i="2"/>
  <c r="T92" i="2"/>
  <c r="S92" i="2"/>
  <c r="S104" i="2" s="1"/>
  <c r="R92" i="2"/>
  <c r="R104" i="2" s="1"/>
  <c r="Q92" i="2"/>
  <c r="Q104" i="2" s="1"/>
  <c r="P92" i="2"/>
  <c r="O92" i="2"/>
  <c r="O104" i="2" s="1"/>
  <c r="N92" i="2"/>
  <c r="L92" i="2"/>
  <c r="K92" i="2"/>
  <c r="K104" i="2" s="1"/>
  <c r="J92" i="2"/>
  <c r="J104" i="2" s="1"/>
  <c r="I92" i="2"/>
  <c r="I104" i="2" s="1"/>
  <c r="H92" i="2"/>
  <c r="G92" i="2"/>
  <c r="AC77" i="2"/>
  <c r="BJ77" i="2" s="1"/>
  <c r="BL75" i="2"/>
  <c r="BG75" i="2"/>
  <c r="AC74" i="2"/>
  <c r="AY75" i="2"/>
  <c r="BI72" i="2"/>
  <c r="BH75" i="2"/>
  <c r="BF75" i="2"/>
  <c r="BE75" i="2"/>
  <c r="BD75" i="2"/>
  <c r="BB75" i="2"/>
  <c r="BA75" i="2"/>
  <c r="AZ75" i="2"/>
  <c r="AX75" i="2"/>
  <c r="AW75" i="2"/>
  <c r="AV75" i="2"/>
  <c r="AT75" i="2"/>
  <c r="AS75" i="2"/>
  <c r="AR75" i="2"/>
  <c r="AQ75" i="2"/>
  <c r="AP75" i="2"/>
  <c r="AO75" i="2"/>
  <c r="AN75" i="2"/>
  <c r="AL75" i="2"/>
  <c r="AK75" i="2"/>
  <c r="AJ75" i="2"/>
  <c r="AI75" i="2"/>
  <c r="AH75" i="2"/>
  <c r="AG75" i="2"/>
  <c r="AF75" i="2"/>
  <c r="AD75" i="2"/>
  <c r="AB75" i="2"/>
  <c r="AA75" i="2"/>
  <c r="Z75" i="2"/>
  <c r="Y75" i="2"/>
  <c r="X75" i="2"/>
  <c r="V75" i="2"/>
  <c r="U75" i="2"/>
  <c r="T75" i="2"/>
  <c r="S75" i="2"/>
  <c r="R75" i="2"/>
  <c r="Q75" i="2"/>
  <c r="P75" i="2"/>
  <c r="N75" i="2"/>
  <c r="M75" i="2"/>
  <c r="L75" i="2"/>
  <c r="K75" i="2"/>
  <c r="J75" i="2"/>
  <c r="I75" i="2"/>
  <c r="H75" i="2"/>
  <c r="F75" i="2"/>
  <c r="BL69" i="2"/>
  <c r="AS69" i="2"/>
  <c r="U69" i="2"/>
  <c r="BI67" i="2"/>
  <c r="AC67" i="2"/>
  <c r="BA69" i="2"/>
  <c r="AK69" i="2"/>
  <c r="M69" i="2"/>
  <c r="BH69" i="2"/>
  <c r="BG69" i="2"/>
  <c r="BF69" i="2"/>
  <c r="BE69" i="2"/>
  <c r="BD69" i="2"/>
  <c r="BC69" i="2"/>
  <c r="BB69" i="2"/>
  <c r="AZ69" i="2"/>
  <c r="AY69" i="2"/>
  <c r="AX69" i="2"/>
  <c r="AW69" i="2"/>
  <c r="AV69" i="2"/>
  <c r="AU69" i="2"/>
  <c r="AT69" i="2"/>
  <c r="AR69" i="2"/>
  <c r="AQ69" i="2"/>
  <c r="AP69" i="2"/>
  <c r="AO69" i="2"/>
  <c r="AN69" i="2"/>
  <c r="AM69" i="2"/>
  <c r="AL69" i="2"/>
  <c r="AJ69" i="2"/>
  <c r="AI69" i="2"/>
  <c r="AH69" i="2"/>
  <c r="AG69" i="2"/>
  <c r="AF69" i="2"/>
  <c r="AE69" i="2"/>
  <c r="AB69" i="2"/>
  <c r="AA69" i="2"/>
  <c r="Z69" i="2"/>
  <c r="Y69" i="2"/>
  <c r="X69" i="2"/>
  <c r="W69" i="2"/>
  <c r="V69" i="2"/>
  <c r="T69" i="2"/>
  <c r="S69" i="2"/>
  <c r="R69" i="2"/>
  <c r="Q69" i="2"/>
  <c r="P69" i="2"/>
  <c r="O69" i="2"/>
  <c r="N69" i="2"/>
  <c r="L69" i="2"/>
  <c r="K69" i="2"/>
  <c r="J69" i="2"/>
  <c r="I69" i="2"/>
  <c r="H69" i="2"/>
  <c r="G69" i="2"/>
  <c r="BL63" i="2"/>
  <c r="BL70" i="2" s="1"/>
  <c r="AT63" i="2"/>
  <c r="AC62" i="2"/>
  <c r="BI61" i="2"/>
  <c r="AC61" i="2"/>
  <c r="BJ61" i="2" s="1"/>
  <c r="BK61" i="2" s="1"/>
  <c r="BM61" i="2" s="1"/>
  <c r="BI60" i="2"/>
  <c r="AC60" i="2"/>
  <c r="BI59" i="2"/>
  <c r="V63" i="2"/>
  <c r="AC59" i="2"/>
  <c r="BJ59" i="2" s="1"/>
  <c r="BK59" i="2" s="1"/>
  <c r="BM59" i="2" s="1"/>
  <c r="BI58" i="2"/>
  <c r="BH63" i="2"/>
  <c r="BH70" i="2" s="1"/>
  <c r="BG63" i="2"/>
  <c r="BE63" i="2"/>
  <c r="BD63" i="2"/>
  <c r="BC63" i="2"/>
  <c r="BB63" i="2"/>
  <c r="BB70" i="2" s="1"/>
  <c r="BA63" i="2"/>
  <c r="AZ63" i="2"/>
  <c r="AZ70" i="2" s="1"/>
  <c r="AY63" i="2"/>
  <c r="AY70" i="2" s="1"/>
  <c r="AW63" i="2"/>
  <c r="AW70" i="2" s="1"/>
  <c r="AV63" i="2"/>
  <c r="AU63" i="2"/>
  <c r="AS63" i="2"/>
  <c r="AR63" i="2"/>
  <c r="AR70" i="2" s="1"/>
  <c r="AQ63" i="2"/>
  <c r="AQ70" i="2" s="1"/>
  <c r="AO63" i="2"/>
  <c r="AO70" i="2" s="1"/>
  <c r="AN63" i="2"/>
  <c r="AN70" i="2" s="1"/>
  <c r="AM63" i="2"/>
  <c r="AL63" i="2"/>
  <c r="AL70" i="2" s="1"/>
  <c r="AK63" i="2"/>
  <c r="AJ63" i="2"/>
  <c r="AI63" i="2"/>
  <c r="AI70" i="2" s="1"/>
  <c r="AG63" i="2"/>
  <c r="AG70" i="2" s="1"/>
  <c r="AF63" i="2"/>
  <c r="AF70" i="2" s="1"/>
  <c r="AE63" i="2"/>
  <c r="BI57" i="2"/>
  <c r="AB63" i="2"/>
  <c r="AA63" i="2"/>
  <c r="Z63" i="2"/>
  <c r="Y63" i="2"/>
  <c r="X63" i="2"/>
  <c r="X70" i="2" s="1"/>
  <c r="W63" i="2"/>
  <c r="W70" i="2" s="1"/>
  <c r="U63" i="2"/>
  <c r="U70" i="2" s="1"/>
  <c r="T63" i="2"/>
  <c r="T70" i="2" s="1"/>
  <c r="S63" i="2"/>
  <c r="R63" i="2"/>
  <c r="Q63" i="2"/>
  <c r="P63" i="2"/>
  <c r="P70" i="2" s="1"/>
  <c r="O63" i="2"/>
  <c r="O70" i="2" s="1"/>
  <c r="N63" i="2"/>
  <c r="N70" i="2" s="1"/>
  <c r="M63" i="2"/>
  <c r="L63" i="2"/>
  <c r="K63" i="2"/>
  <c r="K70" i="2" s="1"/>
  <c r="J63" i="2"/>
  <c r="I63" i="2"/>
  <c r="H63" i="2"/>
  <c r="G63" i="2"/>
  <c r="G70" i="2" s="1"/>
  <c r="AC57" i="2"/>
  <c r="E63" i="2"/>
  <c r="BL55" i="2"/>
  <c r="BD55" i="2"/>
  <c r="P55" i="2"/>
  <c r="BI54" i="2"/>
  <c r="AC54" i="2"/>
  <c r="BI53" i="2"/>
  <c r="BI52" i="2"/>
  <c r="BE55" i="2"/>
  <c r="AW55" i="2"/>
  <c r="AV55" i="2"/>
  <c r="AO55" i="2"/>
  <c r="AN55" i="2"/>
  <c r="AG55" i="2"/>
  <c r="AF55" i="2"/>
  <c r="Y55" i="2"/>
  <c r="X55" i="2"/>
  <c r="Q55" i="2"/>
  <c r="I55" i="2"/>
  <c r="H55" i="2"/>
  <c r="BH55" i="2"/>
  <c r="BG55" i="2"/>
  <c r="BF55" i="2"/>
  <c r="BC55" i="2"/>
  <c r="BB55" i="2"/>
  <c r="BA55" i="2"/>
  <c r="AZ55" i="2"/>
  <c r="AY55" i="2"/>
  <c r="AX55" i="2"/>
  <c r="AU55" i="2"/>
  <c r="AT55" i="2"/>
  <c r="AS55" i="2"/>
  <c r="AR55" i="2"/>
  <c r="AQ55" i="2"/>
  <c r="AP55" i="2"/>
  <c r="AM55" i="2"/>
  <c r="AL55" i="2"/>
  <c r="AK55" i="2"/>
  <c r="AI55" i="2"/>
  <c r="AH55" i="2"/>
  <c r="AE55" i="2"/>
  <c r="AD55" i="2"/>
  <c r="AA55" i="2"/>
  <c r="Z55" i="2"/>
  <c r="W55" i="2"/>
  <c r="V55" i="2"/>
  <c r="U55" i="2"/>
  <c r="S55" i="2"/>
  <c r="R55" i="2"/>
  <c r="O55" i="2"/>
  <c r="N55" i="2"/>
  <c r="M55" i="2"/>
  <c r="K55" i="2"/>
  <c r="J55" i="2"/>
  <c r="G55" i="2"/>
  <c r="F55" i="2"/>
  <c r="E55" i="2"/>
  <c r="BL49" i="2"/>
  <c r="BL56" i="2" s="1"/>
  <c r="AW49" i="2"/>
  <c r="AO49" i="2"/>
  <c r="AO56" i="2" s="1"/>
  <c r="BI48" i="2"/>
  <c r="AC48" i="2"/>
  <c r="BJ48" i="2" s="1"/>
  <c r="BI46" i="2"/>
  <c r="AC46" i="2"/>
  <c r="BI44" i="2"/>
  <c r="AC44" i="2"/>
  <c r="BH49" i="2"/>
  <c r="BG49" i="2"/>
  <c r="BG56" i="2" s="1"/>
  <c r="BF49" i="2"/>
  <c r="BF56" i="2" s="1"/>
  <c r="BE49" i="2"/>
  <c r="BE56" i="2" s="1"/>
  <c r="BD49" i="2"/>
  <c r="BC49" i="2"/>
  <c r="BC56" i="2" s="1"/>
  <c r="BB49" i="2"/>
  <c r="BB56" i="2" s="1"/>
  <c r="BA49" i="2"/>
  <c r="BA56" i="2" s="1"/>
  <c r="AZ49" i="2"/>
  <c r="AY49" i="2"/>
  <c r="AY56" i="2" s="1"/>
  <c r="AX49" i="2"/>
  <c r="AX56" i="2" s="1"/>
  <c r="AV49" i="2"/>
  <c r="AU49" i="2"/>
  <c r="AU56" i="2" s="1"/>
  <c r="AT49" i="2"/>
  <c r="AT56" i="2" s="1"/>
  <c r="AS49" i="2"/>
  <c r="AR49" i="2"/>
  <c r="AQ49" i="2"/>
  <c r="AP49" i="2"/>
  <c r="AN49" i="2"/>
  <c r="AM49" i="2"/>
  <c r="AL49" i="2"/>
  <c r="AL56" i="2" s="1"/>
  <c r="AK49" i="2"/>
  <c r="AK56" i="2" s="1"/>
  <c r="AJ49" i="2"/>
  <c r="AI49" i="2"/>
  <c r="AI56" i="2" s="1"/>
  <c r="AH49" i="2"/>
  <c r="AG49" i="2"/>
  <c r="AG56" i="2" s="1"/>
  <c r="AF49" i="2"/>
  <c r="AE49" i="2"/>
  <c r="AE56" i="2" s="1"/>
  <c r="AD49" i="2"/>
  <c r="AB49" i="2"/>
  <c r="AA49" i="2"/>
  <c r="Z49" i="2"/>
  <c r="Y49" i="2"/>
  <c r="X49" i="2"/>
  <c r="W49" i="2"/>
  <c r="W56" i="2" s="1"/>
  <c r="V49" i="2"/>
  <c r="V56" i="2" s="1"/>
  <c r="T49" i="2"/>
  <c r="S49" i="2"/>
  <c r="R49" i="2"/>
  <c r="R56" i="2" s="1"/>
  <c r="Q49" i="2"/>
  <c r="Q56" i="2" s="1"/>
  <c r="P49" i="2"/>
  <c r="O49" i="2"/>
  <c r="N49" i="2"/>
  <c r="L49" i="2"/>
  <c r="K49" i="2"/>
  <c r="K56" i="2" s="1"/>
  <c r="J49" i="2"/>
  <c r="J56" i="2" s="1"/>
  <c r="I49" i="2"/>
  <c r="H49" i="2"/>
  <c r="G49" i="2"/>
  <c r="G56" i="2" s="1"/>
  <c r="F49" i="2"/>
  <c r="BL41" i="2"/>
  <c r="AC40" i="2"/>
  <c r="BI39" i="2"/>
  <c r="BI38" i="2"/>
  <c r="AC38" i="2"/>
  <c r="BG41" i="2"/>
  <c r="AY41" i="2"/>
  <c r="AQ41" i="2"/>
  <c r="AI41" i="2"/>
  <c r="AA41" i="2"/>
  <c r="S41" i="2"/>
  <c r="K41" i="2"/>
  <c r="BH41" i="2"/>
  <c r="BF41" i="2"/>
  <c r="BE41" i="2"/>
  <c r="BD41" i="2"/>
  <c r="BB41" i="2"/>
  <c r="BA41" i="2"/>
  <c r="AZ41" i="2"/>
  <c r="AX41" i="2"/>
  <c r="AW41" i="2"/>
  <c r="AV41" i="2"/>
  <c r="AU41" i="2"/>
  <c r="AT41" i="2"/>
  <c r="AS41" i="2"/>
  <c r="AR41" i="2"/>
  <c r="AP41" i="2"/>
  <c r="AO41" i="2"/>
  <c r="AN41" i="2"/>
  <c r="AM41" i="2"/>
  <c r="AL41" i="2"/>
  <c r="AK41" i="2"/>
  <c r="AJ41" i="2"/>
  <c r="AH41" i="2"/>
  <c r="AG41" i="2"/>
  <c r="AF41" i="2"/>
  <c r="AE41" i="2"/>
  <c r="BI36" i="2"/>
  <c r="AB41" i="2"/>
  <c r="Z41" i="2"/>
  <c r="Y41" i="2"/>
  <c r="X41" i="2"/>
  <c r="W41" i="2"/>
  <c r="V41" i="2"/>
  <c r="U41" i="2"/>
  <c r="T41" i="2"/>
  <c r="R41" i="2"/>
  <c r="Q41" i="2"/>
  <c r="P41" i="2"/>
  <c r="O41" i="2"/>
  <c r="N41" i="2"/>
  <c r="M41" i="2"/>
  <c r="L41" i="2"/>
  <c r="J41" i="2"/>
  <c r="I41" i="2"/>
  <c r="H41" i="2"/>
  <c r="G41" i="2"/>
  <c r="E41" i="2"/>
  <c r="BL35" i="2"/>
  <c r="BL42" i="2" s="1"/>
  <c r="AZ35" i="2"/>
  <c r="AZ42" i="2" s="1"/>
  <c r="AC33" i="2"/>
  <c r="AC32" i="2"/>
  <c r="BI31" i="2"/>
  <c r="AC31" i="2"/>
  <c r="BJ31" i="2" s="1"/>
  <c r="BI30" i="2"/>
  <c r="BI29" i="2"/>
  <c r="AC28" i="2"/>
  <c r="BH35" i="2"/>
  <c r="BH42" i="2" s="1"/>
  <c r="AR35" i="2"/>
  <c r="AJ35" i="2"/>
  <c r="AJ42" i="2" s="1"/>
  <c r="AB35" i="2"/>
  <c r="AB42" i="2" s="1"/>
  <c r="T35" i="2"/>
  <c r="T42" i="2" s="1"/>
  <c r="L35" i="2"/>
  <c r="AC27" i="2"/>
  <c r="BG35" i="2"/>
  <c r="BF35" i="2"/>
  <c r="BF42" i="2" s="1"/>
  <c r="BE35" i="2"/>
  <c r="BC35" i="2"/>
  <c r="BB35" i="2"/>
  <c r="BB42" i="2" s="1"/>
  <c r="BA35" i="2"/>
  <c r="AY35" i="2"/>
  <c r="AX35" i="2"/>
  <c r="AX42" i="2" s="1"/>
  <c r="AW35" i="2"/>
  <c r="AU35" i="2"/>
  <c r="AT35" i="2"/>
  <c r="AS35" i="2"/>
  <c r="AS42" i="2" s="1"/>
  <c r="AQ35" i="2"/>
  <c r="AP35" i="2"/>
  <c r="AP42" i="2" s="1"/>
  <c r="AO35" i="2"/>
  <c r="AM35" i="2"/>
  <c r="AM42" i="2" s="1"/>
  <c r="AL35" i="2"/>
  <c r="AK35" i="2"/>
  <c r="AI35" i="2"/>
  <c r="AH35" i="2"/>
  <c r="AG35" i="2"/>
  <c r="AE35" i="2"/>
  <c r="BI26" i="2"/>
  <c r="AA35" i="2"/>
  <c r="Z35" i="2"/>
  <c r="Y35" i="2"/>
  <c r="Y42" i="2" s="1"/>
  <c r="W35" i="2"/>
  <c r="V35" i="2"/>
  <c r="U35" i="2"/>
  <c r="S35" i="2"/>
  <c r="R35" i="2"/>
  <c r="Q35" i="2"/>
  <c r="O35" i="2"/>
  <c r="N35" i="2"/>
  <c r="N42" i="2" s="1"/>
  <c r="M35" i="2"/>
  <c r="K35" i="2"/>
  <c r="J35" i="2"/>
  <c r="I35" i="2"/>
  <c r="I42" i="2" s="1"/>
  <c r="G35" i="2"/>
  <c r="AC26" i="2"/>
  <c r="BJ26" i="2" s="1"/>
  <c r="BL24" i="2"/>
  <c r="BI23" i="2"/>
  <c r="BI22" i="2"/>
  <c r="BI21" i="2"/>
  <c r="AC21" i="2"/>
  <c r="BI19" i="2"/>
  <c r="AC19" i="2"/>
  <c r="BF24" i="2"/>
  <c r="BI17" i="2"/>
  <c r="AC17" i="2"/>
  <c r="AX24" i="2"/>
  <c r="AP24" i="2"/>
  <c r="AH24" i="2"/>
  <c r="Z24" i="2"/>
  <c r="R24" i="2"/>
  <c r="J24" i="2"/>
  <c r="BH24" i="2"/>
  <c r="BG24" i="2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AI24" i="2"/>
  <c r="AG24" i="2"/>
  <c r="AF24" i="2"/>
  <c r="AE24" i="2"/>
  <c r="AB24" i="2"/>
  <c r="AA24" i="2"/>
  <c r="Y24" i="2"/>
  <c r="X24" i="2"/>
  <c r="W24" i="2"/>
  <c r="U24" i="2"/>
  <c r="T24" i="2"/>
  <c r="S24" i="2"/>
  <c r="Q24" i="2"/>
  <c r="P24" i="2"/>
  <c r="O24" i="2"/>
  <c r="M24" i="2"/>
  <c r="L24" i="2"/>
  <c r="K24" i="2"/>
  <c r="I24" i="2"/>
  <c r="H24" i="2"/>
  <c r="G24" i="2"/>
  <c r="E24" i="2"/>
  <c r="AC13" i="2"/>
  <c r="BI11" i="2"/>
  <c r="AC11" i="2"/>
  <c r="BI9" i="2"/>
  <c r="AC9" i="2"/>
  <c r="BJ9" i="2" s="1"/>
  <c r="BK9" i="2" s="1"/>
  <c r="BM9" i="2" s="1"/>
  <c r="BB10" i="2"/>
  <c r="BB12" i="2" s="1"/>
  <c r="BB14" i="2" s="1"/>
  <c r="AT10" i="2"/>
  <c r="AT12" i="2" s="1"/>
  <c r="AT14" i="2" s="1"/>
  <c r="AL10" i="2"/>
  <c r="AL12" i="2" s="1"/>
  <c r="AL14" i="2" s="1"/>
  <c r="BI8" i="2"/>
  <c r="V10" i="2"/>
  <c r="V12" i="2" s="1"/>
  <c r="V14" i="2" s="1"/>
  <c r="N10" i="2"/>
  <c r="N12" i="2" s="1"/>
  <c r="N14" i="2" s="1"/>
  <c r="AC8" i="2"/>
  <c r="BI7" i="2"/>
  <c r="AC7" i="2"/>
  <c r="BI6" i="2"/>
  <c r="AC6" i="2"/>
  <c r="BI5" i="2"/>
  <c r="AC5" i="2"/>
  <c r="BL10" i="2"/>
  <c r="BH10" i="2"/>
  <c r="BH12" i="2" s="1"/>
  <c r="BH14" i="2" s="1"/>
  <c r="BG10" i="2"/>
  <c r="BG12" i="2" s="1"/>
  <c r="BG14" i="2" s="1"/>
  <c r="BG25" i="2" s="1"/>
  <c r="BF10" i="2"/>
  <c r="BF12" i="2" s="1"/>
  <c r="BF14" i="2" s="1"/>
  <c r="BF25" i="2" s="1"/>
  <c r="BE10" i="2"/>
  <c r="BE12" i="2" s="1"/>
  <c r="BE14" i="2" s="1"/>
  <c r="BE25" i="2" s="1"/>
  <c r="BD10" i="2"/>
  <c r="BD12" i="2" s="1"/>
  <c r="BD14" i="2" s="1"/>
  <c r="BD25" i="2" s="1"/>
  <c r="BC10" i="2"/>
  <c r="BC12" i="2" s="1"/>
  <c r="BC14" i="2" s="1"/>
  <c r="BA10" i="2"/>
  <c r="BA12" i="2" s="1"/>
  <c r="BA14" i="2" s="1"/>
  <c r="AZ10" i="2"/>
  <c r="AZ12" i="2" s="1"/>
  <c r="AZ14" i="2" s="1"/>
  <c r="AY10" i="2"/>
  <c r="AY12" i="2" s="1"/>
  <c r="AY14" i="2" s="1"/>
  <c r="AY25" i="2" s="1"/>
  <c r="AX10" i="2"/>
  <c r="AX12" i="2" s="1"/>
  <c r="AX14" i="2" s="1"/>
  <c r="AX25" i="2" s="1"/>
  <c r="AW10" i="2"/>
  <c r="AW12" i="2" s="1"/>
  <c r="AW14" i="2" s="1"/>
  <c r="AW25" i="2" s="1"/>
  <c r="AV10" i="2"/>
  <c r="AV12" i="2" s="1"/>
  <c r="AV14" i="2" s="1"/>
  <c r="AV25" i="2" s="1"/>
  <c r="AU10" i="2"/>
  <c r="AU12" i="2" s="1"/>
  <c r="AU14" i="2" s="1"/>
  <c r="AU25" i="2" s="1"/>
  <c r="AS10" i="2"/>
  <c r="AS12" i="2" s="1"/>
  <c r="AS14" i="2" s="1"/>
  <c r="AS25" i="2" s="1"/>
  <c r="AR10" i="2"/>
  <c r="AR12" i="2" s="1"/>
  <c r="AR14" i="2" s="1"/>
  <c r="AQ10" i="2"/>
  <c r="AQ12" i="2" s="1"/>
  <c r="AQ14" i="2" s="1"/>
  <c r="AP10" i="2"/>
  <c r="AP12" i="2" s="1"/>
  <c r="AP14" i="2" s="1"/>
  <c r="AP25" i="2" s="1"/>
  <c r="AO10" i="2"/>
  <c r="AO12" i="2" s="1"/>
  <c r="AO14" i="2" s="1"/>
  <c r="AN10" i="2"/>
  <c r="AN12" i="2" s="1"/>
  <c r="AN14" i="2" s="1"/>
  <c r="AN25" i="2" s="1"/>
  <c r="AM10" i="2"/>
  <c r="AM12" i="2" s="1"/>
  <c r="AM14" i="2" s="1"/>
  <c r="AK10" i="2"/>
  <c r="AK12" i="2" s="1"/>
  <c r="AK14" i="2" s="1"/>
  <c r="AK25" i="2" s="1"/>
  <c r="AJ10" i="2"/>
  <c r="AJ12" i="2" s="1"/>
  <c r="AJ14" i="2" s="1"/>
  <c r="AJ25" i="2" s="1"/>
  <c r="AI10" i="2"/>
  <c r="AI12" i="2" s="1"/>
  <c r="AI14" i="2" s="1"/>
  <c r="AI25" i="2" s="1"/>
  <c r="AH10" i="2"/>
  <c r="AH12" i="2" s="1"/>
  <c r="AH14" i="2" s="1"/>
  <c r="AG10" i="2"/>
  <c r="AG12" i="2" s="1"/>
  <c r="AG14" i="2" s="1"/>
  <c r="AG25" i="2" s="1"/>
  <c r="AF10" i="2"/>
  <c r="AF12" i="2" s="1"/>
  <c r="AF14" i="2" s="1"/>
  <c r="AF25" i="2" s="1"/>
  <c r="AE10" i="2"/>
  <c r="AE12" i="2" s="1"/>
  <c r="AE14" i="2" s="1"/>
  <c r="AE25" i="2" s="1"/>
  <c r="BI4" i="2"/>
  <c r="AB10" i="2"/>
  <c r="AB12" i="2" s="1"/>
  <c r="AB14" i="2" s="1"/>
  <c r="AB25" i="2" s="1"/>
  <c r="AA10" i="2"/>
  <c r="AA12" i="2" s="1"/>
  <c r="AA14" i="2" s="1"/>
  <c r="Z10" i="2"/>
  <c r="Z12" i="2" s="1"/>
  <c r="Z14" i="2" s="1"/>
  <c r="Y10" i="2"/>
  <c r="Y12" i="2" s="1"/>
  <c r="Y14" i="2" s="1"/>
  <c r="Y25" i="2" s="1"/>
  <c r="X10" i="2"/>
  <c r="X12" i="2" s="1"/>
  <c r="X14" i="2" s="1"/>
  <c r="X25" i="2" s="1"/>
  <c r="W10" i="2"/>
  <c r="W12" i="2" s="1"/>
  <c r="W14" i="2" s="1"/>
  <c r="W25" i="2" s="1"/>
  <c r="U10" i="2"/>
  <c r="U12" i="2" s="1"/>
  <c r="U14" i="2" s="1"/>
  <c r="T10" i="2"/>
  <c r="T12" i="2" s="1"/>
  <c r="T14" i="2" s="1"/>
  <c r="S10" i="2"/>
  <c r="S12" i="2" s="1"/>
  <c r="S14" i="2" s="1"/>
  <c r="R10" i="2"/>
  <c r="R12" i="2" s="1"/>
  <c r="R14" i="2" s="1"/>
  <c r="Q10" i="2"/>
  <c r="Q12" i="2" s="1"/>
  <c r="Q14" i="2" s="1"/>
  <c r="Q25" i="2" s="1"/>
  <c r="P10" i="2"/>
  <c r="P12" i="2" s="1"/>
  <c r="P14" i="2" s="1"/>
  <c r="O10" i="2"/>
  <c r="O12" i="2" s="1"/>
  <c r="O14" i="2" s="1"/>
  <c r="O25" i="2" s="1"/>
  <c r="M10" i="2"/>
  <c r="M12" i="2" s="1"/>
  <c r="M14" i="2" s="1"/>
  <c r="M25" i="2" s="1"/>
  <c r="L10" i="2"/>
  <c r="L12" i="2" s="1"/>
  <c r="L14" i="2" s="1"/>
  <c r="L25" i="2" s="1"/>
  <c r="K10" i="2"/>
  <c r="K12" i="2" s="1"/>
  <c r="K14" i="2" s="1"/>
  <c r="J10" i="2"/>
  <c r="J12" i="2" s="1"/>
  <c r="J14" i="2" s="1"/>
  <c r="I10" i="2"/>
  <c r="I12" i="2" s="1"/>
  <c r="I14" i="2" s="1"/>
  <c r="H10" i="2"/>
  <c r="H12" i="2" s="1"/>
  <c r="H14" i="2" s="1"/>
  <c r="G10" i="2"/>
  <c r="G12" i="2" s="1"/>
  <c r="G14" i="2" s="1"/>
  <c r="G25" i="2" s="1"/>
  <c r="AC4" i="2"/>
  <c r="E10" i="2"/>
  <c r="E12" i="2" s="1"/>
  <c r="L351" i="1"/>
  <c r="K349" i="1"/>
  <c r="J349" i="1"/>
  <c r="I349" i="1"/>
  <c r="H349" i="1"/>
  <c r="G349" i="1"/>
  <c r="F349" i="1"/>
  <c r="E349" i="1"/>
  <c r="H347" i="1"/>
  <c r="F347" i="1"/>
  <c r="L344" i="1"/>
  <c r="K347" i="1"/>
  <c r="E347" i="1"/>
  <c r="L341" i="1"/>
  <c r="L340" i="1"/>
  <c r="L338" i="1"/>
  <c r="L337" i="1"/>
  <c r="K337" i="1"/>
  <c r="K339" i="1" s="1"/>
  <c r="J337" i="1"/>
  <c r="I337" i="1"/>
  <c r="H337" i="1"/>
  <c r="G337" i="1"/>
  <c r="F337" i="1"/>
  <c r="E337" i="1"/>
  <c r="L336" i="1"/>
  <c r="L335" i="1"/>
  <c r="L334" i="1"/>
  <c r="L333" i="1"/>
  <c r="L332" i="1"/>
  <c r="K331" i="1"/>
  <c r="J331" i="1"/>
  <c r="J339" i="1" s="1"/>
  <c r="I331" i="1"/>
  <c r="I339" i="1" s="1"/>
  <c r="H331" i="1"/>
  <c r="H339" i="1" s="1"/>
  <c r="G331" i="1"/>
  <c r="G339" i="1" s="1"/>
  <c r="F331" i="1"/>
  <c r="F339" i="1" s="1"/>
  <c r="E331" i="1"/>
  <c r="K326" i="1"/>
  <c r="J326" i="1"/>
  <c r="I326" i="1"/>
  <c r="H326" i="1"/>
  <c r="H327" i="1" s="1"/>
  <c r="G326" i="1"/>
  <c r="F326" i="1"/>
  <c r="F327" i="1" s="1"/>
  <c r="E326" i="1"/>
  <c r="L325" i="1"/>
  <c r="K324" i="1"/>
  <c r="J324" i="1"/>
  <c r="I324" i="1"/>
  <c r="I327" i="1" s="1"/>
  <c r="H324" i="1"/>
  <c r="G324" i="1"/>
  <c r="F324" i="1"/>
  <c r="E324" i="1"/>
  <c r="L323" i="1"/>
  <c r="K322" i="1"/>
  <c r="K327" i="1" s="1"/>
  <c r="J322" i="1"/>
  <c r="J327" i="1" s="1"/>
  <c r="I322" i="1"/>
  <c r="H322" i="1"/>
  <c r="L322" i="1" s="1"/>
  <c r="G322" i="1"/>
  <c r="G327" i="1" s="1"/>
  <c r="F322" i="1"/>
  <c r="E322" i="1"/>
  <c r="E327" i="1" s="1"/>
  <c r="L321" i="1"/>
  <c r="L319" i="1"/>
  <c r="K319" i="1"/>
  <c r="J319" i="1"/>
  <c r="I319" i="1"/>
  <c r="H319" i="1"/>
  <c r="G319" i="1"/>
  <c r="F319" i="1"/>
  <c r="E319" i="1"/>
  <c r="L318" i="1"/>
  <c r="K317" i="1"/>
  <c r="J317" i="1"/>
  <c r="I317" i="1"/>
  <c r="H317" i="1"/>
  <c r="G317" i="1"/>
  <c r="F317" i="1"/>
  <c r="E317" i="1"/>
  <c r="L317" i="1" s="1"/>
  <c r="L316" i="1"/>
  <c r="H315" i="1"/>
  <c r="G315" i="1"/>
  <c r="F315" i="1"/>
  <c r="E315" i="1"/>
  <c r="L314" i="1"/>
  <c r="L313" i="1"/>
  <c r="L312" i="1"/>
  <c r="L311" i="1"/>
  <c r="L310" i="1"/>
  <c r="L309" i="1"/>
  <c r="K315" i="1"/>
  <c r="J315" i="1"/>
  <c r="I315" i="1"/>
  <c r="L306" i="1"/>
  <c r="L305" i="1"/>
  <c r="L304" i="1"/>
  <c r="L303" i="1"/>
  <c r="L302" i="1"/>
  <c r="K307" i="1"/>
  <c r="J307" i="1"/>
  <c r="I307" i="1"/>
  <c r="H307" i="1"/>
  <c r="G307" i="1"/>
  <c r="F307" i="1"/>
  <c r="E307" i="1"/>
  <c r="L307" i="1" s="1"/>
  <c r="K300" i="1"/>
  <c r="L300" i="1" s="1"/>
  <c r="J300" i="1"/>
  <c r="I300" i="1"/>
  <c r="H300" i="1"/>
  <c r="G300" i="1"/>
  <c r="F300" i="1"/>
  <c r="E300" i="1"/>
  <c r="L299" i="1"/>
  <c r="L298" i="1"/>
  <c r="L297" i="1"/>
  <c r="L296" i="1"/>
  <c r="L295" i="1"/>
  <c r="L294" i="1"/>
  <c r="K293" i="1"/>
  <c r="J293" i="1"/>
  <c r="I293" i="1"/>
  <c r="H293" i="1"/>
  <c r="G293" i="1"/>
  <c r="F293" i="1"/>
  <c r="E293" i="1"/>
  <c r="L292" i="1"/>
  <c r="K291" i="1"/>
  <c r="J291" i="1"/>
  <c r="I291" i="1"/>
  <c r="H291" i="1"/>
  <c r="G291" i="1"/>
  <c r="F291" i="1"/>
  <c r="E291" i="1"/>
  <c r="L291" i="1" s="1"/>
  <c r="L290" i="1"/>
  <c r="L289" i="1"/>
  <c r="L288" i="1"/>
  <c r="L287" i="1"/>
  <c r="L286" i="1"/>
  <c r="L285" i="1"/>
  <c r="K284" i="1"/>
  <c r="J284" i="1"/>
  <c r="I284" i="1"/>
  <c r="H284" i="1"/>
  <c r="G284" i="1"/>
  <c r="F284" i="1"/>
  <c r="E284" i="1"/>
  <c r="L284" i="1" s="1"/>
  <c r="L283" i="1"/>
  <c r="L282" i="1"/>
  <c r="L281" i="1"/>
  <c r="L280" i="1"/>
  <c r="L279" i="1"/>
  <c r="L278" i="1"/>
  <c r="L277" i="1"/>
  <c r="K276" i="1"/>
  <c r="J276" i="1"/>
  <c r="I276" i="1"/>
  <c r="H276" i="1"/>
  <c r="G276" i="1"/>
  <c r="F276" i="1"/>
  <c r="E276" i="1"/>
  <c r="L275" i="1"/>
  <c r="K274" i="1"/>
  <c r="J274" i="1"/>
  <c r="I274" i="1"/>
  <c r="H274" i="1"/>
  <c r="G274" i="1"/>
  <c r="F274" i="1"/>
  <c r="E274" i="1"/>
  <c r="L273" i="1"/>
  <c r="L272" i="1"/>
  <c r="L271" i="1"/>
  <c r="L270" i="1"/>
  <c r="L269" i="1"/>
  <c r="L268" i="1"/>
  <c r="L267" i="1"/>
  <c r="L264" i="1"/>
  <c r="L263" i="1"/>
  <c r="G265" i="1"/>
  <c r="L257" i="1"/>
  <c r="L256" i="1"/>
  <c r="L255" i="1"/>
  <c r="K265" i="1"/>
  <c r="J265" i="1"/>
  <c r="I265" i="1"/>
  <c r="H265" i="1"/>
  <c r="F265" i="1"/>
  <c r="L246" i="1"/>
  <c r="L245" i="1"/>
  <c r="L244" i="1"/>
  <c r="L238" i="1"/>
  <c r="K252" i="1"/>
  <c r="J252" i="1"/>
  <c r="I252" i="1"/>
  <c r="F252" i="1"/>
  <c r="L237" i="1"/>
  <c r="H236" i="1"/>
  <c r="L235" i="1"/>
  <c r="L234" i="1"/>
  <c r="L233" i="1"/>
  <c r="L227" i="1"/>
  <c r="K236" i="1"/>
  <c r="J236" i="1"/>
  <c r="I236" i="1"/>
  <c r="F236" i="1"/>
  <c r="L223" i="1"/>
  <c r="L222" i="1"/>
  <c r="H225" i="1"/>
  <c r="G225" i="1"/>
  <c r="F225" i="1"/>
  <c r="L214" i="1"/>
  <c r="K215" i="1"/>
  <c r="J215" i="1"/>
  <c r="I215" i="1"/>
  <c r="H215" i="1"/>
  <c r="G215" i="1"/>
  <c r="L207" i="1"/>
  <c r="L199" i="1"/>
  <c r="J206" i="1"/>
  <c r="I206" i="1"/>
  <c r="H206" i="1"/>
  <c r="K197" i="1"/>
  <c r="I197" i="1"/>
  <c r="H197" i="1"/>
  <c r="G197" i="1"/>
  <c r="F197" i="1"/>
  <c r="E197" i="1"/>
  <c r="L194" i="1"/>
  <c r="J189" i="1"/>
  <c r="K189" i="1"/>
  <c r="J174" i="1"/>
  <c r="I189" i="1"/>
  <c r="L187" i="1"/>
  <c r="L186" i="1"/>
  <c r="L185" i="1"/>
  <c r="L184" i="1"/>
  <c r="L183" i="1"/>
  <c r="H189" i="1"/>
  <c r="F189" i="1"/>
  <c r="L179" i="1"/>
  <c r="H174" i="1"/>
  <c r="L169" i="1"/>
  <c r="L168" i="1"/>
  <c r="L167" i="1"/>
  <c r="L166" i="1"/>
  <c r="L165" i="1"/>
  <c r="K174" i="1"/>
  <c r="I174" i="1"/>
  <c r="F174" i="1"/>
  <c r="L164" i="1"/>
  <c r="L163" i="1"/>
  <c r="K172" i="1"/>
  <c r="J172" i="1"/>
  <c r="I172" i="1"/>
  <c r="G172" i="1"/>
  <c r="F172" i="1"/>
  <c r="E172" i="1"/>
  <c r="F161" i="1"/>
  <c r="L160" i="1"/>
  <c r="L159" i="1"/>
  <c r="L158" i="1"/>
  <c r="L157" i="1"/>
  <c r="L156" i="1"/>
  <c r="K161" i="1"/>
  <c r="J161" i="1"/>
  <c r="I161" i="1"/>
  <c r="H161" i="1"/>
  <c r="G161" i="1"/>
  <c r="G153" i="1"/>
  <c r="L149" i="1"/>
  <c r="L148" i="1"/>
  <c r="L147" i="1"/>
  <c r="L146" i="1"/>
  <c r="L141" i="1"/>
  <c r="L140" i="1"/>
  <c r="K153" i="1"/>
  <c r="J153" i="1"/>
  <c r="H153" i="1"/>
  <c r="F153" i="1"/>
  <c r="L139" i="1"/>
  <c r="L137" i="1"/>
  <c r="L136" i="1"/>
  <c r="K138" i="1"/>
  <c r="J138" i="1"/>
  <c r="I138" i="1"/>
  <c r="H138" i="1"/>
  <c r="G138" i="1"/>
  <c r="F138" i="1"/>
  <c r="E138" i="1"/>
  <c r="L129" i="1"/>
  <c r="K133" i="1"/>
  <c r="J133" i="1"/>
  <c r="I133" i="1"/>
  <c r="H133" i="1"/>
  <c r="G133" i="1"/>
  <c r="F133" i="1"/>
  <c r="E133" i="1"/>
  <c r="L125" i="1"/>
  <c r="L123" i="1"/>
  <c r="L122" i="1"/>
  <c r="I126" i="1"/>
  <c r="L114" i="1"/>
  <c r="H115" i="1"/>
  <c r="F115" i="1"/>
  <c r="L107" i="1"/>
  <c r="L106" i="1"/>
  <c r="K115" i="1"/>
  <c r="J115" i="1"/>
  <c r="I115" i="1"/>
  <c r="I127" i="1" s="1"/>
  <c r="G115" i="1"/>
  <c r="L102" i="1"/>
  <c r="L101" i="1"/>
  <c r="L100" i="1"/>
  <c r="L99" i="1"/>
  <c r="L98" i="1"/>
  <c r="L97" i="1"/>
  <c r="L96" i="1"/>
  <c r="L95" i="1"/>
  <c r="L94" i="1"/>
  <c r="K103" i="1"/>
  <c r="J103" i="1"/>
  <c r="I103" i="1"/>
  <c r="H103" i="1"/>
  <c r="L93" i="1"/>
  <c r="F103" i="1"/>
  <c r="E103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K92" i="1"/>
  <c r="K104" i="1" s="1"/>
  <c r="J92" i="1"/>
  <c r="J104" i="1" s="1"/>
  <c r="I92" i="1"/>
  <c r="I104" i="1" s="1"/>
  <c r="L77" i="1"/>
  <c r="G92" i="1"/>
  <c r="F92" i="1"/>
  <c r="E92" i="1"/>
  <c r="L74" i="1"/>
  <c r="L73" i="1"/>
  <c r="L72" i="1"/>
  <c r="K75" i="1"/>
  <c r="J75" i="1"/>
  <c r="I75" i="1"/>
  <c r="H75" i="1"/>
  <c r="G75" i="1"/>
  <c r="F75" i="1"/>
  <c r="E75" i="1"/>
  <c r="L68" i="1"/>
  <c r="L67" i="1"/>
  <c r="L66" i="1"/>
  <c r="L65" i="1"/>
  <c r="K69" i="1"/>
  <c r="J69" i="1"/>
  <c r="I69" i="1"/>
  <c r="H69" i="1"/>
  <c r="G69" i="1"/>
  <c r="F69" i="1"/>
  <c r="E69" i="1"/>
  <c r="L62" i="1"/>
  <c r="L61" i="1"/>
  <c r="L60" i="1"/>
  <c r="L59" i="1"/>
  <c r="L58" i="1"/>
  <c r="K63" i="1"/>
  <c r="K70" i="1" s="1"/>
  <c r="J63" i="1"/>
  <c r="J70" i="1" s="1"/>
  <c r="I63" i="1"/>
  <c r="I70" i="1" s="1"/>
  <c r="H63" i="1"/>
  <c r="H70" i="1" s="1"/>
  <c r="G63" i="1"/>
  <c r="F63" i="1"/>
  <c r="E63" i="1"/>
  <c r="L54" i="1"/>
  <c r="L53" i="1"/>
  <c r="L52" i="1"/>
  <c r="J55" i="1"/>
  <c r="L51" i="1"/>
  <c r="K55" i="1"/>
  <c r="I55" i="1"/>
  <c r="H55" i="1"/>
  <c r="G55" i="1"/>
  <c r="F55" i="1"/>
  <c r="E55" i="1"/>
  <c r="L48" i="1"/>
  <c r="L47" i="1"/>
  <c r="L46" i="1"/>
  <c r="I49" i="1"/>
  <c r="L45" i="1"/>
  <c r="L44" i="1"/>
  <c r="K49" i="1"/>
  <c r="J49" i="1"/>
  <c r="H49" i="1"/>
  <c r="H56" i="1" s="1"/>
  <c r="G49" i="1"/>
  <c r="G56" i="1" s="1"/>
  <c r="F49" i="1"/>
  <c r="F56" i="1" s="1"/>
  <c r="E49" i="1"/>
  <c r="L40" i="1"/>
  <c r="L39" i="1"/>
  <c r="L38" i="1"/>
  <c r="L37" i="1"/>
  <c r="K41" i="1"/>
  <c r="J41" i="1"/>
  <c r="I41" i="1"/>
  <c r="H41" i="1"/>
  <c r="G41" i="1"/>
  <c r="F41" i="1"/>
  <c r="E41" i="1"/>
  <c r="L34" i="1"/>
  <c r="L33" i="1"/>
  <c r="L32" i="1"/>
  <c r="L31" i="1"/>
  <c r="L30" i="1"/>
  <c r="L29" i="1"/>
  <c r="L28" i="1"/>
  <c r="L27" i="1"/>
  <c r="K35" i="1"/>
  <c r="J35" i="1"/>
  <c r="J42" i="1" s="1"/>
  <c r="I35" i="1"/>
  <c r="H35" i="1"/>
  <c r="G35" i="1"/>
  <c r="G42" i="1" s="1"/>
  <c r="F35" i="1"/>
  <c r="F42" i="1" s="1"/>
  <c r="E35" i="1"/>
  <c r="L23" i="1"/>
  <c r="L22" i="1"/>
  <c r="L21" i="1"/>
  <c r="L19" i="1"/>
  <c r="L18" i="1"/>
  <c r="L17" i="1"/>
  <c r="L16" i="1"/>
  <c r="L13" i="1"/>
  <c r="L11" i="1"/>
  <c r="K10" i="1"/>
  <c r="K12" i="1" s="1"/>
  <c r="K14" i="1" s="1"/>
  <c r="J10" i="1"/>
  <c r="J12" i="1" s="1"/>
  <c r="J14" i="1" s="1"/>
  <c r="L9" i="1"/>
  <c r="L8" i="1"/>
  <c r="L7" i="1"/>
  <c r="L6" i="1"/>
  <c r="I10" i="1"/>
  <c r="I12" i="1" s="1"/>
  <c r="I14" i="1" s="1"/>
  <c r="H10" i="1"/>
  <c r="H12" i="1" s="1"/>
  <c r="H14" i="1" s="1"/>
  <c r="G10" i="1"/>
  <c r="G12" i="1" s="1"/>
  <c r="G14" i="1" s="1"/>
  <c r="L5" i="1"/>
  <c r="E10" i="1"/>
  <c r="BJ195" i="2" l="1"/>
  <c r="BI319" i="2"/>
  <c r="AQ339" i="2"/>
  <c r="BJ112" i="2"/>
  <c r="BK112" i="2" s="1"/>
  <c r="BM112" i="2" s="1"/>
  <c r="BJ164" i="2"/>
  <c r="BK164" i="2" s="1"/>
  <c r="BM164" i="2" s="1"/>
  <c r="BJ272" i="2"/>
  <c r="BK272" i="2" s="1"/>
  <c r="BM272" i="2" s="1"/>
  <c r="BJ278" i="2"/>
  <c r="BK278" i="2" s="1"/>
  <c r="BM278" i="2" s="1"/>
  <c r="BJ287" i="2"/>
  <c r="BK287" i="2" s="1"/>
  <c r="BM287" i="2" s="1"/>
  <c r="BJ297" i="2"/>
  <c r="BK297" i="2" s="1"/>
  <c r="BM297" i="2" s="1"/>
  <c r="BJ314" i="2"/>
  <c r="BK314" i="2" s="1"/>
  <c r="BM314" i="2" s="1"/>
  <c r="E327" i="2"/>
  <c r="J339" i="2"/>
  <c r="BJ335" i="2"/>
  <c r="BK335" i="2" s="1"/>
  <c r="BM335" i="2" s="1"/>
  <c r="BJ91" i="2"/>
  <c r="BJ99" i="2"/>
  <c r="BJ169" i="2"/>
  <c r="BK169" i="2" s="1"/>
  <c r="BM169" i="2" s="1"/>
  <c r="H327" i="2"/>
  <c r="X327" i="2"/>
  <c r="AG327" i="2"/>
  <c r="AW327" i="2"/>
  <c r="BE327" i="2"/>
  <c r="BG339" i="2"/>
  <c r="BJ336" i="2"/>
  <c r="BK336" i="2" s="1"/>
  <c r="BM336" i="2" s="1"/>
  <c r="BJ151" i="2"/>
  <c r="BK151" i="2" s="1"/>
  <c r="BM151" i="2" s="1"/>
  <c r="BJ201" i="2"/>
  <c r="BJ270" i="2"/>
  <c r="BK270" i="2" s="1"/>
  <c r="BM270" i="2" s="1"/>
  <c r="BJ280" i="2"/>
  <c r="BK280" i="2" s="1"/>
  <c r="BM280" i="2" s="1"/>
  <c r="BJ285" i="2"/>
  <c r="BK285" i="2" s="1"/>
  <c r="BM285" i="2" s="1"/>
  <c r="BJ295" i="2"/>
  <c r="BK295" i="2" s="1"/>
  <c r="BM295" i="2" s="1"/>
  <c r="BJ305" i="2"/>
  <c r="BJ318" i="2"/>
  <c r="BK318" i="2" s="1"/>
  <c r="BM318" i="2" s="1"/>
  <c r="Z339" i="2"/>
  <c r="AC337" i="2"/>
  <c r="AH25" i="2"/>
  <c r="AQ25" i="2"/>
  <c r="Z56" i="2"/>
  <c r="AI104" i="2"/>
  <c r="AR104" i="2"/>
  <c r="BB104" i="2"/>
  <c r="AL266" i="2"/>
  <c r="BJ283" i="2"/>
  <c r="BK283" i="2" s="1"/>
  <c r="BM283" i="2" s="1"/>
  <c r="AR25" i="2"/>
  <c r="BA25" i="2"/>
  <c r="AT42" i="2"/>
  <c r="AJ104" i="2"/>
  <c r="AS104" i="2"/>
  <c r="BJ188" i="2"/>
  <c r="BK188" i="2" s="1"/>
  <c r="BM188" i="2" s="1"/>
  <c r="AK266" i="2"/>
  <c r="AT266" i="2"/>
  <c r="BB266" i="2"/>
  <c r="N327" i="2"/>
  <c r="V327" i="2"/>
  <c r="O339" i="2"/>
  <c r="I25" i="2"/>
  <c r="BC25" i="2"/>
  <c r="AK42" i="2"/>
  <c r="AU42" i="2"/>
  <c r="BJ160" i="2"/>
  <c r="BK160" i="2" s="1"/>
  <c r="BM160" i="2" s="1"/>
  <c r="BJ299" i="2"/>
  <c r="BK299" i="2" s="1"/>
  <c r="BM299" i="2" s="1"/>
  <c r="U327" i="2"/>
  <c r="BD339" i="2"/>
  <c r="BJ17" i="2"/>
  <c r="AL42" i="2"/>
  <c r="AT70" i="2"/>
  <c r="G127" i="2"/>
  <c r="BE266" i="2"/>
  <c r="BE320" i="2" s="1"/>
  <c r="BJ275" i="2"/>
  <c r="BK275" i="2" s="1"/>
  <c r="BM275" i="2" s="1"/>
  <c r="W339" i="2"/>
  <c r="K25" i="2"/>
  <c r="T25" i="2"/>
  <c r="Q42" i="2"/>
  <c r="AM56" i="2"/>
  <c r="H70" i="2"/>
  <c r="S127" i="2"/>
  <c r="AE127" i="2"/>
  <c r="BJ267" i="2"/>
  <c r="BK267" i="2" s="1"/>
  <c r="BM267" i="2" s="1"/>
  <c r="I327" i="2"/>
  <c r="Q327" i="2"/>
  <c r="Y327" i="2"/>
  <c r="AH327" i="2"/>
  <c r="AP327" i="2"/>
  <c r="AX327" i="2"/>
  <c r="AF327" i="2"/>
  <c r="AN327" i="2"/>
  <c r="AV327" i="2"/>
  <c r="BD327" i="2"/>
  <c r="AK327" i="2"/>
  <c r="AS327" i="2"/>
  <c r="BA327" i="2"/>
  <c r="BL327" i="2"/>
  <c r="AV339" i="2"/>
  <c r="U25" i="2"/>
  <c r="BJ7" i="2"/>
  <c r="BK7" i="2" s="1"/>
  <c r="BM7" i="2" s="1"/>
  <c r="BJ19" i="2"/>
  <c r="Z70" i="2"/>
  <c r="AJ70" i="2"/>
  <c r="BG127" i="2"/>
  <c r="BJ110" i="2"/>
  <c r="BK110" i="2" s="1"/>
  <c r="BM110" i="2" s="1"/>
  <c r="H266" i="2"/>
  <c r="H320" i="2" s="1"/>
  <c r="BJ242" i="2"/>
  <c r="BJ246" i="2"/>
  <c r="BJ268" i="2"/>
  <c r="BK268" i="2" s="1"/>
  <c r="BM268" i="2" s="1"/>
  <c r="AO25" i="2"/>
  <c r="L42" i="2"/>
  <c r="AT104" i="2"/>
  <c r="BC104" i="2"/>
  <c r="BJ107" i="2"/>
  <c r="BK107" i="2" s="1"/>
  <c r="BM107" i="2" s="1"/>
  <c r="AW266" i="2"/>
  <c r="AW320" i="2" s="1"/>
  <c r="BJ227" i="2"/>
  <c r="BK227" i="2" s="1"/>
  <c r="BM227" i="2" s="1"/>
  <c r="BJ245" i="2"/>
  <c r="BJ282" i="2"/>
  <c r="BK282" i="2" s="1"/>
  <c r="BM282" i="2" s="1"/>
  <c r="BJ290" i="2"/>
  <c r="BK290" i="2" s="1"/>
  <c r="BM290" i="2" s="1"/>
  <c r="AC319" i="2"/>
  <c r="BJ319" i="2" s="1"/>
  <c r="J327" i="2"/>
  <c r="R327" i="2"/>
  <c r="Z327" i="2"/>
  <c r="AI327" i="2"/>
  <c r="AQ327" i="2"/>
  <c r="AY327" i="2"/>
  <c r="BG327" i="2"/>
  <c r="P327" i="2"/>
  <c r="M327" i="2"/>
  <c r="AB339" i="2"/>
  <c r="AP339" i="2"/>
  <c r="AZ339" i="2"/>
  <c r="BJ348" i="2"/>
  <c r="BK348" i="2" s="1"/>
  <c r="BM348" i="2" s="1"/>
  <c r="BH25" i="2"/>
  <c r="AE42" i="2"/>
  <c r="BA42" i="2"/>
  <c r="V70" i="2"/>
  <c r="P266" i="2"/>
  <c r="P320" i="2" s="1"/>
  <c r="X266" i="2"/>
  <c r="X320" i="2" s="1"/>
  <c r="K327" i="2"/>
  <c r="S327" i="2"/>
  <c r="AA327" i="2"/>
  <c r="AJ327" i="2"/>
  <c r="AR327" i="2"/>
  <c r="AZ327" i="2"/>
  <c r="BH327" i="2"/>
  <c r="BI326" i="2"/>
  <c r="S339" i="2"/>
  <c r="BA339" i="2"/>
  <c r="I339" i="2"/>
  <c r="AM339" i="2"/>
  <c r="P25" i="2"/>
  <c r="AZ25" i="2"/>
  <c r="U42" i="2"/>
  <c r="N56" i="2"/>
  <c r="N76" i="2" s="1"/>
  <c r="AM127" i="2"/>
  <c r="AZ127" i="2"/>
  <c r="BJ109" i="2"/>
  <c r="BH266" i="2"/>
  <c r="BH320" i="2" s="1"/>
  <c r="AC274" i="2"/>
  <c r="L327" i="2"/>
  <c r="T327" i="2"/>
  <c r="AB327" i="2"/>
  <c r="T339" i="2"/>
  <c r="AR339" i="2"/>
  <c r="BL339" i="2"/>
  <c r="S56" i="2"/>
  <c r="H25" i="2"/>
  <c r="BJ5" i="2"/>
  <c r="BK5" i="2" s="1"/>
  <c r="BM5" i="2" s="1"/>
  <c r="BJ21" i="2"/>
  <c r="BK21" i="2" s="1"/>
  <c r="BM21" i="2" s="1"/>
  <c r="V42" i="2"/>
  <c r="V76" i="2" s="1"/>
  <c r="AH42" i="2"/>
  <c r="O56" i="2"/>
  <c r="AP56" i="2"/>
  <c r="J70" i="2"/>
  <c r="R70" i="2"/>
  <c r="AA70" i="2"/>
  <c r="BD70" i="2"/>
  <c r="V104" i="2"/>
  <c r="BJ80" i="2"/>
  <c r="BJ88" i="2"/>
  <c r="BJ100" i="2"/>
  <c r="BJ117" i="2"/>
  <c r="BJ147" i="2"/>
  <c r="BK147" i="2" s="1"/>
  <c r="BJ184" i="2"/>
  <c r="BK184" i="2" s="1"/>
  <c r="BM184" i="2" s="1"/>
  <c r="AR266" i="2"/>
  <c r="AR320" i="2" s="1"/>
  <c r="AZ266" i="2"/>
  <c r="AZ320" i="2" s="1"/>
  <c r="BJ259" i="2"/>
  <c r="BI276" i="2"/>
  <c r="AC291" i="2"/>
  <c r="BJ312" i="2"/>
  <c r="BK312" i="2" s="1"/>
  <c r="BM312" i="2" s="1"/>
  <c r="BJ316" i="2"/>
  <c r="BK316" i="2" s="1"/>
  <c r="BM316" i="2" s="1"/>
  <c r="AL327" i="2"/>
  <c r="AT327" i="2"/>
  <c r="BB327" i="2"/>
  <c r="BJ323" i="2"/>
  <c r="BK323" i="2" s="1"/>
  <c r="BM323" i="2" s="1"/>
  <c r="K339" i="2"/>
  <c r="U339" i="2"/>
  <c r="AS339" i="2"/>
  <c r="Q339" i="2"/>
  <c r="AU339" i="2"/>
  <c r="BJ341" i="2"/>
  <c r="BK341" i="2" s="1"/>
  <c r="BM341" i="2" s="1"/>
  <c r="AA25" i="2"/>
  <c r="M42" i="2"/>
  <c r="AR42" i="2"/>
  <c r="Y56" i="2"/>
  <c r="AH56" i="2"/>
  <c r="AQ56" i="2"/>
  <c r="AW56" i="2"/>
  <c r="S70" i="2"/>
  <c r="AB70" i="2"/>
  <c r="AV70" i="2"/>
  <c r="BE70" i="2"/>
  <c r="N104" i="2"/>
  <c r="W104" i="2"/>
  <c r="BA104" i="2"/>
  <c r="BJ137" i="2"/>
  <c r="BK137" i="2" s="1"/>
  <c r="BM137" i="2" s="1"/>
  <c r="BJ140" i="2"/>
  <c r="BK140" i="2" s="1"/>
  <c r="BM140" i="2" s="1"/>
  <c r="BJ159" i="2"/>
  <c r="BJ179" i="2"/>
  <c r="BK179" i="2" s="1"/>
  <c r="BM179" i="2" s="1"/>
  <c r="BJ194" i="2"/>
  <c r="BK194" i="2" s="1"/>
  <c r="BM194" i="2" s="1"/>
  <c r="AL320" i="2"/>
  <c r="BI215" i="2"/>
  <c r="AC276" i="2"/>
  <c r="BI284" i="2"/>
  <c r="BI300" i="2"/>
  <c r="BJ302" i="2"/>
  <c r="BJ306" i="2"/>
  <c r="V339" i="2"/>
  <c r="BJ344" i="2"/>
  <c r="BK344" i="2" s="1"/>
  <c r="BM344" i="2" s="1"/>
  <c r="BG70" i="2"/>
  <c r="AC189" i="2"/>
  <c r="AK320" i="2"/>
  <c r="AK350" i="2" s="1"/>
  <c r="AK353" i="2" s="1"/>
  <c r="AT320" i="2"/>
  <c r="BB320" i="2"/>
  <c r="AC284" i="2"/>
  <c r="AC293" i="2"/>
  <c r="AC300" i="2"/>
  <c r="AC326" i="2"/>
  <c r="BC339" i="2"/>
  <c r="S25" i="2"/>
  <c r="L70" i="2"/>
  <c r="BJ57" i="2"/>
  <c r="BK57" i="2" s="1"/>
  <c r="BM57" i="2" s="1"/>
  <c r="AQ127" i="2"/>
  <c r="AM25" i="2"/>
  <c r="I56" i="2"/>
  <c r="AA56" i="2"/>
  <c r="AS56" i="2"/>
  <c r="G104" i="2"/>
  <c r="AH104" i="2"/>
  <c r="AQ104" i="2"/>
  <c r="AZ104" i="2"/>
  <c r="M104" i="2"/>
  <c r="K127" i="2"/>
  <c r="BJ180" i="2"/>
  <c r="BJ185" i="2"/>
  <c r="BK185" i="2" s="1"/>
  <c r="BM185" i="2" s="1"/>
  <c r="BL266" i="2"/>
  <c r="BL320" i="2" s="1"/>
  <c r="BL350" i="2" s="1"/>
  <c r="BL353" i="2" s="1"/>
  <c r="BJ231" i="2"/>
  <c r="BJ244" i="2"/>
  <c r="BJ248" i="2"/>
  <c r="BJ281" i="2"/>
  <c r="BK281" i="2" s="1"/>
  <c r="BM281" i="2" s="1"/>
  <c r="BJ289" i="2"/>
  <c r="BK289" i="2" s="1"/>
  <c r="BM289" i="2" s="1"/>
  <c r="BJ303" i="2"/>
  <c r="N339" i="2"/>
  <c r="BH339" i="2"/>
  <c r="BJ333" i="2"/>
  <c r="BK333" i="2" s="1"/>
  <c r="BM333" i="2" s="1"/>
  <c r="BI337" i="2"/>
  <c r="BJ337" i="2" s="1"/>
  <c r="BK337" i="2" s="1"/>
  <c r="BM337" i="2" s="1"/>
  <c r="F16" i="6"/>
  <c r="G16" i="6"/>
  <c r="H29" i="6"/>
  <c r="J16" i="6"/>
  <c r="H16" i="6"/>
  <c r="J29" i="6"/>
  <c r="I16" i="6"/>
  <c r="D11" i="6"/>
  <c r="K16" i="6"/>
  <c r="D27" i="6"/>
  <c r="D29" i="6" s="1"/>
  <c r="D7" i="6"/>
  <c r="E13" i="6"/>
  <c r="G28" i="6"/>
  <c r="J28" i="6" s="1"/>
  <c r="E11" i="6"/>
  <c r="K28" i="6"/>
  <c r="K29" i="6" s="1"/>
  <c r="E27" i="6"/>
  <c r="E29" i="6" s="1"/>
  <c r="E24" i="5"/>
  <c r="F24" i="5"/>
  <c r="G24" i="5"/>
  <c r="K8" i="5"/>
  <c r="K12" i="5"/>
  <c r="D24" i="5"/>
  <c r="I14" i="4"/>
  <c r="I22" i="4"/>
  <c r="I30" i="4"/>
  <c r="I41" i="4"/>
  <c r="I49" i="4"/>
  <c r="I57" i="4"/>
  <c r="I65" i="4"/>
  <c r="I13" i="4"/>
  <c r="I21" i="4"/>
  <c r="I29" i="4"/>
  <c r="I48" i="4"/>
  <c r="I56" i="4"/>
  <c r="I64" i="4"/>
  <c r="I12" i="4"/>
  <c r="I20" i="4"/>
  <c r="I28" i="4"/>
  <c r="I47" i="4"/>
  <c r="I55" i="4"/>
  <c r="I63" i="4"/>
  <c r="I71" i="4"/>
  <c r="I11" i="4"/>
  <c r="I19" i="4"/>
  <c r="I27" i="4"/>
  <c r="I46" i="4"/>
  <c r="I54" i="4"/>
  <c r="I62" i="4"/>
  <c r="I70" i="4"/>
  <c r="I18" i="4"/>
  <c r="I26" i="4"/>
  <c r="I45" i="4"/>
  <c r="I53" i="4"/>
  <c r="I61" i="4"/>
  <c r="I69" i="4"/>
  <c r="I17" i="4"/>
  <c r="I25" i="4"/>
  <c r="I33" i="4"/>
  <c r="I44" i="4"/>
  <c r="I52" i="4"/>
  <c r="I60" i="4"/>
  <c r="I16" i="4"/>
  <c r="I24" i="4"/>
  <c r="I32" i="4"/>
  <c r="F35" i="4"/>
  <c r="I43" i="4"/>
  <c r="I51" i="4"/>
  <c r="I59" i="4"/>
  <c r="O26" i="3"/>
  <c r="O53" i="3"/>
  <c r="O50" i="3"/>
  <c r="O51" i="3"/>
  <c r="O37" i="3"/>
  <c r="O54" i="3"/>
  <c r="O3" i="3"/>
  <c r="O5" i="3"/>
  <c r="O18" i="3"/>
  <c r="H52" i="3"/>
  <c r="O52" i="3" s="1"/>
  <c r="BK8" i="2"/>
  <c r="BM8" i="2" s="1"/>
  <c r="E14" i="2"/>
  <c r="BI10" i="2"/>
  <c r="BJ8" i="2"/>
  <c r="BJ67" i="2"/>
  <c r="AC10" i="2"/>
  <c r="BJ4" i="2"/>
  <c r="BJ6" i="2"/>
  <c r="BK6" i="2" s="1"/>
  <c r="BM6" i="2" s="1"/>
  <c r="BJ44" i="2"/>
  <c r="BL181" i="2"/>
  <c r="BL133" i="2"/>
  <c r="BL153" i="2"/>
  <c r="BL12" i="2"/>
  <c r="BL14" i="2" s="1"/>
  <c r="BL25" i="2" s="1"/>
  <c r="BB76" i="2"/>
  <c r="J25" i="2"/>
  <c r="R25" i="2"/>
  <c r="Z25" i="2"/>
  <c r="BJ11" i="2"/>
  <c r="BK11" i="2" s="1"/>
  <c r="BM11" i="2" s="1"/>
  <c r="F10" i="2"/>
  <c r="F12" i="2" s="1"/>
  <c r="BK19" i="2"/>
  <c r="BM19" i="2" s="1"/>
  <c r="BI20" i="2"/>
  <c r="AC22" i="2"/>
  <c r="BJ22" i="2" s="1"/>
  <c r="BK22" i="2" s="1"/>
  <c r="BM22" i="2" s="1"/>
  <c r="G42" i="2"/>
  <c r="O42" i="2"/>
  <c r="W42" i="2"/>
  <c r="AF35" i="2"/>
  <c r="AF42" i="2" s="1"/>
  <c r="AN35" i="2"/>
  <c r="AN42" i="2" s="1"/>
  <c r="AV35" i="2"/>
  <c r="AV42" i="2" s="1"/>
  <c r="BD35" i="2"/>
  <c r="BD42" i="2" s="1"/>
  <c r="BI40" i="2"/>
  <c r="BJ40" i="2" s="1"/>
  <c r="BK40" i="2" s="1"/>
  <c r="BM40" i="2" s="1"/>
  <c r="M49" i="2"/>
  <c r="M56" i="2" s="1"/>
  <c r="U49" i="2"/>
  <c r="U56" i="2" s="1"/>
  <c r="BI49" i="2"/>
  <c r="AD56" i="2"/>
  <c r="BI45" i="2"/>
  <c r="BI47" i="2"/>
  <c r="L55" i="2"/>
  <c r="L56" i="2" s="1"/>
  <c r="AC50" i="2"/>
  <c r="T55" i="2"/>
  <c r="AB55" i="2"/>
  <c r="AB56" i="2" s="1"/>
  <c r="AB76" i="2" s="1"/>
  <c r="BI51" i="2"/>
  <c r="AC53" i="2"/>
  <c r="BJ53" i="2" s="1"/>
  <c r="BK53" i="2" s="1"/>
  <c r="BM53" i="2" s="1"/>
  <c r="BJ84" i="2"/>
  <c r="BK84" i="2" s="1"/>
  <c r="BM84" i="2" s="1"/>
  <c r="BK17" i="2"/>
  <c r="BM17" i="2" s="1"/>
  <c r="BI18" i="2"/>
  <c r="AC20" i="2"/>
  <c r="H35" i="2"/>
  <c r="H42" i="2" s="1"/>
  <c r="P35" i="2"/>
  <c r="P42" i="2" s="1"/>
  <c r="X35" i="2"/>
  <c r="X42" i="2" s="1"/>
  <c r="AG42" i="2"/>
  <c r="AG76" i="2" s="1"/>
  <c r="AO42" i="2"/>
  <c r="AO76" i="2" s="1"/>
  <c r="AW42" i="2"/>
  <c r="BE42" i="2"/>
  <c r="BE76" i="2" s="1"/>
  <c r="BL76" i="2"/>
  <c r="F56" i="2"/>
  <c r="AC45" i="2"/>
  <c r="BJ45" i="2" s="1"/>
  <c r="BK45" i="2" s="1"/>
  <c r="BM45" i="2" s="1"/>
  <c r="AC47" i="2"/>
  <c r="AC51" i="2"/>
  <c r="I70" i="2"/>
  <c r="I76" i="2" s="1"/>
  <c r="Q70" i="2"/>
  <c r="Q76" i="2" s="1"/>
  <c r="Y70" i="2"/>
  <c r="AH63" i="2"/>
  <c r="AH70" i="2" s="1"/>
  <c r="AP63" i="2"/>
  <c r="AP70" i="2" s="1"/>
  <c r="AP76" i="2" s="1"/>
  <c r="AX63" i="2"/>
  <c r="AX70" i="2" s="1"/>
  <c r="AX76" i="2" s="1"/>
  <c r="BF63" i="2"/>
  <c r="BF70" i="2" s="1"/>
  <c r="BF76" i="2" s="1"/>
  <c r="BI15" i="2"/>
  <c r="AD24" i="2"/>
  <c r="AL24" i="2"/>
  <c r="AL25" i="2" s="1"/>
  <c r="AT24" i="2"/>
  <c r="AT25" i="2" s="1"/>
  <c r="BB24" i="2"/>
  <c r="BB25" i="2" s="1"/>
  <c r="BI16" i="2"/>
  <c r="AC18" i="2"/>
  <c r="Y76" i="2"/>
  <c r="BI34" i="2"/>
  <c r="BI37" i="2"/>
  <c r="BJ38" i="2"/>
  <c r="BK38" i="2" s="1"/>
  <c r="BM38" i="2" s="1"/>
  <c r="AC39" i="2"/>
  <c r="BJ39" i="2" s="1"/>
  <c r="BK39" i="2" s="1"/>
  <c r="BM39" i="2" s="1"/>
  <c r="AF56" i="2"/>
  <c r="AN56" i="2"/>
  <c r="AV56" i="2"/>
  <c r="BD56" i="2"/>
  <c r="F63" i="2"/>
  <c r="AC65" i="2"/>
  <c r="BI65" i="2"/>
  <c r="BK67" i="2"/>
  <c r="BM67" i="2" s="1"/>
  <c r="E69" i="2"/>
  <c r="E70" i="2" s="1"/>
  <c r="AC23" i="2"/>
  <c r="BJ23" i="2" s="1"/>
  <c r="BK23" i="2" s="1"/>
  <c r="BM23" i="2" s="1"/>
  <c r="BI13" i="2"/>
  <c r="AC15" i="2"/>
  <c r="F24" i="2"/>
  <c r="N24" i="2"/>
  <c r="N25" i="2" s="1"/>
  <c r="V24" i="2"/>
  <c r="V25" i="2" s="1"/>
  <c r="AC16" i="2"/>
  <c r="J42" i="2"/>
  <c r="J76" i="2" s="1"/>
  <c r="R42" i="2"/>
  <c r="R76" i="2" s="1"/>
  <c r="Z42" i="2"/>
  <c r="Z76" i="2" s="1"/>
  <c r="AI42" i="2"/>
  <c r="AI76" i="2" s="1"/>
  <c r="AQ42" i="2"/>
  <c r="AQ76" i="2" s="1"/>
  <c r="AY42" i="2"/>
  <c r="AY76" i="2" s="1"/>
  <c r="BG42" i="2"/>
  <c r="BG76" i="2" s="1"/>
  <c r="BI32" i="2"/>
  <c r="BJ32" i="2" s="1"/>
  <c r="BK32" i="2" s="1"/>
  <c r="BM32" i="2" s="1"/>
  <c r="BI33" i="2"/>
  <c r="BJ33" i="2" s="1"/>
  <c r="BK33" i="2" s="1"/>
  <c r="BM33" i="2" s="1"/>
  <c r="AC34" i="2"/>
  <c r="AC36" i="2"/>
  <c r="BJ36" i="2" s="1"/>
  <c r="BK36" i="2" s="1"/>
  <c r="BM36" i="2" s="1"/>
  <c r="BC41" i="2"/>
  <c r="BC42" i="2" s="1"/>
  <c r="AC37" i="2"/>
  <c r="H56" i="2"/>
  <c r="P56" i="2"/>
  <c r="X56" i="2"/>
  <c r="BI64" i="2"/>
  <c r="BI66" i="2"/>
  <c r="BI68" i="2"/>
  <c r="T56" i="2"/>
  <c r="T76" i="2" s="1"/>
  <c r="AJ55" i="2"/>
  <c r="AJ56" i="2" s="1"/>
  <c r="AJ76" i="2" s="1"/>
  <c r="BI50" i="2"/>
  <c r="AC52" i="2"/>
  <c r="BJ52" i="2" s="1"/>
  <c r="BK52" i="2" s="1"/>
  <c r="BM52" i="2" s="1"/>
  <c r="BJ13" i="2"/>
  <c r="BK13" i="2" s="1"/>
  <c r="BM13" i="2" s="1"/>
  <c r="K42" i="2"/>
  <c r="K76" i="2" s="1"/>
  <c r="S42" i="2"/>
  <c r="AA42" i="2"/>
  <c r="BK31" i="2"/>
  <c r="BM31" i="2" s="1"/>
  <c r="AL76" i="2"/>
  <c r="AK70" i="2"/>
  <c r="AK76" i="2" s="1"/>
  <c r="AS70" i="2"/>
  <c r="BA70" i="2"/>
  <c r="BA76" i="2" s="1"/>
  <c r="AC64" i="2"/>
  <c r="AC66" i="2"/>
  <c r="AC68" i="2"/>
  <c r="AV103" i="2"/>
  <c r="AV104" i="2" s="1"/>
  <c r="BD103" i="2"/>
  <c r="BD104" i="2" s="1"/>
  <c r="BK48" i="2"/>
  <c r="BM48" i="2" s="1"/>
  <c r="BI113" i="2"/>
  <c r="BJ113" i="2" s="1"/>
  <c r="BK113" i="2" s="1"/>
  <c r="BM113" i="2" s="1"/>
  <c r="BI28" i="2"/>
  <c r="BJ28" i="2" s="1"/>
  <c r="BK28" i="2" s="1"/>
  <c r="BM28" i="2" s="1"/>
  <c r="AC30" i="2"/>
  <c r="BJ30" i="2" s="1"/>
  <c r="BK30" i="2" s="1"/>
  <c r="BM30" i="2" s="1"/>
  <c r="AT76" i="2"/>
  <c r="M70" i="2"/>
  <c r="BJ60" i="2"/>
  <c r="BK60" i="2" s="1"/>
  <c r="BM60" i="2" s="1"/>
  <c r="AD63" i="2"/>
  <c r="BK132" i="2"/>
  <c r="BM132" i="2" s="1"/>
  <c r="AC134" i="2"/>
  <c r="BJ134" i="2" s="1"/>
  <c r="L138" i="2"/>
  <c r="AD10" i="2"/>
  <c r="AD12" i="2" s="1"/>
  <c r="BK44" i="2"/>
  <c r="BM44" i="2" s="1"/>
  <c r="BJ46" i="2"/>
  <c r="BK46" i="2" s="1"/>
  <c r="BM46" i="2" s="1"/>
  <c r="BK26" i="2"/>
  <c r="BM26" i="2" s="1"/>
  <c r="BI27" i="2"/>
  <c r="BJ27" i="2" s="1"/>
  <c r="BK27" i="2" s="1"/>
  <c r="BM27" i="2" s="1"/>
  <c r="AC29" i="2"/>
  <c r="BJ29" i="2" s="1"/>
  <c r="BK29" i="2" s="1"/>
  <c r="BM29" i="2" s="1"/>
  <c r="AR56" i="2"/>
  <c r="AR76" i="2" s="1"/>
  <c r="AZ56" i="2"/>
  <c r="AZ76" i="2" s="1"/>
  <c r="BH56" i="2"/>
  <c r="BH76" i="2" s="1"/>
  <c r="BJ54" i="2"/>
  <c r="BK54" i="2" s="1"/>
  <c r="BM54" i="2" s="1"/>
  <c r="AE70" i="2"/>
  <c r="AM70" i="2"/>
  <c r="AU70" i="2"/>
  <c r="BC70" i="2"/>
  <c r="AC58" i="2"/>
  <c r="BJ58" i="2" s="1"/>
  <c r="BK58" i="2" s="1"/>
  <c r="BM58" i="2" s="1"/>
  <c r="BI62" i="2"/>
  <c r="BJ62" i="2" s="1"/>
  <c r="BK62" i="2" s="1"/>
  <c r="BM62" i="2" s="1"/>
  <c r="BJ86" i="2"/>
  <c r="BK86" i="2" s="1"/>
  <c r="BM86" i="2" s="1"/>
  <c r="AN103" i="2"/>
  <c r="AN104" i="2" s="1"/>
  <c r="E35" i="2"/>
  <c r="F69" i="2"/>
  <c r="AC69" i="2" s="1"/>
  <c r="AD69" i="2"/>
  <c r="BI69" i="2" s="1"/>
  <c r="AC78" i="2"/>
  <c r="BI78" i="2"/>
  <c r="BK80" i="2"/>
  <c r="BM80" i="2" s="1"/>
  <c r="BK82" i="2"/>
  <c r="BM82" i="2" s="1"/>
  <c r="BK88" i="2"/>
  <c r="BM88" i="2" s="1"/>
  <c r="BK90" i="2"/>
  <c r="BM90" i="2" s="1"/>
  <c r="E92" i="2"/>
  <c r="L103" i="2"/>
  <c r="L104" i="2" s="1"/>
  <c r="T103" i="2"/>
  <c r="T104" i="2" s="1"/>
  <c r="AB103" i="2"/>
  <c r="AB104" i="2" s="1"/>
  <c r="BI95" i="2"/>
  <c r="BJ95" i="2" s="1"/>
  <c r="BK95" i="2" s="1"/>
  <c r="BM95" i="2" s="1"/>
  <c r="BI96" i="2"/>
  <c r="AC97" i="2"/>
  <c r="BJ97" i="2" s="1"/>
  <c r="BK97" i="2" s="1"/>
  <c r="BM97" i="2" s="1"/>
  <c r="AC98" i="2"/>
  <c r="BJ98" i="2" s="1"/>
  <c r="BK98" i="2" s="1"/>
  <c r="BM98" i="2" s="1"/>
  <c r="BK111" i="2"/>
  <c r="BM111" i="2" s="1"/>
  <c r="BM147" i="2"/>
  <c r="AC157" i="2"/>
  <c r="BJ157" i="2" s="1"/>
  <c r="BK157" i="2" s="1"/>
  <c r="BM157" i="2" s="1"/>
  <c r="AC171" i="2"/>
  <c r="BI171" i="2"/>
  <c r="F35" i="2"/>
  <c r="AD35" i="2"/>
  <c r="BI74" i="2"/>
  <c r="BJ74" i="2" s="1"/>
  <c r="BK74" i="2" s="1"/>
  <c r="BM74" i="2" s="1"/>
  <c r="BK77" i="2"/>
  <c r="BM77" i="2" s="1"/>
  <c r="BK79" i="2"/>
  <c r="BM79" i="2" s="1"/>
  <c r="BK81" i="2"/>
  <c r="BM81" i="2" s="1"/>
  <c r="BK83" i="2"/>
  <c r="BM83" i="2" s="1"/>
  <c r="BK85" i="2"/>
  <c r="BM85" i="2" s="1"/>
  <c r="BK87" i="2"/>
  <c r="BM87" i="2" s="1"/>
  <c r="BK89" i="2"/>
  <c r="BM89" i="2" s="1"/>
  <c r="BK91" i="2"/>
  <c r="BM91" i="2" s="1"/>
  <c r="BI94" i="2"/>
  <c r="BJ94" i="2" s="1"/>
  <c r="BK94" i="2" s="1"/>
  <c r="BM94" i="2" s="1"/>
  <c r="AC96" i="2"/>
  <c r="BK109" i="2"/>
  <c r="BM109" i="2" s="1"/>
  <c r="AN126" i="2"/>
  <c r="AN127" i="2" s="1"/>
  <c r="BD126" i="2"/>
  <c r="F41" i="2"/>
  <c r="AC41" i="2" s="1"/>
  <c r="AD41" i="2"/>
  <c r="BI73" i="2"/>
  <c r="AC43" i="2"/>
  <c r="BI43" i="2"/>
  <c r="E49" i="2"/>
  <c r="AC72" i="2"/>
  <c r="BJ72" i="2" s="1"/>
  <c r="BK72" i="2" s="1"/>
  <c r="BM72" i="2" s="1"/>
  <c r="AC73" i="2"/>
  <c r="AF104" i="2"/>
  <c r="BI105" i="2"/>
  <c r="AD115" i="2"/>
  <c r="AL115" i="2"/>
  <c r="AL127" i="2" s="1"/>
  <c r="AT115" i="2"/>
  <c r="AT127" i="2" s="1"/>
  <c r="BI106" i="2"/>
  <c r="AC108" i="2"/>
  <c r="BJ108" i="2" s="1"/>
  <c r="BK108" i="2" s="1"/>
  <c r="BM108" i="2" s="1"/>
  <c r="AF126" i="2"/>
  <c r="AE75" i="2"/>
  <c r="AM75" i="2"/>
  <c r="AU75" i="2"/>
  <c r="BC75" i="2"/>
  <c r="H104" i="2"/>
  <c r="P104" i="2"/>
  <c r="X104" i="2"/>
  <c r="AC105" i="2"/>
  <c r="F115" i="2"/>
  <c r="N115" i="2"/>
  <c r="N127" i="2" s="1"/>
  <c r="AC106" i="2"/>
  <c r="H126" i="2"/>
  <c r="H127" i="2" s="1"/>
  <c r="P126" i="2"/>
  <c r="P127" i="2" s="1"/>
  <c r="X126" i="2"/>
  <c r="X127" i="2" s="1"/>
  <c r="G75" i="2"/>
  <c r="O75" i="2"/>
  <c r="W75" i="2"/>
  <c r="BI101" i="2"/>
  <c r="BJ101" i="2" s="1"/>
  <c r="BK101" i="2" s="1"/>
  <c r="BM101" i="2" s="1"/>
  <c r="BI102" i="2"/>
  <c r="BJ102" i="2" s="1"/>
  <c r="BK102" i="2" s="1"/>
  <c r="BM102" i="2" s="1"/>
  <c r="BK99" i="2"/>
  <c r="BM99" i="2" s="1"/>
  <c r="BK100" i="2"/>
  <c r="BM100" i="2" s="1"/>
  <c r="F92" i="2"/>
  <c r="AD92" i="2"/>
  <c r="AU115" i="2"/>
  <c r="AU127" i="2" s="1"/>
  <c r="BC115" i="2"/>
  <c r="BC127" i="2" s="1"/>
  <c r="AK133" i="2"/>
  <c r="AS133" i="2"/>
  <c r="BA133" i="2"/>
  <c r="BI131" i="2"/>
  <c r="BJ131" i="2" s="1"/>
  <c r="BK131" i="2" s="1"/>
  <c r="BM131" i="2" s="1"/>
  <c r="BK134" i="2"/>
  <c r="BM134" i="2" s="1"/>
  <c r="AC135" i="2"/>
  <c r="BJ135" i="2" s="1"/>
  <c r="BK135" i="2" s="1"/>
  <c r="BM135" i="2" s="1"/>
  <c r="AC139" i="2"/>
  <c r="G153" i="2"/>
  <c r="O153" i="2"/>
  <c r="W153" i="2"/>
  <c r="U161" i="2"/>
  <c r="AC71" i="2"/>
  <c r="BI71" i="2"/>
  <c r="E75" i="2"/>
  <c r="AF127" i="2"/>
  <c r="AV127" i="2"/>
  <c r="BD127" i="2"/>
  <c r="E133" i="2"/>
  <c r="M133" i="2"/>
  <c r="U133" i="2"/>
  <c r="BI128" i="2"/>
  <c r="AD133" i="2"/>
  <c r="AJ138" i="2"/>
  <c r="I127" i="2"/>
  <c r="Q127" i="2"/>
  <c r="Y127" i="2"/>
  <c r="AW115" i="2"/>
  <c r="BE115" i="2"/>
  <c r="BL127" i="2"/>
  <c r="L126" i="2"/>
  <c r="L127" i="2" s="1"/>
  <c r="T126" i="2"/>
  <c r="T127" i="2" s="1"/>
  <c r="AB126" i="2"/>
  <c r="AB127" i="2" s="1"/>
  <c r="AK126" i="2"/>
  <c r="AK127" i="2" s="1"/>
  <c r="AS126" i="2"/>
  <c r="AS127" i="2" s="1"/>
  <c r="BA126" i="2"/>
  <c r="BA127" i="2" s="1"/>
  <c r="BJ125" i="2"/>
  <c r="BK125" i="2" s="1"/>
  <c r="BM125" i="2" s="1"/>
  <c r="AC128" i="2"/>
  <c r="F133" i="2"/>
  <c r="N133" i="2"/>
  <c r="V133" i="2"/>
  <c r="AC129" i="2"/>
  <c r="BJ129" i="2" s="1"/>
  <c r="BK129" i="2" s="1"/>
  <c r="BM129" i="2" s="1"/>
  <c r="AF138" i="2"/>
  <c r="AN138" i="2"/>
  <c r="AV138" i="2"/>
  <c r="BD138" i="2"/>
  <c r="BI148" i="2"/>
  <c r="BJ149" i="2"/>
  <c r="BK149" i="2" s="1"/>
  <c r="BM149" i="2" s="1"/>
  <c r="AE172" i="2"/>
  <c r="BI162" i="2"/>
  <c r="J115" i="2"/>
  <c r="J127" i="2" s="1"/>
  <c r="R115" i="2"/>
  <c r="R127" i="2" s="1"/>
  <c r="Z115" i="2"/>
  <c r="Z127" i="2" s="1"/>
  <c r="AH115" i="2"/>
  <c r="AH127" i="2" s="1"/>
  <c r="AP115" i="2"/>
  <c r="AP127" i="2" s="1"/>
  <c r="AX115" i="2"/>
  <c r="AX127" i="2" s="1"/>
  <c r="BF115" i="2"/>
  <c r="BF127" i="2" s="1"/>
  <c r="BI114" i="2"/>
  <c r="BJ114" i="2" s="1"/>
  <c r="BK114" i="2" s="1"/>
  <c r="BM114" i="2" s="1"/>
  <c r="M126" i="2"/>
  <c r="M127" i="2" s="1"/>
  <c r="U126" i="2"/>
  <c r="U127" i="2" s="1"/>
  <c r="BK117" i="2"/>
  <c r="BM117" i="2" s="1"/>
  <c r="BJ123" i="2"/>
  <c r="H138" i="2"/>
  <c r="P138" i="2"/>
  <c r="X138" i="2"/>
  <c r="BI145" i="2"/>
  <c r="BJ145" i="2" s="1"/>
  <c r="BK145" i="2" s="1"/>
  <c r="BM145" i="2" s="1"/>
  <c r="BI146" i="2"/>
  <c r="BJ146" i="2" s="1"/>
  <c r="BK146" i="2" s="1"/>
  <c r="BM146" i="2" s="1"/>
  <c r="AC148" i="2"/>
  <c r="AC93" i="2"/>
  <c r="BJ93" i="2" s="1"/>
  <c r="BK93" i="2" s="1"/>
  <c r="BM93" i="2" s="1"/>
  <c r="BI93" i="2"/>
  <c r="E103" i="2"/>
  <c r="BI118" i="2"/>
  <c r="BK119" i="2"/>
  <c r="BM119" i="2" s="1"/>
  <c r="BI122" i="2"/>
  <c r="BK123" i="2"/>
  <c r="BM123" i="2" s="1"/>
  <c r="AC124" i="2"/>
  <c r="BJ124" i="2" s="1"/>
  <c r="BK124" i="2" s="1"/>
  <c r="BM124" i="2" s="1"/>
  <c r="AC118" i="2"/>
  <c r="BI120" i="2"/>
  <c r="BJ120" i="2" s="1"/>
  <c r="BK120" i="2" s="1"/>
  <c r="BM120" i="2" s="1"/>
  <c r="BK121" i="2"/>
  <c r="BM121" i="2" s="1"/>
  <c r="AC122" i="2"/>
  <c r="AH133" i="2"/>
  <c r="AP133" i="2"/>
  <c r="AX133" i="2"/>
  <c r="BF133" i="2"/>
  <c r="BI141" i="2"/>
  <c r="BI142" i="2"/>
  <c r="AC143" i="2"/>
  <c r="BJ143" i="2" s="1"/>
  <c r="BK143" i="2" s="1"/>
  <c r="BM143" i="2" s="1"/>
  <c r="AC144" i="2"/>
  <c r="BJ144" i="2" s="1"/>
  <c r="BK144" i="2" s="1"/>
  <c r="BM144" i="2" s="1"/>
  <c r="AG126" i="2"/>
  <c r="AO126" i="2"/>
  <c r="AO127" i="2" s="1"/>
  <c r="AW126" i="2"/>
  <c r="BE126" i="2"/>
  <c r="AC141" i="2"/>
  <c r="BJ142" i="2"/>
  <c r="BK142" i="2" s="1"/>
  <c r="BM142" i="2" s="1"/>
  <c r="E138" i="2"/>
  <c r="BJ154" i="2"/>
  <c r="BK154" i="2" s="1"/>
  <c r="BM154" i="2" s="1"/>
  <c r="N161" i="2"/>
  <c r="V161" i="2"/>
  <c r="BK159" i="2"/>
  <c r="BM159" i="2" s="1"/>
  <c r="G172" i="2"/>
  <c r="AC162" i="2"/>
  <c r="AC150" i="2"/>
  <c r="BJ150" i="2" s="1"/>
  <c r="BK150" i="2" s="1"/>
  <c r="BM150" i="2" s="1"/>
  <c r="AC152" i="2"/>
  <c r="BJ152" i="2" s="1"/>
  <c r="BK152" i="2" s="1"/>
  <c r="BM152" i="2" s="1"/>
  <c r="AC156" i="2"/>
  <c r="BJ156" i="2" s="1"/>
  <c r="BK156" i="2" s="1"/>
  <c r="BM156" i="2" s="1"/>
  <c r="BI158" i="2"/>
  <c r="I174" i="2"/>
  <c r="Q174" i="2"/>
  <c r="Y174" i="2"/>
  <c r="AH174" i="2"/>
  <c r="AP174" i="2"/>
  <c r="AX174" i="2"/>
  <c r="BF174" i="2"/>
  <c r="I172" i="2"/>
  <c r="AO172" i="2"/>
  <c r="AC175" i="2"/>
  <c r="BJ199" i="2"/>
  <c r="BK199" i="2" s="1"/>
  <c r="BM199" i="2" s="1"/>
  <c r="J153" i="2"/>
  <c r="R153" i="2"/>
  <c r="Z153" i="2"/>
  <c r="AH153" i="2"/>
  <c r="AP153" i="2"/>
  <c r="AX153" i="2"/>
  <c r="BF153" i="2"/>
  <c r="AG161" i="2"/>
  <c r="AO161" i="2"/>
  <c r="AW161" i="2"/>
  <c r="BE161" i="2"/>
  <c r="AC158" i="2"/>
  <c r="J174" i="2"/>
  <c r="R174" i="2"/>
  <c r="Z174" i="2"/>
  <c r="AC170" i="2"/>
  <c r="BJ170" i="2" s="1"/>
  <c r="BK170" i="2" s="1"/>
  <c r="BM170" i="2" s="1"/>
  <c r="J172" i="2"/>
  <c r="AP172" i="2"/>
  <c r="K153" i="2"/>
  <c r="S153" i="2"/>
  <c r="AA153" i="2"/>
  <c r="AI153" i="2"/>
  <c r="AQ153" i="2"/>
  <c r="AY153" i="2"/>
  <c r="BG153" i="2"/>
  <c r="I161" i="2"/>
  <c r="Q161" i="2"/>
  <c r="Y161" i="2"/>
  <c r="AH161" i="2"/>
  <c r="AP161" i="2"/>
  <c r="AX161" i="2"/>
  <c r="BF161" i="2"/>
  <c r="Q172" i="2"/>
  <c r="AW172" i="2"/>
  <c r="BI189" i="2"/>
  <c r="BJ205" i="2"/>
  <c r="AC116" i="2"/>
  <c r="BI116" i="2"/>
  <c r="E126" i="2"/>
  <c r="L153" i="2"/>
  <c r="T153" i="2"/>
  <c r="AB153" i="2"/>
  <c r="AJ153" i="2"/>
  <c r="AR153" i="2"/>
  <c r="AZ153" i="2"/>
  <c r="BH153" i="2"/>
  <c r="BI139" i="2"/>
  <c r="AK172" i="2"/>
  <c r="AS172" i="2"/>
  <c r="BA172" i="2"/>
  <c r="BI165" i="2"/>
  <c r="BJ165" i="2" s="1"/>
  <c r="BK165" i="2" s="1"/>
  <c r="BM165" i="2" s="1"/>
  <c r="AL174" i="2"/>
  <c r="AT174" i="2"/>
  <c r="BB174" i="2"/>
  <c r="Y172" i="2"/>
  <c r="BE172" i="2"/>
  <c r="BJ203" i="2"/>
  <c r="BK203" i="2" s="1"/>
  <c r="BM203" i="2" s="1"/>
  <c r="BK155" i="2"/>
  <c r="BM155" i="2" s="1"/>
  <c r="E161" i="2"/>
  <c r="E172" i="2"/>
  <c r="M172" i="2"/>
  <c r="U172" i="2"/>
  <c r="AD172" i="2"/>
  <c r="AL172" i="2"/>
  <c r="AT172" i="2"/>
  <c r="BB172" i="2"/>
  <c r="N174" i="2"/>
  <c r="V174" i="2"/>
  <c r="Z172" i="2"/>
  <c r="AJ266" i="2"/>
  <c r="AJ320" i="2" s="1"/>
  <c r="F161" i="2"/>
  <c r="AD161" i="2"/>
  <c r="E181" i="2"/>
  <c r="M181" i="2"/>
  <c r="U181" i="2"/>
  <c r="AK181" i="2"/>
  <c r="AS181" i="2"/>
  <c r="BA181" i="2"/>
  <c r="BI175" i="2"/>
  <c r="AB266" i="2"/>
  <c r="AB320" i="2" s="1"/>
  <c r="AS266" i="2"/>
  <c r="AS320" i="2" s="1"/>
  <c r="AS350" i="2" s="1"/>
  <c r="AS353" i="2" s="1"/>
  <c r="BA266" i="2"/>
  <c r="BA320" i="2" s="1"/>
  <c r="BA350" i="2" s="1"/>
  <c r="BA353" i="2" s="1"/>
  <c r="F197" i="2"/>
  <c r="BK201" i="2"/>
  <c r="BM201" i="2" s="1"/>
  <c r="BK205" i="2"/>
  <c r="BM205" i="2" s="1"/>
  <c r="AC215" i="2"/>
  <c r="BJ215" i="2" s="1"/>
  <c r="BJ304" i="2"/>
  <c r="F181" i="2"/>
  <c r="N181" i="2"/>
  <c r="V181" i="2"/>
  <c r="BI176" i="2"/>
  <c r="BI178" i="2"/>
  <c r="BJ178" i="2" s="1"/>
  <c r="BK178" i="2" s="1"/>
  <c r="BM178" i="2" s="1"/>
  <c r="M206" i="2"/>
  <c r="M266" i="2" s="1"/>
  <c r="U206" i="2"/>
  <c r="U266" i="2" s="1"/>
  <c r="BI206" i="2"/>
  <c r="BI200" i="2"/>
  <c r="BJ200" i="2" s="1"/>
  <c r="BK200" i="2" s="1"/>
  <c r="BM200" i="2" s="1"/>
  <c r="BI202" i="2"/>
  <c r="BJ202" i="2" s="1"/>
  <c r="BK202" i="2" s="1"/>
  <c r="BM202" i="2" s="1"/>
  <c r="BI204" i="2"/>
  <c r="BJ204" i="2" s="1"/>
  <c r="BK204" i="2" s="1"/>
  <c r="BM204" i="2" s="1"/>
  <c r="BJ213" i="2"/>
  <c r="BK213" i="2" s="1"/>
  <c r="BM213" i="2" s="1"/>
  <c r="AC176" i="2"/>
  <c r="BI177" i="2"/>
  <c r="AE266" i="2"/>
  <c r="AE320" i="2" s="1"/>
  <c r="AM266" i="2"/>
  <c r="AM320" i="2" s="1"/>
  <c r="AU266" i="2"/>
  <c r="AU320" i="2" s="1"/>
  <c r="BC266" i="2"/>
  <c r="BC320" i="2" s="1"/>
  <c r="AC196" i="2"/>
  <c r="BJ196" i="2" s="1"/>
  <c r="BK196" i="2" s="1"/>
  <c r="BM196" i="2" s="1"/>
  <c r="H181" i="2"/>
  <c r="P181" i="2"/>
  <c r="X181" i="2"/>
  <c r="AC177" i="2"/>
  <c r="AD197" i="2"/>
  <c r="BJ211" i="2"/>
  <c r="BK211" i="2" s="1"/>
  <c r="BM211" i="2" s="1"/>
  <c r="BI240" i="2"/>
  <c r="BJ240" i="2" s="1"/>
  <c r="BK240" i="2" s="1"/>
  <c r="BM240" i="2" s="1"/>
  <c r="AD252" i="2"/>
  <c r="BK180" i="2"/>
  <c r="BM180" i="2" s="1"/>
  <c r="X350" i="2"/>
  <c r="X353" i="2" s="1"/>
  <c r="AG266" i="2"/>
  <c r="AG320" i="2" s="1"/>
  <c r="AO266" i="2"/>
  <c r="AO320" i="2" s="1"/>
  <c r="AO350" i="2" s="1"/>
  <c r="AO353" i="2" s="1"/>
  <c r="AW350" i="2"/>
  <c r="AW353" i="2" s="1"/>
  <c r="BE350" i="2"/>
  <c r="BE353" i="2" s="1"/>
  <c r="E189" i="2"/>
  <c r="AC182" i="2"/>
  <c r="BI182" i="2"/>
  <c r="I266" i="2"/>
  <c r="I320" i="2" s="1"/>
  <c r="I350" i="2" s="1"/>
  <c r="I353" i="2" s="1"/>
  <c r="Q266" i="2"/>
  <c r="Q320" i="2" s="1"/>
  <c r="Q350" i="2" s="1"/>
  <c r="Q353" i="2" s="1"/>
  <c r="Y266" i="2"/>
  <c r="Y320" i="2" s="1"/>
  <c r="Y350" i="2" s="1"/>
  <c r="Y353" i="2" s="1"/>
  <c r="BJ209" i="2"/>
  <c r="BK209" i="2" s="1"/>
  <c r="BM209" i="2" s="1"/>
  <c r="N252" i="2"/>
  <c r="N266" i="2" s="1"/>
  <c r="N320" i="2" s="1"/>
  <c r="V252" i="2"/>
  <c r="V266" i="2" s="1"/>
  <c r="V320" i="2" s="1"/>
  <c r="V350" i="2" s="1"/>
  <c r="V353" i="2" s="1"/>
  <c r="BK195" i="2"/>
  <c r="BM195" i="2" s="1"/>
  <c r="AC207" i="2"/>
  <c r="BJ207" i="2" s="1"/>
  <c r="BK207" i="2" s="1"/>
  <c r="BM207" i="2" s="1"/>
  <c r="E215" i="2"/>
  <c r="BI219" i="2"/>
  <c r="BJ220" i="2"/>
  <c r="BK220" i="2" s="1"/>
  <c r="BM220" i="2" s="1"/>
  <c r="AC221" i="2"/>
  <c r="BJ221" i="2" s="1"/>
  <c r="BK221" i="2" s="1"/>
  <c r="BM221" i="2" s="1"/>
  <c r="BK238" i="2"/>
  <c r="BM238" i="2" s="1"/>
  <c r="BI239" i="2"/>
  <c r="AC241" i="2"/>
  <c r="BJ241" i="2" s="1"/>
  <c r="BK241" i="2" s="1"/>
  <c r="BM241" i="2" s="1"/>
  <c r="BJ255" i="2"/>
  <c r="BJ263" i="2"/>
  <c r="BI208" i="2"/>
  <c r="BI210" i="2"/>
  <c r="BI212" i="2"/>
  <c r="BI214" i="2"/>
  <c r="BI216" i="2"/>
  <c r="BI217" i="2"/>
  <c r="BJ218" i="2"/>
  <c r="BK218" i="2" s="1"/>
  <c r="BM218" i="2" s="1"/>
  <c r="AC219" i="2"/>
  <c r="BI234" i="2"/>
  <c r="BI235" i="2"/>
  <c r="BI237" i="2"/>
  <c r="AC239" i="2"/>
  <c r="F252" i="2"/>
  <c r="E265" i="2"/>
  <c r="AC208" i="2"/>
  <c r="AC210" i="2"/>
  <c r="AC212" i="2"/>
  <c r="AC214" i="2"/>
  <c r="AC216" i="2"/>
  <c r="AC217" i="2"/>
  <c r="AI236" i="2"/>
  <c r="AI266" i="2" s="1"/>
  <c r="AI320" i="2" s="1"/>
  <c r="AQ236" i="2"/>
  <c r="AQ266" i="2" s="1"/>
  <c r="AQ320" i="2" s="1"/>
  <c r="AY236" i="2"/>
  <c r="AY266" i="2" s="1"/>
  <c r="AY320" i="2" s="1"/>
  <c r="AY350" i="2" s="1"/>
  <c r="AY353" i="2" s="1"/>
  <c r="BG236" i="2"/>
  <c r="BG266" i="2" s="1"/>
  <c r="BG320" i="2" s="1"/>
  <c r="BG350" i="2" s="1"/>
  <c r="BG353" i="2" s="1"/>
  <c r="BI232" i="2"/>
  <c r="BI233" i="2"/>
  <c r="BJ233" i="2" s="1"/>
  <c r="BK233" i="2" s="1"/>
  <c r="BM233" i="2" s="1"/>
  <c r="AC234" i="2"/>
  <c r="AC235" i="2"/>
  <c r="BK250" i="2"/>
  <c r="BM250" i="2" s="1"/>
  <c r="BI251" i="2"/>
  <c r="BI265" i="2"/>
  <c r="BJ261" i="2"/>
  <c r="BK261" i="2" s="1"/>
  <c r="BM261" i="2" s="1"/>
  <c r="AC198" i="2"/>
  <c r="BI198" i="2"/>
  <c r="E206" i="2"/>
  <c r="AF225" i="2"/>
  <c r="AF266" i="2" s="1"/>
  <c r="AF320" i="2" s="1"/>
  <c r="AN225" i="2"/>
  <c r="AN266" i="2" s="1"/>
  <c r="AN320" i="2" s="1"/>
  <c r="AN350" i="2" s="1"/>
  <c r="AN353" i="2" s="1"/>
  <c r="AV225" i="2"/>
  <c r="AV266" i="2" s="1"/>
  <c r="AV320" i="2" s="1"/>
  <c r="BD225" i="2"/>
  <c r="BD266" i="2" s="1"/>
  <c r="BD320" i="2" s="1"/>
  <c r="BD350" i="2" s="1"/>
  <c r="BD353" i="2" s="1"/>
  <c r="K236" i="2"/>
  <c r="S236" i="2"/>
  <c r="S266" i="2" s="1"/>
  <c r="S320" i="2" s="1"/>
  <c r="S350" i="2" s="1"/>
  <c r="S353" i="2" s="1"/>
  <c r="AA236" i="2"/>
  <c r="AA266" i="2" s="1"/>
  <c r="AA320" i="2" s="1"/>
  <c r="AA350" i="2" s="1"/>
  <c r="AA353" i="2" s="1"/>
  <c r="BI230" i="2"/>
  <c r="BJ230" i="2" s="1"/>
  <c r="BK230" i="2" s="1"/>
  <c r="BM230" i="2" s="1"/>
  <c r="BK231" i="2"/>
  <c r="BM231" i="2" s="1"/>
  <c r="AC232" i="2"/>
  <c r="BK248" i="2"/>
  <c r="BM248" i="2" s="1"/>
  <c r="BI249" i="2"/>
  <c r="BJ249" i="2" s="1"/>
  <c r="BK249" i="2" s="1"/>
  <c r="BM249" i="2" s="1"/>
  <c r="BK246" i="2"/>
  <c r="BM246" i="2" s="1"/>
  <c r="AC251" i="2"/>
  <c r="BK302" i="2"/>
  <c r="BM302" i="2" s="1"/>
  <c r="BK304" i="2"/>
  <c r="BM304" i="2" s="1"/>
  <c r="BK306" i="2"/>
  <c r="BM306" i="2" s="1"/>
  <c r="BI224" i="2"/>
  <c r="BJ224" i="2" s="1"/>
  <c r="BK224" i="2" s="1"/>
  <c r="BM224" i="2" s="1"/>
  <c r="AC228" i="2"/>
  <c r="BJ228" i="2" s="1"/>
  <c r="BK228" i="2" s="1"/>
  <c r="BM228" i="2" s="1"/>
  <c r="BJ229" i="2"/>
  <c r="BK229" i="2" s="1"/>
  <c r="BM229" i="2" s="1"/>
  <c r="AH252" i="2"/>
  <c r="AH266" i="2" s="1"/>
  <c r="AH320" i="2" s="1"/>
  <c r="AH350" i="2" s="1"/>
  <c r="AH353" i="2" s="1"/>
  <c r="AP252" i="2"/>
  <c r="AP266" i="2" s="1"/>
  <c r="AP320" i="2" s="1"/>
  <c r="AP350" i="2" s="1"/>
  <c r="AP353" i="2" s="1"/>
  <c r="AX252" i="2"/>
  <c r="AX266" i="2" s="1"/>
  <c r="AX320" i="2" s="1"/>
  <c r="AX350" i="2" s="1"/>
  <c r="AX353" i="2" s="1"/>
  <c r="BF252" i="2"/>
  <c r="BF266" i="2" s="1"/>
  <c r="BF320" i="2" s="1"/>
  <c r="BK244" i="2"/>
  <c r="BM244" i="2" s="1"/>
  <c r="BK245" i="2"/>
  <c r="BM245" i="2" s="1"/>
  <c r="BJ247" i="2"/>
  <c r="BK247" i="2" s="1"/>
  <c r="BM247" i="2" s="1"/>
  <c r="BK222" i="2"/>
  <c r="BM222" i="2" s="1"/>
  <c r="BK223" i="2"/>
  <c r="BM223" i="2" s="1"/>
  <c r="J252" i="2"/>
  <c r="J266" i="2" s="1"/>
  <c r="J320" i="2" s="1"/>
  <c r="J350" i="2" s="1"/>
  <c r="J353" i="2" s="1"/>
  <c r="AC237" i="2"/>
  <c r="R252" i="2"/>
  <c r="Z252" i="2"/>
  <c r="BK242" i="2"/>
  <c r="BM242" i="2" s="1"/>
  <c r="BK243" i="2"/>
  <c r="BM243" i="2" s="1"/>
  <c r="E225" i="2"/>
  <c r="J265" i="2"/>
  <c r="R265" i="2"/>
  <c r="Z265" i="2"/>
  <c r="AC254" i="2"/>
  <c r="BJ254" i="2" s="1"/>
  <c r="BK254" i="2" s="1"/>
  <c r="BM254" i="2" s="1"/>
  <c r="BJ256" i="2"/>
  <c r="BK256" i="2" s="1"/>
  <c r="BM256" i="2" s="1"/>
  <c r="BJ258" i="2"/>
  <c r="BK258" i="2" s="1"/>
  <c r="BM258" i="2" s="1"/>
  <c r="BJ260" i="2"/>
  <c r="BK260" i="2" s="1"/>
  <c r="BM260" i="2" s="1"/>
  <c r="BJ262" i="2"/>
  <c r="BK262" i="2" s="1"/>
  <c r="BM262" i="2" s="1"/>
  <c r="AC264" i="2"/>
  <c r="BJ264" i="2" s="1"/>
  <c r="BK264" i="2" s="1"/>
  <c r="BM264" i="2" s="1"/>
  <c r="BI274" i="2"/>
  <c r="BJ274" i="2" s="1"/>
  <c r="BK274" i="2" s="1"/>
  <c r="BM274" i="2" s="1"/>
  <c r="M307" i="2"/>
  <c r="U307" i="2"/>
  <c r="BI307" i="2"/>
  <c r="BK303" i="2"/>
  <c r="BM303" i="2" s="1"/>
  <c r="BK305" i="2"/>
  <c r="BM305" i="2" s="1"/>
  <c r="F225" i="2"/>
  <c r="AC225" i="2" s="1"/>
  <c r="AD225" i="2"/>
  <c r="BI315" i="2"/>
  <c r="L265" i="2"/>
  <c r="L266" i="2" s="1"/>
  <c r="L320" i="2" s="1"/>
  <c r="T265" i="2"/>
  <c r="T266" i="2" s="1"/>
  <c r="T320" i="2" s="1"/>
  <c r="T350" i="2" s="1"/>
  <c r="T353" i="2" s="1"/>
  <c r="AC315" i="2"/>
  <c r="AC253" i="2"/>
  <c r="BI253" i="2"/>
  <c r="BI291" i="2"/>
  <c r="BJ291" i="2" s="1"/>
  <c r="BK291" i="2" s="1"/>
  <c r="BM291" i="2" s="1"/>
  <c r="BJ292" i="2"/>
  <c r="BK292" i="2" s="1"/>
  <c r="BM292" i="2" s="1"/>
  <c r="BI317" i="2"/>
  <c r="AC226" i="2"/>
  <c r="BI226" i="2"/>
  <c r="G265" i="2"/>
  <c r="O265" i="2"/>
  <c r="O266" i="2" s="1"/>
  <c r="O320" i="2" s="1"/>
  <c r="W265" i="2"/>
  <c r="W266" i="2" s="1"/>
  <c r="W320" i="2" s="1"/>
  <c r="AC317" i="2"/>
  <c r="BK319" i="2"/>
  <c r="BM319" i="2" s="1"/>
  <c r="BK255" i="2"/>
  <c r="BM255" i="2" s="1"/>
  <c r="BK257" i="2"/>
  <c r="BM257" i="2" s="1"/>
  <c r="BK259" i="2"/>
  <c r="BM259" i="2" s="1"/>
  <c r="BK263" i="2"/>
  <c r="BM263" i="2" s="1"/>
  <c r="BI293" i="2"/>
  <c r="BJ293" i="2" s="1"/>
  <c r="BK293" i="2" s="1"/>
  <c r="BM293" i="2" s="1"/>
  <c r="BJ311" i="2"/>
  <c r="BK311" i="2" s="1"/>
  <c r="BM311" i="2" s="1"/>
  <c r="AC308" i="2"/>
  <c r="BI308" i="2"/>
  <c r="AD327" i="2"/>
  <c r="BI322" i="2"/>
  <c r="E339" i="2"/>
  <c r="AD339" i="2"/>
  <c r="BJ329" i="2"/>
  <c r="BK329" i="2" s="1"/>
  <c r="BM329" i="2" s="1"/>
  <c r="F327" i="2"/>
  <c r="AC322" i="2"/>
  <c r="AE327" i="2"/>
  <c r="AM327" i="2"/>
  <c r="AU327" i="2"/>
  <c r="BC327" i="2"/>
  <c r="F339" i="2"/>
  <c r="BJ338" i="2"/>
  <c r="BK338" i="2" s="1"/>
  <c r="BM338" i="2" s="1"/>
  <c r="G327" i="2"/>
  <c r="O327" i="2"/>
  <c r="W327" i="2"/>
  <c r="BI328" i="2"/>
  <c r="AC301" i="2"/>
  <c r="BI301" i="2"/>
  <c r="E307" i="2"/>
  <c r="AC328" i="2"/>
  <c r="BJ328" i="2" s="1"/>
  <c r="BK328" i="2" s="1"/>
  <c r="BM328" i="2" s="1"/>
  <c r="BJ345" i="2"/>
  <c r="BK345" i="2" s="1"/>
  <c r="BM345" i="2" s="1"/>
  <c r="BK346" i="2"/>
  <c r="BM346" i="2" s="1"/>
  <c r="BF327" i="2"/>
  <c r="BI324" i="2"/>
  <c r="AC324" i="2"/>
  <c r="BJ324" i="2" s="1"/>
  <c r="BK324" i="2" s="1"/>
  <c r="BM324" i="2" s="1"/>
  <c r="F349" i="2"/>
  <c r="AC349" i="2" s="1"/>
  <c r="AD349" i="2"/>
  <c r="BI349" i="2" s="1"/>
  <c r="AC342" i="2"/>
  <c r="BI342" i="2"/>
  <c r="AC343" i="2"/>
  <c r="BJ343" i="2" s="1"/>
  <c r="BK343" i="2" s="1"/>
  <c r="BM343" i="2" s="1"/>
  <c r="L347" i="2"/>
  <c r="AC347" i="2" s="1"/>
  <c r="AJ347" i="2"/>
  <c r="BI347" i="2" s="1"/>
  <c r="H331" i="2"/>
  <c r="H339" i="2" s="1"/>
  <c r="AF331" i="2"/>
  <c r="AF339" i="2" s="1"/>
  <c r="E347" i="2"/>
  <c r="E42" i="1"/>
  <c r="L35" i="1"/>
  <c r="K56" i="1"/>
  <c r="F70" i="1"/>
  <c r="F76" i="1" s="1"/>
  <c r="E104" i="1"/>
  <c r="H127" i="1"/>
  <c r="G70" i="1"/>
  <c r="L69" i="1"/>
  <c r="F104" i="1"/>
  <c r="L103" i="1"/>
  <c r="E56" i="1"/>
  <c r="L49" i="1"/>
  <c r="H42" i="1"/>
  <c r="H76" i="1" s="1"/>
  <c r="I42" i="1"/>
  <c r="I56" i="1"/>
  <c r="L55" i="1"/>
  <c r="L75" i="1"/>
  <c r="G76" i="1"/>
  <c r="E12" i="1"/>
  <c r="L10" i="1"/>
  <c r="K42" i="1"/>
  <c r="K76" i="1" s="1"/>
  <c r="F127" i="1"/>
  <c r="L41" i="1"/>
  <c r="J56" i="1"/>
  <c r="J76" i="1" s="1"/>
  <c r="E70" i="1"/>
  <c r="L63" i="1"/>
  <c r="L15" i="1"/>
  <c r="L4" i="1"/>
  <c r="G103" i="1"/>
  <c r="G104" i="1" s="1"/>
  <c r="L109" i="1"/>
  <c r="L117" i="1"/>
  <c r="L151" i="1"/>
  <c r="L170" i="1"/>
  <c r="L182" i="1"/>
  <c r="G206" i="1"/>
  <c r="H252" i="1"/>
  <c r="E115" i="1"/>
  <c r="H266" i="1"/>
  <c r="H320" i="1" s="1"/>
  <c r="H350" i="1" s="1"/>
  <c r="H353" i="1" s="1"/>
  <c r="L172" i="1"/>
  <c r="H92" i="1"/>
  <c r="H104" i="1" s="1"/>
  <c r="L108" i="1"/>
  <c r="E126" i="1"/>
  <c r="L116" i="1"/>
  <c r="L124" i="1"/>
  <c r="L133" i="1"/>
  <c r="L150" i="1"/>
  <c r="G266" i="1"/>
  <c r="G320" i="1" s="1"/>
  <c r="G350" i="1" s="1"/>
  <c r="G353" i="1" s="1"/>
  <c r="L105" i="1"/>
  <c r="L113" i="1"/>
  <c r="H126" i="1"/>
  <c r="L121" i="1"/>
  <c r="L135" i="1"/>
  <c r="L145" i="1"/>
  <c r="E174" i="1"/>
  <c r="L174" i="1" s="1"/>
  <c r="L188" i="1"/>
  <c r="J197" i="1"/>
  <c r="K206" i="1"/>
  <c r="F10" i="1"/>
  <c r="F12" i="1" s="1"/>
  <c r="F14" i="1" s="1"/>
  <c r="L26" i="1"/>
  <c r="L36" i="1"/>
  <c r="L43" i="1"/>
  <c r="L50" i="1"/>
  <c r="L57" i="1"/>
  <c r="L64" i="1"/>
  <c r="L71" i="1"/>
  <c r="L112" i="1"/>
  <c r="L120" i="1"/>
  <c r="L132" i="1"/>
  <c r="L138" i="1"/>
  <c r="L144" i="1"/>
  <c r="K266" i="1"/>
  <c r="K320" i="1" s="1"/>
  <c r="K350" i="1" s="1"/>
  <c r="K353" i="1" s="1"/>
  <c r="F126" i="1"/>
  <c r="G189" i="1"/>
  <c r="G174" i="1"/>
  <c r="L111" i="1"/>
  <c r="J126" i="1"/>
  <c r="J127" i="1" s="1"/>
  <c r="L119" i="1"/>
  <c r="L131" i="1"/>
  <c r="I153" i="1"/>
  <c r="L143" i="1"/>
  <c r="L155" i="1"/>
  <c r="H172" i="1"/>
  <c r="E215" i="1"/>
  <c r="L215" i="1" s="1"/>
  <c r="I347" i="1"/>
  <c r="G126" i="1"/>
  <c r="G127" i="1" s="1"/>
  <c r="L110" i="1"/>
  <c r="K126" i="1"/>
  <c r="K127" i="1" s="1"/>
  <c r="L118" i="1"/>
  <c r="L130" i="1"/>
  <c r="L142" i="1"/>
  <c r="L152" i="1"/>
  <c r="L154" i="1"/>
  <c r="L171" i="1"/>
  <c r="L197" i="1"/>
  <c r="F206" i="1"/>
  <c r="F266" i="1" s="1"/>
  <c r="F320" i="1" s="1"/>
  <c r="F350" i="1" s="1"/>
  <c r="F353" i="1" s="1"/>
  <c r="F215" i="1"/>
  <c r="E225" i="1"/>
  <c r="G236" i="1"/>
  <c r="G252" i="1"/>
  <c r="E153" i="1"/>
  <c r="L153" i="1" s="1"/>
  <c r="L162" i="1"/>
  <c r="L201" i="1"/>
  <c r="L209" i="1"/>
  <c r="L217" i="1"/>
  <c r="L229" i="1"/>
  <c r="L240" i="1"/>
  <c r="L248" i="1"/>
  <c r="L259" i="1"/>
  <c r="L293" i="1"/>
  <c r="L324" i="1"/>
  <c r="L343" i="1"/>
  <c r="E161" i="1"/>
  <c r="L161" i="1" s="1"/>
  <c r="L200" i="1"/>
  <c r="L208" i="1"/>
  <c r="L216" i="1"/>
  <c r="L224" i="1"/>
  <c r="L228" i="1"/>
  <c r="L239" i="1"/>
  <c r="L247" i="1"/>
  <c r="L258" i="1"/>
  <c r="L342" i="1"/>
  <c r="L198" i="1"/>
  <c r="E206" i="1"/>
  <c r="L206" i="1" s="1"/>
  <c r="L226" i="1"/>
  <c r="E236" i="1"/>
  <c r="L236" i="1" s="1"/>
  <c r="L205" i="1"/>
  <c r="L213" i="1"/>
  <c r="L221" i="1"/>
  <c r="L301" i="1"/>
  <c r="J347" i="1"/>
  <c r="L128" i="1"/>
  <c r="L134" i="1"/>
  <c r="E189" i="1"/>
  <c r="L189" i="1" s="1"/>
  <c r="L196" i="1"/>
  <c r="L204" i="1"/>
  <c r="L212" i="1"/>
  <c r="I225" i="1"/>
  <c r="I266" i="1" s="1"/>
  <c r="I320" i="1" s="1"/>
  <c r="I350" i="1" s="1"/>
  <c r="I353" i="1" s="1"/>
  <c r="L220" i="1"/>
  <c r="L232" i="1"/>
  <c r="L243" i="1"/>
  <c r="L251" i="1"/>
  <c r="L254" i="1"/>
  <c r="L262" i="1"/>
  <c r="L274" i="1"/>
  <c r="L276" i="1"/>
  <c r="L315" i="1"/>
  <c r="L330" i="1"/>
  <c r="L346" i="1"/>
  <c r="L195" i="1"/>
  <c r="L203" i="1"/>
  <c r="L211" i="1"/>
  <c r="J225" i="1"/>
  <c r="L219" i="1"/>
  <c r="L231" i="1"/>
  <c r="L242" i="1"/>
  <c r="L250" i="1"/>
  <c r="L253" i="1"/>
  <c r="L261" i="1"/>
  <c r="L308" i="1"/>
  <c r="L327" i="1"/>
  <c r="L326" i="1"/>
  <c r="L329" i="1"/>
  <c r="L345" i="1"/>
  <c r="L349" i="1"/>
  <c r="L202" i="1"/>
  <c r="L210" i="1"/>
  <c r="K225" i="1"/>
  <c r="L218" i="1"/>
  <c r="L230" i="1"/>
  <c r="L241" i="1"/>
  <c r="L249" i="1"/>
  <c r="L260" i="1"/>
  <c r="L331" i="1"/>
  <c r="E339" i="1"/>
  <c r="L339" i="1" s="1"/>
  <c r="E252" i="1"/>
  <c r="E265" i="1"/>
  <c r="L265" i="1" s="1"/>
  <c r="G347" i="1"/>
  <c r="L347" i="1" s="1"/>
  <c r="L328" i="1"/>
  <c r="L348" i="1"/>
  <c r="BJ208" i="2" l="1"/>
  <c r="BK208" i="2" s="1"/>
  <c r="BM208" i="2" s="1"/>
  <c r="AV350" i="2"/>
  <c r="AV353" i="2" s="1"/>
  <c r="AQ350" i="2"/>
  <c r="AQ353" i="2" s="1"/>
  <c r="BI138" i="2"/>
  <c r="AW76" i="2"/>
  <c r="BJ315" i="2"/>
  <c r="BK315" i="2" s="1"/>
  <c r="BM315" i="2" s="1"/>
  <c r="BJ284" i="2"/>
  <c r="BK284" i="2" s="1"/>
  <c r="BM284" i="2" s="1"/>
  <c r="AF350" i="2"/>
  <c r="AF353" i="2" s="1"/>
  <c r="BJ235" i="2"/>
  <c r="BK235" i="2" s="1"/>
  <c r="BM235" i="2" s="1"/>
  <c r="BJ239" i="2"/>
  <c r="BK239" i="2" s="1"/>
  <c r="BM239" i="2" s="1"/>
  <c r="AZ350" i="2"/>
  <c r="AZ353" i="2" s="1"/>
  <c r="H350" i="2"/>
  <c r="H353" i="2" s="1"/>
  <c r="BJ301" i="2"/>
  <c r="BK301" i="2" s="1"/>
  <c r="BM301" i="2" s="1"/>
  <c r="BJ234" i="2"/>
  <c r="BK234" i="2" s="1"/>
  <c r="BM234" i="2" s="1"/>
  <c r="BJ216" i="2"/>
  <c r="BK216" i="2" s="1"/>
  <c r="BM216" i="2" s="1"/>
  <c r="AB350" i="2"/>
  <c r="AB353" i="2" s="1"/>
  <c r="BI161" i="2"/>
  <c r="AA76" i="2"/>
  <c r="BJ300" i="2"/>
  <c r="BK300" i="2" s="1"/>
  <c r="BM300" i="2" s="1"/>
  <c r="AG350" i="2"/>
  <c r="AG353" i="2" s="1"/>
  <c r="BJ219" i="2"/>
  <c r="BK219" i="2" s="1"/>
  <c r="BM219" i="2" s="1"/>
  <c r="BJ322" i="2"/>
  <c r="BK322" i="2" s="1"/>
  <c r="BM322" i="2" s="1"/>
  <c r="BI126" i="2"/>
  <c r="BJ51" i="2"/>
  <c r="BK51" i="2" s="1"/>
  <c r="BM51" i="2" s="1"/>
  <c r="AL350" i="2"/>
  <c r="AL353" i="2" s="1"/>
  <c r="AC153" i="2"/>
  <c r="BI75" i="2"/>
  <c r="BA190" i="2"/>
  <c r="BA191" i="2" s="1"/>
  <c r="X76" i="2"/>
  <c r="BJ253" i="2"/>
  <c r="BK253" i="2" s="1"/>
  <c r="BM253" i="2" s="1"/>
  <c r="U320" i="2"/>
  <c r="U350" i="2" s="1"/>
  <c r="U353" i="2" s="1"/>
  <c r="BI41" i="2"/>
  <c r="BJ41" i="2" s="1"/>
  <c r="BK41" i="2" s="1"/>
  <c r="BM41" i="2" s="1"/>
  <c r="BJ69" i="2"/>
  <c r="AM76" i="2"/>
  <c r="AM190" i="2" s="1"/>
  <c r="AM191" i="2" s="1"/>
  <c r="AH76" i="2"/>
  <c r="AH190" i="2" s="1"/>
  <c r="AH191" i="2" s="1"/>
  <c r="H76" i="2"/>
  <c r="AR350" i="2"/>
  <c r="AR353" i="2" s="1"/>
  <c r="U76" i="2"/>
  <c r="U190" i="2" s="1"/>
  <c r="U191" i="2" s="1"/>
  <c r="P350" i="2"/>
  <c r="P353" i="2" s="1"/>
  <c r="M320" i="2"/>
  <c r="M350" i="2" s="1"/>
  <c r="M353" i="2" s="1"/>
  <c r="BJ189" i="2"/>
  <c r="BK189" i="2" s="1"/>
  <c r="BM189" i="2" s="1"/>
  <c r="AC307" i="2"/>
  <c r="BJ307" i="2" s="1"/>
  <c r="BK307" i="2" s="1"/>
  <c r="BM307" i="2" s="1"/>
  <c r="BI236" i="2"/>
  <c r="BI181" i="2"/>
  <c r="AC138" i="2"/>
  <c r="BJ138" i="2" s="1"/>
  <c r="V190" i="2"/>
  <c r="V191" i="2" s="1"/>
  <c r="BJ37" i="2"/>
  <c r="BK37" i="2" s="1"/>
  <c r="BM37" i="2" s="1"/>
  <c r="L76" i="2"/>
  <c r="L190" i="2" s="1"/>
  <c r="L191" i="2" s="1"/>
  <c r="L350" i="2"/>
  <c r="L353" i="2" s="1"/>
  <c r="E266" i="2"/>
  <c r="E320" i="2" s="1"/>
  <c r="BJ349" i="2"/>
  <c r="BK349" i="2" s="1"/>
  <c r="BM349" i="2" s="1"/>
  <c r="BJ251" i="2"/>
  <c r="BK251" i="2" s="1"/>
  <c r="BM251" i="2" s="1"/>
  <c r="BJ214" i="2"/>
  <c r="BK214" i="2" s="1"/>
  <c r="BM214" i="2" s="1"/>
  <c r="N350" i="2"/>
  <c r="N353" i="2" s="1"/>
  <c r="BJ176" i="2"/>
  <c r="BK176" i="2" s="1"/>
  <c r="BM176" i="2" s="1"/>
  <c r="BI172" i="2"/>
  <c r="BJ71" i="2"/>
  <c r="BK71" i="2" s="1"/>
  <c r="BM71" i="2" s="1"/>
  <c r="AC75" i="2"/>
  <c r="BJ105" i="2"/>
  <c r="BK105" i="2" s="1"/>
  <c r="BM105" i="2" s="1"/>
  <c r="AE76" i="2"/>
  <c r="AE190" i="2" s="1"/>
  <c r="AE191" i="2" s="1"/>
  <c r="BJ68" i="2"/>
  <c r="BK68" i="2" s="1"/>
  <c r="BM68" i="2" s="1"/>
  <c r="BF190" i="2"/>
  <c r="BF191" i="2" s="1"/>
  <c r="BI55" i="2"/>
  <c r="BJ326" i="2"/>
  <c r="BK326" i="2" s="1"/>
  <c r="BM326" i="2" s="1"/>
  <c r="W350" i="2"/>
  <c r="W353" i="2" s="1"/>
  <c r="Z266" i="2"/>
  <c r="Z320" i="2" s="1"/>
  <c r="Z350" i="2" s="1"/>
  <c r="Z353" i="2" s="1"/>
  <c r="BJ212" i="2"/>
  <c r="BK212" i="2" s="1"/>
  <c r="BM212" i="2" s="1"/>
  <c r="AC172" i="2"/>
  <c r="BJ18" i="2"/>
  <c r="BK18" i="2" s="1"/>
  <c r="BM18" i="2" s="1"/>
  <c r="BJ276" i="2"/>
  <c r="BK276" i="2" s="1"/>
  <c r="BM276" i="2" s="1"/>
  <c r="AC339" i="2"/>
  <c r="BJ339" i="2" s="1"/>
  <c r="BK339" i="2" s="1"/>
  <c r="BM339" i="2" s="1"/>
  <c r="BI331" i="2"/>
  <c r="O350" i="2"/>
  <c r="O353" i="2" s="1"/>
  <c r="R266" i="2"/>
  <c r="R320" i="2" s="1"/>
  <c r="R350" i="2" s="1"/>
  <c r="R353" i="2" s="1"/>
  <c r="AC236" i="2"/>
  <c r="BJ236" i="2" s="1"/>
  <c r="BK236" i="2" s="1"/>
  <c r="BM236" i="2" s="1"/>
  <c r="BI153" i="2"/>
  <c r="BJ148" i="2"/>
  <c r="BK148" i="2" s="1"/>
  <c r="BM148" i="2" s="1"/>
  <c r="BJ128" i="2"/>
  <c r="BK128" i="2" s="1"/>
  <c r="BM128" i="2" s="1"/>
  <c r="BJ73" i="2"/>
  <c r="BK73" i="2" s="1"/>
  <c r="BM73" i="2" s="1"/>
  <c r="BJ171" i="2"/>
  <c r="BK171" i="2" s="1"/>
  <c r="BM171" i="2" s="1"/>
  <c r="BH190" i="2"/>
  <c r="BH191" i="2" s="1"/>
  <c r="AJ190" i="2"/>
  <c r="AJ191" i="2" s="1"/>
  <c r="BJ65" i="2"/>
  <c r="BK65" i="2" s="1"/>
  <c r="BM65" i="2" s="1"/>
  <c r="BH350" i="2"/>
  <c r="BH353" i="2" s="1"/>
  <c r="BJ317" i="2"/>
  <c r="BK317" i="2" s="1"/>
  <c r="BM317" i="2" s="1"/>
  <c r="AC265" i="2"/>
  <c r="BJ265" i="2" s="1"/>
  <c r="BK265" i="2" s="1"/>
  <c r="BM265" i="2" s="1"/>
  <c r="BK215" i="2"/>
  <c r="BM215" i="2" s="1"/>
  <c r="G266" i="2"/>
  <c r="G320" i="2" s="1"/>
  <c r="G350" i="2" s="1"/>
  <c r="G353" i="2" s="1"/>
  <c r="AZ190" i="2"/>
  <c r="AZ191" i="2" s="1"/>
  <c r="BI225" i="2"/>
  <c r="BJ225" i="2" s="1"/>
  <c r="BK225" i="2" s="1"/>
  <c r="BM225" i="2" s="1"/>
  <c r="BF350" i="2"/>
  <c r="BF353" i="2" s="1"/>
  <c r="BJ177" i="2"/>
  <c r="BK177" i="2" s="1"/>
  <c r="BM177" i="2" s="1"/>
  <c r="BJ116" i="2"/>
  <c r="BK116" i="2" s="1"/>
  <c r="BM116" i="2" s="1"/>
  <c r="BJ78" i="2"/>
  <c r="BK78" i="2" s="1"/>
  <c r="BM78" i="2" s="1"/>
  <c r="AR190" i="2"/>
  <c r="AR191" i="2" s="1"/>
  <c r="BC76" i="2"/>
  <c r="BC190" i="2" s="1"/>
  <c r="BC191" i="2" s="1"/>
  <c r="AI190" i="2"/>
  <c r="AI191" i="2" s="1"/>
  <c r="BJ15" i="2"/>
  <c r="BK15" i="2" s="1"/>
  <c r="BM15" i="2" s="1"/>
  <c r="AC49" i="2"/>
  <c r="BJ49" i="2" s="1"/>
  <c r="BK49" i="2" s="1"/>
  <c r="BM49" i="2" s="1"/>
  <c r="P76" i="2"/>
  <c r="P190" i="2" s="1"/>
  <c r="P191" i="2" s="1"/>
  <c r="BB350" i="2"/>
  <c r="BB353" i="2" s="1"/>
  <c r="BJ308" i="2"/>
  <c r="BK308" i="2" s="1"/>
  <c r="BM308" i="2" s="1"/>
  <c r="BJ226" i="2"/>
  <c r="BK226" i="2" s="1"/>
  <c r="BM226" i="2" s="1"/>
  <c r="AI350" i="2"/>
  <c r="AI353" i="2" s="1"/>
  <c r="AB190" i="2"/>
  <c r="AB191" i="2" s="1"/>
  <c r="AS76" i="2"/>
  <c r="AS190" i="2" s="1"/>
  <c r="AS191" i="2" s="1"/>
  <c r="S76" i="2"/>
  <c r="S190" i="2" s="1"/>
  <c r="S191" i="2" s="1"/>
  <c r="Q190" i="2"/>
  <c r="Q191" i="2" s="1"/>
  <c r="M76" i="2"/>
  <c r="G76" i="2"/>
  <c r="G190" i="2" s="1"/>
  <c r="G191" i="2" s="1"/>
  <c r="AT350" i="2"/>
  <c r="AT353" i="2" s="1"/>
  <c r="N190" i="2"/>
  <c r="AU76" i="2"/>
  <c r="AU190" i="2" s="1"/>
  <c r="AU191" i="2" s="1"/>
  <c r="K190" i="2"/>
  <c r="K191" i="2" s="1"/>
  <c r="BJ34" i="2"/>
  <c r="BK34" i="2" s="1"/>
  <c r="BM34" i="2" s="1"/>
  <c r="BJ20" i="2"/>
  <c r="BK20" i="2" s="1"/>
  <c r="BM20" i="2" s="1"/>
  <c r="G29" i="6"/>
  <c r="D13" i="6"/>
  <c r="E16" i="6"/>
  <c r="D16" i="6" s="1"/>
  <c r="K24" i="5"/>
  <c r="F72" i="4"/>
  <c r="I72" i="4" s="1"/>
  <c r="I35" i="4"/>
  <c r="BJ347" i="2"/>
  <c r="BK347" i="2" s="1"/>
  <c r="BM347" i="2" s="1"/>
  <c r="N191" i="2"/>
  <c r="T190" i="2"/>
  <c r="T191" i="2" s="1"/>
  <c r="M190" i="2"/>
  <c r="M191" i="2" s="1"/>
  <c r="AK190" i="2"/>
  <c r="AK191" i="2" s="1"/>
  <c r="BI339" i="2"/>
  <c r="BJ210" i="2"/>
  <c r="BK210" i="2" s="1"/>
  <c r="BM210" i="2" s="1"/>
  <c r="BJ182" i="2"/>
  <c r="BK182" i="2" s="1"/>
  <c r="BM182" i="2" s="1"/>
  <c r="AD266" i="2"/>
  <c r="BI197" i="2"/>
  <c r="AC206" i="2"/>
  <c r="BJ206" i="2" s="1"/>
  <c r="BK206" i="2" s="1"/>
  <c r="BM206" i="2" s="1"/>
  <c r="AC161" i="2"/>
  <c r="BJ161" i="2" s="1"/>
  <c r="BK161" i="2" s="1"/>
  <c r="BM161" i="2" s="1"/>
  <c r="AG127" i="2"/>
  <c r="AG190" i="2" s="1"/>
  <c r="AG191" i="2" s="1"/>
  <c r="E56" i="2"/>
  <c r="AC103" i="2"/>
  <c r="BI103" i="2"/>
  <c r="AL190" i="2"/>
  <c r="AL191" i="2" s="1"/>
  <c r="Z190" i="2"/>
  <c r="Z191" i="2" s="1"/>
  <c r="AP190" i="2"/>
  <c r="AP191" i="2" s="1"/>
  <c r="F14" i="2"/>
  <c r="AC12" i="2"/>
  <c r="BJ10" i="2"/>
  <c r="BK4" i="2"/>
  <c r="BL190" i="2"/>
  <c r="BL191" i="2" s="1"/>
  <c r="BL352" i="2" s="1"/>
  <c r="BJ237" i="2"/>
  <c r="BK237" i="2" s="1"/>
  <c r="BM237" i="2" s="1"/>
  <c r="BJ122" i="2"/>
  <c r="BK122" i="2" s="1"/>
  <c r="BM122" i="2" s="1"/>
  <c r="BI133" i="2"/>
  <c r="AD104" i="2"/>
  <c r="BI104" i="2" s="1"/>
  <c r="BI92" i="2"/>
  <c r="BJ106" i="2"/>
  <c r="BK106" i="2" s="1"/>
  <c r="BM106" i="2" s="1"/>
  <c r="R190" i="2"/>
  <c r="R191" i="2" s="1"/>
  <c r="AC63" i="2"/>
  <c r="F70" i="2"/>
  <c r="AC70" i="2" s="1"/>
  <c r="BJ47" i="2"/>
  <c r="BK47" i="2" s="1"/>
  <c r="BM47" i="2" s="1"/>
  <c r="BD76" i="2"/>
  <c r="BD190" i="2" s="1"/>
  <c r="BD191" i="2" s="1"/>
  <c r="K266" i="2"/>
  <c r="K320" i="2" s="1"/>
  <c r="K350" i="2" s="1"/>
  <c r="K353" i="2" s="1"/>
  <c r="E174" i="2"/>
  <c r="BJ342" i="2"/>
  <c r="BK342" i="2" s="1"/>
  <c r="BM342" i="2" s="1"/>
  <c r="BJ232" i="2"/>
  <c r="BK232" i="2" s="1"/>
  <c r="BM232" i="2" s="1"/>
  <c r="BC350" i="2"/>
  <c r="BC353" i="2" s="1"/>
  <c r="BJ175" i="2"/>
  <c r="BK175" i="2" s="1"/>
  <c r="BM175" i="2" s="1"/>
  <c r="BJ162" i="2"/>
  <c r="BK162" i="2" s="1"/>
  <c r="BM162" i="2" s="1"/>
  <c r="AC133" i="2"/>
  <c r="F104" i="2"/>
  <c r="AC104" i="2" s="1"/>
  <c r="AC92" i="2"/>
  <c r="AD127" i="2"/>
  <c r="BI115" i="2"/>
  <c r="BJ43" i="2"/>
  <c r="BK43" i="2" s="1"/>
  <c r="BM43" i="2" s="1"/>
  <c r="AT190" i="2"/>
  <c r="AT191" i="2" s="1"/>
  <c r="BJ66" i="2"/>
  <c r="BK66" i="2" s="1"/>
  <c r="BM66" i="2" s="1"/>
  <c r="J190" i="2"/>
  <c r="J191" i="2" s="1"/>
  <c r="AC55" i="2"/>
  <c r="Y190" i="2"/>
  <c r="Y191" i="2" s="1"/>
  <c r="AO190" i="2"/>
  <c r="AO191" i="2" s="1"/>
  <c r="AV76" i="2"/>
  <c r="AV190" i="2" s="1"/>
  <c r="AV191" i="2" s="1"/>
  <c r="BB190" i="2"/>
  <c r="BB191" i="2" s="1"/>
  <c r="E25" i="2"/>
  <c r="AU350" i="2"/>
  <c r="AU353" i="2" s="1"/>
  <c r="BJ158" i="2"/>
  <c r="BK158" i="2" s="1"/>
  <c r="BM158" i="2" s="1"/>
  <c r="BK138" i="2"/>
  <c r="BM138" i="2" s="1"/>
  <c r="AC126" i="2"/>
  <c r="F127" i="2"/>
  <c r="AC127" i="2" s="1"/>
  <c r="AC115" i="2"/>
  <c r="BI35" i="2"/>
  <c r="AD42" i="2"/>
  <c r="BJ64" i="2"/>
  <c r="BK64" i="2" s="1"/>
  <c r="BM64" i="2" s="1"/>
  <c r="BJ16" i="2"/>
  <c r="BK16" i="2" s="1"/>
  <c r="BM16" i="2" s="1"/>
  <c r="BI24" i="2"/>
  <c r="AC56" i="2"/>
  <c r="BI56" i="2"/>
  <c r="AN76" i="2"/>
  <c r="AN190" i="2" s="1"/>
  <c r="AN191" i="2" s="1"/>
  <c r="E127" i="2"/>
  <c r="BI327" i="2"/>
  <c r="BJ217" i="2"/>
  <c r="BK217" i="2" s="1"/>
  <c r="BM217" i="2" s="1"/>
  <c r="BI252" i="2"/>
  <c r="AM350" i="2"/>
  <c r="AM353" i="2" s="1"/>
  <c r="AJ350" i="2"/>
  <c r="AJ353" i="2" s="1"/>
  <c r="BJ96" i="2"/>
  <c r="BK96" i="2" s="1"/>
  <c r="BM96" i="2" s="1"/>
  <c r="AC35" i="2"/>
  <c r="F42" i="2"/>
  <c r="BI63" i="2"/>
  <c r="AD70" i="2"/>
  <c r="BI70" i="2" s="1"/>
  <c r="BG190" i="2"/>
  <c r="BG191" i="2" s="1"/>
  <c r="BK69" i="2"/>
  <c r="BM69" i="2" s="1"/>
  <c r="I190" i="2"/>
  <c r="I191" i="2" s="1"/>
  <c r="X190" i="2"/>
  <c r="X191" i="2" s="1"/>
  <c r="AF76" i="2"/>
  <c r="AF190" i="2" s="1"/>
  <c r="AF191" i="2" s="1"/>
  <c r="AD14" i="2"/>
  <c r="BI12" i="2"/>
  <c r="AX190" i="2"/>
  <c r="AX191" i="2" s="1"/>
  <c r="AC327" i="2"/>
  <c r="AC252" i="2"/>
  <c r="AE350" i="2"/>
  <c r="AE353" i="2" s="1"/>
  <c r="AD174" i="2"/>
  <c r="BI174" i="2" s="1"/>
  <c r="BI173" i="2"/>
  <c r="BJ141" i="2"/>
  <c r="BK141" i="2" s="1"/>
  <c r="BM141" i="2" s="1"/>
  <c r="BJ118" i="2"/>
  <c r="BK118" i="2" s="1"/>
  <c r="BM118" i="2" s="1"/>
  <c r="BE127" i="2"/>
  <c r="BE190" i="2" s="1"/>
  <c r="BE191" i="2" s="1"/>
  <c r="BJ139" i="2"/>
  <c r="BK139" i="2" s="1"/>
  <c r="BM139" i="2" s="1"/>
  <c r="E42" i="2"/>
  <c r="AA190" i="2"/>
  <c r="AA191" i="2" s="1"/>
  <c r="AY190" i="2"/>
  <c r="AY191" i="2" s="1"/>
  <c r="BJ50" i="2"/>
  <c r="BK50" i="2" s="1"/>
  <c r="BM50" i="2" s="1"/>
  <c r="W76" i="2"/>
  <c r="W190" i="2" s="1"/>
  <c r="W191" i="2" s="1"/>
  <c r="AC331" i="2"/>
  <c r="BJ198" i="2"/>
  <c r="BK198" i="2" s="1"/>
  <c r="BM198" i="2" s="1"/>
  <c r="AC181" i="2"/>
  <c r="F266" i="2"/>
  <c r="AC197" i="2"/>
  <c r="F174" i="2"/>
  <c r="AC174" i="2" s="1"/>
  <c r="BJ174" i="2" s="1"/>
  <c r="AC173" i="2"/>
  <c r="AW127" i="2"/>
  <c r="AW190" i="2" s="1"/>
  <c r="AW191" i="2" s="1"/>
  <c r="E104" i="2"/>
  <c r="AQ190" i="2"/>
  <c r="AQ191" i="2" s="1"/>
  <c r="AC24" i="2"/>
  <c r="H190" i="2"/>
  <c r="H191" i="2" s="1"/>
  <c r="O76" i="2"/>
  <c r="O190" i="2" s="1"/>
  <c r="O191" i="2" s="1"/>
  <c r="E266" i="1"/>
  <c r="L173" i="1"/>
  <c r="L70" i="1"/>
  <c r="L56" i="1"/>
  <c r="L92" i="1"/>
  <c r="E127" i="1"/>
  <c r="L127" i="1" s="1"/>
  <c r="L115" i="1"/>
  <c r="E14" i="1"/>
  <c r="L12" i="1"/>
  <c r="I76" i="1"/>
  <c r="L104" i="1"/>
  <c r="L225" i="1"/>
  <c r="L252" i="1"/>
  <c r="E76" i="1"/>
  <c r="L42" i="1"/>
  <c r="J266" i="1"/>
  <c r="J320" i="1" s="1"/>
  <c r="J350" i="1" s="1"/>
  <c r="J353" i="1" s="1"/>
  <c r="L126" i="1"/>
  <c r="BJ55" i="2" l="1"/>
  <c r="BK55" i="2" s="1"/>
  <c r="BM55" i="2" s="1"/>
  <c r="BJ153" i="2"/>
  <c r="BK153" i="2" s="1"/>
  <c r="BM153" i="2" s="1"/>
  <c r="BJ133" i="2"/>
  <c r="BK133" i="2" s="1"/>
  <c r="BM133" i="2" s="1"/>
  <c r="BK174" i="2"/>
  <c r="BM174" i="2" s="1"/>
  <c r="BJ173" i="2"/>
  <c r="BK173" i="2" s="1"/>
  <c r="BM173" i="2" s="1"/>
  <c r="BJ172" i="2"/>
  <c r="BK172" i="2" s="1"/>
  <c r="BM172" i="2" s="1"/>
  <c r="BJ24" i="2"/>
  <c r="BK24" i="2" s="1"/>
  <c r="BM24" i="2" s="1"/>
  <c r="BJ75" i="2"/>
  <c r="BK75" i="2" s="1"/>
  <c r="BM75" i="2" s="1"/>
  <c r="BJ181" i="2"/>
  <c r="BK181" i="2" s="1"/>
  <c r="BM181" i="2" s="1"/>
  <c r="BJ126" i="2"/>
  <c r="BK126" i="2" s="1"/>
  <c r="BM126" i="2" s="1"/>
  <c r="BJ331" i="2"/>
  <c r="BK331" i="2" s="1"/>
  <c r="BM331" i="2" s="1"/>
  <c r="BJ197" i="2"/>
  <c r="BK197" i="2" s="1"/>
  <c r="BM197" i="2" s="1"/>
  <c r="BI127" i="2"/>
  <c r="BJ127" i="2" s="1"/>
  <c r="BK127" i="2" s="1"/>
  <c r="BM127" i="2" s="1"/>
  <c r="BJ92" i="2"/>
  <c r="BK92" i="2" s="1"/>
  <c r="BM92" i="2" s="1"/>
  <c r="BJ104" i="2"/>
  <c r="BJ70" i="2"/>
  <c r="BK70" i="2" s="1"/>
  <c r="BM70" i="2" s="1"/>
  <c r="BK104" i="2"/>
  <c r="BM104" i="2" s="1"/>
  <c r="BJ327" i="2"/>
  <c r="BK327" i="2" s="1"/>
  <c r="BM327" i="2" s="1"/>
  <c r="BJ56" i="2"/>
  <c r="BK56" i="2" s="1"/>
  <c r="BM56" i="2" s="1"/>
  <c r="BM4" i="2"/>
  <c r="BM10" i="2" s="1"/>
  <c r="BK10" i="2"/>
  <c r="BI42" i="2"/>
  <c r="AD76" i="2"/>
  <c r="BJ115" i="2"/>
  <c r="BK115" i="2" s="1"/>
  <c r="BM115" i="2" s="1"/>
  <c r="BJ252" i="2"/>
  <c r="BK252" i="2" s="1"/>
  <c r="BM252" i="2" s="1"/>
  <c r="F320" i="2"/>
  <c r="AC266" i="2"/>
  <c r="AC42" i="2"/>
  <c r="F76" i="2"/>
  <c r="AC14" i="2"/>
  <c r="F25" i="2"/>
  <c r="BJ35" i="2"/>
  <c r="BK35" i="2" s="1"/>
  <c r="BM35" i="2" s="1"/>
  <c r="E76" i="2"/>
  <c r="BI14" i="2"/>
  <c r="AD25" i="2"/>
  <c r="BJ63" i="2"/>
  <c r="BK63" i="2" s="1"/>
  <c r="BM63" i="2" s="1"/>
  <c r="BJ12" i="2"/>
  <c r="BK12" i="2" s="1"/>
  <c r="BM12" i="2" s="1"/>
  <c r="BJ103" i="2"/>
  <c r="BK103" i="2" s="1"/>
  <c r="BM103" i="2" s="1"/>
  <c r="AD320" i="2"/>
  <c r="BI266" i="2"/>
  <c r="E350" i="2"/>
  <c r="L14" i="1"/>
  <c r="L266" i="1"/>
  <c r="E320" i="1"/>
  <c r="L76" i="1"/>
  <c r="BJ14" i="2" l="1"/>
  <c r="BK14" i="2" s="1"/>
  <c r="BM14" i="2" s="1"/>
  <c r="AD190" i="2"/>
  <c r="BI190" i="2" s="1"/>
  <c r="BI76" i="2"/>
  <c r="F350" i="2"/>
  <c r="AC320" i="2"/>
  <c r="AC25" i="2"/>
  <c r="E353" i="2"/>
  <c r="F190" i="2"/>
  <c r="AC190" i="2" s="1"/>
  <c r="AC76" i="2"/>
  <c r="BI25" i="2"/>
  <c r="AD350" i="2"/>
  <c r="BI320" i="2"/>
  <c r="BJ42" i="2"/>
  <c r="BK42" i="2" s="1"/>
  <c r="BM42" i="2" s="1"/>
  <c r="E190" i="2"/>
  <c r="BJ266" i="2"/>
  <c r="BK266" i="2" s="1"/>
  <c r="BM266" i="2" s="1"/>
  <c r="E350" i="1"/>
  <c r="L320" i="1"/>
  <c r="BJ76" i="2" l="1"/>
  <c r="BK76" i="2" s="1"/>
  <c r="BM76" i="2" s="1"/>
  <c r="BJ190" i="2"/>
  <c r="BK190" i="2" s="1"/>
  <c r="BM190" i="2" s="1"/>
  <c r="BJ25" i="2"/>
  <c r="BK25" i="2" s="1"/>
  <c r="BM25" i="2" s="1"/>
  <c r="E191" i="2"/>
  <c r="F191" i="2"/>
  <c r="AC191" i="2" s="1"/>
  <c r="BJ320" i="2"/>
  <c r="BK320" i="2" s="1"/>
  <c r="BM320" i="2" s="1"/>
  <c r="AD353" i="2"/>
  <c r="BI350" i="2"/>
  <c r="AD191" i="2"/>
  <c r="BI191" i="2" s="1"/>
  <c r="F353" i="2"/>
  <c r="AC350" i="2"/>
  <c r="L350" i="1"/>
  <c r="E353" i="1"/>
  <c r="E354" i="2" l="1"/>
  <c r="BE354" i="2" s="1"/>
  <c r="BI353" i="2"/>
  <c r="BJ350" i="2"/>
  <c r="BK350" i="2" s="1"/>
  <c r="BM350" i="2" s="1"/>
  <c r="BJ191" i="2"/>
  <c r="BK191" i="2" s="1"/>
  <c r="AC353" i="2"/>
  <c r="BJ353" i="2" s="1"/>
  <c r="BK353" i="2" s="1"/>
  <c r="BM353" i="2" s="1"/>
  <c r="L353" i="1"/>
  <c r="AX354" i="2" l="1"/>
  <c r="AH354" i="2"/>
  <c r="AB354" i="2"/>
  <c r="AZ354" i="2"/>
  <c r="X354" i="2"/>
  <c r="BD354" i="2"/>
  <c r="K354" i="2"/>
  <c r="AA354" i="2"/>
  <c r="F354" i="2"/>
  <c r="AG354" i="2"/>
  <c r="S354" i="2"/>
  <c r="AL354" i="2"/>
  <c r="U354" i="2"/>
  <c r="AQ354" i="2"/>
  <c r="J354" i="2"/>
  <c r="BG354" i="2"/>
  <c r="O354" i="2"/>
  <c r="R354" i="2"/>
  <c r="T354" i="2"/>
  <c r="AU354" i="2"/>
  <c r="BK354" i="2"/>
  <c r="BM191" i="2"/>
  <c r="AK354" i="2"/>
  <c r="AT354" i="2"/>
  <c r="BC354" i="2"/>
  <c r="I354" i="2"/>
  <c r="AJ354" i="2"/>
  <c r="AS354" i="2"/>
  <c r="BB354" i="2"/>
  <c r="H354" i="2"/>
  <c r="Q354" i="2"/>
  <c r="Z354" i="2"/>
  <c r="AI354" i="2"/>
  <c r="AR354" i="2"/>
  <c r="BA354" i="2"/>
  <c r="G354" i="2"/>
  <c r="P354" i="2"/>
  <c r="Y354" i="2"/>
  <c r="AP354" i="2"/>
  <c r="AY354" i="2"/>
  <c r="BH354" i="2"/>
  <c r="N354" i="2"/>
  <c r="W354" i="2"/>
  <c r="AF354" i="2"/>
  <c r="AO354" i="2"/>
  <c r="V354" i="2"/>
  <c r="AE354" i="2"/>
  <c r="AN354" i="2"/>
  <c r="AW354" i="2"/>
  <c r="BF354" i="2"/>
  <c r="L354" i="2"/>
  <c r="M354" i="2"/>
  <c r="AD354" i="2"/>
  <c r="AM354" i="2"/>
  <c r="AV354" i="2"/>
  <c r="AC354" i="2" l="1"/>
  <c r="BI354" i="2"/>
  <c r="BL354" i="2"/>
  <c r="BM354" i="2" s="1"/>
  <c r="BJ354" i="2" l="1"/>
  <c r="F24" i="1"/>
  <c r="F25" i="1" s="1"/>
  <c r="J24" i="1"/>
  <c r="J25" i="1" s="1"/>
  <c r="I24" i="1"/>
  <c r="I25" i="1" s="1"/>
  <c r="H24" i="1" l="1"/>
  <c r="H25" i="1" s="1"/>
  <c r="K24" i="1"/>
  <c r="K25" i="1" s="1"/>
  <c r="G24" i="1"/>
  <c r="G25" i="1" s="1"/>
  <c r="L20" i="1" l="1"/>
  <c r="E24" i="1" l="1"/>
  <c r="L24" i="1" s="1"/>
  <c r="E25" i="1" l="1"/>
  <c r="L25" i="1"/>
  <c r="I181" i="1" l="1"/>
  <c r="I190" i="1" s="1"/>
  <c r="I191" i="1" s="1"/>
  <c r="H181" i="1"/>
  <c r="H190" i="1" s="1"/>
  <c r="H191" i="1" s="1"/>
  <c r="L178" i="1" l="1"/>
  <c r="L180" i="1"/>
  <c r="L177" i="1"/>
  <c r="I354" i="1"/>
  <c r="I352" i="1"/>
  <c r="J181" i="1"/>
  <c r="J190" i="1" s="1"/>
  <c r="J191" i="1" s="1"/>
  <c r="L176" i="1"/>
  <c r="F181" i="1"/>
  <c r="F190" i="1" s="1"/>
  <c r="F191" i="1" s="1"/>
  <c r="G181" i="1"/>
  <c r="G190" i="1" s="1"/>
  <c r="G191" i="1" s="1"/>
  <c r="K181" i="1"/>
  <c r="K190" i="1" s="1"/>
  <c r="K191" i="1" s="1"/>
  <c r="H354" i="1"/>
  <c r="H352" i="1"/>
  <c r="F354" i="1" l="1"/>
  <c r="F352" i="1"/>
  <c r="G354" i="1"/>
  <c r="G352" i="1"/>
  <c r="J354" i="1"/>
  <c r="J352" i="1"/>
  <c r="K354" i="1"/>
  <c r="K352" i="1"/>
  <c r="L175" i="1"/>
  <c r="E181" i="1"/>
  <c r="H9" i="5" l="1"/>
  <c r="H10" i="5" s="1"/>
  <c r="K11" i="5"/>
  <c r="D13" i="5"/>
  <c r="E13" i="5"/>
  <c r="G13" i="5"/>
  <c r="H13" i="5"/>
  <c r="F13" i="5"/>
  <c r="J13" i="5"/>
  <c r="I13" i="5"/>
  <c r="L181" i="1"/>
  <c r="E190" i="1"/>
  <c r="J9" i="5" l="1"/>
  <c r="J10" i="5" s="1"/>
  <c r="J14" i="5" s="1"/>
  <c r="J16" i="5" s="1"/>
  <c r="I9" i="5"/>
  <c r="I10" i="5" s="1"/>
  <c r="G9" i="5"/>
  <c r="G10" i="5" s="1"/>
  <c r="G14" i="5" s="1"/>
  <c r="C15" i="6"/>
  <c r="H15" i="6"/>
  <c r="H18" i="6" s="1"/>
  <c r="H31" i="6" s="1"/>
  <c r="H35" i="6" s="1"/>
  <c r="F15" i="6"/>
  <c r="F18" i="6" s="1"/>
  <c r="F31" i="6" s="1"/>
  <c r="F35" i="6" s="1"/>
  <c r="J15" i="6"/>
  <c r="J18" i="6" s="1"/>
  <c r="J31" i="6" s="1"/>
  <c r="J35" i="6" s="1"/>
  <c r="G15" i="6"/>
  <c r="G18" i="6" s="1"/>
  <c r="G31" i="6" s="1"/>
  <c r="G35" i="6" s="1"/>
  <c r="I15" i="6"/>
  <c r="I18" i="6" s="1"/>
  <c r="I31" i="6" s="1"/>
  <c r="I35" i="6" s="1"/>
  <c r="K15" i="6"/>
  <c r="K18" i="6" s="1"/>
  <c r="K31" i="6" s="1"/>
  <c r="K35" i="6" s="1"/>
  <c r="E15" i="6"/>
  <c r="E18" i="6" s="1"/>
  <c r="E31" i="6" s="1"/>
  <c r="E35" i="6" s="1"/>
  <c r="D15" i="6"/>
  <c r="D18" i="6" s="1"/>
  <c r="D31" i="6" s="1"/>
  <c r="D35" i="6" s="1"/>
  <c r="D9" i="5"/>
  <c r="D10" i="5" s="1"/>
  <c r="D14" i="5" s="1"/>
  <c r="E9" i="5"/>
  <c r="E10" i="5" s="1"/>
  <c r="E14" i="5" s="1"/>
  <c r="F9" i="5"/>
  <c r="F10" i="5" s="1"/>
  <c r="F14" i="5" s="1"/>
  <c r="H14" i="5"/>
  <c r="H15" i="5" s="1"/>
  <c r="I14" i="5"/>
  <c r="K13" i="5"/>
  <c r="L190" i="1"/>
  <c r="E191" i="1"/>
  <c r="H16" i="5" l="1"/>
  <c r="H17" i="5" s="1"/>
  <c r="H25" i="5" s="1"/>
  <c r="K10" i="5"/>
  <c r="J15" i="5"/>
  <c r="J17" i="5" s="1"/>
  <c r="J19" i="5" s="1"/>
  <c r="F15" i="5"/>
  <c r="F16" i="5"/>
  <c r="E15" i="5"/>
  <c r="E16" i="5"/>
  <c r="D16" i="5"/>
  <c r="D15" i="5"/>
  <c r="K14" i="5"/>
  <c r="G16" i="5"/>
  <c r="G15" i="5"/>
  <c r="I16" i="5"/>
  <c r="I15" i="5"/>
  <c r="AC352" i="2"/>
  <c r="BI352" i="2"/>
  <c r="E354" i="1"/>
  <c r="L191" i="1"/>
  <c r="L354" i="1" s="1"/>
  <c r="E352" i="1"/>
  <c r="L352" i="1" s="1"/>
  <c r="H19" i="5" l="1"/>
  <c r="J25" i="5"/>
  <c r="BJ352" i="2"/>
  <c r="BK352" i="2" s="1"/>
  <c r="BM352" i="2" s="1"/>
  <c r="H27" i="5"/>
  <c r="J27" i="5"/>
  <c r="K15" i="5"/>
  <c r="D17" i="5"/>
  <c r="K16" i="5"/>
  <c r="H35" i="4"/>
  <c r="H72" i="4" s="1"/>
  <c r="E17" i="5"/>
  <c r="I17" i="5"/>
  <c r="G17" i="5"/>
  <c r="F17" i="5"/>
  <c r="G19" i="5" l="1"/>
  <c r="G25" i="5"/>
  <c r="G27" i="5"/>
  <c r="E19" i="5"/>
  <c r="E27" i="5"/>
  <c r="E25" i="5"/>
  <c r="F19" i="5"/>
  <c r="F25" i="5"/>
  <c r="F27" i="5"/>
  <c r="K17" i="5"/>
  <c r="D19" i="5"/>
  <c r="D25" i="5"/>
  <c r="D27" i="5"/>
  <c r="I19" i="5"/>
  <c r="I27" i="5"/>
  <c r="I25" i="5"/>
  <c r="K25" i="5" l="1"/>
  <c r="K19" i="5"/>
  <c r="I20" i="5" s="1"/>
  <c r="K27" i="5"/>
  <c r="I28" i="5" s="1"/>
  <c r="E28" i="5" l="1"/>
  <c r="F28" i="5"/>
  <c r="E20" i="5"/>
  <c r="G20" i="5"/>
  <c r="D28" i="5"/>
  <c r="K28" i="5"/>
  <c r="H28" i="5"/>
  <c r="J28" i="5"/>
  <c r="K20" i="5"/>
  <c r="J20" i="5"/>
  <c r="H20" i="5"/>
  <c r="F20" i="5"/>
  <c r="D20" i="5"/>
  <c r="G28" i="5"/>
  <c r="I40" i="6" l="1"/>
  <c r="G40" i="6"/>
  <c r="H40" i="6"/>
  <c r="F40" i="6"/>
  <c r="J40" i="6"/>
  <c r="E40" i="6"/>
  <c r="D39" i="6" l="1"/>
  <c r="D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E160" authorId="0" shapeId="0" xr:uid="{5401F923-562F-4EE7-A920-B7B3C9C37299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of common general plant depreciation</t>
        </r>
      </text>
    </comment>
    <comment ref="E169" authorId="0" shapeId="0" xr:uid="{CA845465-57C4-400B-8BE6-B1866A779BEB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common intangible amortization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D149" authorId="0" shapeId="0" xr:uid="{00E4C4AB-F72E-4FE6-B33B-BA50F7FECE8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Account 912 Expenses</t>
        </r>
      </text>
    </comment>
  </commentList>
</comments>
</file>

<file path=xl/sharedStrings.xml><?xml version="1.0" encoding="utf-8"?>
<sst xmlns="http://schemas.openxmlformats.org/spreadsheetml/2006/main" count="1521" uniqueCount="784">
  <si>
    <t>A</t>
  </si>
  <si>
    <t>B</t>
  </si>
  <si>
    <t>Line No.</t>
  </si>
  <si>
    <t>FERC Acct #</t>
  </si>
  <si>
    <t>Total</t>
  </si>
  <si>
    <t>Electric operating revenues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</si>
  <si>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</si>
  <si>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</si>
  <si>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</si>
  <si>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</si>
  <si>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</si>
  <si>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</si>
  <si>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Total sales to ultimate customers</t>
  </si>
  <si>
    <t>Sales for resale</t>
  </si>
  <si>
    <t>Total sales of electricity</t>
  </si>
  <si>
    <t>Provision for rate refunds</t>
  </si>
  <si>
    <t>Total revenues net of provision for rate refunds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</si>
  <si>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</si>
  <si>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</si>
  <si>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</si>
  <si>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</si>
  <si>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</si>
  <si>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</si>
  <si>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</si>
  <si>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</si>
  <si>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Miscellaneous revenues</t>
  </si>
  <si>
    <t>Total other operating revenues</t>
  </si>
  <si>
    <t>Total electric operating revenues</t>
  </si>
  <si>
    <t>Generation production expenses</t>
  </si>
  <si>
    <t>Operation supervision and engineering</t>
  </si>
  <si>
    <t>Fuel</t>
  </si>
  <si>
    <t>Steam expenses</t>
  </si>
  <si>
    <t>Steam from other sources</t>
  </si>
  <si>
    <t>Steam transferred—credit</t>
  </si>
  <si>
    <t>Electric expenses</t>
  </si>
  <si>
    <t>Miscellaneous steam power expenses</t>
  </si>
  <si>
    <t>Rents</t>
  </si>
  <si>
    <t>Operation supplies and expenses (non-major only)</t>
  </si>
  <si>
    <t>Total steam power generation operation expenses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</si>
  <si>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</si>
  <si>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</si>
  <si>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</si>
  <si>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</si>
  <si>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</si>
  <si>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>Total steam power generation maintenance expenses</t>
  </si>
  <si>
    <t xml:space="preserve">Generation - steam production expenses </t>
  </si>
  <si>
    <t>Water for power</t>
  </si>
  <si>
    <t>Hydraulic expenses</t>
  </si>
  <si>
    <t>Miscellaneous hydraulic power generation expenses</t>
  </si>
  <si>
    <t>Total hydraulic power generation operation expenses</t>
  </si>
  <si>
    <t>Maintenance of reservoirs, dams and waterways</t>
  </si>
  <si>
    <t>Maintenance of miscellaneous hydraulic plant</t>
  </si>
  <si>
    <t>Total hydraulic power generation maintenance expenses</t>
  </si>
  <si>
    <t xml:space="preserve">Generation - hydraulic power production expenses </t>
  </si>
  <si>
    <t>Generation expenses</t>
  </si>
  <si>
    <t>Operation of energy storage equipment</t>
  </si>
  <si>
    <t>548.1  </t>
  </si>
  <si>
    <t>Miscellaneous other power generation expenses</t>
  </si>
  <si>
    <t>Total other power generation operation expenses</t>
  </si>
  <si>
    <t>Maintenance of generating and electric plant</t>
  </si>
  <si>
    <t>Maintenance of energy storage equipment</t>
  </si>
  <si>
    <t>Maintenance of miscellaneous other power generation plant</t>
  </si>
  <si>
    <t>Total other power generation maintenance expenses</t>
  </si>
  <si>
    <t xml:space="preserve">Generation - other production expenses </t>
  </si>
  <si>
    <t>Purchased power</t>
  </si>
  <si>
    <t>Power purchased for storage operations</t>
  </si>
  <si>
    <t>System control and load dispatching</t>
  </si>
  <si>
    <t>Other expenses</t>
  </si>
  <si>
    <t>Generation - other power supply expenses</t>
  </si>
  <si>
    <t>Total power generation production expenses</t>
  </si>
  <si>
    <t>Transmission expenses</t>
  </si>
  <si>
    <t>Load dispatch—reliability</t>
  </si>
  <si>
    <t>Load dispatch—monitor and operate transmission system</t>
  </si>
  <si>
    <t>Load dispatch—transmission service and scheduling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</si>
  <si>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</si>
  <si>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</si>
  <si>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</si>
  <si>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</si>
  <si>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</si>
  <si>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</si>
  <si>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</si>
  <si>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</si>
  <si>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</si>
  <si>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</si>
  <si>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Total transmission operation expenses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</si>
  <si>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</si>
  <si>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</si>
  <si>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</si>
  <si>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</si>
  <si>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>Maintenance of station equipment</t>
  </si>
  <si>
    <t>Maintenance of overhead lines</t>
  </si>
  <si>
    <t>Maintenance of underground lines</t>
  </si>
  <si>
    <t>Maintenance of miscellaneous transmission plant</t>
  </si>
  <si>
    <t>Total transmission maintenance expenses</t>
  </si>
  <si>
    <t>Total transmission expenses</t>
  </si>
  <si>
    <t>Distribution expenses</t>
  </si>
  <si>
    <t>Load dispatching</t>
  </si>
  <si>
    <t>Overhead line expenses</t>
  </si>
  <si>
    <t>Street lighting and signal system expenses</t>
  </si>
  <si>
    <t>Meter expenses</t>
  </si>
  <si>
    <t>Customer installations expenses</t>
  </si>
  <si>
    <t>Miscellaneous distribution expenses</t>
  </si>
  <si>
    <t>Total distribution operation expenses</t>
  </si>
  <si>
    <t>Maintenance of Energy Storage Equipment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</si>
  <si>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</si>
  <si>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</si>
  <si>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</si>
  <si>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</si>
  <si>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>Total distribution maintenance expenses</t>
  </si>
  <si>
    <t>Total distribution expenses</t>
  </si>
  <si>
    <t>Customer account expenses</t>
  </si>
  <si>
    <t>Supervision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</si>
  <si>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</si>
  <si>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</si>
  <si>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</si>
  <si>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</si>
  <si>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 expenses</t>
  </si>
  <si>
    <t>Customer service and informational expenses</t>
  </si>
  <si>
    <t>Customer assistance expenses</t>
  </si>
  <si>
    <t>Informational and instructional advertising expenses</t>
  </si>
  <si>
    <t>Miscellaneous customer service and informational expenses</t>
  </si>
  <si>
    <t>Total customer service and informational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</si>
  <si>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</si>
  <si>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</si>
  <si>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</si>
  <si>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</si>
  <si>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</si>
  <si>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</si>
  <si>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</si>
  <si>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</si>
  <si>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</si>
  <si>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</si>
  <si>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</si>
  <si>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</si>
  <si>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</si>
  <si>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Maintenance of general plant</t>
  </si>
  <si>
    <t>Total administrative and general expenses</t>
  </si>
  <si>
    <t>Depreciation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</si>
  <si>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</si>
  <si>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</si>
  <si>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</si>
  <si>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</si>
  <si>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</si>
  <si>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</si>
  <si>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</si>
  <si>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</si>
  <si>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</si>
  <si>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Amortization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</si>
  <si>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</si>
  <si>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</si>
  <si>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</si>
  <si>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</si>
  <si>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</si>
  <si>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</si>
  <si>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</si>
  <si>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</si>
  <si>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</si>
  <si>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</si>
  <si>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</si>
  <si>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</si>
  <si>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</si>
  <si>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</si>
  <si>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</si>
  <si>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</si>
  <si>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</si>
  <si>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</si>
  <si>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</si>
  <si>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</si>
  <si>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Provisions for deferred income taxes,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</si>
  <si>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</si>
  <si>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</si>
  <si>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</si>
  <si>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</si>
  <si>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</si>
  <si>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</si>
  <si>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</si>
  <si>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</si>
  <si>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</si>
  <si>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</si>
  <si>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Other utility operating income</t>
  </si>
  <si>
    <t>Total various utility operating income items</t>
  </si>
  <si>
    <t>Electric Operating Expenses</t>
  </si>
  <si>
    <t>Net Operating Income = electric operating revenues - electric operating expenses</t>
  </si>
  <si>
    <t>Electric plant in service</t>
  </si>
  <si>
    <t>Organization</t>
  </si>
  <si>
    <t>Franchises and consents</t>
  </si>
  <si>
    <t>Miscellaneous intangible plant</t>
  </si>
  <si>
    <t xml:space="preserve">Intangible plant 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</si>
  <si>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</si>
  <si>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</si>
  <si>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</si>
  <si>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</si>
  <si>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</si>
  <si>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</si>
  <si>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Miscellaneous power plant equipment</t>
  </si>
  <si>
    <t>Asset retirement costs for steam production plant</t>
  </si>
  <si>
    <t xml:space="preserve">Steam production plant 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</si>
  <si>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</si>
  <si>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</si>
  <si>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</si>
  <si>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</si>
  <si>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 xml:space="preserve">Hydraulic production plant </t>
  </si>
  <si>
    <t>Fuel holders, producers, and accessories</t>
  </si>
  <si>
    <t>Prime movers</t>
  </si>
  <si>
    <t>Generators</t>
  </si>
  <si>
    <t>Asset retirement costs for other production plant</t>
  </si>
  <si>
    <t>Energy Storage Equipment—production</t>
  </si>
  <si>
    <t xml:space="preserve">Other production plant 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</si>
  <si>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</si>
  <si>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</si>
  <si>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</si>
  <si>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</si>
  <si>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</si>
  <si>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</si>
  <si>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</si>
  <si>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Asset retirement costs for transmission plant</t>
  </si>
  <si>
    <t xml:space="preserve">Transmission plant </t>
  </si>
  <si>
    <t>Storage battery equipment</t>
  </si>
  <si>
    <t>Poles, towers and fixtures</t>
  </si>
  <si>
    <t>Line transformers</t>
  </si>
  <si>
    <t>Services</t>
  </si>
  <si>
    <t>Meters</t>
  </si>
  <si>
    <t>Installations on customers premises</t>
  </si>
  <si>
    <t>Leased property on customers premises</t>
  </si>
  <si>
    <t>Street lighting and signal systems</t>
  </si>
  <si>
    <t>Asset retirement costs for distribution plant</t>
  </si>
  <si>
    <t xml:space="preserve">Distribution plant 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</si>
  <si>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</si>
  <si>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</si>
  <si>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</si>
  <si>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</si>
  <si>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</si>
  <si>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</si>
  <si>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</si>
  <si>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</si>
  <si>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</si>
  <si>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</si>
  <si>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</si>
  <si>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</si>
  <si>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</si>
  <si>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</si>
  <si>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</si>
  <si>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</si>
  <si>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</si>
  <si>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</si>
  <si>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</si>
  <si>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</si>
  <si>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</si>
  <si>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</si>
  <si>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</si>
  <si>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</si>
  <si>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Total accumulated provision for depreciation of electric utility plant</t>
  </si>
  <si>
    <t>Accumulated provision for amortization of electric utility plant</t>
  </si>
  <si>
    <t>Total accumulated provision for amortization of electric utility plant</t>
  </si>
  <si>
    <t>Electric plant acquisition adjustments</t>
  </si>
  <si>
    <t>Total electric plant acquisition adjustments</t>
  </si>
  <si>
    <t>Accumulated provision for asset acquisition adjustments</t>
  </si>
  <si>
    <t>Total accumulated provision for asset acquisition adjustments</t>
  </si>
  <si>
    <t>Total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</si>
  <si>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</si>
  <si>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</si>
  <si>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</si>
  <si>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</si>
  <si>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</si>
  <si>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</si>
  <si>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</si>
  <si>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</si>
  <si>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</si>
  <si>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</si>
  <si>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</si>
  <si>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</si>
  <si>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</si>
  <si>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</si>
  <si>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</si>
  <si>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</si>
  <si>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</si>
  <si>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</si>
  <si>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</si>
  <si>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Total current and accrued liabilities</t>
  </si>
  <si>
    <t>Deferred  credits</t>
  </si>
  <si>
    <t>Deferred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</si>
  <si>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</si>
  <si>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</si>
  <si>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</si>
  <si>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</si>
  <si>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</si>
  <si>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</si>
  <si>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</si>
  <si>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</si>
  <si>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</si>
  <si>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</si>
  <si>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</si>
  <si>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</si>
  <si>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</si>
  <si>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</si>
  <si>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C</t>
  </si>
  <si>
    <t>D</t>
  </si>
  <si>
    <t>E</t>
  </si>
  <si>
    <t>F</t>
  </si>
  <si>
    <t>G</t>
  </si>
  <si>
    <t>H</t>
  </si>
  <si>
    <t>I</t>
  </si>
  <si>
    <t>Total Washington CBR/ROO</t>
  </si>
  <si>
    <t>Total Restating ABjustments</t>
  </si>
  <si>
    <t>Round Pro Forma Total to Thousands</t>
  </si>
  <si>
    <t>Total Proforma adjustments</t>
  </si>
  <si>
    <t>Total adjustments</t>
  </si>
  <si>
    <t>Adjusted ROO</t>
  </si>
  <si>
    <t>Revenue change to base rates</t>
  </si>
  <si>
    <t>ROO after rate change</t>
  </si>
  <si>
    <t>Adjustment number</t>
  </si>
  <si>
    <t>Sum of restating ABjustments</t>
  </si>
  <si>
    <t>Sum of proforma adjustments</t>
  </si>
  <si>
    <t>D+E</t>
  </si>
  <si>
    <t>C+F</t>
  </si>
  <si>
    <t>RR Input and revenue sensitive items</t>
  </si>
  <si>
    <t>G+H</t>
  </si>
  <si>
    <t>Total Other operating revenues</t>
  </si>
  <si>
    <t xml:space="preserve">Steam expenses </t>
  </si>
  <si>
    <t xml:space="preserve">Electric expenses </t>
  </si>
  <si>
    <t xml:space="preserve">Miscellaneous steam power expenses 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</si>
  <si>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</si>
  <si>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</si>
  <si>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</si>
  <si>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</si>
  <si>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</si>
  <si>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 xml:space="preserve">Generation - Steam production expenses </t>
  </si>
  <si>
    <t xml:space="preserve">Hydraulic expenses </t>
  </si>
  <si>
    <t xml:space="preserve">Miscellaneous hydraulic power generation expenses </t>
  </si>
  <si>
    <t xml:space="preserve">Maintenance of reservoirs, dams and waterways </t>
  </si>
  <si>
    <t xml:space="preserve">Maintenance of miscellaneous hydraulic plant </t>
  </si>
  <si>
    <t xml:space="preserve">Generation expenses </t>
  </si>
  <si>
    <t xml:space="preserve">Miscellaneous other power generation expenses </t>
  </si>
  <si>
    <t xml:space="preserve">Maintenance of generating and electric plant </t>
  </si>
  <si>
    <t xml:space="preserve">Maintenance of miscellaneous other power generation plant </t>
  </si>
  <si>
    <t xml:space="preserve">System control and load dispatching 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</si>
  <si>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</si>
  <si>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</si>
  <si>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</si>
  <si>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</si>
  <si>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</si>
  <si>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</si>
  <si>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</si>
  <si>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</si>
  <si>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</si>
  <si>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 xml:space="preserve">Load dispatching </t>
  </si>
  <si>
    <t xml:space="preserve">Overhead line expenses </t>
  </si>
  <si>
    <t xml:space="preserve">Supervision </t>
  </si>
  <si>
    <t xml:space="preserve">Customer assistance expenses </t>
  </si>
  <si>
    <t xml:space="preserve">Informational and instructional advertising expenses </t>
  </si>
  <si>
    <t>Administrative and General maintenance expenses</t>
  </si>
  <si>
    <t>Total Electric plant acquisition adjustments</t>
  </si>
  <si>
    <t xml:space="preserve"> Net Plant</t>
  </si>
  <si>
    <t>Total fuel stock</t>
  </si>
  <si>
    <t>Current and accrued assets</t>
  </si>
  <si>
    <t>Other non-current liabilities</t>
  </si>
  <si>
    <t>Current and accrued liabilities</t>
  </si>
  <si>
    <t>Rate base</t>
  </si>
  <si>
    <t xml:space="preserve">   Change in Rate Base</t>
  </si>
  <si>
    <t>Costs</t>
  </si>
  <si>
    <t>Description</t>
  </si>
  <si>
    <t>Acronym</t>
  </si>
  <si>
    <t>Functionalization</t>
  </si>
  <si>
    <t>Classification</t>
  </si>
  <si>
    <t>Allocation</t>
  </si>
  <si>
    <t>Residential Service 
Sch 1-2</t>
  </si>
  <si>
    <t>General Service 
Sch 11-12</t>
  </si>
  <si>
    <t>Large Gen Service 
Sch 21-22</t>
  </si>
  <si>
    <t>Extra Large Gen Service 
Sch 25</t>
  </si>
  <si>
    <t>Pumping Service 
Sch 31-32</t>
  </si>
  <si>
    <t>Street &amp; Area Lights 
Sch 41-48</t>
  </si>
  <si>
    <t>Extra Lg Gen Svc S C
Sch 25I</t>
  </si>
  <si>
    <t>TOTAL</t>
  </si>
  <si>
    <t>Production expenses</t>
  </si>
  <si>
    <t>allocates net power cost production revenues and expenses on a generation level sales basis</t>
  </si>
  <si>
    <t>E02</t>
  </si>
  <si>
    <t>Generation</t>
  </si>
  <si>
    <t>Energy</t>
  </si>
  <si>
    <t>Sales + Losses</t>
  </si>
  <si>
    <t>allocates remaining production expenses on the renewable future peak credit energy/ demand weighted average of  12 monthly average system coincident peak net of renewable generation basis and generation level sales basis as production plant</t>
  </si>
  <si>
    <t>S01</t>
  </si>
  <si>
    <t>Energy  Demand</t>
  </si>
  <si>
    <t>Prod Plant</t>
  </si>
  <si>
    <t>allocates net power cost transmission revenues and expenses on a generation level sales basis</t>
  </si>
  <si>
    <t>Transmission</t>
  </si>
  <si>
    <t>allocates remaining transmission expenses on a 12 monthly average system coincident peak basis as transmission plant</t>
  </si>
  <si>
    <t>S02</t>
  </si>
  <si>
    <t>Demand</t>
  </si>
  <si>
    <t>Trans Plant</t>
  </si>
  <si>
    <t>allocates distribution rents expenses on distribution system non-coincident peak basis</t>
  </si>
  <si>
    <t>D11</t>
  </si>
  <si>
    <t>Distribution</t>
  </si>
  <si>
    <t>12 NCP all</t>
  </si>
  <si>
    <t>allocates distribution expenses on weighted plant basis</t>
  </si>
  <si>
    <t>S08</t>
  </si>
  <si>
    <t>Acct 361</t>
  </si>
  <si>
    <t>S09</t>
  </si>
  <si>
    <t>Acct 362</t>
  </si>
  <si>
    <t>S10</t>
  </si>
  <si>
    <t>Accts 364/365</t>
  </si>
  <si>
    <t>S11</t>
  </si>
  <si>
    <t>Accts 366/367</t>
  </si>
  <si>
    <t>S12</t>
  </si>
  <si>
    <t>Acct 368</t>
  </si>
  <si>
    <t>S13</t>
  </si>
  <si>
    <t>Customer</t>
  </si>
  <si>
    <t>Acct 369</t>
  </si>
  <si>
    <t>S14</t>
  </si>
  <si>
    <t>Acct 370</t>
  </si>
  <si>
    <t>S15</t>
  </si>
  <si>
    <t>Acct 373</t>
  </si>
  <si>
    <t>allocates distribution expenses on weighted expense basis</t>
  </si>
  <si>
    <t>S16</t>
  </si>
  <si>
    <t>Demand   Customer</t>
  </si>
  <si>
    <t>Dist Op Exp</t>
  </si>
  <si>
    <t>S17</t>
  </si>
  <si>
    <t>Dist Mt Exp</t>
  </si>
  <si>
    <t>Customer expenses</t>
  </si>
  <si>
    <t>allocates customer expenses on weighted expense basis</t>
  </si>
  <si>
    <t>S18</t>
  </si>
  <si>
    <t>Cust Acctg Exp</t>
  </si>
  <si>
    <t>allocates customer expenses on unweighted customer basis</t>
  </si>
  <si>
    <t>C01</t>
  </si>
  <si>
    <t>All Avg Cust</t>
  </si>
  <si>
    <t>allocates customer expenses on weighted customer basis</t>
  </si>
  <si>
    <t>C08</t>
  </si>
  <si>
    <t>MR Weighted Cust</t>
  </si>
  <si>
    <t>directly assigns customer expenses</t>
  </si>
  <si>
    <t>C06</t>
  </si>
  <si>
    <t>Direct Sch 25</t>
  </si>
  <si>
    <t>allocates uncollectible accounts expenses on revenue basis</t>
  </si>
  <si>
    <t>R01</t>
  </si>
  <si>
    <t>Revenue</t>
  </si>
  <si>
    <t>Rate Revenues</t>
  </si>
  <si>
    <t>Common expenses</t>
  </si>
  <si>
    <t>allocates common expenses on weighted plant basis</t>
  </si>
  <si>
    <t>Energy   Demand</t>
  </si>
  <si>
    <t>S03</t>
  </si>
  <si>
    <t>Demand  Customer</t>
  </si>
  <si>
    <t>Dist Plant</t>
  </si>
  <si>
    <t>S04</t>
  </si>
  <si>
    <t>Common</t>
  </si>
  <si>
    <t>Energy   Demand   Customer</t>
  </si>
  <si>
    <t>General Plant</t>
  </si>
  <si>
    <t>allocates common expenses on customer basis</t>
  </si>
  <si>
    <t>allocates common expenses on four-factor weighted plant, expense, labor, and customer basis</t>
  </si>
  <si>
    <t>S23</t>
  </si>
  <si>
    <t xml:space="preserve">4-factor </t>
  </si>
  <si>
    <t>allocates common expenses on weighted labor expense basis</t>
  </si>
  <si>
    <t>S22</t>
  </si>
  <si>
    <t>Labor expenses</t>
  </si>
  <si>
    <t>allocated FERC fees on a generation level sales basis</t>
  </si>
  <si>
    <t>allocates revenue-related common expenses on revenue basis</t>
  </si>
  <si>
    <t>allocates common plant on a weighted plant basis</t>
  </si>
  <si>
    <t>S06</t>
  </si>
  <si>
    <t>Tangible Plant</t>
  </si>
  <si>
    <t>Production plant</t>
  </si>
  <si>
    <t>allocates production plant on a generation level sales basis</t>
  </si>
  <si>
    <t>allocates production plant costs on a 12 monthly average system coincident peak net of renewable generation basis</t>
  </si>
  <si>
    <t>D01</t>
  </si>
  <si>
    <t>12 CP Net of Renew</t>
  </si>
  <si>
    <t>Transmission plant</t>
  </si>
  <si>
    <t>allocates transmission plant costs on a 12 monthly average system coincident peak basis</t>
  </si>
  <si>
    <t>D02</t>
  </si>
  <si>
    <t>Distribution plant</t>
  </si>
  <si>
    <t>directly assigns distribution plant</t>
  </si>
  <si>
    <t>D04</t>
  </si>
  <si>
    <t>Sch 25 Direct Assignment</t>
  </si>
  <si>
    <t>D08</t>
  </si>
  <si>
    <t>Sch 41-48 Direct Assign</t>
  </si>
  <si>
    <t>allocates distribution plant on Summer/Winter distribution system coincident peak basis</t>
  </si>
  <si>
    <t>D03</t>
  </si>
  <si>
    <t>Summer-Winter Dist CP</t>
  </si>
  <si>
    <t>allocates distribution plant on a 12 monthly average distribution system non-coincident peak basis for primary service excluding directly assigned customers</t>
  </si>
  <si>
    <t>D06</t>
  </si>
  <si>
    <t>Primary 12 NCP</t>
  </si>
  <si>
    <t>allocates distribution plant on a 12 monthly average distribution system non-coincident peak basis for secondary service excluding directly assigned customers</t>
  </si>
  <si>
    <t>D07</t>
  </si>
  <si>
    <t>Secondary 12 NCP</t>
  </si>
  <si>
    <t xml:space="preserve">allocates distribution plant on a relative transformer cost basis </t>
  </si>
  <si>
    <t>D09</t>
  </si>
  <si>
    <t>Transformer Cost</t>
  </si>
  <si>
    <t>allocates distribution plant on a weighted customer basis</t>
  </si>
  <si>
    <t>C03</t>
  </si>
  <si>
    <t>Weighted Customers - Service Cost</t>
  </si>
  <si>
    <t>C04</t>
  </si>
  <si>
    <t>Weighted Customers - Meter Cost</t>
  </si>
  <si>
    <t>C05</t>
  </si>
  <si>
    <t>Direct Sch 41-48</t>
  </si>
  <si>
    <t>General plant</t>
  </si>
  <si>
    <t>allocates general plant on four-factor weighted plant, expense, labor, and customer basis</t>
  </si>
  <si>
    <t>Other Rate Base</t>
  </si>
  <si>
    <t>allocates other rate base on a weighted plant basis</t>
  </si>
  <si>
    <t>allocates other rate base on a weighted customer basis</t>
  </si>
  <si>
    <t>UTILITY COMPANY</t>
  </si>
  <si>
    <t>Summary of Adjustments</t>
  </si>
  <si>
    <t>Service territory : Washington</t>
  </si>
  <si>
    <t>Service: Electric</t>
  </si>
  <si>
    <t>Service = Electric</t>
  </si>
  <si>
    <t>Time period : Twelve Months ended September 30, 2021, Pro Forma Rate Year 1</t>
  </si>
  <si>
    <t>Restating Adjustments</t>
  </si>
  <si>
    <t>Washington Electric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</si>
  <si>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</si>
  <si>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</si>
  <si>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</si>
  <si>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</si>
  <si>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</si>
  <si>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</si>
  <si>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 xml:space="preserve">     Restated Total</t>
  </si>
  <si>
    <t>Proforma Adjustments</t>
  </si>
  <si>
    <t xml:space="preserve">     Pro Forma Total</t>
  </si>
  <si>
    <t>Other</t>
  </si>
  <si>
    <t>CF WA Elec</t>
  </si>
  <si>
    <t>Conversion Factor</t>
  </si>
  <si>
    <t>Summary of Results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</si>
  <si>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</si>
  <si>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</si>
  <si>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</si>
  <si>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</si>
  <si>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</si>
  <si>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</si>
  <si>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from conversion factor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</si>
  <si>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</si>
  <si>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</si>
  <si>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</si>
  <si>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</si>
  <si>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</si>
  <si>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</si>
  <si>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</si>
  <si>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</si>
  <si>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</si>
  <si>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</si>
  <si>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Meter, Services, Meter Reading &amp; Billing Costs by Schedule at Proposed Rate of Return</t>
  </si>
  <si>
    <t>Services Accum. Depr.</t>
  </si>
  <si>
    <t>Total Services</t>
  </si>
  <si>
    <t>Meters Accum. Depr.</t>
  </si>
  <si>
    <t>Total Meters</t>
  </si>
  <si>
    <t>Total Rate Base</t>
  </si>
  <si>
    <t>Tax Benefit of Interest Expense</t>
  </si>
  <si>
    <t>wtd cost of debt</t>
  </si>
  <si>
    <t>Revenue Conversion Factor</t>
  </si>
  <si>
    <t>tax rate</t>
  </si>
  <si>
    <t>Rate Base Revenue Requirement</t>
  </si>
  <si>
    <t xml:space="preserve">   Services Depr Exp</t>
  </si>
  <si>
    <t xml:space="preserve">   Meters Depr Exp</t>
  </si>
  <si>
    <t>587-OP</t>
  </si>
  <si>
    <t xml:space="preserve">   Services Exp</t>
  </si>
  <si>
    <t>586-OP</t>
  </si>
  <si>
    <t xml:space="preserve">   Meters Exp</t>
  </si>
  <si>
    <t>597-MT</t>
  </si>
  <si>
    <t>902-OP</t>
  </si>
  <si>
    <t xml:space="preserve">   Meter Reading</t>
  </si>
  <si>
    <t>903-OP</t>
  </si>
  <si>
    <t xml:space="preserve">   Billing Exp</t>
  </si>
  <si>
    <t xml:space="preserve">   Total Expenses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</si>
  <si>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</si>
  <si>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</si>
  <si>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</si>
  <si>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</si>
  <si>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</si>
  <si>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>Deferred FIT Rate Base</t>
  </si>
  <si>
    <t>Deferred Debits and  Credits</t>
  </si>
  <si>
    <t xml:space="preserve">WorkingCapital  </t>
  </si>
  <si>
    <t>EliminateB &amp; O Taxes</t>
  </si>
  <si>
    <t>RestateProperty Tax</t>
  </si>
  <si>
    <t xml:space="preserve">Uncollect.Expense  </t>
  </si>
  <si>
    <t xml:space="preserve">RegulatoryExpense  </t>
  </si>
  <si>
    <t>Injuriesand  Damages</t>
  </si>
  <si>
    <t>FIT/DFIT/ITC Expense</t>
  </si>
  <si>
    <t>Office SpaceCharges to Non-Utility</t>
  </si>
  <si>
    <t>RestateExcise Taxes</t>
  </si>
  <si>
    <t>NetGains &amp; Losses</t>
  </si>
  <si>
    <t xml:space="preserve">Weather Normalization  </t>
  </si>
  <si>
    <t>EliminateAdder Schedules</t>
  </si>
  <si>
    <t>Misc. RestatingNon-Util / Non- Recurring Expenses</t>
  </si>
  <si>
    <t xml:space="preserve">Restating Incentives </t>
  </si>
  <si>
    <t>RestateDebt Interest</t>
  </si>
  <si>
    <t>Restate 09.2021AMA Rate Base to EOP</t>
  </si>
  <si>
    <t>EliminateWA Power Cost Defer</t>
  </si>
  <si>
    <t>Nez PerceSettlement Adjustment</t>
  </si>
  <si>
    <t>NormalizeCS2/Colstrip Major Maint</t>
  </si>
  <si>
    <t>Authorized Power Supply</t>
  </si>
  <si>
    <t>Restate 09.2021 TaxCredit Regulatory Liab to EOP</t>
  </si>
  <si>
    <t>Pro FormaPower  Supply</t>
  </si>
  <si>
    <t>Pro FormaTransmission Revenue/Expense</t>
  </si>
  <si>
    <t>Pro FormaRevenue  Normalization</t>
  </si>
  <si>
    <t>Pro Forma Def. Debits, Credits &amp; Regulatory Amorts</t>
  </si>
  <si>
    <t>Pro Forma ARAM DFIT</t>
  </si>
  <si>
    <t>Pro FormaAMI  Amortization</t>
  </si>
  <si>
    <t>Pro Forma ColstripTrust Fund &amp;  Other Amortizations</t>
  </si>
  <si>
    <t>Pro FormaCETA Labor &amp; Exp</t>
  </si>
  <si>
    <t>Pro Forma Labor Non-Exec</t>
  </si>
  <si>
    <t>Pro Forma Labor Exec</t>
  </si>
  <si>
    <t>Pro Forma Employee  Benefits</t>
  </si>
  <si>
    <t>Remove LIRAP Labor</t>
  </si>
  <si>
    <t>Pro Forma Property Tax</t>
  </si>
  <si>
    <t>Pro FormaInsurance Expense</t>
  </si>
  <si>
    <t>Pro Forma IS/IT Expense</t>
  </si>
  <si>
    <t>Pro FormaMisc O&amp;M Exp</t>
  </si>
  <si>
    <t>Pro Form 09.2021 EOP Rate Base to 12.31.2021 EOP</t>
  </si>
  <si>
    <t>TransportationElectrification Return (Kicker)</t>
  </si>
  <si>
    <t>Pro FormaEIM Capital  Additions &amp; Exp</t>
  </si>
  <si>
    <t>Pro Form 12.2021 EOP Wildfire Additions</t>
  </si>
  <si>
    <t>Pro Form 12.2021 EOP Colstrip Adds &amp; Amortization</t>
  </si>
  <si>
    <t>ProvisionalCapital Groups 2022 Additions EOP</t>
  </si>
  <si>
    <t>ProvisionalCapital Groups 2023 Additions AMA</t>
  </si>
  <si>
    <t>2022-2023 OFFSETSCapital Adds &amp; Revenue</t>
  </si>
  <si>
    <t>ProvisionalWildfire 2022 Cap EOP &amp; O&amp;M</t>
  </si>
  <si>
    <t>ProvisionalWildfire Plan 2023 Additions AMA</t>
  </si>
  <si>
    <t>ProvisionalColstrip Cap 2022 Additions EOP</t>
  </si>
  <si>
    <t>ProvisionalColstrip Cap 2023 Additions AMA</t>
  </si>
  <si>
    <t>ProvisionalEIM Cap 2023 Additions AMA</t>
  </si>
  <si>
    <t>Allocate PayrollBenefits and Taxes</t>
  </si>
  <si>
    <t>1.00 E-ROO</t>
  </si>
  <si>
    <t>1.01 E-DFIT</t>
  </si>
  <si>
    <t>1.02 E-DDC</t>
  </si>
  <si>
    <t xml:space="preserve">1.03 E-WC </t>
  </si>
  <si>
    <t>2.01 E-EBO</t>
  </si>
  <si>
    <t>2.02 E-RPT</t>
  </si>
  <si>
    <t>2.03 E-UE</t>
  </si>
  <si>
    <t>2.04 E-RE</t>
  </si>
  <si>
    <t>2.05 E-ID</t>
  </si>
  <si>
    <t xml:space="preserve">2.06 E-FIT </t>
  </si>
  <si>
    <t>2.07 E-OSC</t>
  </si>
  <si>
    <t>2.08 E-RET</t>
  </si>
  <si>
    <t>2.09 E-NGL</t>
  </si>
  <si>
    <t>2.1 E-WN</t>
  </si>
  <si>
    <t>2.11 E-EAS</t>
  </si>
  <si>
    <t>2.12 E-MR</t>
  </si>
  <si>
    <t>2.13 E-RI</t>
  </si>
  <si>
    <t>2.14 E-RDI</t>
  </si>
  <si>
    <t>2.15 E-EOP09.2021</t>
  </si>
  <si>
    <t>2.16 E-EWPC</t>
  </si>
  <si>
    <t>2.17 E-NPS</t>
  </si>
  <si>
    <t>2.18 E-RMM</t>
  </si>
  <si>
    <t>2.19 E-APS</t>
  </si>
  <si>
    <t>2.20 E-TCRL</t>
  </si>
  <si>
    <t>3.00P E-PPS</t>
  </si>
  <si>
    <t>3.00T E-PTRAN</t>
  </si>
  <si>
    <t>3.01 E-PREV</t>
  </si>
  <si>
    <t>3.02 E-PRA</t>
  </si>
  <si>
    <t>3.03 E-ARAM</t>
  </si>
  <si>
    <t>3.04 E-PAMI</t>
  </si>
  <si>
    <t>3.05 E-PAMM</t>
  </si>
  <si>
    <t>3.06 E-CEIP</t>
  </si>
  <si>
    <t>3.07 E-PLN</t>
  </si>
  <si>
    <t>3.08 E-PLE</t>
  </si>
  <si>
    <t>3.09 E-PEB</t>
  </si>
  <si>
    <t>3.10 E-LIRAP</t>
  </si>
  <si>
    <t>3.11 E-PPT</t>
  </si>
  <si>
    <t>3.12 E-PINS</t>
  </si>
  <si>
    <t>3.13 E-PIT</t>
  </si>
  <si>
    <t>3.14 E-PMisc</t>
  </si>
  <si>
    <t>3.15 E-EOP12.2021</t>
  </si>
  <si>
    <t>3.16 E-TER</t>
  </si>
  <si>
    <t>3.17 E-PEIM</t>
  </si>
  <si>
    <t>3.18 E-WF21</t>
  </si>
  <si>
    <t>3.19 E-COL21</t>
  </si>
  <si>
    <t>4.01 E-PVCap22</t>
  </si>
  <si>
    <t>4.02 E-PVCap23</t>
  </si>
  <si>
    <t>4.03 E-Offsets23</t>
  </si>
  <si>
    <t>4.04 E-PVWF22</t>
  </si>
  <si>
    <t>4.05 E-PVWF23</t>
  </si>
  <si>
    <t>4.06 E-PVCOL22</t>
  </si>
  <si>
    <t>4.07 E-PVCOL23</t>
  </si>
  <si>
    <t>4.08 E-PVEIM23</t>
  </si>
  <si>
    <t>COS-1</t>
  </si>
  <si>
    <t>Sch 1-2</t>
  </si>
  <si>
    <t>Sch 11-12</t>
  </si>
  <si>
    <t>Sch 21-22</t>
  </si>
  <si>
    <t>Sch 25</t>
  </si>
  <si>
    <t>Sch 30-32</t>
  </si>
  <si>
    <t>Sch 41-48</t>
  </si>
  <si>
    <t>Sch 25I</t>
  </si>
  <si>
    <t>1.00</t>
  </si>
  <si>
    <t>E-ROO</t>
  </si>
  <si>
    <t>1.01</t>
  </si>
  <si>
    <t>E-DFIT</t>
  </si>
  <si>
    <t>1.02</t>
  </si>
  <si>
    <t>E-DDC</t>
  </si>
  <si>
    <t>1.03</t>
  </si>
  <si>
    <t xml:space="preserve">-WC </t>
  </si>
  <si>
    <t>2.01</t>
  </si>
  <si>
    <t>E-EBO</t>
  </si>
  <si>
    <t>2.02</t>
  </si>
  <si>
    <t>E-RPT</t>
  </si>
  <si>
    <t>2.03</t>
  </si>
  <si>
    <t xml:space="preserve"> E-UE</t>
  </si>
  <si>
    <t>2.04</t>
  </si>
  <si>
    <t>E-RE</t>
  </si>
  <si>
    <t>2.05</t>
  </si>
  <si>
    <t>E-ID</t>
  </si>
  <si>
    <t>2.06</t>
  </si>
  <si>
    <t xml:space="preserve">FIT </t>
  </si>
  <si>
    <t>2.07</t>
  </si>
  <si>
    <t>E-OSC</t>
  </si>
  <si>
    <t>2.08</t>
  </si>
  <si>
    <t>E-RET</t>
  </si>
  <si>
    <t>2.09</t>
  </si>
  <si>
    <t>E-NGL</t>
  </si>
  <si>
    <t xml:space="preserve">2.1 </t>
  </si>
  <si>
    <t xml:space="preserve"> E-WN</t>
  </si>
  <si>
    <t>2.11</t>
  </si>
  <si>
    <t>-EAS</t>
  </si>
  <si>
    <t>2.12</t>
  </si>
  <si>
    <t xml:space="preserve"> E-MR</t>
  </si>
  <si>
    <t>2.13</t>
  </si>
  <si>
    <t>E-RI</t>
  </si>
  <si>
    <t>2.14</t>
  </si>
  <si>
    <t xml:space="preserve"> E-RDI</t>
  </si>
  <si>
    <t>2.15</t>
  </si>
  <si>
    <t>.2021</t>
  </si>
  <si>
    <t>2.16</t>
  </si>
  <si>
    <t>EWPC</t>
  </si>
  <si>
    <t>2.17</t>
  </si>
  <si>
    <t>E-NPS</t>
  </si>
  <si>
    <t>2.18</t>
  </si>
  <si>
    <t>E-RMM</t>
  </si>
  <si>
    <t>2.19</t>
  </si>
  <si>
    <t>E-APS</t>
  </si>
  <si>
    <t>2.20</t>
  </si>
  <si>
    <t xml:space="preserve"> E-TCRL</t>
  </si>
  <si>
    <t>3.00</t>
  </si>
  <si>
    <t>P E-PPS</t>
  </si>
  <si>
    <t>PTRAN</t>
  </si>
  <si>
    <t>3.01</t>
  </si>
  <si>
    <t>-PREV</t>
  </si>
  <si>
    <t>3.02</t>
  </si>
  <si>
    <t>E-PRA</t>
  </si>
  <si>
    <t>3.03</t>
  </si>
  <si>
    <t>-ARAM</t>
  </si>
  <si>
    <t>3.04</t>
  </si>
  <si>
    <t>-PAMI</t>
  </si>
  <si>
    <t>3.05</t>
  </si>
  <si>
    <t>E-PAMM</t>
  </si>
  <si>
    <t>3.06</t>
  </si>
  <si>
    <t>-CEIP</t>
  </si>
  <si>
    <t>3.07</t>
  </si>
  <si>
    <t>E-PLN</t>
  </si>
  <si>
    <t>3.08</t>
  </si>
  <si>
    <t xml:space="preserve"> E-PLE</t>
  </si>
  <si>
    <t>3.09</t>
  </si>
  <si>
    <t xml:space="preserve"> E-PEB</t>
  </si>
  <si>
    <t>3.10</t>
  </si>
  <si>
    <t>-LIRAP</t>
  </si>
  <si>
    <t>3.11</t>
  </si>
  <si>
    <t xml:space="preserve"> E-PPT</t>
  </si>
  <si>
    <t>3.12</t>
  </si>
  <si>
    <t>E-PINS</t>
  </si>
  <si>
    <t>3.13</t>
  </si>
  <si>
    <t xml:space="preserve"> E-PIT</t>
  </si>
  <si>
    <t>3.14</t>
  </si>
  <si>
    <t>-PMisc</t>
  </si>
  <si>
    <t>3.15</t>
  </si>
  <si>
    <t>2.2021</t>
  </si>
  <si>
    <t>3.16</t>
  </si>
  <si>
    <t xml:space="preserve"> E-TER</t>
  </si>
  <si>
    <t>3.17</t>
  </si>
  <si>
    <t>E-PEIM</t>
  </si>
  <si>
    <t>3.18</t>
  </si>
  <si>
    <t>-WF21</t>
  </si>
  <si>
    <t>3.19</t>
  </si>
  <si>
    <t>COL21</t>
  </si>
  <si>
    <t>4.01</t>
  </si>
  <si>
    <t>Cap22</t>
  </si>
  <si>
    <t>4.02</t>
  </si>
  <si>
    <t>Cap23</t>
  </si>
  <si>
    <t>4.03</t>
  </si>
  <si>
    <t>ets23</t>
  </si>
  <si>
    <t>4.04</t>
  </si>
  <si>
    <t>VWF22</t>
  </si>
  <si>
    <t>4.05</t>
  </si>
  <si>
    <t>VWF23</t>
  </si>
  <si>
    <t>4.06</t>
  </si>
  <si>
    <t>COL22</t>
  </si>
  <si>
    <t>4.07</t>
  </si>
  <si>
    <t>COL23</t>
  </si>
  <si>
    <t>4.08</t>
  </si>
  <si>
    <t>EIM23</t>
  </si>
  <si>
    <t>COS-</t>
  </si>
  <si>
    <t/>
  </si>
  <si>
    <t>Total Customer Related Cost</t>
  </si>
  <si>
    <t>Customer Related Unit Cost per Month</t>
  </si>
  <si>
    <t>COS Workbook, Summary Tab Line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</si>
</sst>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.00000_);_(&quot;$&quot;* \(#,##0.00000\);_(&quot;$&quot;* &quot;-&quot;??????_);_(@_)"/>
    <numFmt numFmtId="167" formatCode="_(&quot;$&quot;* #,##0.000000_);_(&quot;$&quot;* \(#,##0.000000\);_(&quot;$&quot;* &quot;-&quot;??????_);_(@_)"/>
    <numFmt numFmtId="168" formatCode="&quot;$&quot;#,##0"/>
    <numFmt numFmtId="169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2" fillId="2" borderId="1" xfId="2" quotePrefix="1" applyFont="1" applyFill="1" applyBorder="1" applyAlignment="1">
      <alignment horizontal="right"/>
    </xf>
    <xf numFmtId="0" fontId="2" fillId="2" borderId="1" xfId="2" quotePrefix="1" applyFont="1" applyFill="1" applyBorder="1"/>
    <xf numFmtId="0" fontId="1" fillId="0" borderId="0" xfId="2" quotePrefix="1"/>
    <xf numFmtId="0" fontId="5" fillId="0" borderId="6" xfId="2" applyFont="1" applyBorder="1" applyAlignment="1">
      <alignment horizontal="left" vertical="center" wrapText="1"/>
    </xf>
    <xf numFmtId="0" fontId="3" fillId="0" borderId="5" xfId="2" quotePrefix="1" applyFont="1" applyBorder="1" applyAlignment="1">
      <alignment horizontal="center"/>
    </xf>
    <xf numFmtId="37" fontId="3" fillId="0" borderId="0" xfId="2" applyNumberFormat="1" applyFont="1"/>
    <xf numFmtId="0" fontId="3" fillId="0" borderId="0" xfId="2" applyFont="1"/>
    <xf numFmtId="37" fontId="2" fillId="0" borderId="0" xfId="2" applyNumberFormat="1" applyFont="1"/>
    <xf numFmtId="0" fontId="5" fillId="0" borderId="0" xfId="2" applyFont="1" applyAlignment="1">
      <alignment horizontal="left" vertical="center" wrapText="1"/>
    </xf>
    <xf numFmtId="0" fontId="3" fillId="0" borderId="4" xfId="2" quotePrefix="1" applyFont="1" applyBorder="1" applyAlignment="1">
      <alignment horizontal="center" vertical="center"/>
    </xf>
    <xf numFmtId="0" fontId="3" fillId="0" borderId="4" xfId="2" quotePrefix="1" applyFont="1" applyBorder="1" applyAlignment="1">
      <alignment horizontal="center"/>
    </xf>
    <xf numFmtId="37" fontId="2" fillId="0" borderId="7" xfId="2" applyNumberFormat="1" applyFont="1" applyBorder="1"/>
    <xf numFmtId="37" fontId="2" fillId="0" borderId="9" xfId="2" applyNumberFormat="1" applyFont="1" applyBorder="1"/>
    <xf numFmtId="0" fontId="5" fillId="0" borderId="0" xfId="2" applyFont="1" applyAlignment="1">
      <alignment vertical="center"/>
    </xf>
    <xf numFmtId="38" fontId="3" fillId="0" borderId="0" xfId="3" applyNumberFormat="1" applyFont="1" applyBorder="1"/>
    <xf numFmtId="38" fontId="2" fillId="0" borderId="0" xfId="2" applyNumberFormat="1" applyFont="1"/>
    <xf numFmtId="0" fontId="5" fillId="0" borderId="0" xfId="2" applyFont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3" fillId="0" borderId="0" xfId="3" applyNumberFormat="1" applyFont="1" applyFill="1" applyBorder="1"/>
    <xf numFmtId="164" fontId="3" fillId="0" borderId="0" xfId="1" applyNumberFormat="1" applyFont="1" applyFill="1" applyBorder="1"/>
    <xf numFmtId="0" fontId="3" fillId="0" borderId="0" xfId="2" applyFont="1" applyAlignment="1">
      <alignment wrapText="1"/>
    </xf>
    <xf numFmtId="38" fontId="2" fillId="0" borderId="11" xfId="3" applyNumberFormat="1" applyFont="1" applyBorder="1"/>
    <xf numFmtId="0" fontId="3" fillId="0" borderId="0" xfId="2" applyFont="1" applyAlignment="1">
      <alignment horizontal="left"/>
    </xf>
    <xf numFmtId="38" fontId="3" fillId="0" borderId="12" xfId="3" applyNumberFormat="1" applyFont="1" applyBorder="1"/>
    <xf numFmtId="0" fontId="3" fillId="0" borderId="4" xfId="4" applyNumberFormat="1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38" fontId="2" fillId="0" borderId="9" xfId="3" applyNumberFormat="1" applyFont="1" applyBorder="1"/>
    <xf numFmtId="3" fontId="5" fillId="0" borderId="4" xfId="2" applyNumberFormat="1" applyFont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0" fontId="5" fillId="0" borderId="13" xfId="2" applyFont="1" applyBorder="1" applyAlignment="1">
      <alignment vertical="center" wrapText="1"/>
    </xf>
    <xf numFmtId="3" fontId="5" fillId="0" borderId="5" xfId="2" applyNumberFormat="1" applyFont="1" applyBorder="1" applyAlignment="1">
      <alignment horizont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3" fontId="5" fillId="0" borderId="10" xfId="2" applyNumberFormat="1" applyFont="1" applyBorder="1" applyAlignment="1">
      <alignment horizontal="center" wrapText="1"/>
    </xf>
    <xf numFmtId="0" fontId="3" fillId="0" borderId="13" xfId="2" applyFont="1" applyBorder="1"/>
    <xf numFmtId="0" fontId="3" fillId="0" borderId="5" xfId="2" applyFont="1" applyBorder="1" applyAlignment="1">
      <alignment horizontal="center" vertical="center"/>
    </xf>
    <xf numFmtId="0" fontId="3" fillId="0" borderId="14" xfId="2" applyFont="1" applyBorder="1"/>
    <xf numFmtId="0" fontId="3" fillId="0" borderId="15" xfId="2" applyFont="1" applyBorder="1"/>
    <xf numFmtId="38" fontId="3" fillId="0" borderId="12" xfId="3" applyNumberFormat="1" applyFont="1" applyFill="1" applyBorder="1"/>
    <xf numFmtId="0" fontId="6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wrapText="1"/>
    </xf>
    <xf numFmtId="165" fontId="5" fillId="0" borderId="8" xfId="2" applyNumberFormat="1" applyFont="1" applyBorder="1" applyAlignment="1">
      <alignment horizontal="center" wrapText="1"/>
    </xf>
    <xf numFmtId="38" fontId="2" fillId="0" borderId="0" xfId="3" applyNumberFormat="1" applyFont="1" applyFill="1" applyBorder="1"/>
    <xf numFmtId="0" fontId="3" fillId="5" borderId="0" xfId="2" applyFont="1" applyFill="1"/>
    <xf numFmtId="165" fontId="5" fillId="0" borderId="5" xfId="2" applyNumberFormat="1" applyFont="1" applyBorder="1" applyAlignment="1">
      <alignment horizontal="center" wrapText="1"/>
    </xf>
    <xf numFmtId="165" fontId="5" fillId="0" borderId="4" xfId="2" applyNumberFormat="1" applyFont="1" applyBorder="1" applyAlignment="1">
      <alignment horizontal="center" wrapText="1"/>
    </xf>
    <xf numFmtId="165" fontId="5" fillId="0" borderId="10" xfId="2" applyNumberFormat="1" applyFont="1" applyBorder="1" applyAlignment="1">
      <alignment horizontal="center" wrapText="1"/>
    </xf>
    <xf numFmtId="38" fontId="2" fillId="0" borderId="11" xfId="3" applyNumberFormat="1" applyFont="1" applyFill="1" applyBorder="1"/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5" fillId="0" borderId="4" xfId="2" applyFont="1" applyBorder="1" applyAlignment="1">
      <alignment horizontal="center"/>
    </xf>
    <xf numFmtId="38" fontId="2" fillId="0" borderId="9" xfId="3" applyNumberFormat="1" applyFont="1" applyFill="1" applyBorder="1"/>
    <xf numFmtId="0" fontId="3" fillId="0" borderId="5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3" fillId="0" borderId="7" xfId="2" applyFont="1" applyBorder="1"/>
    <xf numFmtId="0" fontId="3" fillId="0" borderId="8" xfId="2" applyFont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2" fillId="5" borderId="9" xfId="2" applyFont="1" applyFill="1" applyBorder="1" applyAlignment="1">
      <alignment horizontal="center" wrapText="1"/>
    </xf>
    <xf numFmtId="0" fontId="5" fillId="0" borderId="7" xfId="2" applyFont="1" applyBorder="1" applyAlignment="1">
      <alignment wrapText="1"/>
    </xf>
    <xf numFmtId="3" fontId="5" fillId="0" borderId="8" xfId="2" applyNumberFormat="1" applyFont="1" applyBorder="1" applyAlignment="1">
      <alignment horizontal="center" wrapText="1"/>
    </xf>
    <xf numFmtId="38" fontId="3" fillId="0" borderId="0" xfId="3" applyNumberFormat="1" applyFont="1"/>
    <xf numFmtId="38" fontId="3" fillId="0" borderId="0" xfId="3" applyNumberFormat="1" applyFont="1" applyFill="1"/>
    <xf numFmtId="0" fontId="6" fillId="5" borderId="9" xfId="2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5" fillId="0" borderId="14" xfId="2" applyFont="1" applyBorder="1" applyAlignment="1">
      <alignment wrapText="1"/>
    </xf>
    <xf numFmtId="0" fontId="5" fillId="0" borderId="0" xfId="2" applyFont="1" applyAlignment="1">
      <alignment vertical="center" wrapText="1"/>
    </xf>
    <xf numFmtId="38" fontId="2" fillId="0" borderId="0" xfId="3" applyNumberFormat="1" applyFont="1" applyBorder="1"/>
    <xf numFmtId="10" fontId="2" fillId="0" borderId="0" xfId="5" applyNumberFormat="1" applyFont="1" applyBorder="1"/>
    <xf numFmtId="10" fontId="2" fillId="0" borderId="0" xfId="5" applyNumberFormat="1" applyFont="1" applyFill="1" applyBorder="1"/>
    <xf numFmtId="0" fontId="2" fillId="0" borderId="0" xfId="2" applyFont="1"/>
    <xf numFmtId="43" fontId="2" fillId="0" borderId="0" xfId="1" applyFont="1" applyFill="1"/>
    <xf numFmtId="43" fontId="2" fillId="0" borderId="0" xfId="1" applyFont="1"/>
    <xf numFmtId="0" fontId="2" fillId="0" borderId="0" xfId="6" applyFont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4" fillId="7" borderId="2" xfId="6" applyFont="1" applyFill="1" applyBorder="1" applyAlignment="1">
      <alignment horizontal="center" vertical="center" wrapText="1"/>
    </xf>
    <xf numFmtId="0" fontId="2" fillId="5" borderId="2" xfId="6" applyFont="1" applyFill="1" applyBorder="1" applyAlignment="1">
      <alignment horizontal="center" vertical="center" wrapText="1"/>
    </xf>
    <xf numFmtId="0" fontId="4" fillId="7" borderId="2" xfId="6" applyFont="1" applyFill="1" applyBorder="1" applyAlignment="1">
      <alignment horizontal="center" vertical="center"/>
    </xf>
    <xf numFmtId="0" fontId="3" fillId="0" borderId="0" xfId="6" applyFont="1" applyAlignment="1">
      <alignment vertical="center" wrapText="1"/>
    </xf>
    <xf numFmtId="0" fontId="3" fillId="0" borderId="4" xfId="6" applyFont="1" applyBorder="1" applyAlignment="1">
      <alignment horizontal="center" vertical="center" wrapText="1"/>
    </xf>
    <xf numFmtId="0" fontId="2" fillId="2" borderId="9" xfId="6" quotePrefix="1" applyFont="1" applyFill="1" applyBorder="1" applyAlignment="1">
      <alignment horizontal="center"/>
    </xf>
    <xf numFmtId="0" fontId="2" fillId="2" borderId="9" xfId="6" applyFont="1" applyFill="1" applyBorder="1" applyAlignment="1">
      <alignment horizontal="center" wrapText="1"/>
    </xf>
    <xf numFmtId="0" fontId="2" fillId="2" borderId="9" xfId="6" applyFont="1" applyFill="1" applyBorder="1" applyAlignment="1">
      <alignment horizontal="center"/>
    </xf>
    <xf numFmtId="0" fontId="5" fillId="0" borderId="6" xfId="6" applyFont="1" applyBorder="1" applyAlignment="1">
      <alignment horizontal="left" vertical="center" wrapText="1"/>
    </xf>
    <xf numFmtId="0" fontId="3" fillId="0" borderId="5" xfId="6" quotePrefix="1" applyFont="1" applyBorder="1" applyAlignment="1">
      <alignment horizontal="center"/>
    </xf>
    <xf numFmtId="0" fontId="3" fillId="0" borderId="0" xfId="6" applyFont="1"/>
    <xf numFmtId="0" fontId="5" fillId="0" borderId="0" xfId="6" applyFont="1" applyAlignment="1">
      <alignment horizontal="left" vertical="center" wrapText="1"/>
    </xf>
    <xf numFmtId="0" fontId="3" fillId="0" borderId="4" xfId="6" quotePrefix="1" applyFont="1" applyBorder="1" applyAlignment="1">
      <alignment horizontal="center" vertical="center"/>
    </xf>
    <xf numFmtId="0" fontId="3" fillId="0" borderId="4" xfId="6" quotePrefix="1" applyFont="1" applyBorder="1" applyAlignment="1">
      <alignment horizontal="center"/>
    </xf>
    <xf numFmtId="38" fontId="2" fillId="0" borderId="7" xfId="3" applyNumberFormat="1" applyFont="1" applyBorder="1"/>
    <xf numFmtId="0" fontId="5" fillId="0" borderId="0" xfId="6" applyFont="1" applyAlignment="1">
      <alignment vertical="center"/>
    </xf>
    <xf numFmtId="0" fontId="5" fillId="0" borderId="0" xfId="6" applyFont="1" applyAlignment="1">
      <alignment horizontal="left" vertical="center"/>
    </xf>
    <xf numFmtId="0" fontId="3" fillId="0" borderId="4" xfId="6" applyFont="1" applyBorder="1" applyAlignment="1">
      <alignment horizontal="center" vertical="center"/>
    </xf>
    <xf numFmtId="38" fontId="2" fillId="8" borderId="11" xfId="3" applyNumberFormat="1" applyFont="1" applyFill="1" applyBorder="1"/>
    <xf numFmtId="0" fontId="3" fillId="0" borderId="0" xfId="6" applyFont="1" applyAlignment="1">
      <alignment horizontal="left"/>
    </xf>
    <xf numFmtId="0" fontId="3" fillId="0" borderId="4" xfId="7" applyNumberFormat="1" applyFont="1" applyBorder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wrapText="1"/>
    </xf>
    <xf numFmtId="3" fontId="5" fillId="0" borderId="4" xfId="6" applyNumberFormat="1" applyFont="1" applyBorder="1" applyAlignment="1">
      <alignment horizontal="center" wrapText="1"/>
    </xf>
    <xf numFmtId="0" fontId="3" fillId="0" borderId="0" xfId="6" applyFont="1" applyAlignment="1">
      <alignment vertical="center"/>
    </xf>
    <xf numFmtId="0" fontId="3" fillId="0" borderId="4" xfId="6" applyFont="1" applyBorder="1" applyAlignment="1">
      <alignment horizontal="center"/>
    </xf>
    <xf numFmtId="0" fontId="3" fillId="0" borderId="0" xfId="6" applyFont="1" applyAlignment="1">
      <alignment horizontal="left" vertical="center"/>
    </xf>
    <xf numFmtId="0" fontId="5" fillId="0" borderId="13" xfId="6" applyFont="1" applyBorder="1" applyAlignment="1">
      <alignment vertical="center" wrapText="1"/>
    </xf>
    <xf numFmtId="3" fontId="5" fillId="0" borderId="5" xfId="6" applyNumberFormat="1" applyFont="1" applyBorder="1" applyAlignment="1">
      <alignment horizontal="center" wrapText="1"/>
    </xf>
    <xf numFmtId="0" fontId="5" fillId="0" borderId="14" xfId="6" applyFont="1" applyBorder="1" applyAlignment="1">
      <alignment vertical="center" wrapText="1"/>
    </xf>
    <xf numFmtId="0" fontId="5" fillId="0" borderId="15" xfId="6" applyFont="1" applyBorder="1" applyAlignment="1">
      <alignment vertical="center" wrapText="1"/>
    </xf>
    <xf numFmtId="3" fontId="5" fillId="0" borderId="10" xfId="6" applyNumberFormat="1" applyFont="1" applyBorder="1" applyAlignment="1">
      <alignment horizontal="center" wrapText="1"/>
    </xf>
    <xf numFmtId="0" fontId="3" fillId="0" borderId="14" xfId="6" applyFont="1" applyBorder="1"/>
    <xf numFmtId="0" fontId="6" fillId="0" borderId="6" xfId="6" applyFont="1" applyBorder="1" applyAlignment="1">
      <alignment horizontal="center" vertical="center" wrapText="1"/>
    </xf>
    <xf numFmtId="0" fontId="5" fillId="0" borderId="9" xfId="6" applyFont="1" applyBorder="1" applyAlignment="1">
      <alignment vertical="center" wrapText="1"/>
    </xf>
    <xf numFmtId="165" fontId="5" fillId="0" borderId="8" xfId="6" applyNumberFormat="1" applyFont="1" applyBorder="1" applyAlignment="1">
      <alignment horizontal="center" wrapText="1"/>
    </xf>
    <xf numFmtId="0" fontId="3" fillId="5" borderId="0" xfId="6" applyFont="1" applyFill="1"/>
    <xf numFmtId="165" fontId="5" fillId="0" borderId="5" xfId="6" applyNumberFormat="1" applyFont="1" applyBorder="1" applyAlignment="1">
      <alignment horizontal="center" wrapText="1"/>
    </xf>
    <xf numFmtId="165" fontId="5" fillId="0" borderId="4" xfId="6" applyNumberFormat="1" applyFont="1" applyBorder="1" applyAlignment="1">
      <alignment horizontal="center" wrapText="1"/>
    </xf>
    <xf numFmtId="165" fontId="5" fillId="0" borderId="10" xfId="6" applyNumberFormat="1" applyFont="1" applyBorder="1" applyAlignment="1">
      <alignment horizontal="center" wrapText="1"/>
    </xf>
    <xf numFmtId="38" fontId="2" fillId="0" borderId="0" xfId="3" applyNumberFormat="1" applyFont="1" applyFill="1"/>
    <xf numFmtId="38" fontId="2" fillId="0" borderId="19" xfId="3" applyNumberFormat="1" applyFont="1" applyFill="1" applyBorder="1"/>
    <xf numFmtId="0" fontId="6" fillId="0" borderId="0" xfId="6" applyFont="1" applyAlignment="1">
      <alignment horizontal="center" vertical="center" wrapText="1"/>
    </xf>
    <xf numFmtId="0" fontId="6" fillId="0" borderId="0" xfId="6" applyFont="1"/>
    <xf numFmtId="0" fontId="5" fillId="0" borderId="4" xfId="6" applyFont="1" applyBorder="1" applyAlignment="1">
      <alignment horizontal="center"/>
    </xf>
    <xf numFmtId="38" fontId="2" fillId="0" borderId="7" xfId="3" applyNumberFormat="1" applyFont="1" applyFill="1" applyBorder="1"/>
    <xf numFmtId="38" fontId="2" fillId="0" borderId="19" xfId="3" applyNumberFormat="1" applyFont="1" applyBorder="1"/>
    <xf numFmtId="0" fontId="3" fillId="0" borderId="13" xfId="6" applyFont="1" applyBorder="1"/>
    <xf numFmtId="0" fontId="3" fillId="0" borderId="5" xfId="6" applyFont="1" applyBorder="1" applyAlignment="1">
      <alignment horizontal="center"/>
    </xf>
    <xf numFmtId="0" fontId="3" fillId="0" borderId="15" xfId="6" applyFont="1" applyBorder="1"/>
    <xf numFmtId="0" fontId="3" fillId="0" borderId="10" xfId="6" applyFont="1" applyBorder="1" applyAlignment="1">
      <alignment horizontal="center"/>
    </xf>
    <xf numFmtId="0" fontId="6" fillId="0" borderId="8" xfId="6" applyFont="1" applyBorder="1" applyAlignment="1">
      <alignment horizontal="center" vertical="center" wrapText="1"/>
    </xf>
    <xf numFmtId="0" fontId="3" fillId="0" borderId="7" xfId="6" applyFont="1" applyBorder="1" applyAlignment="1">
      <alignment wrapText="1"/>
    </xf>
    <xf numFmtId="0" fontId="3" fillId="0" borderId="8" xfId="6" applyFont="1" applyBorder="1" applyAlignment="1">
      <alignment horizontal="center" vertical="center"/>
    </xf>
    <xf numFmtId="0" fontId="3" fillId="0" borderId="7" xfId="6" applyFont="1" applyBorder="1" applyAlignment="1">
      <alignment horizontal="left" wrapText="1"/>
    </xf>
    <xf numFmtId="0" fontId="3" fillId="0" borderId="8" xfId="6" applyFont="1" applyBorder="1" applyAlignment="1">
      <alignment horizontal="center"/>
    </xf>
    <xf numFmtId="0" fontId="6" fillId="0" borderId="5" xfId="6" applyFont="1" applyBorder="1" applyAlignment="1">
      <alignment horizontal="center" vertical="center" wrapText="1"/>
    </xf>
    <xf numFmtId="0" fontId="3" fillId="0" borderId="7" xfId="6" applyFont="1" applyBorder="1"/>
    <xf numFmtId="0" fontId="2" fillId="5" borderId="8" xfId="6" applyFont="1" applyFill="1" applyBorder="1" applyAlignment="1">
      <alignment horizontal="center" wrapText="1"/>
    </xf>
    <xf numFmtId="0" fontId="5" fillId="0" borderId="0" xfId="6" applyFont="1" applyAlignment="1">
      <alignment vertical="center" wrapText="1"/>
    </xf>
    <xf numFmtId="0" fontId="6" fillId="5" borderId="0" xfId="6" applyFont="1" applyFill="1" applyAlignment="1">
      <alignment horizontal="center"/>
    </xf>
    <xf numFmtId="0" fontId="3" fillId="0" borderId="0" xfId="6" applyFont="1" applyAlignment="1">
      <alignment horizontal="center"/>
    </xf>
    <xf numFmtId="0" fontId="5" fillId="0" borderId="14" xfId="6" applyFont="1" applyBorder="1" applyAlignment="1">
      <alignment wrapText="1"/>
    </xf>
    <xf numFmtId="10" fontId="3" fillId="0" borderId="0" xfId="5" applyNumberFormat="1" applyFont="1"/>
    <xf numFmtId="10" fontId="3" fillId="0" borderId="0" xfId="5" applyNumberFormat="1" applyFont="1" applyBorder="1"/>
    <xf numFmtId="10" fontId="3" fillId="0" borderId="0" xfId="8" applyNumberFormat="1" applyFont="1"/>
    <xf numFmtId="0" fontId="1" fillId="0" borderId="0" xfId="9"/>
    <xf numFmtId="0" fontId="3" fillId="0" borderId="0" xfId="9" applyFont="1"/>
    <xf numFmtId="0" fontId="6" fillId="0" borderId="3" xfId="2" applyFont="1" applyBorder="1" applyAlignment="1">
      <alignment horizontal="center" vertical="center" wrapText="1"/>
    </xf>
    <xf numFmtId="0" fontId="5" fillId="0" borderId="20" xfId="9" applyFont="1" applyBorder="1" applyAlignment="1">
      <alignment horizontal="center"/>
    </xf>
    <xf numFmtId="0" fontId="1" fillId="0" borderId="0" xfId="9" applyAlignment="1">
      <alignment horizontal="center"/>
    </xf>
    <xf numFmtId="0" fontId="3" fillId="0" borderId="0" xfId="9" applyFont="1" applyAlignment="1">
      <alignment horizontal="justify" wrapText="1"/>
    </xf>
    <xf numFmtId="0" fontId="3" fillId="0" borderId="0" xfId="9" applyFont="1" applyAlignment="1">
      <alignment wrapText="1"/>
    </xf>
    <xf numFmtId="10" fontId="3" fillId="0" borderId="0" xfId="9" applyNumberFormat="1" applyFont="1"/>
    <xf numFmtId="0" fontId="5" fillId="0" borderId="0" xfId="10" applyFont="1"/>
    <xf numFmtId="41" fontId="5" fillId="0" borderId="0" xfId="10" applyNumberFormat="1" applyFont="1"/>
    <xf numFmtId="0" fontId="5" fillId="0" borderId="0" xfId="10" applyFont="1" applyAlignment="1">
      <alignment horizontal="left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left"/>
    </xf>
    <xf numFmtId="41" fontId="5" fillId="0" borderId="1" xfId="10" applyNumberFormat="1" applyFont="1" applyBorder="1" applyAlignment="1">
      <alignment horizontal="center"/>
    </xf>
    <xf numFmtId="41" fontId="5" fillId="0" borderId="9" xfId="10" applyNumberFormat="1" applyFont="1" applyBorder="1" applyAlignment="1">
      <alignment horizontal="center"/>
    </xf>
    <xf numFmtId="4" fontId="5" fillId="0" borderId="0" xfId="10" applyNumberFormat="1" applyFont="1" applyAlignment="1">
      <alignment horizontal="center"/>
    </xf>
    <xf numFmtId="3" fontId="5" fillId="0" borderId="0" xfId="10" applyNumberFormat="1" applyFont="1"/>
    <xf numFmtId="3" fontId="12" fillId="0" borderId="0" xfId="10" applyNumberFormat="1" applyFont="1" applyAlignment="1">
      <alignment horizontal="center"/>
    </xf>
    <xf numFmtId="3" fontId="13" fillId="0" borderId="0" xfId="10" applyNumberFormat="1" applyFont="1"/>
    <xf numFmtId="41" fontId="13" fillId="0" borderId="0" xfId="10" applyNumberFormat="1" applyFont="1"/>
    <xf numFmtId="0" fontId="5" fillId="0" borderId="0" xfId="10" applyFont="1" applyAlignment="1">
      <alignment horizontal="center"/>
    </xf>
    <xf numFmtId="41" fontId="5" fillId="0" borderId="11" xfId="11" applyNumberFormat="1" applyFont="1" applyFill="1" applyBorder="1"/>
    <xf numFmtId="10" fontId="5" fillId="0" borderId="11" xfId="5" applyNumberFormat="1" applyFont="1" applyFill="1" applyBorder="1"/>
    <xf numFmtId="41" fontId="5" fillId="0" borderId="0" xfId="11" applyNumberFormat="1" applyFont="1" applyFill="1" applyBorder="1"/>
    <xf numFmtId="10" fontId="6" fillId="0" borderId="0" xfId="10" applyNumberFormat="1" applyFont="1" applyAlignment="1">
      <alignment horizontal="left"/>
    </xf>
    <xf numFmtId="10" fontId="6" fillId="0" borderId="11" xfId="10" applyNumberFormat="1" applyFont="1" applyBorder="1" applyAlignment="1">
      <alignment horizontal="right"/>
    </xf>
    <xf numFmtId="4" fontId="5" fillId="0" borderId="0" xfId="10" applyNumberFormat="1" applyFont="1" applyAlignment="1">
      <alignment horizontal="left"/>
    </xf>
    <xf numFmtId="0" fontId="6" fillId="0" borderId="0" xfId="10" applyFont="1" applyAlignment="1">
      <alignment horizontal="left"/>
    </xf>
    <xf numFmtId="41" fontId="5" fillId="0" borderId="0" xfId="11" applyNumberFormat="1" applyFont="1" applyBorder="1"/>
    <xf numFmtId="0" fontId="3" fillId="0" borderId="20" xfId="9" applyFont="1" applyBorder="1"/>
    <xf numFmtId="0" fontId="2" fillId="0" borderId="20" xfId="9" applyFont="1" applyBorder="1"/>
    <xf numFmtId="0" fontId="2" fillId="0" borderId="3" xfId="9" applyFont="1" applyBorder="1" applyAlignment="1">
      <alignment horizontal="center" vertical="center" wrapText="1"/>
    </xf>
    <xf numFmtId="164" fontId="3" fillId="0" borderId="0" xfId="12" applyNumberFormat="1" applyFont="1" applyFill="1"/>
    <xf numFmtId="164" fontId="3" fillId="0" borderId="0" xfId="9" applyNumberFormat="1" applyFont="1"/>
    <xf numFmtId="10" fontId="3" fillId="0" borderId="0" xfId="13" applyNumberFormat="1" applyFont="1" applyFill="1"/>
    <xf numFmtId="10" fontId="5" fillId="0" borderId="0" xfId="13" applyNumberFormat="1" applyFont="1" applyFill="1"/>
    <xf numFmtId="0" fontId="5" fillId="0" borderId="0" xfId="9" applyFont="1"/>
    <xf numFmtId="2" fontId="3" fillId="0" borderId="0" xfId="9" applyNumberFormat="1" applyFont="1"/>
    <xf numFmtId="164" fontId="5" fillId="0" borderId="0" xfId="12" applyNumberFormat="1" applyFont="1" applyFill="1"/>
    <xf numFmtId="0" fontId="14" fillId="0" borderId="0" xfId="10" applyFont="1" applyAlignment="1">
      <alignment horizontal="center"/>
    </xf>
    <xf numFmtId="0" fontId="8" fillId="0" borderId="0" xfId="10"/>
    <xf numFmtId="0" fontId="15" fillId="0" borderId="0" xfId="10" applyFont="1"/>
    <xf numFmtId="0" fontId="16" fillId="0" borderId="0" xfId="10" applyFont="1" applyAlignment="1">
      <alignment horizontal="center"/>
    </xf>
    <xf numFmtId="0" fontId="8" fillId="0" borderId="0" xfId="10" applyAlignment="1">
      <alignment horizontal="left"/>
    </xf>
    <xf numFmtId="0" fontId="8" fillId="0" borderId="0" xfId="10" applyAlignment="1">
      <alignment horizontal="left" indent="1"/>
    </xf>
    <xf numFmtId="42" fontId="8" fillId="0" borderId="0" xfId="10" applyNumberFormat="1"/>
    <xf numFmtId="1" fontId="8" fillId="0" borderId="0" xfId="10" applyNumberFormat="1"/>
    <xf numFmtId="42" fontId="8" fillId="0" borderId="1" xfId="10" applyNumberFormat="1" applyBorder="1"/>
    <xf numFmtId="10" fontId="17" fillId="0" borderId="0" xfId="10" applyNumberFormat="1" applyFont="1"/>
    <xf numFmtId="166" fontId="17" fillId="0" borderId="1" xfId="10" applyNumberFormat="1" applyFont="1" applyBorder="1"/>
    <xf numFmtId="166" fontId="8" fillId="0" borderId="1" xfId="10" applyNumberFormat="1" applyBorder="1"/>
    <xf numFmtId="0" fontId="8" fillId="0" borderId="0" xfId="10" applyAlignment="1">
      <alignment horizontal="center"/>
    </xf>
    <xf numFmtId="167" fontId="8" fillId="0" borderId="1" xfId="10" applyNumberFormat="1" applyBorder="1"/>
    <xf numFmtId="3" fontId="8" fillId="0" borderId="0" xfId="10" applyNumberFormat="1"/>
    <xf numFmtId="44" fontId="16" fillId="0" borderId="0" xfId="10" applyNumberFormat="1" applyFont="1"/>
    <xf numFmtId="0" fontId="8" fillId="9" borderId="0" xfId="10" applyFill="1"/>
    <xf numFmtId="168" fontId="8" fillId="0" borderId="0" xfId="10" applyNumberFormat="1"/>
    <xf numFmtId="169" fontId="0" fillId="0" borderId="0" xfId="11" applyNumberFormat="1" applyFont="1"/>
    <xf numFmtId="0" fontId="2" fillId="2" borderId="1" xfId="6" quotePrefix="1" applyFont="1" applyFill="1" applyBorder="1" applyAlignment="1">
      <alignment horizontal="right"/>
    </xf>
    <xf numFmtId="0" fontId="6" fillId="0" borderId="16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 wrapText="1"/>
    </xf>
    <xf numFmtId="0" fontId="6" fillId="0" borderId="18" xfId="6" applyFont="1" applyBorder="1" applyAlignment="1">
      <alignment horizontal="center" vertical="center" wrapText="1"/>
    </xf>
    <xf numFmtId="0" fontId="2" fillId="0" borderId="9" xfId="6" quotePrefix="1" applyFont="1" applyBorder="1" applyAlignment="1">
      <alignment horizontal="right"/>
    </xf>
    <xf numFmtId="0" fontId="2" fillId="0" borderId="8" xfId="6" quotePrefix="1" applyFont="1" applyBorder="1" applyAlignment="1">
      <alignment horizontal="right"/>
    </xf>
    <xf numFmtId="0" fontId="6" fillId="0" borderId="9" xfId="6" applyFont="1" applyBorder="1" applyAlignment="1">
      <alignment horizontal="right" vertical="center"/>
    </xf>
    <xf numFmtId="0" fontId="6" fillId="0" borderId="8" xfId="6" applyFont="1" applyBorder="1" applyAlignment="1">
      <alignment horizontal="right" vertical="center"/>
    </xf>
    <xf numFmtId="0" fontId="6" fillId="0" borderId="7" xfId="6" applyFont="1" applyBorder="1" applyAlignment="1">
      <alignment horizontal="right" vertical="center"/>
    </xf>
    <xf numFmtId="0" fontId="4" fillId="3" borderId="13" xfId="6" applyFont="1" applyFill="1" applyBorder="1" applyAlignment="1">
      <alignment horizontal="right"/>
    </xf>
    <xf numFmtId="0" fontId="4" fillId="3" borderId="6" xfId="6" applyFont="1" applyFill="1" applyBorder="1" applyAlignment="1">
      <alignment horizontal="right"/>
    </xf>
    <xf numFmtId="0" fontId="4" fillId="3" borderId="5" xfId="6" applyFont="1" applyFill="1" applyBorder="1" applyAlignment="1">
      <alignment horizontal="right"/>
    </xf>
    <xf numFmtId="0" fontId="6" fillId="0" borderId="9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left" vertical="center" wrapText="1"/>
    </xf>
    <xf numFmtId="0" fontId="2" fillId="2" borderId="9" xfId="6" quotePrefix="1" applyFont="1" applyFill="1" applyBorder="1" applyAlignment="1">
      <alignment horizontal="right"/>
    </xf>
    <xf numFmtId="0" fontId="2" fillId="2" borderId="8" xfId="6" quotePrefix="1" applyFont="1" applyFill="1" applyBorder="1" applyAlignment="1">
      <alignment horizontal="right"/>
    </xf>
    <xf numFmtId="0" fontId="6" fillId="0" borderId="5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0" fontId="6" fillId="4" borderId="9" xfId="6" applyFont="1" applyFill="1" applyBorder="1" applyAlignment="1">
      <alignment horizontal="right"/>
    </xf>
    <xf numFmtId="0" fontId="6" fillId="4" borderId="8" xfId="6" applyFont="1" applyFill="1" applyBorder="1" applyAlignment="1">
      <alignment horizontal="right"/>
    </xf>
    <xf numFmtId="0" fontId="6" fillId="4" borderId="6" xfId="6" applyFont="1" applyFill="1" applyBorder="1" applyAlignment="1">
      <alignment horizontal="right"/>
    </xf>
    <xf numFmtId="0" fontId="6" fillId="4" borderId="5" xfId="6" applyFont="1" applyFill="1" applyBorder="1" applyAlignment="1">
      <alignment horizontal="right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4" borderId="1" xfId="6" applyFont="1" applyFill="1" applyBorder="1" applyAlignment="1">
      <alignment horizontal="right"/>
    </xf>
    <xf numFmtId="0" fontId="6" fillId="4" borderId="10" xfId="6" applyFont="1" applyFill="1" applyBorder="1" applyAlignment="1">
      <alignment horizontal="right"/>
    </xf>
    <xf numFmtId="0" fontId="6" fillId="4" borderId="0" xfId="6" applyFont="1" applyFill="1" applyAlignment="1">
      <alignment horizontal="right"/>
    </xf>
    <xf numFmtId="0" fontId="6" fillId="4" borderId="4" xfId="6" applyFont="1" applyFill="1" applyBorder="1" applyAlignment="1">
      <alignment horizontal="right"/>
    </xf>
    <xf numFmtId="0" fontId="2" fillId="2" borderId="0" xfId="6" quotePrefix="1" applyFont="1" applyFill="1" applyAlignment="1">
      <alignment horizontal="right"/>
    </xf>
    <xf numFmtId="0" fontId="2" fillId="2" borderId="4" xfId="6" quotePrefix="1" applyFont="1" applyFill="1" applyBorder="1" applyAlignment="1">
      <alignment horizontal="right"/>
    </xf>
    <xf numFmtId="0" fontId="2" fillId="2" borderId="10" xfId="6" quotePrefix="1" applyFont="1" applyFill="1" applyBorder="1" applyAlignment="1">
      <alignment horizontal="right"/>
    </xf>
    <xf numFmtId="0" fontId="2" fillId="0" borderId="15" xfId="6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0" borderId="10" xfId="6" applyFont="1" applyBorder="1" applyAlignment="1">
      <alignment horizontal="right"/>
    </xf>
    <xf numFmtId="0" fontId="6" fillId="6" borderId="9" xfId="6" applyFont="1" applyFill="1" applyBorder="1" applyAlignment="1">
      <alignment horizontal="right"/>
    </xf>
    <xf numFmtId="0" fontId="6" fillId="6" borderId="0" xfId="6" applyFont="1" applyFill="1" applyAlignment="1">
      <alignment horizontal="right"/>
    </xf>
    <xf numFmtId="0" fontId="6" fillId="6" borderId="4" xfId="6" applyFont="1" applyFill="1" applyBorder="1" applyAlignment="1">
      <alignment horizontal="right"/>
    </xf>
    <xf numFmtId="0" fontId="2" fillId="5" borderId="6" xfId="6" applyFont="1" applyFill="1" applyBorder="1" applyAlignment="1">
      <alignment horizontal="center" vertical="center" wrapText="1"/>
    </xf>
    <xf numFmtId="0" fontId="2" fillId="5" borderId="0" xfId="6" applyFont="1" applyFill="1" applyAlignment="1">
      <alignment horizontal="center" vertical="center" wrapText="1"/>
    </xf>
    <xf numFmtId="0" fontId="2" fillId="5" borderId="1" xfId="6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right"/>
    </xf>
    <xf numFmtId="0" fontId="6" fillId="6" borderId="10" xfId="6" applyFont="1" applyFill="1" applyBorder="1" applyAlignment="1">
      <alignment horizontal="right"/>
    </xf>
    <xf numFmtId="0" fontId="6" fillId="5" borderId="6" xfId="6" applyFont="1" applyFill="1" applyBorder="1" applyAlignment="1">
      <alignment horizontal="center" vertical="center" wrapText="1"/>
    </xf>
    <xf numFmtId="0" fontId="6" fillId="5" borderId="0" xfId="6" applyFont="1" applyFill="1" applyAlignment="1">
      <alignment horizontal="center" vertical="center" wrapText="1"/>
    </xf>
    <xf numFmtId="0" fontId="6" fillId="5" borderId="1" xfId="6" applyFont="1" applyFill="1" applyBorder="1" applyAlignment="1">
      <alignment horizontal="center" vertical="center" wrapText="1"/>
    </xf>
    <xf numFmtId="0" fontId="6" fillId="6" borderId="8" xfId="6" applyFont="1" applyFill="1" applyBorder="1" applyAlignment="1">
      <alignment horizontal="right"/>
    </xf>
    <xf numFmtId="0" fontId="2" fillId="0" borderId="14" xfId="6" applyFont="1" applyBorder="1" applyAlignment="1">
      <alignment horizontal="right"/>
    </xf>
    <xf numFmtId="0" fontId="2" fillId="0" borderId="0" xfId="6" applyFont="1" applyAlignment="1">
      <alignment horizontal="right"/>
    </xf>
    <xf numFmtId="0" fontId="2" fillId="0" borderId="4" xfId="6" applyFont="1" applyBorder="1" applyAlignment="1">
      <alignment horizontal="right"/>
    </xf>
    <xf numFmtId="0" fontId="2" fillId="2" borderId="1" xfId="2" quotePrefix="1" applyFont="1" applyFill="1" applyBorder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" fillId="0" borderId="7" xfId="2" quotePrefix="1" applyFont="1" applyBorder="1" applyAlignment="1">
      <alignment horizontal="right"/>
    </xf>
    <xf numFmtId="0" fontId="2" fillId="0" borderId="8" xfId="2" quotePrefix="1" applyFont="1" applyBorder="1" applyAlignment="1">
      <alignment horizontal="right"/>
    </xf>
    <xf numFmtId="0" fontId="6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horizontal="right" vertical="center"/>
    </xf>
    <xf numFmtId="0" fontId="4" fillId="3" borderId="6" xfId="2" applyFont="1" applyFill="1" applyBorder="1" applyAlignment="1">
      <alignment horizontal="right"/>
    </xf>
    <xf numFmtId="0" fontId="4" fillId="3" borderId="5" xfId="2" applyFont="1" applyFill="1" applyBorder="1" applyAlignment="1">
      <alignment horizontal="right"/>
    </xf>
    <xf numFmtId="0" fontId="6" fillId="0" borderId="7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2" fillId="2" borderId="7" xfId="2" quotePrefix="1" applyFont="1" applyFill="1" applyBorder="1" applyAlignment="1">
      <alignment horizontal="right"/>
    </xf>
    <xf numFmtId="0" fontId="2" fillId="2" borderId="8" xfId="2" quotePrefix="1" applyFont="1" applyFill="1" applyBorder="1" applyAlignment="1">
      <alignment horizontal="right"/>
    </xf>
    <xf numFmtId="0" fontId="2" fillId="2" borderId="9" xfId="2" quotePrefix="1" applyFont="1" applyFill="1" applyBorder="1" applyAlignment="1">
      <alignment horizontal="right"/>
    </xf>
    <xf numFmtId="0" fontId="6" fillId="4" borderId="9" xfId="2" applyFont="1" applyFill="1" applyBorder="1" applyAlignment="1">
      <alignment horizontal="right"/>
    </xf>
    <xf numFmtId="0" fontId="6" fillId="4" borderId="8" xfId="2" applyFont="1" applyFill="1" applyBorder="1" applyAlignment="1">
      <alignment horizontal="right"/>
    </xf>
    <xf numFmtId="0" fontId="6" fillId="4" borderId="6" xfId="2" applyFont="1" applyFill="1" applyBorder="1" applyAlignment="1">
      <alignment horizontal="right"/>
    </xf>
    <xf numFmtId="0" fontId="6" fillId="4" borderId="5" xfId="2" applyFont="1" applyFill="1" applyBorder="1" applyAlignment="1">
      <alignment horizontal="right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right"/>
    </xf>
    <xf numFmtId="0" fontId="6" fillId="4" borderId="4" xfId="2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6" fillId="4" borderId="10" xfId="2" applyFont="1" applyFill="1" applyBorder="1" applyAlignment="1">
      <alignment horizontal="right"/>
    </xf>
    <xf numFmtId="0" fontId="4" fillId="3" borderId="9" xfId="2" applyFont="1" applyFill="1" applyBorder="1" applyAlignment="1">
      <alignment horizontal="right"/>
    </xf>
    <xf numFmtId="0" fontId="4" fillId="3" borderId="8" xfId="2" applyFont="1" applyFill="1" applyBorder="1" applyAlignment="1">
      <alignment horizontal="right"/>
    </xf>
    <xf numFmtId="0" fontId="2" fillId="2" borderId="14" xfId="2" quotePrefix="1" applyFont="1" applyFill="1" applyBorder="1" applyAlignment="1">
      <alignment horizontal="right"/>
    </xf>
    <xf numFmtId="0" fontId="2" fillId="2" borderId="4" xfId="2" quotePrefix="1" applyFont="1" applyFill="1" applyBorder="1" applyAlignment="1">
      <alignment horizontal="right"/>
    </xf>
    <xf numFmtId="0" fontId="2" fillId="2" borderId="15" xfId="2" quotePrefix="1" applyFont="1" applyFill="1" applyBorder="1" applyAlignment="1">
      <alignment horizontal="right"/>
    </xf>
    <xf numFmtId="0" fontId="2" fillId="2" borderId="10" xfId="2" quotePrefix="1" applyFont="1" applyFill="1" applyBorder="1" applyAlignment="1">
      <alignment horizontal="right"/>
    </xf>
    <xf numFmtId="0" fontId="2" fillId="0" borderId="1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10" xfId="2" applyFont="1" applyBorder="1" applyAlignment="1">
      <alignment horizontal="right"/>
    </xf>
    <xf numFmtId="0" fontId="6" fillId="6" borderId="9" xfId="2" applyFont="1" applyFill="1" applyBorder="1" applyAlignment="1">
      <alignment horizontal="right"/>
    </xf>
    <xf numFmtId="0" fontId="6" fillId="6" borderId="6" xfId="2" applyFont="1" applyFill="1" applyBorder="1" applyAlignment="1">
      <alignment horizontal="right"/>
    </xf>
    <xf numFmtId="0" fontId="6" fillId="6" borderId="5" xfId="2" applyFont="1" applyFill="1" applyBorder="1" applyAlignment="1">
      <alignment horizontal="right"/>
    </xf>
    <xf numFmtId="0" fontId="2" fillId="5" borderId="6" xfId="2" applyFont="1" applyFill="1" applyBorder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6" fillId="6" borderId="0" xfId="2" applyFont="1" applyFill="1" applyAlignment="1">
      <alignment horizontal="right"/>
    </xf>
    <xf numFmtId="0" fontId="6" fillId="6" borderId="4" xfId="2" applyFont="1" applyFill="1" applyBorder="1" applyAlignment="1">
      <alignment horizontal="right"/>
    </xf>
    <xf numFmtId="0" fontId="4" fillId="3" borderId="0" xfId="2" applyFont="1" applyFill="1" applyAlignment="1">
      <alignment horizontal="right"/>
    </xf>
    <xf numFmtId="0" fontId="4" fillId="3" borderId="4" xfId="2" applyFont="1" applyFill="1" applyBorder="1" applyAlignment="1">
      <alignment horizontal="right"/>
    </xf>
    <xf numFmtId="0" fontId="6" fillId="5" borderId="6" xfId="2" applyFont="1" applyFill="1" applyBorder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right"/>
    </xf>
    <xf numFmtId="0" fontId="6" fillId="6" borderId="10" xfId="2" applyFont="1" applyFill="1" applyBorder="1" applyAlignment="1">
      <alignment horizontal="right"/>
    </xf>
    <xf numFmtId="0" fontId="2" fillId="0" borderId="14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4" xfId="2" applyFont="1" applyBorder="1" applyAlignment="1">
      <alignment horizontal="right"/>
    </xf>
    <xf numFmtId="41" fontId="5" fillId="0" borderId="1" xfId="10" applyNumberFormat="1" applyFont="1" applyBorder="1" applyAlignment="1">
      <alignment horizontal="center"/>
    </xf>
    <xf numFmtId="0" fontId="6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14" fillId="0" borderId="0" xfId="0" applyFont="1" applyAlignment="1">
      <alignment horizontal="center"/>
    </xf>
    <xf numFmtId="168" fontId="0" fillId="0" borderId="0" xfId="0" applyNumberFormat="1"/>
  </cellXfs>
  <cellStyles count="14">
    <cellStyle name="Comma" xfId="1" builtinId="3"/>
    <cellStyle name="Comma 209" xfId="3" xr:uid="{B8A95322-B725-4CF4-BD62-EA62B17CC869}"/>
    <cellStyle name="Comma 3 38" xfId="7" xr:uid="{983F3DB2-1E1E-49F9-BEAC-4515991E3403}"/>
    <cellStyle name="Comma 4 38" xfId="4" xr:uid="{BCC9C73F-EE2E-400D-8F09-D37450E950B6}"/>
    <cellStyle name="Comma 5 30" xfId="12" xr:uid="{6F82B70F-726B-4F51-A613-C1F86F7D88FE}"/>
    <cellStyle name="Currency 2 2" xfId="11" xr:uid="{30792F8E-4AAC-4074-906A-41636E0EF5C4}"/>
    <cellStyle name="Normal" xfId="0" builtinId="0"/>
    <cellStyle name="Normal 2 2 2" xfId="10" xr:uid="{D3B8A0F9-DD84-4EA8-81A4-A93A889131E5}"/>
    <cellStyle name="Normal 2 28" xfId="6" xr:uid="{42D6FB9F-90DD-4093-BB93-EE4F7E92D217}"/>
    <cellStyle name="Normal 3 41" xfId="2" xr:uid="{18B2A611-E45B-4AF2-A5EC-CFBCC1DAAC93}"/>
    <cellStyle name="Normal 4 39" xfId="9" xr:uid="{DC538E88-A654-4161-932B-5620D5517FD0}"/>
    <cellStyle name="Percent 183" xfId="5" xr:uid="{C40D7593-F7C7-4D34-8468-1E87C2E47CD8}"/>
    <cellStyle name="Percent 2" xfId="8" xr:uid="{10A55312-2377-48C2-BE9C-94AA2FEE38A7}"/>
    <cellStyle name="Percent 2 40" xfId="13" xr:uid="{25F24D11-993E-4ECF-B2E3-ABAD8AE03FE1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justify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Electric%20Cost%20of%20Service/UE-22%20Base%20Case%20Electric%20COS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Electric%20Cost%20of%20Service/Work%20Papers/supporting%20docs/Miller%20Electric%20Work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Index"/>
      <sheetName val="Print"/>
      <sheetName val="Detail"/>
      <sheetName val="Summary"/>
      <sheetName val="Factors"/>
      <sheetName val="Allocators"/>
      <sheetName val="Avg Cust Unit Cost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DA Sch 25"/>
      <sheetName val="area lights"/>
      <sheetName val="Substations 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  <sheetName val="Tables for Testimo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B14" t="str">
            <v>UE-20____ Base Case</v>
          </cell>
        </row>
      </sheetData>
      <sheetData sheetId="7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</sheetData>
      <sheetData sheetId="8">
        <row r="1">
          <cell r="A1">
            <v>754</v>
          </cell>
        </row>
        <row r="2">
          <cell r="A2">
            <v>755</v>
          </cell>
        </row>
        <row r="3">
          <cell r="A3">
            <v>756</v>
          </cell>
        </row>
        <row r="4">
          <cell r="A4">
            <v>757</v>
          </cell>
        </row>
        <row r="5">
          <cell r="A5">
            <v>758</v>
          </cell>
        </row>
        <row r="6">
          <cell r="A6">
            <v>759</v>
          </cell>
        </row>
        <row r="7">
          <cell r="A7">
            <v>760</v>
          </cell>
        </row>
        <row r="8">
          <cell r="A8">
            <v>761</v>
          </cell>
        </row>
        <row r="9">
          <cell r="A9">
            <v>762</v>
          </cell>
        </row>
        <row r="10">
          <cell r="A10">
            <v>763</v>
          </cell>
        </row>
        <row r="11">
          <cell r="A11">
            <v>764</v>
          </cell>
        </row>
        <row r="12">
          <cell r="A12">
            <v>765</v>
          </cell>
        </row>
        <row r="13">
          <cell r="A13">
            <v>766</v>
          </cell>
        </row>
        <row r="14">
          <cell r="A14">
            <v>767</v>
          </cell>
        </row>
        <row r="15">
          <cell r="A15">
            <v>768</v>
          </cell>
        </row>
        <row r="16">
          <cell r="A16">
            <v>769</v>
          </cell>
        </row>
        <row r="17">
          <cell r="A17">
            <v>770</v>
          </cell>
        </row>
        <row r="18">
          <cell r="A18">
            <v>771</v>
          </cell>
        </row>
        <row r="19">
          <cell r="A19">
            <v>772</v>
          </cell>
        </row>
        <row r="20">
          <cell r="A20">
            <v>773</v>
          </cell>
        </row>
        <row r="21">
          <cell r="A21">
            <v>774</v>
          </cell>
        </row>
        <row r="22">
          <cell r="A22">
            <v>775</v>
          </cell>
        </row>
        <row r="23">
          <cell r="A23">
            <v>776</v>
          </cell>
        </row>
        <row r="24">
          <cell r="A24">
            <v>777</v>
          </cell>
        </row>
        <row r="25">
          <cell r="A25">
            <v>778</v>
          </cell>
        </row>
        <row r="26">
          <cell r="A26">
            <v>779</v>
          </cell>
        </row>
        <row r="27">
          <cell r="A27">
            <v>780</v>
          </cell>
        </row>
        <row r="28">
          <cell r="A28">
            <v>781</v>
          </cell>
        </row>
        <row r="29">
          <cell r="A29">
            <v>782</v>
          </cell>
        </row>
        <row r="30">
          <cell r="A30">
            <v>783</v>
          </cell>
        </row>
        <row r="31">
          <cell r="A31">
            <v>784</v>
          </cell>
        </row>
        <row r="32">
          <cell r="A32">
            <v>785</v>
          </cell>
        </row>
        <row r="33">
          <cell r="A33">
            <v>786</v>
          </cell>
        </row>
        <row r="34">
          <cell r="A34">
            <v>787</v>
          </cell>
        </row>
        <row r="35">
          <cell r="A35">
            <v>788</v>
          </cell>
        </row>
        <row r="36">
          <cell r="A36">
            <v>789</v>
          </cell>
        </row>
        <row r="37">
          <cell r="A37">
            <v>790</v>
          </cell>
        </row>
        <row r="38">
          <cell r="A38">
            <v>791</v>
          </cell>
        </row>
        <row r="39">
          <cell r="A39">
            <v>792</v>
          </cell>
        </row>
        <row r="40">
          <cell r="A40">
            <v>793</v>
          </cell>
        </row>
        <row r="41">
          <cell r="A41">
            <v>794</v>
          </cell>
        </row>
        <row r="42">
          <cell r="A42">
            <v>795</v>
          </cell>
        </row>
        <row r="43">
          <cell r="A43">
            <v>796</v>
          </cell>
        </row>
        <row r="44">
          <cell r="A44">
            <v>797</v>
          </cell>
        </row>
        <row r="45">
          <cell r="A45">
            <v>798</v>
          </cell>
        </row>
        <row r="46">
          <cell r="A46">
            <v>799</v>
          </cell>
        </row>
        <row r="47">
          <cell r="A47">
            <v>800</v>
          </cell>
        </row>
        <row r="48">
          <cell r="A48">
            <v>801</v>
          </cell>
        </row>
        <row r="49">
          <cell r="A49">
            <v>802</v>
          </cell>
        </row>
        <row r="50">
          <cell r="A50">
            <v>803</v>
          </cell>
        </row>
        <row r="51">
          <cell r="A51">
            <v>804</v>
          </cell>
        </row>
        <row r="52">
          <cell r="A52">
            <v>805</v>
          </cell>
        </row>
        <row r="53">
          <cell r="A53">
            <v>806</v>
          </cell>
        </row>
        <row r="54">
          <cell r="A54">
            <v>807</v>
          </cell>
        </row>
        <row r="55">
          <cell r="A55">
            <v>808</v>
          </cell>
        </row>
        <row r="56">
          <cell r="A56">
            <v>809</v>
          </cell>
        </row>
        <row r="57">
          <cell r="A57">
            <v>810</v>
          </cell>
        </row>
        <row r="58">
          <cell r="A58">
            <v>811</v>
          </cell>
        </row>
        <row r="59">
          <cell r="A59">
            <v>812</v>
          </cell>
        </row>
        <row r="60">
          <cell r="A60">
            <v>813</v>
          </cell>
        </row>
        <row r="61">
          <cell r="A61">
            <v>814</v>
          </cell>
        </row>
        <row r="62">
          <cell r="A62">
            <v>815</v>
          </cell>
        </row>
        <row r="63">
          <cell r="A63">
            <v>816</v>
          </cell>
        </row>
        <row r="64">
          <cell r="A64">
            <v>817</v>
          </cell>
        </row>
        <row r="65">
          <cell r="A65">
            <v>818</v>
          </cell>
        </row>
        <row r="66">
          <cell r="A66">
            <v>819</v>
          </cell>
        </row>
        <row r="67">
          <cell r="A67">
            <v>820</v>
          </cell>
        </row>
        <row r="68">
          <cell r="A68">
            <v>821</v>
          </cell>
        </row>
        <row r="69">
          <cell r="A69">
            <v>822</v>
          </cell>
        </row>
        <row r="70">
          <cell r="A70">
            <v>823</v>
          </cell>
        </row>
        <row r="71">
          <cell r="A71">
            <v>824</v>
          </cell>
        </row>
        <row r="72">
          <cell r="A72">
            <v>825</v>
          </cell>
        </row>
        <row r="73">
          <cell r="A73">
            <v>826</v>
          </cell>
        </row>
        <row r="74">
          <cell r="A74">
            <v>827</v>
          </cell>
        </row>
        <row r="75">
          <cell r="A75">
            <v>828</v>
          </cell>
        </row>
        <row r="76">
          <cell r="A76">
            <v>829</v>
          </cell>
        </row>
        <row r="77">
          <cell r="A77">
            <v>830</v>
          </cell>
        </row>
        <row r="78">
          <cell r="A78">
            <v>831</v>
          </cell>
        </row>
        <row r="79">
          <cell r="A79">
            <v>832</v>
          </cell>
        </row>
        <row r="80">
          <cell r="A80">
            <v>833</v>
          </cell>
        </row>
        <row r="81">
          <cell r="A81">
            <v>834</v>
          </cell>
        </row>
        <row r="82">
          <cell r="A82">
            <v>835</v>
          </cell>
        </row>
        <row r="83">
          <cell r="A83">
            <v>836</v>
          </cell>
        </row>
        <row r="84">
          <cell r="A84">
            <v>837</v>
          </cell>
        </row>
        <row r="85">
          <cell r="A85">
            <v>838</v>
          </cell>
        </row>
        <row r="86">
          <cell r="A86">
            <v>839</v>
          </cell>
        </row>
        <row r="87">
          <cell r="A87">
            <v>840</v>
          </cell>
        </row>
        <row r="88">
          <cell r="A88">
            <v>841</v>
          </cell>
        </row>
        <row r="89">
          <cell r="A89">
            <v>842</v>
          </cell>
        </row>
        <row r="90">
          <cell r="A90">
            <v>843</v>
          </cell>
        </row>
        <row r="91">
          <cell r="A91">
            <v>844</v>
          </cell>
        </row>
        <row r="92">
          <cell r="A92">
            <v>845</v>
          </cell>
        </row>
        <row r="93">
          <cell r="A93">
            <v>846</v>
          </cell>
        </row>
        <row r="94">
          <cell r="A94">
            <v>847</v>
          </cell>
        </row>
        <row r="95">
          <cell r="A95">
            <v>848</v>
          </cell>
        </row>
        <row r="96">
          <cell r="A96">
            <v>849</v>
          </cell>
        </row>
        <row r="97">
          <cell r="A97">
            <v>850</v>
          </cell>
        </row>
        <row r="98">
          <cell r="A98">
            <v>851</v>
          </cell>
        </row>
        <row r="99">
          <cell r="A99">
            <v>852</v>
          </cell>
        </row>
        <row r="100">
          <cell r="A100">
            <v>853</v>
          </cell>
        </row>
        <row r="101">
          <cell r="A101">
            <v>854</v>
          </cell>
        </row>
        <row r="102">
          <cell r="A102">
            <v>855</v>
          </cell>
        </row>
        <row r="103">
          <cell r="A103">
            <v>856</v>
          </cell>
        </row>
        <row r="104">
          <cell r="A104">
            <v>857</v>
          </cell>
        </row>
        <row r="105">
          <cell r="A105">
            <v>858</v>
          </cell>
        </row>
        <row r="106">
          <cell r="A106">
            <v>859</v>
          </cell>
        </row>
        <row r="107">
          <cell r="A107">
            <v>860</v>
          </cell>
        </row>
        <row r="108">
          <cell r="A108">
            <v>861</v>
          </cell>
        </row>
        <row r="109">
          <cell r="A109">
            <v>862</v>
          </cell>
        </row>
        <row r="110">
          <cell r="A110">
            <v>863</v>
          </cell>
        </row>
        <row r="111">
          <cell r="A111">
            <v>864</v>
          </cell>
        </row>
        <row r="112">
          <cell r="A112">
            <v>865</v>
          </cell>
        </row>
        <row r="113">
          <cell r="A113">
            <v>866</v>
          </cell>
        </row>
        <row r="114">
          <cell r="A114">
            <v>867</v>
          </cell>
        </row>
        <row r="115">
          <cell r="A115">
            <v>868</v>
          </cell>
        </row>
        <row r="116">
          <cell r="A116">
            <v>869</v>
          </cell>
        </row>
        <row r="117">
          <cell r="A117">
            <v>870</v>
          </cell>
        </row>
        <row r="118">
          <cell r="A118">
            <v>871</v>
          </cell>
        </row>
        <row r="119">
          <cell r="A119">
            <v>872</v>
          </cell>
        </row>
        <row r="120">
          <cell r="A120">
            <v>873</v>
          </cell>
        </row>
        <row r="121">
          <cell r="A121">
            <v>874</v>
          </cell>
        </row>
        <row r="122">
          <cell r="A122">
            <v>875</v>
          </cell>
        </row>
        <row r="123">
          <cell r="A123">
            <v>876</v>
          </cell>
        </row>
        <row r="124">
          <cell r="A124">
            <v>877</v>
          </cell>
        </row>
        <row r="125">
          <cell r="A125">
            <v>878</v>
          </cell>
        </row>
        <row r="126">
          <cell r="A126">
            <v>879</v>
          </cell>
        </row>
        <row r="127">
          <cell r="A127">
            <v>880</v>
          </cell>
        </row>
        <row r="128">
          <cell r="A128">
            <v>881</v>
          </cell>
        </row>
        <row r="129">
          <cell r="A129">
            <v>882</v>
          </cell>
        </row>
        <row r="130">
          <cell r="A130">
            <v>883</v>
          </cell>
        </row>
        <row r="131">
          <cell r="A131">
            <v>884</v>
          </cell>
        </row>
        <row r="132">
          <cell r="A132">
            <v>885</v>
          </cell>
        </row>
        <row r="133">
          <cell r="A133">
            <v>886</v>
          </cell>
        </row>
        <row r="134">
          <cell r="A134">
            <v>887</v>
          </cell>
        </row>
        <row r="135">
          <cell r="A135">
            <v>888</v>
          </cell>
        </row>
        <row r="136">
          <cell r="A136">
            <v>889</v>
          </cell>
        </row>
        <row r="137">
          <cell r="A137">
            <v>890</v>
          </cell>
        </row>
        <row r="138">
          <cell r="A138">
            <v>891</v>
          </cell>
        </row>
        <row r="139">
          <cell r="A139">
            <v>892</v>
          </cell>
        </row>
        <row r="140">
          <cell r="A140">
            <v>893</v>
          </cell>
        </row>
        <row r="141">
          <cell r="A141">
            <v>894</v>
          </cell>
        </row>
        <row r="142">
          <cell r="A142">
            <v>895</v>
          </cell>
        </row>
        <row r="143">
          <cell r="A143">
            <v>896</v>
          </cell>
        </row>
        <row r="144">
          <cell r="A144">
            <v>897</v>
          </cell>
        </row>
        <row r="145">
          <cell r="A145">
            <v>898</v>
          </cell>
        </row>
        <row r="146">
          <cell r="A146">
            <v>899</v>
          </cell>
        </row>
        <row r="147">
          <cell r="A147">
            <v>900</v>
          </cell>
        </row>
        <row r="148">
          <cell r="A148">
            <v>901</v>
          </cell>
        </row>
        <row r="149">
          <cell r="A149">
            <v>902</v>
          </cell>
        </row>
        <row r="150">
          <cell r="A150">
            <v>903</v>
          </cell>
        </row>
        <row r="151">
          <cell r="A151">
            <v>904</v>
          </cell>
        </row>
        <row r="152">
          <cell r="A152">
            <v>905</v>
          </cell>
        </row>
        <row r="153">
          <cell r="A153">
            <v>906</v>
          </cell>
        </row>
        <row r="154">
          <cell r="A154">
            <v>907</v>
          </cell>
        </row>
        <row r="155">
          <cell r="A155">
            <v>908</v>
          </cell>
        </row>
        <row r="156">
          <cell r="A156">
            <v>909</v>
          </cell>
        </row>
        <row r="157">
          <cell r="A157">
            <v>910</v>
          </cell>
        </row>
        <row r="158">
          <cell r="A158">
            <v>911</v>
          </cell>
        </row>
        <row r="159">
          <cell r="A159">
            <v>912</v>
          </cell>
        </row>
        <row r="160">
          <cell r="A160">
            <v>913</v>
          </cell>
        </row>
        <row r="161">
          <cell r="A161">
            <v>914</v>
          </cell>
        </row>
        <row r="162">
          <cell r="A162">
            <v>915</v>
          </cell>
        </row>
        <row r="163">
          <cell r="A163">
            <v>916</v>
          </cell>
        </row>
        <row r="164">
          <cell r="A164">
            <v>917</v>
          </cell>
        </row>
        <row r="165">
          <cell r="A165">
            <v>918</v>
          </cell>
        </row>
        <row r="166">
          <cell r="A166">
            <v>919</v>
          </cell>
        </row>
        <row r="167">
          <cell r="A167">
            <v>920</v>
          </cell>
        </row>
        <row r="168">
          <cell r="A168">
            <v>921</v>
          </cell>
        </row>
        <row r="169">
          <cell r="A169">
            <v>922</v>
          </cell>
        </row>
        <row r="170">
          <cell r="A170">
            <v>923</v>
          </cell>
        </row>
        <row r="171">
          <cell r="A171">
            <v>924</v>
          </cell>
        </row>
        <row r="172">
          <cell r="A172">
            <v>925</v>
          </cell>
        </row>
        <row r="173">
          <cell r="A173">
            <v>926</v>
          </cell>
        </row>
        <row r="174">
          <cell r="A174">
            <v>927</v>
          </cell>
        </row>
        <row r="175">
          <cell r="A175">
            <v>928</v>
          </cell>
        </row>
        <row r="176">
          <cell r="A176">
            <v>929</v>
          </cell>
        </row>
        <row r="177">
          <cell r="A177">
            <v>930</v>
          </cell>
        </row>
        <row r="178">
          <cell r="A178">
            <v>931</v>
          </cell>
        </row>
        <row r="179">
          <cell r="A179">
            <v>932</v>
          </cell>
        </row>
        <row r="180">
          <cell r="A180">
            <v>933</v>
          </cell>
        </row>
        <row r="181">
          <cell r="A181">
            <v>934</v>
          </cell>
        </row>
        <row r="182">
          <cell r="A182">
            <v>935</v>
          </cell>
        </row>
        <row r="183">
          <cell r="A183">
            <v>936</v>
          </cell>
        </row>
        <row r="184">
          <cell r="A184">
            <v>937</v>
          </cell>
        </row>
        <row r="185">
          <cell r="A185">
            <v>938</v>
          </cell>
        </row>
        <row r="186">
          <cell r="A186">
            <v>939</v>
          </cell>
        </row>
        <row r="187">
          <cell r="A187">
            <v>940</v>
          </cell>
        </row>
        <row r="188">
          <cell r="A188">
            <v>941</v>
          </cell>
        </row>
        <row r="189">
          <cell r="A189">
            <v>942</v>
          </cell>
        </row>
        <row r="190">
          <cell r="A190">
            <v>943</v>
          </cell>
        </row>
        <row r="191">
          <cell r="A191">
            <v>944</v>
          </cell>
        </row>
        <row r="192">
          <cell r="A192">
            <v>945</v>
          </cell>
        </row>
        <row r="193">
          <cell r="A193">
            <v>946</v>
          </cell>
        </row>
        <row r="194">
          <cell r="A194">
            <v>947</v>
          </cell>
        </row>
        <row r="195">
          <cell r="A195">
            <v>948</v>
          </cell>
        </row>
        <row r="196">
          <cell r="A196">
            <v>949</v>
          </cell>
        </row>
        <row r="197">
          <cell r="A197">
            <v>950</v>
          </cell>
        </row>
        <row r="198">
          <cell r="A198">
            <v>951</v>
          </cell>
        </row>
        <row r="199">
          <cell r="A199">
            <v>952</v>
          </cell>
        </row>
        <row r="200">
          <cell r="A200">
            <v>953</v>
          </cell>
        </row>
        <row r="201">
          <cell r="A201">
            <v>954</v>
          </cell>
        </row>
        <row r="202">
          <cell r="A202">
            <v>955</v>
          </cell>
        </row>
        <row r="203">
          <cell r="A203">
            <v>956</v>
          </cell>
        </row>
        <row r="204">
          <cell r="A204">
            <v>957</v>
          </cell>
        </row>
        <row r="205">
          <cell r="A205">
            <v>958</v>
          </cell>
        </row>
        <row r="206">
          <cell r="A206">
            <v>959</v>
          </cell>
        </row>
        <row r="207">
          <cell r="A207">
            <v>960</v>
          </cell>
        </row>
        <row r="208">
          <cell r="A208">
            <v>961</v>
          </cell>
        </row>
        <row r="209">
          <cell r="A209">
            <v>962</v>
          </cell>
        </row>
        <row r="210">
          <cell r="A210">
            <v>963</v>
          </cell>
        </row>
        <row r="211">
          <cell r="A211">
            <v>964</v>
          </cell>
        </row>
        <row r="212">
          <cell r="A212">
            <v>965</v>
          </cell>
        </row>
        <row r="213">
          <cell r="A213">
            <v>966</v>
          </cell>
        </row>
        <row r="214">
          <cell r="A214">
            <v>967</v>
          </cell>
        </row>
        <row r="215">
          <cell r="A215">
            <v>968</v>
          </cell>
        </row>
        <row r="216">
          <cell r="A216">
            <v>969</v>
          </cell>
        </row>
        <row r="217">
          <cell r="A217">
            <v>970</v>
          </cell>
        </row>
        <row r="218">
          <cell r="A218">
            <v>971</v>
          </cell>
        </row>
        <row r="219">
          <cell r="A219">
            <v>972</v>
          </cell>
        </row>
        <row r="220">
          <cell r="A220">
            <v>973</v>
          </cell>
        </row>
        <row r="221">
          <cell r="A221">
            <v>974</v>
          </cell>
        </row>
        <row r="222">
          <cell r="A222">
            <v>975</v>
          </cell>
        </row>
        <row r="223">
          <cell r="A223">
            <v>976</v>
          </cell>
        </row>
        <row r="224">
          <cell r="A224">
            <v>977</v>
          </cell>
        </row>
        <row r="225">
          <cell r="A225">
            <v>978</v>
          </cell>
        </row>
        <row r="226">
          <cell r="A226">
            <v>979</v>
          </cell>
        </row>
        <row r="227">
          <cell r="A227">
            <v>980</v>
          </cell>
        </row>
        <row r="228">
          <cell r="A228">
            <v>981</v>
          </cell>
        </row>
        <row r="229">
          <cell r="A229">
            <v>982</v>
          </cell>
        </row>
        <row r="230">
          <cell r="A230">
            <v>983</v>
          </cell>
        </row>
        <row r="231">
          <cell r="A231">
            <v>984</v>
          </cell>
        </row>
        <row r="232">
          <cell r="A232">
            <v>985</v>
          </cell>
        </row>
        <row r="233">
          <cell r="A233">
            <v>986</v>
          </cell>
        </row>
        <row r="234">
          <cell r="A234">
            <v>987</v>
          </cell>
        </row>
        <row r="235">
          <cell r="A235">
            <v>988</v>
          </cell>
        </row>
        <row r="236">
          <cell r="A236">
            <v>989</v>
          </cell>
        </row>
        <row r="237">
          <cell r="A237">
            <v>990</v>
          </cell>
        </row>
        <row r="238">
          <cell r="A238">
            <v>991</v>
          </cell>
        </row>
        <row r="239">
          <cell r="A239">
            <v>992</v>
          </cell>
        </row>
        <row r="240">
          <cell r="A240">
            <v>993</v>
          </cell>
        </row>
        <row r="241">
          <cell r="A241">
            <v>994</v>
          </cell>
        </row>
        <row r="242">
          <cell r="A242">
            <v>995</v>
          </cell>
        </row>
        <row r="243">
          <cell r="A243">
            <v>996</v>
          </cell>
        </row>
        <row r="244">
          <cell r="A244">
            <v>997</v>
          </cell>
        </row>
        <row r="245">
          <cell r="A245">
            <v>998</v>
          </cell>
        </row>
        <row r="246">
          <cell r="A246">
            <v>999</v>
          </cell>
        </row>
        <row r="247">
          <cell r="A247">
            <v>1000</v>
          </cell>
        </row>
        <row r="248">
          <cell r="A248">
            <v>1001</v>
          </cell>
        </row>
        <row r="249">
          <cell r="A249">
            <v>1002</v>
          </cell>
        </row>
        <row r="250">
          <cell r="A250">
            <v>1003</v>
          </cell>
        </row>
        <row r="251">
          <cell r="A251">
            <v>1004</v>
          </cell>
        </row>
        <row r="252">
          <cell r="A252">
            <v>1005</v>
          </cell>
        </row>
        <row r="253">
          <cell r="A253">
            <v>1006</v>
          </cell>
        </row>
        <row r="254">
          <cell r="A254">
            <v>1007</v>
          </cell>
        </row>
        <row r="255">
          <cell r="A255">
            <v>1008</v>
          </cell>
        </row>
        <row r="256">
          <cell r="A256">
            <v>1009</v>
          </cell>
        </row>
        <row r="257">
          <cell r="A257">
            <v>1010</v>
          </cell>
        </row>
        <row r="258">
          <cell r="A258">
            <v>1011</v>
          </cell>
        </row>
        <row r="259">
          <cell r="A259">
            <v>1012</v>
          </cell>
        </row>
        <row r="260">
          <cell r="A260">
            <v>1013</v>
          </cell>
        </row>
        <row r="261">
          <cell r="A261">
            <v>1014</v>
          </cell>
        </row>
        <row r="262">
          <cell r="A262">
            <v>1015</v>
          </cell>
        </row>
        <row r="263">
          <cell r="A263">
            <v>1016</v>
          </cell>
        </row>
        <row r="264">
          <cell r="A264">
            <v>1017</v>
          </cell>
        </row>
        <row r="265">
          <cell r="A265">
            <v>1018</v>
          </cell>
        </row>
        <row r="266">
          <cell r="A266">
            <v>1019</v>
          </cell>
        </row>
        <row r="267">
          <cell r="A267">
            <v>1020</v>
          </cell>
        </row>
        <row r="268">
          <cell r="A268">
            <v>1021</v>
          </cell>
        </row>
        <row r="269">
          <cell r="A269">
            <v>1022</v>
          </cell>
        </row>
        <row r="270">
          <cell r="A270">
            <v>1023</v>
          </cell>
        </row>
        <row r="271">
          <cell r="A271">
            <v>1024</v>
          </cell>
        </row>
        <row r="272">
          <cell r="A272">
            <v>1025</v>
          </cell>
        </row>
        <row r="273">
          <cell r="A273">
            <v>1026</v>
          </cell>
        </row>
        <row r="274">
          <cell r="A274">
            <v>1027</v>
          </cell>
        </row>
        <row r="275">
          <cell r="A275">
            <v>1028</v>
          </cell>
        </row>
        <row r="276">
          <cell r="A276">
            <v>1029</v>
          </cell>
        </row>
        <row r="277">
          <cell r="A277">
            <v>1030</v>
          </cell>
        </row>
        <row r="278">
          <cell r="A278">
            <v>1031</v>
          </cell>
        </row>
        <row r="279">
          <cell r="A279">
            <v>1032</v>
          </cell>
        </row>
        <row r="280">
          <cell r="A280">
            <v>1033</v>
          </cell>
        </row>
        <row r="281">
          <cell r="A281">
            <v>1034</v>
          </cell>
        </row>
        <row r="282">
          <cell r="A282">
            <v>1035</v>
          </cell>
        </row>
        <row r="283">
          <cell r="A283">
            <v>1036</v>
          </cell>
        </row>
        <row r="284">
          <cell r="A284">
            <v>1037</v>
          </cell>
        </row>
        <row r="285">
          <cell r="A285">
            <v>1038</v>
          </cell>
        </row>
        <row r="286">
          <cell r="A286">
            <v>1039</v>
          </cell>
        </row>
        <row r="287">
          <cell r="A287">
            <v>1040</v>
          </cell>
        </row>
        <row r="288">
          <cell r="A288">
            <v>1041</v>
          </cell>
        </row>
        <row r="289">
          <cell r="A289">
            <v>1042</v>
          </cell>
        </row>
        <row r="290">
          <cell r="A290">
            <v>1043</v>
          </cell>
        </row>
        <row r="291">
          <cell r="A291">
            <v>1044</v>
          </cell>
        </row>
        <row r="292">
          <cell r="A292">
            <v>1045</v>
          </cell>
        </row>
        <row r="293">
          <cell r="A293">
            <v>1046</v>
          </cell>
        </row>
        <row r="294">
          <cell r="A294">
            <v>1047</v>
          </cell>
        </row>
        <row r="295">
          <cell r="A295">
            <v>1048</v>
          </cell>
        </row>
        <row r="296">
          <cell r="A296">
            <v>1049</v>
          </cell>
        </row>
        <row r="297">
          <cell r="A297">
            <v>1050</v>
          </cell>
        </row>
        <row r="298">
          <cell r="A298">
            <v>1051</v>
          </cell>
        </row>
        <row r="299">
          <cell r="A299">
            <v>1052</v>
          </cell>
        </row>
        <row r="300">
          <cell r="A300">
            <v>1053</v>
          </cell>
        </row>
        <row r="301">
          <cell r="A301">
            <v>1054</v>
          </cell>
        </row>
        <row r="302">
          <cell r="A302">
            <v>1055</v>
          </cell>
        </row>
        <row r="303">
          <cell r="A303">
            <v>1056</v>
          </cell>
        </row>
        <row r="304">
          <cell r="A304">
            <v>1057</v>
          </cell>
        </row>
        <row r="305">
          <cell r="A305">
            <v>1058</v>
          </cell>
        </row>
        <row r="306">
          <cell r="A306">
            <v>1059</v>
          </cell>
        </row>
        <row r="307">
          <cell r="A307">
            <v>1060</v>
          </cell>
        </row>
        <row r="308">
          <cell r="A308">
            <v>1061</v>
          </cell>
        </row>
        <row r="309">
          <cell r="A309">
            <v>1062</v>
          </cell>
        </row>
        <row r="310">
          <cell r="A310">
            <v>1063</v>
          </cell>
        </row>
        <row r="311">
          <cell r="A311">
            <v>1064</v>
          </cell>
        </row>
        <row r="312">
          <cell r="A312">
            <v>1065</v>
          </cell>
        </row>
        <row r="313">
          <cell r="A313">
            <v>1066</v>
          </cell>
        </row>
        <row r="314">
          <cell r="A314">
            <v>1067</v>
          </cell>
        </row>
        <row r="315">
          <cell r="A315">
            <v>1068</v>
          </cell>
        </row>
        <row r="316">
          <cell r="A316">
            <v>1069</v>
          </cell>
        </row>
        <row r="317">
          <cell r="A317">
            <v>1070</v>
          </cell>
        </row>
        <row r="318">
          <cell r="A318">
            <v>1071</v>
          </cell>
        </row>
        <row r="319">
          <cell r="A319">
            <v>1072</v>
          </cell>
        </row>
        <row r="320">
          <cell r="A320">
            <v>1073</v>
          </cell>
        </row>
        <row r="321">
          <cell r="A321">
            <v>1074</v>
          </cell>
        </row>
        <row r="322">
          <cell r="A322">
            <v>1075</v>
          </cell>
        </row>
        <row r="323">
          <cell r="A323">
            <v>1076</v>
          </cell>
        </row>
        <row r="324">
          <cell r="A324">
            <v>1077</v>
          </cell>
        </row>
        <row r="325">
          <cell r="A325">
            <v>1078</v>
          </cell>
        </row>
        <row r="326">
          <cell r="A326">
            <v>1079</v>
          </cell>
        </row>
        <row r="327">
          <cell r="A327">
            <v>1080</v>
          </cell>
        </row>
        <row r="328">
          <cell r="A328">
            <v>1081</v>
          </cell>
        </row>
        <row r="329">
          <cell r="A329">
            <v>1082</v>
          </cell>
        </row>
        <row r="330">
          <cell r="A330">
            <v>1083</v>
          </cell>
        </row>
        <row r="331">
          <cell r="A331">
            <v>1084</v>
          </cell>
        </row>
        <row r="332">
          <cell r="A332">
            <v>1085</v>
          </cell>
        </row>
        <row r="333">
          <cell r="A333">
            <v>1086</v>
          </cell>
        </row>
        <row r="334">
          <cell r="A334">
            <v>1087</v>
          </cell>
        </row>
        <row r="335">
          <cell r="A335">
            <v>1088</v>
          </cell>
        </row>
        <row r="336">
          <cell r="A336">
            <v>1089</v>
          </cell>
        </row>
        <row r="337">
          <cell r="A337">
            <v>1090</v>
          </cell>
        </row>
        <row r="338">
          <cell r="A338">
            <v>1091</v>
          </cell>
        </row>
        <row r="339">
          <cell r="A339">
            <v>1092</v>
          </cell>
        </row>
        <row r="340">
          <cell r="A340">
            <v>1093</v>
          </cell>
        </row>
        <row r="341">
          <cell r="A341">
            <v>1094</v>
          </cell>
        </row>
        <row r="342">
          <cell r="A342">
            <v>1095</v>
          </cell>
        </row>
        <row r="343">
          <cell r="A343">
            <v>1096</v>
          </cell>
        </row>
        <row r="344">
          <cell r="A344">
            <v>1097</v>
          </cell>
        </row>
        <row r="345">
          <cell r="A345">
            <v>1098</v>
          </cell>
        </row>
        <row r="346">
          <cell r="A346">
            <v>1099</v>
          </cell>
        </row>
        <row r="347">
          <cell r="A347">
            <v>1100</v>
          </cell>
        </row>
        <row r="348">
          <cell r="A348">
            <v>1101</v>
          </cell>
        </row>
        <row r="349">
          <cell r="A349">
            <v>1102</v>
          </cell>
        </row>
        <row r="350">
          <cell r="A350">
            <v>1103</v>
          </cell>
        </row>
        <row r="351">
          <cell r="A351">
            <v>1104</v>
          </cell>
        </row>
        <row r="352">
          <cell r="A352">
            <v>1105</v>
          </cell>
        </row>
        <row r="353">
          <cell r="A353">
            <v>1106</v>
          </cell>
        </row>
        <row r="354">
          <cell r="A354">
            <v>1107</v>
          </cell>
        </row>
        <row r="355">
          <cell r="A355">
            <v>1108</v>
          </cell>
        </row>
        <row r="356">
          <cell r="A356">
            <v>1109</v>
          </cell>
        </row>
        <row r="357">
          <cell r="A357">
            <v>1110</v>
          </cell>
        </row>
        <row r="358">
          <cell r="A358">
            <v>1111</v>
          </cell>
        </row>
        <row r="359">
          <cell r="A359">
            <v>1112</v>
          </cell>
        </row>
        <row r="360">
          <cell r="A360">
            <v>1113</v>
          </cell>
        </row>
        <row r="361">
          <cell r="A361">
            <v>1114</v>
          </cell>
        </row>
        <row r="362">
          <cell r="A362">
            <v>1115</v>
          </cell>
        </row>
        <row r="363">
          <cell r="A363">
            <v>1116</v>
          </cell>
        </row>
        <row r="364">
          <cell r="A364">
            <v>1117</v>
          </cell>
        </row>
        <row r="365">
          <cell r="A365">
            <v>1118</v>
          </cell>
        </row>
        <row r="366">
          <cell r="A366">
            <v>1119</v>
          </cell>
        </row>
        <row r="367">
          <cell r="A367">
            <v>1120</v>
          </cell>
        </row>
        <row r="368">
          <cell r="A368">
            <v>1121</v>
          </cell>
        </row>
        <row r="369">
          <cell r="A369">
            <v>1122</v>
          </cell>
        </row>
        <row r="370">
          <cell r="A370">
            <v>1123</v>
          </cell>
        </row>
        <row r="371">
          <cell r="A371">
            <v>1124</v>
          </cell>
        </row>
        <row r="372">
          <cell r="A372">
            <v>1125</v>
          </cell>
        </row>
        <row r="373">
          <cell r="A373">
            <v>1126</v>
          </cell>
        </row>
        <row r="374">
          <cell r="A374">
            <v>1127</v>
          </cell>
        </row>
        <row r="375">
          <cell r="A375">
            <v>1128</v>
          </cell>
        </row>
        <row r="376">
          <cell r="A376">
            <v>1129</v>
          </cell>
        </row>
        <row r="377">
          <cell r="A377">
            <v>1130</v>
          </cell>
        </row>
        <row r="378">
          <cell r="A378">
            <v>1131</v>
          </cell>
        </row>
        <row r="379">
          <cell r="A379">
            <v>1132</v>
          </cell>
        </row>
        <row r="380">
          <cell r="A380">
            <v>1133</v>
          </cell>
        </row>
        <row r="381">
          <cell r="A381">
            <v>1134</v>
          </cell>
        </row>
        <row r="382">
          <cell r="A382">
            <v>1135</v>
          </cell>
        </row>
        <row r="383">
          <cell r="A383">
            <v>1136</v>
          </cell>
        </row>
        <row r="384">
          <cell r="A384">
            <v>1137</v>
          </cell>
        </row>
        <row r="385">
          <cell r="A385">
            <v>1138</v>
          </cell>
        </row>
        <row r="386">
          <cell r="A386">
            <v>1139</v>
          </cell>
        </row>
        <row r="387">
          <cell r="A387">
            <v>1140</v>
          </cell>
        </row>
        <row r="388">
          <cell r="A388">
            <v>1141</v>
          </cell>
        </row>
        <row r="389">
          <cell r="A389">
            <v>1142</v>
          </cell>
        </row>
        <row r="390">
          <cell r="A390">
            <v>1143</v>
          </cell>
        </row>
        <row r="391">
          <cell r="A391">
            <v>1144</v>
          </cell>
        </row>
        <row r="392">
          <cell r="A392">
            <v>1145</v>
          </cell>
        </row>
        <row r="393">
          <cell r="A393">
            <v>1146</v>
          </cell>
        </row>
        <row r="394">
          <cell r="A394">
            <v>1147</v>
          </cell>
        </row>
        <row r="395">
          <cell r="A395">
            <v>1148</v>
          </cell>
        </row>
        <row r="396">
          <cell r="A396">
            <v>1149</v>
          </cell>
        </row>
        <row r="397">
          <cell r="A397">
            <v>1150</v>
          </cell>
        </row>
        <row r="398">
          <cell r="A398">
            <v>1151</v>
          </cell>
        </row>
        <row r="399">
          <cell r="A399">
            <v>1152</v>
          </cell>
        </row>
        <row r="400">
          <cell r="A400">
            <v>1153</v>
          </cell>
        </row>
        <row r="401">
          <cell r="A401">
            <v>1154</v>
          </cell>
        </row>
        <row r="402">
          <cell r="A402">
            <v>1155</v>
          </cell>
        </row>
        <row r="403">
          <cell r="A403">
            <v>1156</v>
          </cell>
        </row>
        <row r="404">
          <cell r="A404">
            <v>1157</v>
          </cell>
        </row>
        <row r="405">
          <cell r="A405">
            <v>1158</v>
          </cell>
        </row>
        <row r="406">
          <cell r="A406">
            <v>1159</v>
          </cell>
        </row>
        <row r="407">
          <cell r="A407">
            <v>1160</v>
          </cell>
        </row>
        <row r="408">
          <cell r="A408">
            <v>1161</v>
          </cell>
        </row>
        <row r="409">
          <cell r="A409">
            <v>1162</v>
          </cell>
        </row>
        <row r="410">
          <cell r="A410">
            <v>1163</v>
          </cell>
        </row>
        <row r="411">
          <cell r="A411">
            <v>1164</v>
          </cell>
        </row>
        <row r="412">
          <cell r="A412">
            <v>1165</v>
          </cell>
        </row>
        <row r="413">
          <cell r="A413">
            <v>1166</v>
          </cell>
        </row>
        <row r="414">
          <cell r="A414">
            <v>1167</v>
          </cell>
        </row>
        <row r="415">
          <cell r="A415">
            <v>1168</v>
          </cell>
        </row>
        <row r="416">
          <cell r="A416">
            <v>1169</v>
          </cell>
        </row>
        <row r="417">
          <cell r="A417">
            <v>1170</v>
          </cell>
        </row>
        <row r="418">
          <cell r="A418">
            <v>1171</v>
          </cell>
        </row>
        <row r="419">
          <cell r="A419">
            <v>1172</v>
          </cell>
        </row>
        <row r="420">
          <cell r="A420">
            <v>1173</v>
          </cell>
        </row>
        <row r="421">
          <cell r="A421">
            <v>1174</v>
          </cell>
        </row>
        <row r="422">
          <cell r="A422">
            <v>1175</v>
          </cell>
        </row>
        <row r="423">
          <cell r="A423">
            <v>1176</v>
          </cell>
        </row>
        <row r="424">
          <cell r="A424">
            <v>1177</v>
          </cell>
        </row>
        <row r="425">
          <cell r="A425">
            <v>1178</v>
          </cell>
        </row>
        <row r="426">
          <cell r="A426">
            <v>1179</v>
          </cell>
        </row>
        <row r="427">
          <cell r="A427">
            <v>1180</v>
          </cell>
        </row>
        <row r="428">
          <cell r="A428">
            <v>1181</v>
          </cell>
        </row>
        <row r="429">
          <cell r="A429">
            <v>1182</v>
          </cell>
        </row>
        <row r="430">
          <cell r="A430">
            <v>1183</v>
          </cell>
        </row>
        <row r="431">
          <cell r="A431">
            <v>1184</v>
          </cell>
        </row>
        <row r="432">
          <cell r="A432">
            <v>1185</v>
          </cell>
        </row>
        <row r="433">
          <cell r="A433">
            <v>1186</v>
          </cell>
        </row>
        <row r="434">
          <cell r="A434">
            <v>1187</v>
          </cell>
        </row>
        <row r="435">
          <cell r="A435">
            <v>1188</v>
          </cell>
        </row>
        <row r="436">
          <cell r="A436">
            <v>1189</v>
          </cell>
        </row>
        <row r="437">
          <cell r="A437">
            <v>1190</v>
          </cell>
        </row>
        <row r="438">
          <cell r="A438">
            <v>1191</v>
          </cell>
        </row>
        <row r="439">
          <cell r="A439">
            <v>1192</v>
          </cell>
        </row>
        <row r="440">
          <cell r="A440">
            <v>1193</v>
          </cell>
        </row>
        <row r="441">
          <cell r="A441">
            <v>1194</v>
          </cell>
        </row>
        <row r="442">
          <cell r="A442">
            <v>1195</v>
          </cell>
        </row>
        <row r="443">
          <cell r="A443">
            <v>1196</v>
          </cell>
        </row>
        <row r="444">
          <cell r="A444">
            <v>1197</v>
          </cell>
        </row>
        <row r="445">
          <cell r="A445">
            <v>1198</v>
          </cell>
        </row>
        <row r="446">
          <cell r="A446">
            <v>1199</v>
          </cell>
        </row>
        <row r="447">
          <cell r="A447">
            <v>1200</v>
          </cell>
        </row>
        <row r="448">
          <cell r="A448">
            <v>1201</v>
          </cell>
        </row>
        <row r="449">
          <cell r="A449">
            <v>1202</v>
          </cell>
        </row>
        <row r="450">
          <cell r="A450">
            <v>1203</v>
          </cell>
        </row>
        <row r="451">
          <cell r="A451">
            <v>1204</v>
          </cell>
        </row>
        <row r="452">
          <cell r="A452">
            <v>1205</v>
          </cell>
        </row>
        <row r="453">
          <cell r="A453">
            <v>1206</v>
          </cell>
        </row>
        <row r="454">
          <cell r="A454">
            <v>1207</v>
          </cell>
        </row>
        <row r="455">
          <cell r="A455">
            <v>1208</v>
          </cell>
        </row>
        <row r="456">
          <cell r="A456">
            <v>1209</v>
          </cell>
        </row>
        <row r="457">
          <cell r="A457">
            <v>1210</v>
          </cell>
        </row>
        <row r="458">
          <cell r="A458">
            <v>1211</v>
          </cell>
        </row>
        <row r="459">
          <cell r="A459">
            <v>1212</v>
          </cell>
        </row>
        <row r="460">
          <cell r="A460">
            <v>1213</v>
          </cell>
        </row>
        <row r="461">
          <cell r="A461">
            <v>1214</v>
          </cell>
        </row>
        <row r="462">
          <cell r="A462">
            <v>1215</v>
          </cell>
        </row>
        <row r="463">
          <cell r="A463">
            <v>1216</v>
          </cell>
        </row>
        <row r="464">
          <cell r="A464">
            <v>1217</v>
          </cell>
        </row>
        <row r="465">
          <cell r="A465">
            <v>1218</v>
          </cell>
        </row>
        <row r="466">
          <cell r="A466">
            <v>1219</v>
          </cell>
        </row>
        <row r="467">
          <cell r="A467">
            <v>1220</v>
          </cell>
        </row>
        <row r="468">
          <cell r="A468">
            <v>1221</v>
          </cell>
        </row>
        <row r="469">
          <cell r="A469">
            <v>1222</v>
          </cell>
        </row>
        <row r="470">
          <cell r="A470">
            <v>1223</v>
          </cell>
        </row>
        <row r="471">
          <cell r="A471">
            <v>1224</v>
          </cell>
        </row>
        <row r="472">
          <cell r="A472">
            <v>1225</v>
          </cell>
        </row>
        <row r="473">
          <cell r="A473">
            <v>1226</v>
          </cell>
        </row>
        <row r="474">
          <cell r="A474">
            <v>1227</v>
          </cell>
        </row>
        <row r="475">
          <cell r="A475">
            <v>1228</v>
          </cell>
        </row>
        <row r="476">
          <cell r="A476">
            <v>1229</v>
          </cell>
        </row>
        <row r="477">
          <cell r="A477">
            <v>1230</v>
          </cell>
        </row>
        <row r="478">
          <cell r="A478">
            <v>1231</v>
          </cell>
        </row>
        <row r="479">
          <cell r="A479">
            <v>1232</v>
          </cell>
        </row>
        <row r="480">
          <cell r="A480">
            <v>1233</v>
          </cell>
        </row>
        <row r="481">
          <cell r="A481">
            <v>1234</v>
          </cell>
        </row>
        <row r="482">
          <cell r="A482">
            <v>1235</v>
          </cell>
        </row>
        <row r="483">
          <cell r="A483">
            <v>1236</v>
          </cell>
        </row>
        <row r="484">
          <cell r="A484">
            <v>1237</v>
          </cell>
        </row>
        <row r="485">
          <cell r="A485">
            <v>1238</v>
          </cell>
        </row>
        <row r="486">
          <cell r="A486">
            <v>1239</v>
          </cell>
        </row>
        <row r="487">
          <cell r="A487">
            <v>1240</v>
          </cell>
        </row>
        <row r="488">
          <cell r="A488">
            <v>1241</v>
          </cell>
        </row>
        <row r="489">
          <cell r="A489">
            <v>1242</v>
          </cell>
        </row>
        <row r="490">
          <cell r="A490">
            <v>1243</v>
          </cell>
        </row>
        <row r="491">
          <cell r="A491">
            <v>1244</v>
          </cell>
        </row>
        <row r="492">
          <cell r="A492">
            <v>1245</v>
          </cell>
        </row>
        <row r="493">
          <cell r="A493">
            <v>1246</v>
          </cell>
        </row>
        <row r="494">
          <cell r="A494">
            <v>1247</v>
          </cell>
        </row>
        <row r="495">
          <cell r="A495">
            <v>1248</v>
          </cell>
        </row>
        <row r="496">
          <cell r="A496">
            <v>1249</v>
          </cell>
        </row>
        <row r="497">
          <cell r="A497">
            <v>1250</v>
          </cell>
        </row>
        <row r="498">
          <cell r="A498">
            <v>1251</v>
          </cell>
        </row>
        <row r="499">
          <cell r="A499">
            <v>1252</v>
          </cell>
        </row>
        <row r="500">
          <cell r="A500">
            <v>1253</v>
          </cell>
        </row>
        <row r="501">
          <cell r="A501">
            <v>1254</v>
          </cell>
        </row>
        <row r="502">
          <cell r="A502">
            <v>1255</v>
          </cell>
        </row>
        <row r="503">
          <cell r="A503">
            <v>1256</v>
          </cell>
        </row>
        <row r="504">
          <cell r="A504">
            <v>1257</v>
          </cell>
        </row>
        <row r="505">
          <cell r="A505">
            <v>1258</v>
          </cell>
        </row>
        <row r="506">
          <cell r="A506">
            <v>1259</v>
          </cell>
        </row>
        <row r="507">
          <cell r="A507">
            <v>1260</v>
          </cell>
        </row>
        <row r="508">
          <cell r="A508">
            <v>1261</v>
          </cell>
        </row>
        <row r="509">
          <cell r="A509">
            <v>1262</v>
          </cell>
        </row>
        <row r="510">
          <cell r="A510">
            <v>1263</v>
          </cell>
        </row>
        <row r="511">
          <cell r="A511">
            <v>1264</v>
          </cell>
        </row>
        <row r="512">
          <cell r="A512">
            <v>1265</v>
          </cell>
        </row>
        <row r="513">
          <cell r="A513">
            <v>1266</v>
          </cell>
        </row>
        <row r="514">
          <cell r="A514">
            <v>1267</v>
          </cell>
        </row>
        <row r="515">
          <cell r="A515">
            <v>1268</v>
          </cell>
        </row>
        <row r="516">
          <cell r="A516">
            <v>1269</v>
          </cell>
        </row>
        <row r="517">
          <cell r="A517">
            <v>1270</v>
          </cell>
        </row>
        <row r="518">
          <cell r="A518">
            <v>1271</v>
          </cell>
        </row>
        <row r="519">
          <cell r="A519">
            <v>1272</v>
          </cell>
        </row>
        <row r="520">
          <cell r="A520">
            <v>1273</v>
          </cell>
        </row>
        <row r="521">
          <cell r="A521">
            <v>1274</v>
          </cell>
        </row>
        <row r="522">
          <cell r="A522">
            <v>1275</v>
          </cell>
        </row>
        <row r="523">
          <cell r="A523">
            <v>1276</v>
          </cell>
        </row>
        <row r="524">
          <cell r="A524">
            <v>1277</v>
          </cell>
        </row>
        <row r="525">
          <cell r="A525">
            <v>1278</v>
          </cell>
        </row>
        <row r="526">
          <cell r="A526">
            <v>1279</v>
          </cell>
        </row>
        <row r="527">
          <cell r="A527">
            <v>1280</v>
          </cell>
        </row>
        <row r="528">
          <cell r="A528">
            <v>1281</v>
          </cell>
        </row>
        <row r="529">
          <cell r="A529">
            <v>1282</v>
          </cell>
        </row>
        <row r="530">
          <cell r="A530">
            <v>1283</v>
          </cell>
        </row>
        <row r="531">
          <cell r="A531">
            <v>1284</v>
          </cell>
        </row>
        <row r="532">
          <cell r="A532">
            <v>1285</v>
          </cell>
        </row>
        <row r="533">
          <cell r="A533">
            <v>1286</v>
          </cell>
        </row>
        <row r="534">
          <cell r="A534">
            <v>1287</v>
          </cell>
        </row>
        <row r="535">
          <cell r="A535">
            <v>1288</v>
          </cell>
        </row>
        <row r="536">
          <cell r="A536">
            <v>1289</v>
          </cell>
        </row>
        <row r="537">
          <cell r="A537">
            <v>1290</v>
          </cell>
        </row>
        <row r="538">
          <cell r="A538">
            <v>1291</v>
          </cell>
        </row>
        <row r="539">
          <cell r="A539">
            <v>1292</v>
          </cell>
        </row>
        <row r="540">
          <cell r="A540">
            <v>1293</v>
          </cell>
        </row>
        <row r="541">
          <cell r="A541">
            <v>1294</v>
          </cell>
        </row>
        <row r="542">
          <cell r="A542">
            <v>1295</v>
          </cell>
        </row>
        <row r="543">
          <cell r="A543">
            <v>1296</v>
          </cell>
        </row>
        <row r="544">
          <cell r="A544">
            <v>1297</v>
          </cell>
        </row>
        <row r="545">
          <cell r="A545">
            <v>1298</v>
          </cell>
        </row>
        <row r="546">
          <cell r="A546">
            <v>1299</v>
          </cell>
        </row>
        <row r="547">
          <cell r="A547">
            <v>1300</v>
          </cell>
        </row>
        <row r="548">
          <cell r="A548">
            <v>1301</v>
          </cell>
        </row>
        <row r="549">
          <cell r="A549">
            <v>1302</v>
          </cell>
        </row>
        <row r="550">
          <cell r="A550">
            <v>1303</v>
          </cell>
        </row>
        <row r="551">
          <cell r="A551">
            <v>1304</v>
          </cell>
        </row>
        <row r="552">
          <cell r="A552">
            <v>1305</v>
          </cell>
        </row>
        <row r="553">
          <cell r="A553">
            <v>1306</v>
          </cell>
        </row>
        <row r="554">
          <cell r="A554">
            <v>1307</v>
          </cell>
        </row>
      </sheetData>
      <sheetData sheetId="9">
        <row r="111">
          <cell r="D111">
            <v>0.44346681679952721</v>
          </cell>
          <cell r="E111">
            <v>0.44502079821027724</v>
          </cell>
          <cell r="F111">
            <v>0</v>
          </cell>
          <cell r="G111">
            <v>0</v>
          </cell>
          <cell r="H111">
            <v>0</v>
          </cell>
          <cell r="I111">
            <v>0.51303926917699627</v>
          </cell>
          <cell r="J111">
            <v>0.49957229633396255</v>
          </cell>
          <cell r="K111">
            <v>0.59772729081116904</v>
          </cell>
          <cell r="L111">
            <v>0</v>
          </cell>
          <cell r="M111">
            <v>0</v>
          </cell>
          <cell r="N111">
            <v>0.56070966269042888</v>
          </cell>
          <cell r="O111">
            <v>0.57433912650722085</v>
          </cell>
          <cell r="P111">
            <v>0</v>
          </cell>
          <cell r="Q111">
            <v>0.61003164066352111</v>
          </cell>
          <cell r="R111">
            <v>0.48085023949988787</v>
          </cell>
          <cell r="S111">
            <v>0.48085023949988787</v>
          </cell>
          <cell r="T111">
            <v>0</v>
          </cell>
          <cell r="U111">
            <v>0</v>
          </cell>
          <cell r="V111">
            <v>0</v>
          </cell>
          <cell r="W111">
            <v>0.85312205119460227</v>
          </cell>
          <cell r="X111">
            <v>0.85487301643976765</v>
          </cell>
          <cell r="Y111">
            <v>0.83761693964620276</v>
          </cell>
          <cell r="Z111">
            <v>0.83062324998843307</v>
          </cell>
          <cell r="AA111">
            <v>0</v>
          </cell>
          <cell r="AB111">
            <v>0</v>
          </cell>
          <cell r="AC111">
            <v>1</v>
          </cell>
          <cell r="AD111">
            <v>0.85469318336837241</v>
          </cell>
          <cell r="AE111">
            <v>0</v>
          </cell>
          <cell r="AF111">
            <v>0</v>
          </cell>
          <cell r="AG111">
            <v>0.46035243090872102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0.11263258107067242</v>
          </cell>
          <cell r="E112">
            <v>0.11302726434932626</v>
          </cell>
          <cell r="F112">
            <v>0</v>
          </cell>
          <cell r="G112">
            <v>0</v>
          </cell>
          <cell r="H112">
            <v>0</v>
          </cell>
          <cell r="I112">
            <v>0.10923211125494485</v>
          </cell>
          <cell r="J112">
            <v>0.11303030415373641</v>
          </cell>
          <cell r="K112">
            <v>0.13725493863621901</v>
          </cell>
          <cell r="L112">
            <v>0</v>
          </cell>
          <cell r="M112">
            <v>0</v>
          </cell>
          <cell r="N112">
            <v>0.13870024205740578</v>
          </cell>
          <cell r="O112">
            <v>0.14207170157788387</v>
          </cell>
          <cell r="P112">
            <v>0</v>
          </cell>
          <cell r="Q112">
            <v>0.23801280307414305</v>
          </cell>
          <cell r="R112">
            <v>0.11894577363261558</v>
          </cell>
          <cell r="S112">
            <v>0.11894577363261556</v>
          </cell>
          <cell r="T112">
            <v>0</v>
          </cell>
          <cell r="U112">
            <v>0</v>
          </cell>
          <cell r="V112">
            <v>0</v>
          </cell>
          <cell r="W112">
            <v>0.12832532986852344</v>
          </cell>
          <cell r="X112">
            <v>0.12858870741498299</v>
          </cell>
          <cell r="Y112">
            <v>0.13649302662405011</v>
          </cell>
          <cell r="Z112">
            <v>0.14530601709903898</v>
          </cell>
          <cell r="AA112">
            <v>0</v>
          </cell>
          <cell r="AB112">
            <v>0</v>
          </cell>
          <cell r="AC112">
            <v>0</v>
          </cell>
          <cell r="AD112">
            <v>0.12856165719611251</v>
          </cell>
          <cell r="AE112">
            <v>0</v>
          </cell>
          <cell r="AF112">
            <v>0</v>
          </cell>
          <cell r="AG112">
            <v>0.14815574961494871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0.23072143567727649</v>
          </cell>
          <cell r="E113">
            <v>0.23126829205880595</v>
          </cell>
          <cell r="F113">
            <v>0</v>
          </cell>
          <cell r="G113">
            <v>0</v>
          </cell>
          <cell r="H113">
            <v>0</v>
          </cell>
          <cell r="I113">
            <v>0.21113155012561557</v>
          </cell>
          <cell r="J113">
            <v>0.21812934269320125</v>
          </cell>
          <cell r="K113">
            <v>0.24191866391447675</v>
          </cell>
          <cell r="L113">
            <v>0</v>
          </cell>
          <cell r="M113">
            <v>0</v>
          </cell>
          <cell r="N113">
            <v>0.26182727554038915</v>
          </cell>
          <cell r="O113">
            <v>0.24388412401649673</v>
          </cell>
          <cell r="P113">
            <v>0</v>
          </cell>
          <cell r="Q113">
            <v>0.1006610689139734</v>
          </cell>
          <cell r="R113">
            <v>0.22453636262856633</v>
          </cell>
          <cell r="S113">
            <v>0.2245363626285663</v>
          </cell>
          <cell r="T113">
            <v>0</v>
          </cell>
          <cell r="U113">
            <v>0</v>
          </cell>
          <cell r="V113">
            <v>0</v>
          </cell>
          <cell r="W113">
            <v>6.9807350546668354E-3</v>
          </cell>
          <cell r="X113">
            <v>6.8688185096582996E-3</v>
          </cell>
          <cell r="Y113">
            <v>1.7205322024688864E-2</v>
          </cell>
          <cell r="Z113">
            <v>1.0581218989816283E-2</v>
          </cell>
          <cell r="AA113">
            <v>0</v>
          </cell>
          <cell r="AB113">
            <v>0</v>
          </cell>
          <cell r="AC113">
            <v>0</v>
          </cell>
          <cell r="AD113">
            <v>6.9935909613048075E-3</v>
          </cell>
          <cell r="AE113">
            <v>0</v>
          </cell>
          <cell r="AF113">
            <v>0</v>
          </cell>
          <cell r="AG113">
            <v>0.2382105286100375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9.9624952261400432E-2</v>
          </cell>
          <cell r="E114">
            <v>9.8817527159852495E-2</v>
          </cell>
          <cell r="F114">
            <v>0</v>
          </cell>
          <cell r="G114">
            <v>0</v>
          </cell>
          <cell r="H114">
            <v>0</v>
          </cell>
          <cell r="I114">
            <v>8.1360390103073943E-2</v>
          </cell>
          <cell r="J114">
            <v>8.3029076539583538E-2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8.2213364415885407E-2</v>
          </cell>
          <cell r="S114">
            <v>8.2213364415885407E-2</v>
          </cell>
          <cell r="T114">
            <v>0</v>
          </cell>
          <cell r="U114">
            <v>0</v>
          </cell>
          <cell r="V114">
            <v>0</v>
          </cell>
          <cell r="W114">
            <v>8.0172510882145769E-5</v>
          </cell>
          <cell r="X114">
            <v>0</v>
          </cell>
          <cell r="Y114">
            <v>0</v>
          </cell>
          <cell r="Z114">
            <v>1.3336306310722805E-3</v>
          </cell>
          <cell r="AA114">
            <v>0</v>
          </cell>
          <cell r="AB114">
            <v>0.95454545454545459</v>
          </cell>
          <cell r="AC114">
            <v>0</v>
          </cell>
          <cell r="AD114">
            <v>8.0320158702434214E-5</v>
          </cell>
          <cell r="AE114">
            <v>0</v>
          </cell>
          <cell r="AF114">
            <v>0</v>
          </cell>
          <cell r="AG114">
            <v>7.4863415768213648E-2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2.8970598164564022E-2</v>
          </cell>
          <cell r="E115">
            <v>2.9072115954172154E-2</v>
          </cell>
          <cell r="F115">
            <v>0</v>
          </cell>
          <cell r="G115">
            <v>0</v>
          </cell>
          <cell r="H115">
            <v>0</v>
          </cell>
          <cell r="I115">
            <v>2.0878984727712609E-2</v>
          </cell>
          <cell r="J115">
            <v>2.2187217505674175E-2</v>
          </cell>
          <cell r="K115">
            <v>2.309910663813533E-2</v>
          </cell>
          <cell r="L115">
            <v>0</v>
          </cell>
          <cell r="M115">
            <v>0</v>
          </cell>
          <cell r="N115">
            <v>3.4078527356894275E-2</v>
          </cell>
          <cell r="O115">
            <v>3.4906891992723253E-2</v>
          </cell>
          <cell r="P115">
            <v>0</v>
          </cell>
          <cell r="Q115">
            <v>5.1294487348362602E-2</v>
          </cell>
          <cell r="R115">
            <v>2.922487185745766E-2</v>
          </cell>
          <cell r="S115">
            <v>2.9224871857457656E-2</v>
          </cell>
          <cell r="T115">
            <v>0</v>
          </cell>
          <cell r="U115">
            <v>0</v>
          </cell>
          <cell r="V115">
            <v>0</v>
          </cell>
          <cell r="W115">
            <v>9.6496524903427125E-3</v>
          </cell>
          <cell r="X115">
            <v>9.6694576355911034E-3</v>
          </cell>
          <cell r="Y115">
            <v>8.684711705058459E-3</v>
          </cell>
          <cell r="Z115">
            <v>1.2092377071112116E-2</v>
          </cell>
          <cell r="AA115">
            <v>0</v>
          </cell>
          <cell r="AB115">
            <v>0</v>
          </cell>
          <cell r="AC115">
            <v>0</v>
          </cell>
          <cell r="AD115">
            <v>9.6674235460457638E-3</v>
          </cell>
          <cell r="AE115">
            <v>0</v>
          </cell>
          <cell r="AF115">
            <v>0</v>
          </cell>
          <cell r="AG115">
            <v>2.6479541425706896E-2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3.0127093966263027E-3</v>
          </cell>
          <cell r="E116">
            <v>3.0232664309319053E-3</v>
          </cell>
          <cell r="F116">
            <v>0</v>
          </cell>
          <cell r="G116">
            <v>0</v>
          </cell>
          <cell r="H116">
            <v>0</v>
          </cell>
          <cell r="I116">
            <v>7.7069772602598725E-4</v>
          </cell>
          <cell r="J116">
            <v>3.8266680040099932E-4</v>
          </cell>
          <cell r="K116">
            <v>0</v>
          </cell>
          <cell r="L116">
            <v>0</v>
          </cell>
          <cell r="M116">
            <v>0</v>
          </cell>
          <cell r="N116">
            <v>4.6842923548817226E-3</v>
          </cell>
          <cell r="O116">
            <v>4.7981559056751825E-3</v>
          </cell>
          <cell r="P116">
            <v>1</v>
          </cell>
          <cell r="Q116">
            <v>0</v>
          </cell>
          <cell r="R116">
            <v>4.0171290965890791E-3</v>
          </cell>
          <cell r="S116">
            <v>4.0171290965890791E-3</v>
          </cell>
          <cell r="T116">
            <v>0</v>
          </cell>
          <cell r="U116">
            <v>0</v>
          </cell>
          <cell r="V116">
            <v>0</v>
          </cell>
          <cell r="W116">
            <v>1.8382411423691996E-3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1.2392476243061811E-2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8.1570906629933063E-2</v>
          </cell>
          <cell r="E117">
            <v>7.9770735836633938E-2</v>
          </cell>
          <cell r="F117">
            <v>1</v>
          </cell>
          <cell r="G117">
            <v>0</v>
          </cell>
          <cell r="H117">
            <v>0</v>
          </cell>
          <cell r="I117">
            <v>6.3586996885630742E-2</v>
          </cell>
          <cell r="J117">
            <v>6.3669095973441073E-2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6.0212258868998079E-2</v>
          </cell>
          <cell r="S117">
            <v>6.0212258868998079E-2</v>
          </cell>
          <cell r="T117">
            <v>0</v>
          </cell>
          <cell r="U117">
            <v>0</v>
          </cell>
          <cell r="V117">
            <v>0</v>
          </cell>
          <cell r="W117">
            <v>3.8177386134355131E-6</v>
          </cell>
          <cell r="X117">
            <v>0</v>
          </cell>
          <cell r="Y117">
            <v>0</v>
          </cell>
          <cell r="Z117">
            <v>6.350622052725146E-5</v>
          </cell>
          <cell r="AA117">
            <v>0</v>
          </cell>
          <cell r="AB117">
            <v>4.5454545454545456E-2</v>
          </cell>
          <cell r="AC117">
            <v>0</v>
          </cell>
          <cell r="AD117">
            <v>3.8247694620206767E-6</v>
          </cell>
          <cell r="AE117">
            <v>1</v>
          </cell>
          <cell r="AF117">
            <v>0</v>
          </cell>
          <cell r="AG117">
            <v>3.9545857429310396E-2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1</v>
          </cell>
          <cell r="V120">
            <v>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</row>
      </sheetData>
      <sheetData sheetId="10" refreshError="1"/>
      <sheetData sheetId="11" refreshError="1"/>
      <sheetData sheetId="12" refreshError="1"/>
      <sheetData sheetId="13">
        <row r="5">
          <cell r="BO5" t="str">
            <v>BO</v>
          </cell>
        </row>
        <row r="6">
          <cell r="BO6" t="str">
            <v>check</v>
          </cell>
        </row>
        <row r="8">
          <cell r="BO8" t="str">
            <v>AMI values</v>
          </cell>
        </row>
        <row r="21">
          <cell r="BO21" t="str">
            <v>ok</v>
          </cell>
        </row>
        <row r="27">
          <cell r="BO27" t="str">
            <v>ok</v>
          </cell>
        </row>
        <row r="28">
          <cell r="BO28" t="str">
            <v>ok</v>
          </cell>
        </row>
        <row r="36">
          <cell r="BO36" t="str">
            <v>ok</v>
          </cell>
        </row>
        <row r="42">
          <cell r="BO42" t="str">
            <v>ok</v>
          </cell>
        </row>
        <row r="43">
          <cell r="BO43" t="str">
            <v>ok</v>
          </cell>
        </row>
        <row r="51">
          <cell r="BO51" t="str">
            <v>ok</v>
          </cell>
        </row>
        <row r="57">
          <cell r="BO57" t="str">
            <v>ok</v>
          </cell>
        </row>
        <row r="58">
          <cell r="BO58" t="str">
            <v>ok</v>
          </cell>
        </row>
        <row r="64">
          <cell r="BO64" t="str">
            <v>ok</v>
          </cell>
        </row>
        <row r="66">
          <cell r="BO66">
            <v>0</v>
          </cell>
        </row>
        <row r="82">
          <cell r="BO82" t="str">
            <v>ok</v>
          </cell>
        </row>
        <row r="93">
          <cell r="BO93" t="str">
            <v>ok</v>
          </cell>
        </row>
        <row r="94">
          <cell r="BO94" t="str">
            <v>ok</v>
          </cell>
        </row>
        <row r="107">
          <cell r="BO107" t="str">
            <v>ok</v>
          </cell>
        </row>
        <row r="118">
          <cell r="BO118" t="str">
            <v>ok</v>
          </cell>
        </row>
        <row r="119">
          <cell r="BO119" t="str">
            <v>ok</v>
          </cell>
        </row>
        <row r="127">
          <cell r="BO127" t="str">
            <v>ok</v>
          </cell>
        </row>
        <row r="129">
          <cell r="BO129">
            <v>0</v>
          </cell>
        </row>
        <row r="134">
          <cell r="BO134" t="str">
            <v>ok</v>
          </cell>
        </row>
        <row r="141">
          <cell r="BO141" t="str">
            <v>ok</v>
          </cell>
        </row>
        <row r="143">
          <cell r="BO143" t="str">
            <v>ok</v>
          </cell>
        </row>
        <row r="160">
          <cell r="BO160" t="str">
            <v>ok</v>
          </cell>
        </row>
        <row r="162">
          <cell r="BO162" t="str">
            <v>ok</v>
          </cell>
        </row>
        <row r="175">
          <cell r="BO175" t="str">
            <v>ok</v>
          </cell>
        </row>
        <row r="177">
          <cell r="BO177">
            <v>0</v>
          </cell>
        </row>
        <row r="187">
          <cell r="BO187" t="str">
            <v>ok</v>
          </cell>
        </row>
        <row r="196">
          <cell r="BO196" t="str">
            <v>ok</v>
          </cell>
        </row>
        <row r="206">
          <cell r="BO206" t="str">
            <v>ok</v>
          </cell>
        </row>
        <row r="207">
          <cell r="BO207" t="str">
            <v>ok</v>
          </cell>
        </row>
        <row r="220">
          <cell r="BO220" t="str">
            <v>ok</v>
          </cell>
        </row>
        <row r="237">
          <cell r="BO237" t="str">
            <v>ok</v>
          </cell>
        </row>
        <row r="252">
          <cell r="BO252" t="str">
            <v>ok</v>
          </cell>
        </row>
        <row r="254">
          <cell r="BO254" t="str">
            <v>ok</v>
          </cell>
        </row>
        <row r="262">
          <cell r="BO262" t="str">
            <v>ok</v>
          </cell>
        </row>
        <row r="264">
          <cell r="BO264" t="str">
            <v>ok</v>
          </cell>
        </row>
        <row r="266">
          <cell r="BO266">
            <v>0</v>
          </cell>
        </row>
        <row r="289">
          <cell r="BO289" t="str">
            <v>ok</v>
          </cell>
        </row>
        <row r="300">
          <cell r="BO300" t="str">
            <v>ok</v>
          </cell>
        </row>
        <row r="309">
          <cell r="BO309" t="str">
            <v>ok</v>
          </cell>
        </row>
        <row r="312">
          <cell r="BO312" t="str">
            <v>ok</v>
          </cell>
        </row>
        <row r="322">
          <cell r="BO322" t="str">
            <v>ok</v>
          </cell>
        </row>
        <row r="324">
          <cell r="BO324" t="str">
            <v>ok</v>
          </cell>
        </row>
        <row r="326">
          <cell r="BO326" t="str">
            <v>ok</v>
          </cell>
        </row>
        <row r="330">
          <cell r="BO330">
            <v>0</v>
          </cell>
        </row>
        <row r="338">
          <cell r="BO338" t="str">
            <v>ok</v>
          </cell>
        </row>
        <row r="349">
          <cell r="BO349" t="str">
            <v>ok</v>
          </cell>
        </row>
        <row r="358">
          <cell r="BO358" t="str">
            <v>ok</v>
          </cell>
        </row>
        <row r="368">
          <cell r="BO368" t="str">
            <v>ok</v>
          </cell>
        </row>
        <row r="369">
          <cell r="BO369" t="str">
            <v>ok</v>
          </cell>
        </row>
        <row r="382">
          <cell r="BO382" t="str">
            <v>ok</v>
          </cell>
        </row>
        <row r="400">
          <cell r="BO400" t="str">
            <v>ok</v>
          </cell>
        </row>
        <row r="415">
          <cell r="BO415" t="str">
            <v>ok</v>
          </cell>
        </row>
        <row r="417">
          <cell r="BO417" t="str">
            <v>ok</v>
          </cell>
        </row>
        <row r="431">
          <cell r="BO431" t="str">
            <v>ok</v>
          </cell>
        </row>
        <row r="440">
          <cell r="BO440" t="str">
            <v>ok</v>
          </cell>
        </row>
        <row r="450">
          <cell r="BO450" t="str">
            <v>ok</v>
          </cell>
        </row>
        <row r="451">
          <cell r="BO451" t="str">
            <v>ok</v>
          </cell>
        </row>
        <row r="464">
          <cell r="BO464" t="str">
            <v>ok</v>
          </cell>
        </row>
        <row r="482">
          <cell r="BO482" t="str">
            <v>ok</v>
          </cell>
        </row>
        <row r="498">
          <cell r="BO498" t="str">
            <v>ok</v>
          </cell>
        </row>
        <row r="500">
          <cell r="BO500" t="str">
            <v>ok</v>
          </cell>
        </row>
        <row r="507">
          <cell r="BO507" t="str">
            <v>ok</v>
          </cell>
        </row>
        <row r="509">
          <cell r="BO509" t="str">
            <v>ok</v>
          </cell>
        </row>
        <row r="511">
          <cell r="BO511" t="str">
            <v>ok</v>
          </cell>
        </row>
        <row r="531">
          <cell r="BO531" t="str">
            <v>ok</v>
          </cell>
        </row>
        <row r="533">
          <cell r="BO533" t="str">
            <v>ok</v>
          </cell>
        </row>
        <row r="537">
          <cell r="BO537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ROR"/>
      <sheetName val="Rate Spread GRC"/>
      <sheetName val="Bill Determ"/>
      <sheetName val="Tax Adj"/>
      <sheetName val="Bill Impact"/>
      <sheetName val="LIRAP"/>
      <sheetName val="WA Sch 25"/>
      <sheetName val="Lighting summary"/>
      <sheetName val="St Lts"/>
      <sheetName val="Area Lts"/>
      <sheetName val="Capital Recovery Factor Calc"/>
      <sheetName val="Block Data"/>
      <sheetName val="REVRUNS 12ME1219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6DBB4-A952-48C6-9CC5-961E3CDB1DC8}" name="Table1" displayName="Table1" ref="B1:O54" totalsRowShown="0" headerRowDxfId="17" dataDxfId="16">
  <tableColumns count="14">
    <tableColumn id="1" xr3:uid="{254B74E6-0A8A-426B-A117-CE6C95864324}" name="Costs" dataDxfId="15"/>
    <tableColumn id="13" xr3:uid="{497223F9-3514-4F7D-A85E-A8B6A0C7D31B}" name="Description" dataDxfId="14"/>
    <tableColumn id="11" xr3:uid="{71CC86CF-E5C9-43DA-9299-4D9A6C6563EB}" name="Acronym" dataDxfId="13"/>
    <tableColumn id="6" xr3:uid="{433B8FA2-99B5-4199-A442-D0BF5D932DE0}" name="Functionalization" dataDxfId="12"/>
    <tableColumn id="7" xr3:uid="{9568A8A6-D538-485A-890E-05AF8E686A05}" name="Classification" dataDxfId="11"/>
    <tableColumn id="8" xr3:uid="{28AEF643-61F9-41C1-973D-B472216A2FEA}" name="Allocation" dataDxfId="10"/>
    <tableColumn id="2" xr3:uid="{24800E1F-84AC-47DC-BCAA-A2104526B7CF}" name="Residential Service _x000a_Sch 1-2" dataDxfId="9"/>
    <tableColumn id="3" xr3:uid="{2DF3BE23-2F66-4D9B-9D00-0F0A13A0EA42}" name="General Service _x000a_Sch 11-12" dataDxfId="8"/>
    <tableColumn id="4" xr3:uid="{A5CA0C7A-306A-4CC1-9EAD-971DF23DFB92}" name="Large Gen Service _x000a_Sch 21-22" dataDxfId="7"/>
    <tableColumn id="10" xr3:uid="{6153FE25-0FD3-4C9A-B38A-F8BEA5A67DC3}" name="Extra Large Gen Service _x000a_Sch 25" dataDxfId="6"/>
    <tableColumn id="9" xr3:uid="{FC03B012-4A8C-4370-92B9-1BD5F29B3D98}" name="Pumping Service _x000a_Sch 31-32" dataDxfId="5"/>
    <tableColumn id="14" xr3:uid="{A638D48B-DC98-4FBC-8AD4-F772DC838F85}" name="Street &amp; Area Lights _x000a_Sch 41-48" dataDxfId="4" dataCellStyle="Normal 4 39"/>
    <tableColumn id="5" xr3:uid="{0CFF720B-F746-446B-9199-AF9C6F8F2E13}" name="Extra Lg Gen Svc S C_x000a_Sch 25I" dataDxfId="3"/>
    <tableColumn id="12" xr3:uid="{A647588E-1335-45F3-A19E-FF590675E943}" name="TOTAL" dataDxfId="2">
      <calculatedColumnFormula>SUM(Table1[[#This Row],[Residential Service 
Sch 1-2]:[Extra Lg Gen Svc S C
Sch 25I]])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C9BFD-7E19-453D-8662-22F86417DD13}">
  <dimension ref="A1:BM870"/>
  <sheetViews>
    <sheetView tabSelected="1" zoomScaleNormal="100" workbookViewId="0"/>
  </sheetViews>
  <sheetFormatPr defaultColWidth="8.7109375" defaultRowHeight="15.75" outlineLevelRow="2"/>
  <cols>
    <col min="1" max="1" width="5.28515625" style="151" customWidth="1"/>
    <col min="2" max="2" width="29.5703125" style="100" customWidth="1"/>
    <col min="3" max="3" width="48.140625" style="100" customWidth="1"/>
    <col min="4" max="4" width="13.7109375" style="100" customWidth="1"/>
    <col min="5" max="5" width="18.85546875" style="100" customWidth="1"/>
    <col min="6" max="6" width="15.7109375" style="100" customWidth="1"/>
    <col min="7" max="7" width="17.28515625" style="100" customWidth="1"/>
    <col min="8" max="8" width="14.28515625" style="100" customWidth="1"/>
    <col min="9" max="9" width="14.5703125" style="100" customWidth="1"/>
    <col min="10" max="10" width="14.42578125" style="100" customWidth="1"/>
    <col min="11" max="11" width="13.85546875" style="100" customWidth="1"/>
    <col min="12" max="12" width="14.140625" style="100" customWidth="1"/>
    <col min="13" max="13" width="12.7109375" style="100" customWidth="1"/>
    <col min="14" max="14" width="13.7109375" style="100" customWidth="1"/>
    <col min="15" max="15" width="17.85546875" style="100" customWidth="1"/>
    <col min="16" max="16" width="13.42578125" style="100" customWidth="1"/>
    <col min="17" max="17" width="12.5703125" style="100" customWidth="1"/>
    <col min="18" max="18" width="14" style="100" customWidth="1"/>
    <col min="19" max="19" width="15" style="100" customWidth="1"/>
    <col min="20" max="20" width="13.42578125" style="100" customWidth="1"/>
    <col min="21" max="21" width="14.7109375" style="100" customWidth="1"/>
    <col min="22" max="22" width="12.140625" style="100" customWidth="1"/>
    <col min="23" max="23" width="13.7109375" style="100" customWidth="1"/>
    <col min="24" max="24" width="15.85546875" style="100" customWidth="1"/>
    <col min="25" max="25" width="14.28515625" style="100" customWidth="1"/>
    <col min="26" max="26" width="14.42578125" style="100" customWidth="1"/>
    <col min="27" max="28" width="14" style="100" customWidth="1"/>
    <col min="29" max="29" width="22" style="100" customWidth="1"/>
    <col min="30" max="30" width="14.140625" style="100" customWidth="1"/>
    <col min="31" max="31" width="15.7109375" style="100" customWidth="1"/>
    <col min="32" max="32" width="17.5703125" style="100" customWidth="1"/>
    <col min="33" max="33" width="17.28515625" style="100" customWidth="1"/>
    <col min="34" max="34" width="16.140625" style="100" customWidth="1"/>
    <col min="35" max="35" width="13.140625" style="100" customWidth="1"/>
    <col min="36" max="36" width="14.5703125" style="100" customWidth="1"/>
    <col min="37" max="37" width="14.42578125" style="100" customWidth="1"/>
    <col min="38" max="39" width="14.140625" style="100" customWidth="1"/>
    <col min="40" max="40" width="12.5703125" style="100" customWidth="1"/>
    <col min="41" max="41" width="14" style="100" customWidth="1"/>
    <col min="42" max="42" width="14.42578125" style="100" customWidth="1"/>
    <col min="43" max="43" width="16.42578125" style="100" customWidth="1"/>
    <col min="44" max="44" width="17.5703125" style="100" customWidth="1"/>
    <col min="45" max="45" width="16.140625" style="100" customWidth="1"/>
    <col min="46" max="46" width="16.28515625" style="100" customWidth="1"/>
    <col min="47" max="47" width="16.140625" style="100" customWidth="1"/>
    <col min="48" max="48" width="14.140625" style="100" customWidth="1"/>
    <col min="49" max="49" width="16.85546875" style="100" customWidth="1"/>
    <col min="50" max="50" width="13.42578125" style="100" customWidth="1"/>
    <col min="51" max="51" width="13" style="100" customWidth="1"/>
    <col min="52" max="52" width="18.140625" style="100" customWidth="1"/>
    <col min="53" max="53" width="15.28515625" style="100" customWidth="1"/>
    <col min="54" max="59" width="14.140625" style="100" customWidth="1"/>
    <col min="60" max="60" width="15.140625" style="100" customWidth="1"/>
    <col min="61" max="61" width="22.140625" style="100" customWidth="1"/>
    <col min="62" max="62" width="19.7109375" style="100" bestFit="1" customWidth="1"/>
    <col min="63" max="63" width="18" style="100" customWidth="1"/>
    <col min="64" max="64" width="16.5703125" style="100" customWidth="1"/>
    <col min="65" max="65" width="17" style="100" customWidth="1"/>
    <col min="66" max="16384" width="8.7109375" style="100"/>
  </cols>
  <sheetData>
    <row r="1" spans="1:65" s="85" customFormat="1">
      <c r="A1" s="85" t="s">
        <v>0</v>
      </c>
      <c r="B1" s="85" t="s">
        <v>1</v>
      </c>
      <c r="E1" s="85" t="s">
        <v>295</v>
      </c>
      <c r="AC1" s="85" t="s">
        <v>296</v>
      </c>
      <c r="BI1" s="85" t="s">
        <v>297</v>
      </c>
      <c r="BJ1" s="85" t="s">
        <v>298</v>
      </c>
      <c r="BK1" s="85" t="s">
        <v>299</v>
      </c>
      <c r="BL1" s="85" t="s">
        <v>300</v>
      </c>
      <c r="BM1" s="85" t="s">
        <v>301</v>
      </c>
    </row>
    <row r="2" spans="1:65" s="93" customFormat="1" ht="94.5">
      <c r="A2" s="86" t="s">
        <v>2</v>
      </c>
      <c r="B2" s="87"/>
      <c r="C2" s="88"/>
      <c r="D2" s="89" t="s">
        <v>3</v>
      </c>
      <c r="E2" s="90" t="s">
        <v>302</v>
      </c>
      <c r="F2" s="91" t="s">
        <v>560</v>
      </c>
      <c r="G2" s="91" t="s">
        <v>561</v>
      </c>
      <c r="H2" s="91" t="s">
        <v>562</v>
      </c>
      <c r="I2" s="91" t="s">
        <v>563</v>
      </c>
      <c r="J2" s="91" t="s">
        <v>564</v>
      </c>
      <c r="K2" s="91" t="s">
        <v>565</v>
      </c>
      <c r="L2" s="91" t="s">
        <v>566</v>
      </c>
      <c r="M2" s="91" t="s">
        <v>567</v>
      </c>
      <c r="N2" s="91" t="s">
        <v>568</v>
      </c>
      <c r="O2" s="91" t="s">
        <v>569</v>
      </c>
      <c r="P2" s="91" t="s">
        <v>570</v>
      </c>
      <c r="Q2" s="91" t="s">
        <v>571</v>
      </c>
      <c r="R2" s="91" t="s">
        <v>572</v>
      </c>
      <c r="S2" s="91" t="s">
        <v>573</v>
      </c>
      <c r="T2" s="91" t="s">
        <v>574</v>
      </c>
      <c r="U2" s="91" t="s">
        <v>575</v>
      </c>
      <c r="V2" s="91" t="s">
        <v>576</v>
      </c>
      <c r="W2" s="91" t="s">
        <v>577</v>
      </c>
      <c r="X2" s="91" t="s">
        <v>578</v>
      </c>
      <c r="Y2" s="91" t="s">
        <v>579</v>
      </c>
      <c r="Z2" s="91" t="s">
        <v>580</v>
      </c>
      <c r="AA2" s="91" t="s">
        <v>581</v>
      </c>
      <c r="AB2" s="91" t="s">
        <v>582</v>
      </c>
      <c r="AC2" s="90" t="s">
        <v>303</v>
      </c>
      <c r="AD2" s="91" t="s">
        <v>583</v>
      </c>
      <c r="AE2" s="91" t="s">
        <v>584</v>
      </c>
      <c r="AF2" s="91" t="s">
        <v>585</v>
      </c>
      <c r="AG2" s="91" t="s">
        <v>586</v>
      </c>
      <c r="AH2" s="91" t="s">
        <v>587</v>
      </c>
      <c r="AI2" s="91" t="s">
        <v>588</v>
      </c>
      <c r="AJ2" s="91" t="s">
        <v>589</v>
      </c>
      <c r="AK2" s="91" t="s">
        <v>590</v>
      </c>
      <c r="AL2" s="91" t="s">
        <v>591</v>
      </c>
      <c r="AM2" s="91" t="s">
        <v>592</v>
      </c>
      <c r="AN2" s="91" t="s">
        <v>593</v>
      </c>
      <c r="AO2" s="91" t="s">
        <v>594</v>
      </c>
      <c r="AP2" s="91" t="s">
        <v>595</v>
      </c>
      <c r="AQ2" s="91" t="s">
        <v>596</v>
      </c>
      <c r="AR2" s="91" t="s">
        <v>597</v>
      </c>
      <c r="AS2" s="91" t="s">
        <v>598</v>
      </c>
      <c r="AT2" s="91" t="s">
        <v>599</v>
      </c>
      <c r="AU2" s="91" t="s">
        <v>600</v>
      </c>
      <c r="AV2" s="91" t="s">
        <v>601</v>
      </c>
      <c r="AW2" s="91" t="s">
        <v>602</v>
      </c>
      <c r="AX2" s="91" t="s">
        <v>603</v>
      </c>
      <c r="AY2" s="91" t="s">
        <v>604</v>
      </c>
      <c r="AZ2" s="91" t="s">
        <v>605</v>
      </c>
      <c r="BA2" s="91" t="s">
        <v>606</v>
      </c>
      <c r="BB2" s="91" t="s">
        <v>607</v>
      </c>
      <c r="BC2" s="91" t="s">
        <v>608</v>
      </c>
      <c r="BD2" s="91" t="s">
        <v>609</v>
      </c>
      <c r="BE2" s="91" t="s">
        <v>610</v>
      </c>
      <c r="BF2" s="91" t="s">
        <v>611</v>
      </c>
      <c r="BG2" s="91" t="s">
        <v>612</v>
      </c>
      <c r="BH2" s="91" t="s">
        <v>304</v>
      </c>
      <c r="BI2" s="90" t="s">
        <v>305</v>
      </c>
      <c r="BJ2" s="92" t="s">
        <v>306</v>
      </c>
      <c r="BK2" s="92" t="s">
        <v>307</v>
      </c>
      <c r="BL2" s="90" t="s">
        <v>308</v>
      </c>
      <c r="BM2" s="90" t="s">
        <v>309</v>
      </c>
    </row>
    <row r="3" spans="1:65" s="93" customFormat="1" ht="30.75" customHeight="1">
      <c r="A3" s="94">
        <v>1</v>
      </c>
      <c r="B3" s="214" t="s">
        <v>310</v>
      </c>
      <c r="C3" s="214"/>
      <c r="D3" s="214"/>
      <c r="E3" s="95" t="s">
        <v>613</v>
      </c>
      <c r="F3" s="95" t="s">
        <v>614</v>
      </c>
      <c r="G3" s="95" t="s">
        <v>615</v>
      </c>
      <c r="H3" s="95" t="s">
        <v>616</v>
      </c>
      <c r="I3" s="95" t="s">
        <v>617</v>
      </c>
      <c r="J3" s="95" t="s">
        <v>618</v>
      </c>
      <c r="K3" s="95" t="s">
        <v>619</v>
      </c>
      <c r="L3" s="95" t="s">
        <v>620</v>
      </c>
      <c r="M3" s="95" t="s">
        <v>621</v>
      </c>
      <c r="N3" s="95" t="s">
        <v>622</v>
      </c>
      <c r="O3" s="95" t="s">
        <v>623</v>
      </c>
      <c r="P3" s="95" t="s">
        <v>624</v>
      </c>
      <c r="Q3" s="95" t="s">
        <v>625</v>
      </c>
      <c r="R3" s="95" t="s">
        <v>626</v>
      </c>
      <c r="S3" s="95" t="s">
        <v>627</v>
      </c>
      <c r="T3" s="95" t="s">
        <v>628</v>
      </c>
      <c r="U3" s="95" t="s">
        <v>629</v>
      </c>
      <c r="V3" s="95" t="s">
        <v>630</v>
      </c>
      <c r="W3" s="95" t="s">
        <v>631</v>
      </c>
      <c r="X3" s="95" t="s">
        <v>632</v>
      </c>
      <c r="Y3" s="95" t="s">
        <v>633</v>
      </c>
      <c r="Z3" s="95" t="s">
        <v>634</v>
      </c>
      <c r="AA3" s="95" t="s">
        <v>635</v>
      </c>
      <c r="AB3" s="95" t="s">
        <v>636</v>
      </c>
      <c r="AC3" s="96" t="s">
        <v>311</v>
      </c>
      <c r="AD3" s="95" t="s">
        <v>637</v>
      </c>
      <c r="AE3" s="95" t="s">
        <v>638</v>
      </c>
      <c r="AF3" s="95" t="s">
        <v>639</v>
      </c>
      <c r="AG3" s="95" t="s">
        <v>640</v>
      </c>
      <c r="AH3" s="95" t="s">
        <v>641</v>
      </c>
      <c r="AI3" s="95" t="s">
        <v>642</v>
      </c>
      <c r="AJ3" s="95" t="s">
        <v>643</v>
      </c>
      <c r="AK3" s="95" t="s">
        <v>644</v>
      </c>
      <c r="AL3" s="95" t="s">
        <v>645</v>
      </c>
      <c r="AM3" s="95" t="s">
        <v>646</v>
      </c>
      <c r="AN3" s="95" t="s">
        <v>647</v>
      </c>
      <c r="AO3" s="95" t="s">
        <v>648</v>
      </c>
      <c r="AP3" s="95" t="s">
        <v>649</v>
      </c>
      <c r="AQ3" s="95" t="s">
        <v>650</v>
      </c>
      <c r="AR3" s="95" t="s">
        <v>651</v>
      </c>
      <c r="AS3" s="95" t="s">
        <v>652</v>
      </c>
      <c r="AT3" s="95" t="s">
        <v>653</v>
      </c>
      <c r="AU3" s="95" t="s">
        <v>654</v>
      </c>
      <c r="AV3" s="95" t="s">
        <v>655</v>
      </c>
      <c r="AW3" s="95" t="s">
        <v>656</v>
      </c>
      <c r="AX3" s="95" t="s">
        <v>657</v>
      </c>
      <c r="AY3" s="95" t="s">
        <v>658</v>
      </c>
      <c r="AZ3" s="95" t="s">
        <v>659</v>
      </c>
      <c r="BA3" s="95" t="s">
        <v>660</v>
      </c>
      <c r="BB3" s="95" t="s">
        <v>661</v>
      </c>
      <c r="BC3" s="95" t="s">
        <v>662</v>
      </c>
      <c r="BD3" s="95" t="s">
        <v>663</v>
      </c>
      <c r="BE3" s="95" t="s">
        <v>664</v>
      </c>
      <c r="BF3" s="95" t="s">
        <v>665</v>
      </c>
      <c r="BG3" s="95" t="s">
        <v>666</v>
      </c>
      <c r="BH3" s="95"/>
      <c r="BI3" s="96" t="s">
        <v>312</v>
      </c>
      <c r="BJ3" s="97" t="s">
        <v>313</v>
      </c>
      <c r="BK3" s="97" t="s">
        <v>314</v>
      </c>
      <c r="BL3" s="96" t="s">
        <v>315</v>
      </c>
      <c r="BM3" s="97" t="s">
        <v>316</v>
      </c>
    </row>
    <row r="4" spans="1:65" outlineLevel="1">
      <c r="A4" s="94">
        <v>2</v>
      </c>
      <c r="B4" s="215" t="s">
        <v>5</v>
      </c>
      <c r="C4" s="98" t="s">
        <v>6</v>
      </c>
      <c r="D4" s="99">
        <v>440</v>
      </c>
      <c r="E4" s="73">
        <v>267787158</v>
      </c>
      <c r="F4" s="73">
        <v>0</v>
      </c>
      <c r="G4" s="73">
        <v>0</v>
      </c>
      <c r="H4" s="73">
        <v>0</v>
      </c>
      <c r="I4" s="73">
        <v>-8948260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-6095591</v>
      </c>
      <c r="S4" s="73">
        <v>-26484546</v>
      </c>
      <c r="T4" s="73">
        <v>0</v>
      </c>
      <c r="U4" s="73">
        <v>0</v>
      </c>
      <c r="V4" s="73">
        <v>0</v>
      </c>
      <c r="W4" s="73">
        <v>0</v>
      </c>
      <c r="X4" s="73">
        <v>22988974</v>
      </c>
      <c r="Y4" s="73">
        <v>0</v>
      </c>
      <c r="Z4" s="73">
        <v>0</v>
      </c>
      <c r="AA4" s="73">
        <v>0</v>
      </c>
      <c r="AB4" s="73">
        <v>0</v>
      </c>
      <c r="AC4" s="73">
        <f t="shared" ref="AC4:AC9" si="0">SUM(F4:AB4)</f>
        <v>-18539423</v>
      </c>
      <c r="AD4" s="73">
        <v>0</v>
      </c>
      <c r="AE4" s="73">
        <v>0</v>
      </c>
      <c r="AF4" s="73">
        <v>3038335</v>
      </c>
      <c r="AG4" s="73">
        <v>0</v>
      </c>
      <c r="AH4" s="73">
        <v>0</v>
      </c>
      <c r="AI4" s="73">
        <v>0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0</v>
      </c>
      <c r="AQ4" s="73">
        <v>0</v>
      </c>
      <c r="AR4" s="73">
        <v>0</v>
      </c>
      <c r="AS4" s="73">
        <v>0</v>
      </c>
      <c r="AT4" s="73">
        <v>0</v>
      </c>
      <c r="AU4" s="73">
        <v>0</v>
      </c>
      <c r="AV4" s="73">
        <v>0</v>
      </c>
      <c r="AW4" s="73">
        <v>0</v>
      </c>
      <c r="AX4" s="73">
        <v>0</v>
      </c>
      <c r="AY4" s="73">
        <v>0</v>
      </c>
      <c r="AZ4" s="73">
        <v>0</v>
      </c>
      <c r="BA4" s="73">
        <v>0</v>
      </c>
      <c r="BB4" s="73">
        <v>0</v>
      </c>
      <c r="BC4" s="73">
        <v>0</v>
      </c>
      <c r="BD4" s="73">
        <v>0</v>
      </c>
      <c r="BE4" s="73">
        <v>0</v>
      </c>
      <c r="BF4" s="73">
        <v>0</v>
      </c>
      <c r="BG4" s="73">
        <v>0</v>
      </c>
      <c r="BH4" s="73">
        <v>930</v>
      </c>
      <c r="BI4" s="73">
        <f t="shared" ref="BI4:BI9" si="1">SUM(AD4:BH4)</f>
        <v>3039265</v>
      </c>
      <c r="BJ4" s="73">
        <f t="shared" ref="BJ4:BJ9" si="2">AC4+BI4</f>
        <v>-15500158</v>
      </c>
      <c r="BK4" s="73">
        <f t="shared" ref="BK4:BK9" si="3">E4+BJ4</f>
        <v>252287000</v>
      </c>
      <c r="BL4" s="73">
        <v>24322000</v>
      </c>
      <c r="BM4" s="73">
        <f>BK4+BL4</f>
        <v>276609000</v>
      </c>
    </row>
    <row r="5" spans="1:65" outlineLevel="1">
      <c r="A5" s="94">
        <v>3</v>
      </c>
      <c r="B5" s="216"/>
      <c r="C5" s="101" t="s">
        <v>7</v>
      </c>
      <c r="D5" s="102">
        <v>442</v>
      </c>
      <c r="E5" s="73">
        <v>293170460</v>
      </c>
      <c r="F5" s="73">
        <v>0</v>
      </c>
      <c r="G5" s="73">
        <v>0</v>
      </c>
      <c r="H5" s="73">
        <v>0</v>
      </c>
      <c r="I5" s="73">
        <v>-10283256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-2071446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f t="shared" si="0"/>
        <v>-12354702</v>
      </c>
      <c r="AD5" s="73">
        <v>0</v>
      </c>
      <c r="AE5" s="73">
        <v>0</v>
      </c>
      <c r="AF5" s="73">
        <v>10649707</v>
      </c>
      <c r="AG5" s="73">
        <v>0</v>
      </c>
      <c r="AH5" s="73">
        <v>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0</v>
      </c>
      <c r="AT5" s="73">
        <v>0</v>
      </c>
      <c r="AU5" s="73">
        <v>0</v>
      </c>
      <c r="AV5" s="73">
        <v>0</v>
      </c>
      <c r="AW5" s="73">
        <v>0</v>
      </c>
      <c r="AX5" s="73">
        <v>0</v>
      </c>
      <c r="AY5" s="73">
        <v>0</v>
      </c>
      <c r="AZ5" s="73">
        <v>0</v>
      </c>
      <c r="BA5" s="73">
        <v>0</v>
      </c>
      <c r="BB5" s="73">
        <v>0</v>
      </c>
      <c r="BC5" s="73">
        <v>0</v>
      </c>
      <c r="BD5" s="73">
        <v>0</v>
      </c>
      <c r="BE5" s="73">
        <v>0</v>
      </c>
      <c r="BF5" s="73">
        <v>0</v>
      </c>
      <c r="BG5" s="73">
        <v>0</v>
      </c>
      <c r="BH5" s="73">
        <v>-465</v>
      </c>
      <c r="BI5" s="73">
        <f t="shared" si="1"/>
        <v>10649242</v>
      </c>
      <c r="BJ5" s="73">
        <f t="shared" si="2"/>
        <v>-1705460</v>
      </c>
      <c r="BK5" s="73">
        <f t="shared" si="3"/>
        <v>291465000</v>
      </c>
      <c r="BL5" s="73">
        <v>27875000</v>
      </c>
      <c r="BM5" s="73">
        <f t="shared" ref="BM5:BM68" si="4">BK5+BL5</f>
        <v>319340000</v>
      </c>
    </row>
    <row r="6" spans="1:65" outlineLevel="1">
      <c r="A6" s="94">
        <v>4</v>
      </c>
      <c r="B6" s="216"/>
      <c r="C6" s="101" t="s">
        <v>8</v>
      </c>
      <c r="D6" s="102">
        <v>444</v>
      </c>
      <c r="E6" s="73">
        <v>4665598</v>
      </c>
      <c r="F6" s="73">
        <v>0</v>
      </c>
      <c r="G6" s="73">
        <v>0</v>
      </c>
      <c r="H6" s="73">
        <v>0</v>
      </c>
      <c r="I6" s="73">
        <v>-201835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f t="shared" si="0"/>
        <v>-201835</v>
      </c>
      <c r="AD6" s="73">
        <v>0</v>
      </c>
      <c r="AE6" s="73">
        <v>0</v>
      </c>
      <c r="AF6" s="73">
        <v>2360726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0</v>
      </c>
      <c r="AU6" s="73">
        <v>0</v>
      </c>
      <c r="AV6" s="73">
        <v>0</v>
      </c>
      <c r="AW6" s="73">
        <v>0</v>
      </c>
      <c r="AX6" s="73">
        <v>0</v>
      </c>
      <c r="AY6" s="73">
        <v>0</v>
      </c>
      <c r="AZ6" s="73">
        <v>0</v>
      </c>
      <c r="BA6" s="73">
        <v>0</v>
      </c>
      <c r="BB6" s="73">
        <v>0</v>
      </c>
      <c r="BC6" s="73">
        <v>0</v>
      </c>
      <c r="BD6" s="73">
        <v>0</v>
      </c>
      <c r="BE6" s="73">
        <v>0</v>
      </c>
      <c r="BF6" s="73">
        <v>0</v>
      </c>
      <c r="BG6" s="73">
        <v>0</v>
      </c>
      <c r="BH6" s="73">
        <v>-489</v>
      </c>
      <c r="BI6" s="73">
        <f t="shared" si="1"/>
        <v>2360237</v>
      </c>
      <c r="BJ6" s="73">
        <f t="shared" si="2"/>
        <v>2158402</v>
      </c>
      <c r="BK6" s="73">
        <f t="shared" si="3"/>
        <v>6824000</v>
      </c>
      <c r="BL6" s="73">
        <v>655000</v>
      </c>
      <c r="BM6" s="73">
        <f t="shared" si="4"/>
        <v>7479000</v>
      </c>
    </row>
    <row r="7" spans="1:65" outlineLevel="1">
      <c r="A7" s="94">
        <v>5</v>
      </c>
      <c r="B7" s="216"/>
      <c r="C7" s="101" t="s">
        <v>9</v>
      </c>
      <c r="D7" s="103">
        <v>445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f t="shared" si="0"/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f t="shared" si="1"/>
        <v>0</v>
      </c>
      <c r="BJ7" s="73">
        <f t="shared" si="2"/>
        <v>0</v>
      </c>
      <c r="BK7" s="73">
        <f t="shared" si="3"/>
        <v>0</v>
      </c>
      <c r="BL7" s="73"/>
      <c r="BM7" s="73">
        <f t="shared" si="4"/>
        <v>0</v>
      </c>
    </row>
    <row r="8" spans="1:65" outlineLevel="1">
      <c r="A8" s="94">
        <v>6</v>
      </c>
      <c r="B8" s="216"/>
      <c r="C8" s="101" t="s">
        <v>10</v>
      </c>
      <c r="D8" s="103">
        <v>446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t="shared" si="0"/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f t="shared" si="1"/>
        <v>0</v>
      </c>
      <c r="BJ8" s="73">
        <f t="shared" si="2"/>
        <v>0</v>
      </c>
      <c r="BK8" s="73">
        <f t="shared" si="3"/>
        <v>0</v>
      </c>
      <c r="BL8" s="73"/>
      <c r="BM8" s="73">
        <f t="shared" si="4"/>
        <v>0</v>
      </c>
    </row>
    <row r="9" spans="1:65" outlineLevel="1">
      <c r="A9" s="94">
        <v>7</v>
      </c>
      <c r="B9" s="216"/>
      <c r="C9" s="101" t="s">
        <v>11</v>
      </c>
      <c r="D9" s="103">
        <v>448</v>
      </c>
      <c r="E9" s="73">
        <v>1173020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0"/>
        <v>0</v>
      </c>
      <c r="AD9" s="73">
        <v>0</v>
      </c>
      <c r="AE9" s="73">
        <v>0</v>
      </c>
      <c r="AF9" s="73">
        <v>-1173020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f t="shared" si="1"/>
        <v>-1173020</v>
      </c>
      <c r="BJ9" s="73">
        <f t="shared" si="2"/>
        <v>-1173020</v>
      </c>
      <c r="BK9" s="73">
        <f t="shared" si="3"/>
        <v>0</v>
      </c>
      <c r="BL9" s="73"/>
      <c r="BM9" s="73">
        <f t="shared" si="4"/>
        <v>0</v>
      </c>
    </row>
    <row r="10" spans="1:65">
      <c r="A10" s="94">
        <v>8</v>
      </c>
      <c r="B10" s="216"/>
      <c r="C10" s="218" t="s">
        <v>12</v>
      </c>
      <c r="D10" s="219"/>
      <c r="E10" s="104">
        <f>SUM(E4:E9)</f>
        <v>566796236</v>
      </c>
      <c r="F10" s="35">
        <f t="shared" ref="F10:BM10" si="5">SUM(F4:F9)</f>
        <v>0</v>
      </c>
      <c r="G10" s="35">
        <f t="shared" si="5"/>
        <v>0</v>
      </c>
      <c r="H10" s="35">
        <f t="shared" si="5"/>
        <v>0</v>
      </c>
      <c r="I10" s="35">
        <f t="shared" si="5"/>
        <v>-19433351</v>
      </c>
      <c r="J10" s="35">
        <f t="shared" si="5"/>
        <v>0</v>
      </c>
      <c r="K10" s="35">
        <f t="shared" si="5"/>
        <v>0</v>
      </c>
      <c r="L10" s="35">
        <f t="shared" si="5"/>
        <v>0</v>
      </c>
      <c r="M10" s="35">
        <f t="shared" si="5"/>
        <v>0</v>
      </c>
      <c r="N10" s="35">
        <f t="shared" si="5"/>
        <v>0</v>
      </c>
      <c r="O10" s="35">
        <f t="shared" si="5"/>
        <v>0</v>
      </c>
      <c r="P10" s="35">
        <f t="shared" si="5"/>
        <v>0</v>
      </c>
      <c r="Q10" s="35">
        <f t="shared" si="5"/>
        <v>0</v>
      </c>
      <c r="R10" s="35">
        <f t="shared" si="5"/>
        <v>-8167037</v>
      </c>
      <c r="S10" s="35">
        <f t="shared" si="5"/>
        <v>-26484546</v>
      </c>
      <c r="T10" s="35">
        <f t="shared" si="5"/>
        <v>0</v>
      </c>
      <c r="U10" s="35">
        <f t="shared" si="5"/>
        <v>0</v>
      </c>
      <c r="V10" s="35">
        <f t="shared" si="5"/>
        <v>0</v>
      </c>
      <c r="W10" s="35">
        <f t="shared" si="5"/>
        <v>0</v>
      </c>
      <c r="X10" s="35">
        <f t="shared" si="5"/>
        <v>22988974</v>
      </c>
      <c r="Y10" s="35">
        <f t="shared" si="5"/>
        <v>0</v>
      </c>
      <c r="Z10" s="35">
        <f t="shared" si="5"/>
        <v>0</v>
      </c>
      <c r="AA10" s="35">
        <f t="shared" si="5"/>
        <v>0</v>
      </c>
      <c r="AB10" s="35">
        <f t="shared" si="5"/>
        <v>0</v>
      </c>
      <c r="AC10" s="35">
        <f>SUM(AC4:AC9)</f>
        <v>-31095960</v>
      </c>
      <c r="AD10" s="35">
        <f t="shared" si="5"/>
        <v>0</v>
      </c>
      <c r="AE10" s="35">
        <f t="shared" si="5"/>
        <v>0</v>
      </c>
      <c r="AF10" s="35">
        <f t="shared" si="5"/>
        <v>14875748</v>
      </c>
      <c r="AG10" s="35">
        <f t="shared" si="5"/>
        <v>0</v>
      </c>
      <c r="AH10" s="35">
        <f t="shared" si="5"/>
        <v>0</v>
      </c>
      <c r="AI10" s="35">
        <f t="shared" si="5"/>
        <v>0</v>
      </c>
      <c r="AJ10" s="35">
        <f t="shared" si="5"/>
        <v>0</v>
      </c>
      <c r="AK10" s="35">
        <f t="shared" si="5"/>
        <v>0</v>
      </c>
      <c r="AL10" s="35">
        <f t="shared" si="5"/>
        <v>0</v>
      </c>
      <c r="AM10" s="35">
        <f t="shared" si="5"/>
        <v>0</v>
      </c>
      <c r="AN10" s="35">
        <f t="shared" si="5"/>
        <v>0</v>
      </c>
      <c r="AO10" s="35">
        <f t="shared" si="5"/>
        <v>0</v>
      </c>
      <c r="AP10" s="35">
        <f t="shared" si="5"/>
        <v>0</v>
      </c>
      <c r="AQ10" s="35">
        <f t="shared" si="5"/>
        <v>0</v>
      </c>
      <c r="AR10" s="35">
        <f t="shared" si="5"/>
        <v>0</v>
      </c>
      <c r="AS10" s="35">
        <f t="shared" si="5"/>
        <v>0</v>
      </c>
      <c r="AT10" s="35">
        <f t="shared" si="5"/>
        <v>0</v>
      </c>
      <c r="AU10" s="35">
        <f t="shared" si="5"/>
        <v>0</v>
      </c>
      <c r="AV10" s="35">
        <f t="shared" si="5"/>
        <v>0</v>
      </c>
      <c r="AW10" s="35">
        <f t="shared" si="5"/>
        <v>0</v>
      </c>
      <c r="AX10" s="35">
        <f t="shared" si="5"/>
        <v>0</v>
      </c>
      <c r="AY10" s="35">
        <f t="shared" si="5"/>
        <v>0</v>
      </c>
      <c r="AZ10" s="35">
        <f t="shared" si="5"/>
        <v>0</v>
      </c>
      <c r="BA10" s="35">
        <f t="shared" si="5"/>
        <v>0</v>
      </c>
      <c r="BB10" s="35">
        <f t="shared" si="5"/>
        <v>0</v>
      </c>
      <c r="BC10" s="35">
        <f t="shared" si="5"/>
        <v>0</v>
      </c>
      <c r="BD10" s="35">
        <f t="shared" si="5"/>
        <v>0</v>
      </c>
      <c r="BE10" s="35">
        <f t="shared" si="5"/>
        <v>0</v>
      </c>
      <c r="BF10" s="35">
        <f t="shared" si="5"/>
        <v>0</v>
      </c>
      <c r="BG10" s="35">
        <f t="shared" si="5"/>
        <v>0</v>
      </c>
      <c r="BH10" s="35">
        <f t="shared" si="5"/>
        <v>-24</v>
      </c>
      <c r="BI10" s="35">
        <f t="shared" si="5"/>
        <v>14875724</v>
      </c>
      <c r="BJ10" s="35">
        <f t="shared" si="5"/>
        <v>-16220236</v>
      </c>
      <c r="BK10" s="35">
        <f t="shared" si="5"/>
        <v>550576000</v>
      </c>
      <c r="BL10" s="35">
        <f t="shared" si="5"/>
        <v>52852000</v>
      </c>
      <c r="BM10" s="35">
        <f t="shared" si="5"/>
        <v>603428000</v>
      </c>
    </row>
    <row r="11" spans="1:65" outlineLevel="1">
      <c r="A11" s="94">
        <v>9</v>
      </c>
      <c r="B11" s="216"/>
      <c r="C11" s="105" t="s">
        <v>13</v>
      </c>
      <c r="D11" s="103">
        <v>447</v>
      </c>
      <c r="E11" s="23">
        <v>50449849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-13832000</v>
      </c>
      <c r="AB11" s="23">
        <v>0</v>
      </c>
      <c r="AC11" s="23">
        <f t="shared" ref="AC11:AC74" si="6">SUM(F11:AB11)</f>
        <v>-13832000</v>
      </c>
      <c r="AD11" s="23">
        <v>53093000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73">
        <v>151</v>
      </c>
      <c r="BI11" s="23">
        <f t="shared" ref="BI11:BI74" si="7">SUM(AD11:BH11)</f>
        <v>53093151</v>
      </c>
      <c r="BJ11" s="23">
        <f t="shared" ref="BJ11:BJ74" si="8">AC11+BI11</f>
        <v>39261151</v>
      </c>
      <c r="BK11" s="23">
        <f t="shared" ref="BK11:BK74" si="9">E11+BJ11</f>
        <v>89711000</v>
      </c>
      <c r="BL11" s="23"/>
      <c r="BM11" s="23">
        <f t="shared" si="4"/>
        <v>89711000</v>
      </c>
    </row>
    <row r="12" spans="1:65">
      <c r="A12" s="94">
        <v>10</v>
      </c>
      <c r="B12" s="216"/>
      <c r="C12" s="220" t="s">
        <v>14</v>
      </c>
      <c r="D12" s="221"/>
      <c r="E12" s="35">
        <f>E10+E11</f>
        <v>617246085</v>
      </c>
      <c r="F12" s="35">
        <f t="shared" ref="F12:BH12" si="10">F10+F11</f>
        <v>0</v>
      </c>
      <c r="G12" s="35">
        <f t="shared" si="10"/>
        <v>0</v>
      </c>
      <c r="H12" s="35">
        <f t="shared" si="10"/>
        <v>0</v>
      </c>
      <c r="I12" s="35">
        <f t="shared" si="10"/>
        <v>-19433351</v>
      </c>
      <c r="J12" s="35">
        <f t="shared" si="10"/>
        <v>0</v>
      </c>
      <c r="K12" s="35">
        <f t="shared" si="10"/>
        <v>0</v>
      </c>
      <c r="L12" s="35">
        <f t="shared" si="10"/>
        <v>0</v>
      </c>
      <c r="M12" s="35">
        <f t="shared" si="10"/>
        <v>0</v>
      </c>
      <c r="N12" s="35">
        <f t="shared" si="10"/>
        <v>0</v>
      </c>
      <c r="O12" s="35">
        <f t="shared" si="10"/>
        <v>0</v>
      </c>
      <c r="P12" s="35">
        <f t="shared" si="10"/>
        <v>0</v>
      </c>
      <c r="Q12" s="35">
        <f t="shared" si="10"/>
        <v>0</v>
      </c>
      <c r="R12" s="35">
        <f t="shared" si="10"/>
        <v>-8167037</v>
      </c>
      <c r="S12" s="35">
        <f t="shared" si="10"/>
        <v>-26484546</v>
      </c>
      <c r="T12" s="35">
        <f t="shared" si="10"/>
        <v>0</v>
      </c>
      <c r="U12" s="35">
        <f t="shared" si="10"/>
        <v>0</v>
      </c>
      <c r="V12" s="35">
        <f t="shared" si="10"/>
        <v>0</v>
      </c>
      <c r="W12" s="35">
        <f t="shared" si="10"/>
        <v>0</v>
      </c>
      <c r="X12" s="35">
        <f t="shared" si="10"/>
        <v>22988974</v>
      </c>
      <c r="Y12" s="35">
        <f t="shared" si="10"/>
        <v>0</v>
      </c>
      <c r="Z12" s="35">
        <f t="shared" si="10"/>
        <v>0</v>
      </c>
      <c r="AA12" s="35">
        <f t="shared" si="10"/>
        <v>-13832000</v>
      </c>
      <c r="AB12" s="35">
        <f t="shared" si="10"/>
        <v>0</v>
      </c>
      <c r="AC12" s="35">
        <f t="shared" si="6"/>
        <v>-44927960</v>
      </c>
      <c r="AD12" s="35">
        <f t="shared" si="10"/>
        <v>53093000</v>
      </c>
      <c r="AE12" s="35">
        <f t="shared" si="10"/>
        <v>0</v>
      </c>
      <c r="AF12" s="35">
        <f t="shared" si="10"/>
        <v>14875748</v>
      </c>
      <c r="AG12" s="35">
        <f t="shared" si="10"/>
        <v>0</v>
      </c>
      <c r="AH12" s="35">
        <f t="shared" si="10"/>
        <v>0</v>
      </c>
      <c r="AI12" s="35">
        <f t="shared" si="10"/>
        <v>0</v>
      </c>
      <c r="AJ12" s="35">
        <f t="shared" si="10"/>
        <v>0</v>
      </c>
      <c r="AK12" s="35">
        <f t="shared" si="10"/>
        <v>0</v>
      </c>
      <c r="AL12" s="35">
        <f t="shared" si="10"/>
        <v>0</v>
      </c>
      <c r="AM12" s="35">
        <f t="shared" si="10"/>
        <v>0</v>
      </c>
      <c r="AN12" s="35">
        <f t="shared" si="10"/>
        <v>0</v>
      </c>
      <c r="AO12" s="35">
        <f t="shared" si="10"/>
        <v>0</v>
      </c>
      <c r="AP12" s="35">
        <f t="shared" si="10"/>
        <v>0</v>
      </c>
      <c r="AQ12" s="35">
        <f t="shared" si="10"/>
        <v>0</v>
      </c>
      <c r="AR12" s="35">
        <f t="shared" si="10"/>
        <v>0</v>
      </c>
      <c r="AS12" s="35">
        <f t="shared" si="10"/>
        <v>0</v>
      </c>
      <c r="AT12" s="35">
        <f t="shared" si="10"/>
        <v>0</v>
      </c>
      <c r="AU12" s="35">
        <f t="shared" si="10"/>
        <v>0</v>
      </c>
      <c r="AV12" s="35">
        <f t="shared" si="10"/>
        <v>0</v>
      </c>
      <c r="AW12" s="35">
        <f t="shared" si="10"/>
        <v>0</v>
      </c>
      <c r="AX12" s="35">
        <f t="shared" si="10"/>
        <v>0</v>
      </c>
      <c r="AY12" s="35">
        <f t="shared" si="10"/>
        <v>0</v>
      </c>
      <c r="AZ12" s="35">
        <f t="shared" si="10"/>
        <v>0</v>
      </c>
      <c r="BA12" s="35">
        <f t="shared" si="10"/>
        <v>0</v>
      </c>
      <c r="BB12" s="35">
        <f t="shared" si="10"/>
        <v>0</v>
      </c>
      <c r="BC12" s="35">
        <f t="shared" si="10"/>
        <v>0</v>
      </c>
      <c r="BD12" s="35">
        <f t="shared" si="10"/>
        <v>0</v>
      </c>
      <c r="BE12" s="35">
        <f t="shared" si="10"/>
        <v>0</v>
      </c>
      <c r="BF12" s="35">
        <f t="shared" si="10"/>
        <v>0</v>
      </c>
      <c r="BG12" s="35">
        <f t="shared" si="10"/>
        <v>0</v>
      </c>
      <c r="BH12" s="35">
        <f t="shared" si="10"/>
        <v>127</v>
      </c>
      <c r="BI12" s="35">
        <f t="shared" si="7"/>
        <v>67968875</v>
      </c>
      <c r="BJ12" s="35">
        <f t="shared" si="8"/>
        <v>23040915</v>
      </c>
      <c r="BK12" s="35">
        <f t="shared" si="9"/>
        <v>640287000</v>
      </c>
      <c r="BL12" s="35">
        <f t="shared" ref="BL12" si="11">BL10+BL11</f>
        <v>52852000</v>
      </c>
      <c r="BM12" s="35">
        <f t="shared" si="4"/>
        <v>693139000</v>
      </c>
    </row>
    <row r="13" spans="1:65" outlineLevel="1">
      <c r="A13" s="94">
        <v>11</v>
      </c>
      <c r="B13" s="216"/>
      <c r="C13" s="106" t="s">
        <v>15</v>
      </c>
      <c r="D13" s="103">
        <v>449.1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 t="shared" si="6"/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73">
        <v>0</v>
      </c>
      <c r="BI13" s="23">
        <f t="shared" si="7"/>
        <v>0</v>
      </c>
      <c r="BJ13" s="23">
        <f t="shared" si="8"/>
        <v>0</v>
      </c>
      <c r="BK13" s="23">
        <f t="shared" si="9"/>
        <v>0</v>
      </c>
      <c r="BL13" s="23"/>
      <c r="BM13" s="23">
        <f t="shared" si="4"/>
        <v>0</v>
      </c>
    </row>
    <row r="14" spans="1:65">
      <c r="A14" s="94">
        <v>12</v>
      </c>
      <c r="B14" s="216"/>
      <c r="C14" s="220" t="s">
        <v>16</v>
      </c>
      <c r="D14" s="221"/>
      <c r="E14" s="35">
        <f>SUM(E12:E13)</f>
        <v>617246085</v>
      </c>
      <c r="F14" s="35">
        <f t="shared" ref="F14:BH14" si="12">SUM(F12:F13)</f>
        <v>0</v>
      </c>
      <c r="G14" s="35">
        <f t="shared" si="12"/>
        <v>0</v>
      </c>
      <c r="H14" s="35">
        <f t="shared" si="12"/>
        <v>0</v>
      </c>
      <c r="I14" s="35">
        <f t="shared" si="12"/>
        <v>-19433351</v>
      </c>
      <c r="J14" s="35">
        <f t="shared" si="12"/>
        <v>0</v>
      </c>
      <c r="K14" s="35">
        <f t="shared" si="12"/>
        <v>0</v>
      </c>
      <c r="L14" s="35">
        <f t="shared" si="12"/>
        <v>0</v>
      </c>
      <c r="M14" s="35">
        <f t="shared" si="12"/>
        <v>0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5">
        <f t="shared" si="12"/>
        <v>0</v>
      </c>
      <c r="R14" s="35">
        <f t="shared" si="12"/>
        <v>-8167037</v>
      </c>
      <c r="S14" s="35">
        <f t="shared" si="12"/>
        <v>-26484546</v>
      </c>
      <c r="T14" s="35">
        <f t="shared" si="12"/>
        <v>0</v>
      </c>
      <c r="U14" s="35">
        <f t="shared" si="12"/>
        <v>0</v>
      </c>
      <c r="V14" s="35">
        <f t="shared" si="12"/>
        <v>0</v>
      </c>
      <c r="W14" s="35">
        <f t="shared" si="12"/>
        <v>0</v>
      </c>
      <c r="X14" s="35">
        <f t="shared" si="12"/>
        <v>22988974</v>
      </c>
      <c r="Y14" s="35">
        <f t="shared" si="12"/>
        <v>0</v>
      </c>
      <c r="Z14" s="35">
        <f t="shared" si="12"/>
        <v>0</v>
      </c>
      <c r="AA14" s="35">
        <f t="shared" si="12"/>
        <v>-13832000</v>
      </c>
      <c r="AB14" s="35">
        <f t="shared" si="12"/>
        <v>0</v>
      </c>
      <c r="AC14" s="35">
        <f t="shared" si="6"/>
        <v>-44927960</v>
      </c>
      <c r="AD14" s="35">
        <f t="shared" si="12"/>
        <v>53093000</v>
      </c>
      <c r="AE14" s="35">
        <f t="shared" si="12"/>
        <v>0</v>
      </c>
      <c r="AF14" s="35">
        <f t="shared" si="12"/>
        <v>14875748</v>
      </c>
      <c r="AG14" s="35">
        <f t="shared" si="12"/>
        <v>0</v>
      </c>
      <c r="AH14" s="35">
        <f t="shared" si="12"/>
        <v>0</v>
      </c>
      <c r="AI14" s="35">
        <f t="shared" si="12"/>
        <v>0</v>
      </c>
      <c r="AJ14" s="35">
        <f t="shared" si="12"/>
        <v>0</v>
      </c>
      <c r="AK14" s="35">
        <f t="shared" si="12"/>
        <v>0</v>
      </c>
      <c r="AL14" s="35">
        <f t="shared" si="12"/>
        <v>0</v>
      </c>
      <c r="AM14" s="35">
        <f t="shared" si="12"/>
        <v>0</v>
      </c>
      <c r="AN14" s="35">
        <f t="shared" si="12"/>
        <v>0</v>
      </c>
      <c r="AO14" s="35">
        <f t="shared" si="12"/>
        <v>0</v>
      </c>
      <c r="AP14" s="35">
        <f t="shared" si="12"/>
        <v>0</v>
      </c>
      <c r="AQ14" s="35">
        <f t="shared" si="12"/>
        <v>0</v>
      </c>
      <c r="AR14" s="35">
        <f t="shared" si="12"/>
        <v>0</v>
      </c>
      <c r="AS14" s="35">
        <f t="shared" si="12"/>
        <v>0</v>
      </c>
      <c r="AT14" s="35">
        <f t="shared" si="12"/>
        <v>0</v>
      </c>
      <c r="AU14" s="35">
        <f t="shared" si="12"/>
        <v>0</v>
      </c>
      <c r="AV14" s="35">
        <f t="shared" si="12"/>
        <v>0</v>
      </c>
      <c r="AW14" s="35">
        <f t="shared" si="12"/>
        <v>0</v>
      </c>
      <c r="AX14" s="35">
        <f t="shared" si="12"/>
        <v>0</v>
      </c>
      <c r="AY14" s="35">
        <f t="shared" si="12"/>
        <v>0</v>
      </c>
      <c r="AZ14" s="35">
        <f t="shared" si="12"/>
        <v>0</v>
      </c>
      <c r="BA14" s="35">
        <f t="shared" si="12"/>
        <v>0</v>
      </c>
      <c r="BB14" s="35">
        <f t="shared" si="12"/>
        <v>0</v>
      </c>
      <c r="BC14" s="35">
        <f t="shared" si="12"/>
        <v>0</v>
      </c>
      <c r="BD14" s="35">
        <f t="shared" si="12"/>
        <v>0</v>
      </c>
      <c r="BE14" s="35">
        <f t="shared" si="12"/>
        <v>0</v>
      </c>
      <c r="BF14" s="35">
        <f t="shared" si="12"/>
        <v>0</v>
      </c>
      <c r="BG14" s="35">
        <f t="shared" si="12"/>
        <v>0</v>
      </c>
      <c r="BH14" s="35">
        <f t="shared" si="12"/>
        <v>127</v>
      </c>
      <c r="BI14" s="35">
        <f t="shared" si="7"/>
        <v>67968875</v>
      </c>
      <c r="BJ14" s="35">
        <f t="shared" si="8"/>
        <v>23040915</v>
      </c>
      <c r="BK14" s="35">
        <f t="shared" si="9"/>
        <v>640287000</v>
      </c>
      <c r="BL14" s="35">
        <f t="shared" ref="BL14" si="13">SUM(BL12:BL13)</f>
        <v>52852000</v>
      </c>
      <c r="BM14" s="35">
        <f t="shared" si="4"/>
        <v>693139000</v>
      </c>
    </row>
    <row r="15" spans="1:65" outlineLevel="1">
      <c r="A15" s="94">
        <v>13</v>
      </c>
      <c r="B15" s="216"/>
      <c r="C15" s="100" t="s">
        <v>17</v>
      </c>
      <c r="D15" s="107">
        <v>450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 t="shared" si="6"/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f t="shared" si="7"/>
        <v>0</v>
      </c>
      <c r="BJ15" s="23">
        <f t="shared" si="8"/>
        <v>0</v>
      </c>
      <c r="BK15" s="23">
        <f t="shared" si="9"/>
        <v>0</v>
      </c>
      <c r="BL15" s="23"/>
      <c r="BM15" s="23">
        <f t="shared" si="4"/>
        <v>0</v>
      </c>
    </row>
    <row r="16" spans="1:65" outlineLevel="1">
      <c r="A16" s="94">
        <v>14</v>
      </c>
      <c r="B16" s="216"/>
      <c r="C16" s="100" t="s">
        <v>18</v>
      </c>
      <c r="D16" s="107">
        <v>451</v>
      </c>
      <c r="E16" s="23">
        <v>31594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f t="shared" si="6"/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-594</v>
      </c>
      <c r="BI16" s="23">
        <f t="shared" si="7"/>
        <v>-594</v>
      </c>
      <c r="BJ16" s="23">
        <f t="shared" si="8"/>
        <v>-594</v>
      </c>
      <c r="BK16" s="23">
        <f t="shared" si="9"/>
        <v>31000</v>
      </c>
      <c r="BL16" s="23"/>
      <c r="BM16" s="23">
        <f t="shared" si="4"/>
        <v>31000</v>
      </c>
    </row>
    <row r="17" spans="1:65" outlineLevel="1">
      <c r="A17" s="94">
        <v>15</v>
      </c>
      <c r="B17" s="216"/>
      <c r="C17" s="100" t="s">
        <v>19</v>
      </c>
      <c r="D17" s="107">
        <v>453</v>
      </c>
      <c r="E17" s="23">
        <v>391219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f t="shared" si="6"/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-219</v>
      </c>
      <c r="BI17" s="23">
        <f t="shared" si="7"/>
        <v>-219</v>
      </c>
      <c r="BJ17" s="23">
        <f t="shared" si="8"/>
        <v>-219</v>
      </c>
      <c r="BK17" s="23">
        <f t="shared" si="9"/>
        <v>391000</v>
      </c>
      <c r="BL17" s="23"/>
      <c r="BM17" s="23">
        <f t="shared" si="4"/>
        <v>391000</v>
      </c>
    </row>
    <row r="18" spans="1:65" outlineLevel="1">
      <c r="A18" s="94">
        <v>16</v>
      </c>
      <c r="B18" s="216"/>
      <c r="C18" s="100" t="s">
        <v>20</v>
      </c>
      <c r="D18" s="107">
        <v>454</v>
      </c>
      <c r="E18" s="23">
        <v>1814504</v>
      </c>
      <c r="F18" s="23">
        <v>0</v>
      </c>
      <c r="G18" s="23">
        <v>0</v>
      </c>
      <c r="H18" s="23">
        <v>0</v>
      </c>
      <c r="I18" s="23">
        <v>-13639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f t="shared" si="6"/>
        <v>-13639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135</v>
      </c>
      <c r="BI18" s="23">
        <f t="shared" si="7"/>
        <v>135</v>
      </c>
      <c r="BJ18" s="23">
        <f t="shared" si="8"/>
        <v>-13504</v>
      </c>
      <c r="BK18" s="23">
        <f t="shared" si="9"/>
        <v>1801000</v>
      </c>
      <c r="BL18" s="23"/>
      <c r="BM18" s="23">
        <f t="shared" si="4"/>
        <v>1801000</v>
      </c>
    </row>
    <row r="19" spans="1:65" outlineLevel="1">
      <c r="A19" s="94">
        <v>17</v>
      </c>
      <c r="B19" s="216"/>
      <c r="C19" s="100" t="s">
        <v>21</v>
      </c>
      <c r="D19" s="107">
        <v>455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f t="shared" si="6"/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f t="shared" si="7"/>
        <v>0</v>
      </c>
      <c r="BJ19" s="23">
        <f t="shared" si="8"/>
        <v>0</v>
      </c>
      <c r="BK19" s="23">
        <f t="shared" si="9"/>
        <v>0</v>
      </c>
      <c r="BL19" s="23"/>
      <c r="BM19" s="23">
        <f t="shared" si="4"/>
        <v>0</v>
      </c>
    </row>
    <row r="20" spans="1:65" outlineLevel="1">
      <c r="A20" s="94">
        <v>18</v>
      </c>
      <c r="B20" s="216"/>
      <c r="C20" s="100" t="s">
        <v>22</v>
      </c>
      <c r="D20" s="107">
        <v>456</v>
      </c>
      <c r="E20" s="23">
        <v>27410919.478957999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6175376</v>
      </c>
      <c r="S20" s="23">
        <v>13467805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-41741000</v>
      </c>
      <c r="AB20" s="23">
        <v>0</v>
      </c>
      <c r="AC20" s="23">
        <f t="shared" si="6"/>
        <v>-22097819</v>
      </c>
      <c r="AD20" s="23">
        <v>4135000</v>
      </c>
      <c r="AE20" s="23">
        <v>40271</v>
      </c>
      <c r="AF20" s="23">
        <v>-1512000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6923132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-503.47895799949765</v>
      </c>
      <c r="BI20" s="23">
        <f t="shared" si="7"/>
        <v>9585899.5210420005</v>
      </c>
      <c r="BJ20" s="23">
        <f t="shared" si="8"/>
        <v>-12511919.478957999</v>
      </c>
      <c r="BK20" s="23">
        <f t="shared" si="9"/>
        <v>14899000</v>
      </c>
      <c r="BL20" s="23"/>
      <c r="BM20" s="23">
        <f t="shared" si="4"/>
        <v>14899000</v>
      </c>
    </row>
    <row r="21" spans="1:65" outlineLevel="1">
      <c r="A21" s="94">
        <v>19</v>
      </c>
      <c r="B21" s="216"/>
      <c r="C21" s="100" t="s">
        <v>23</v>
      </c>
      <c r="D21" s="107">
        <v>456.1</v>
      </c>
      <c r="E21" s="23">
        <v>11691267.521042001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-3890000</v>
      </c>
      <c r="AB21" s="23">
        <v>0</v>
      </c>
      <c r="AC21" s="23">
        <f t="shared" si="6"/>
        <v>-3890000</v>
      </c>
      <c r="AD21" s="23">
        <v>0</v>
      </c>
      <c r="AE21" s="23">
        <v>10561729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3.4789579994976521</v>
      </c>
      <c r="BI21" s="23">
        <f t="shared" si="7"/>
        <v>10561732.478957999</v>
      </c>
      <c r="BJ21" s="23">
        <f t="shared" si="8"/>
        <v>6671732.4789579995</v>
      </c>
      <c r="BK21" s="23">
        <f t="shared" si="9"/>
        <v>18363000</v>
      </c>
      <c r="BL21" s="23"/>
      <c r="BM21" s="23">
        <f t="shared" si="4"/>
        <v>18363000</v>
      </c>
    </row>
    <row r="22" spans="1:65" outlineLevel="1">
      <c r="A22" s="94">
        <v>20</v>
      </c>
      <c r="B22" s="216"/>
      <c r="C22" s="100" t="s">
        <v>24</v>
      </c>
      <c r="D22" s="107">
        <v>457.1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f t="shared" si="6"/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f t="shared" si="7"/>
        <v>0</v>
      </c>
      <c r="BJ22" s="23">
        <f t="shared" si="8"/>
        <v>0</v>
      </c>
      <c r="BK22" s="23">
        <f t="shared" si="9"/>
        <v>0</v>
      </c>
      <c r="BL22" s="23"/>
      <c r="BM22" s="23">
        <f t="shared" si="4"/>
        <v>0</v>
      </c>
    </row>
    <row r="23" spans="1:65" outlineLevel="1">
      <c r="A23" s="94">
        <v>21</v>
      </c>
      <c r="B23" s="216"/>
      <c r="C23" s="100" t="s">
        <v>25</v>
      </c>
      <c r="D23" s="107">
        <v>457.2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f t="shared" si="6"/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f t="shared" si="7"/>
        <v>0</v>
      </c>
      <c r="BJ23" s="23">
        <f t="shared" si="8"/>
        <v>0</v>
      </c>
      <c r="BK23" s="23">
        <f t="shared" si="9"/>
        <v>0</v>
      </c>
      <c r="BL23" s="23"/>
      <c r="BM23" s="23">
        <f t="shared" si="4"/>
        <v>0</v>
      </c>
    </row>
    <row r="24" spans="1:65">
      <c r="A24" s="94">
        <v>22</v>
      </c>
      <c r="B24" s="217"/>
      <c r="C24" s="222" t="s">
        <v>317</v>
      </c>
      <c r="D24" s="221"/>
      <c r="E24" s="35">
        <f>SUM(E15:E23)</f>
        <v>41339504</v>
      </c>
      <c r="F24" s="35">
        <f t="shared" ref="F24:BH24" si="14">SUM(F15:F23)</f>
        <v>0</v>
      </c>
      <c r="G24" s="35">
        <f t="shared" si="14"/>
        <v>0</v>
      </c>
      <c r="H24" s="35">
        <f t="shared" si="14"/>
        <v>0</v>
      </c>
      <c r="I24" s="35">
        <f t="shared" si="14"/>
        <v>-13639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6175376</v>
      </c>
      <c r="S24" s="35">
        <f t="shared" si="14"/>
        <v>13467805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-45631000</v>
      </c>
      <c r="AB24" s="35">
        <f t="shared" si="14"/>
        <v>0</v>
      </c>
      <c r="AC24" s="35">
        <f t="shared" si="6"/>
        <v>-26001458</v>
      </c>
      <c r="AD24" s="35">
        <f t="shared" si="14"/>
        <v>4135000</v>
      </c>
      <c r="AE24" s="35">
        <f t="shared" si="14"/>
        <v>10602000</v>
      </c>
      <c r="AF24" s="35">
        <f t="shared" si="14"/>
        <v>-1512000</v>
      </c>
      <c r="AG24" s="35">
        <f t="shared" si="14"/>
        <v>0</v>
      </c>
      <c r="AH24" s="35">
        <f t="shared" si="14"/>
        <v>0</v>
      </c>
      <c r="AI24" s="35">
        <f t="shared" si="14"/>
        <v>0</v>
      </c>
      <c r="AJ24" s="35">
        <f t="shared" si="14"/>
        <v>0</v>
      </c>
      <c r="AK24" s="35">
        <f t="shared" si="14"/>
        <v>0</v>
      </c>
      <c r="AL24" s="35">
        <f t="shared" si="14"/>
        <v>0</v>
      </c>
      <c r="AM24" s="35">
        <f t="shared" si="14"/>
        <v>0</v>
      </c>
      <c r="AN24" s="35">
        <f t="shared" si="14"/>
        <v>0</v>
      </c>
      <c r="AO24" s="35">
        <f t="shared" si="14"/>
        <v>0</v>
      </c>
      <c r="AP24" s="35">
        <f t="shared" si="14"/>
        <v>0</v>
      </c>
      <c r="AQ24" s="35">
        <f t="shared" si="14"/>
        <v>0</v>
      </c>
      <c r="AR24" s="35">
        <f t="shared" si="14"/>
        <v>0</v>
      </c>
      <c r="AS24" s="35">
        <f t="shared" si="14"/>
        <v>0</v>
      </c>
      <c r="AT24" s="35">
        <f t="shared" si="14"/>
        <v>0</v>
      </c>
      <c r="AU24" s="35">
        <f t="shared" si="14"/>
        <v>0</v>
      </c>
      <c r="AV24" s="35">
        <f t="shared" si="14"/>
        <v>0</v>
      </c>
      <c r="AW24" s="35">
        <f t="shared" si="14"/>
        <v>0</v>
      </c>
      <c r="AX24" s="35">
        <f t="shared" si="14"/>
        <v>0</v>
      </c>
      <c r="AY24" s="35">
        <f t="shared" si="14"/>
        <v>0</v>
      </c>
      <c r="AZ24" s="35">
        <f t="shared" si="14"/>
        <v>0</v>
      </c>
      <c r="BA24" s="35">
        <f t="shared" si="14"/>
        <v>6923132</v>
      </c>
      <c r="BB24" s="35">
        <f t="shared" si="14"/>
        <v>0</v>
      </c>
      <c r="BC24" s="35">
        <f t="shared" si="14"/>
        <v>0</v>
      </c>
      <c r="BD24" s="35">
        <f t="shared" si="14"/>
        <v>0</v>
      </c>
      <c r="BE24" s="35">
        <f t="shared" si="14"/>
        <v>0</v>
      </c>
      <c r="BF24" s="35">
        <f t="shared" si="14"/>
        <v>0</v>
      </c>
      <c r="BG24" s="35">
        <f t="shared" si="14"/>
        <v>0</v>
      </c>
      <c r="BH24" s="35">
        <f t="shared" si="14"/>
        <v>-1178</v>
      </c>
      <c r="BI24" s="35">
        <f t="shared" si="7"/>
        <v>20146954</v>
      </c>
      <c r="BJ24" s="35">
        <f t="shared" si="8"/>
        <v>-5854504</v>
      </c>
      <c r="BK24" s="35">
        <f t="shared" si="9"/>
        <v>35485000</v>
      </c>
      <c r="BL24" s="35">
        <f t="shared" ref="BL24" si="15">SUM(BL15:BL23)</f>
        <v>0</v>
      </c>
      <c r="BM24" s="35">
        <f t="shared" si="4"/>
        <v>35485000</v>
      </c>
    </row>
    <row r="25" spans="1:65" ht="16.5" thickBot="1">
      <c r="A25" s="94">
        <v>23</v>
      </c>
      <c r="B25" s="223" t="s">
        <v>27</v>
      </c>
      <c r="C25" s="224"/>
      <c r="D25" s="225"/>
      <c r="E25" s="108">
        <f>E14+E24</f>
        <v>658585589</v>
      </c>
      <c r="F25" s="108">
        <f t="shared" ref="F25:BH25" si="16">F14+F24</f>
        <v>0</v>
      </c>
      <c r="G25" s="108">
        <f t="shared" si="16"/>
        <v>0</v>
      </c>
      <c r="H25" s="108">
        <f t="shared" si="16"/>
        <v>0</v>
      </c>
      <c r="I25" s="108">
        <f t="shared" si="16"/>
        <v>-19446990</v>
      </c>
      <c r="J25" s="108">
        <f t="shared" si="16"/>
        <v>0</v>
      </c>
      <c r="K25" s="108">
        <f t="shared" si="16"/>
        <v>0</v>
      </c>
      <c r="L25" s="108">
        <f t="shared" si="16"/>
        <v>0</v>
      </c>
      <c r="M25" s="108">
        <f t="shared" si="16"/>
        <v>0</v>
      </c>
      <c r="N25" s="108">
        <f t="shared" si="16"/>
        <v>0</v>
      </c>
      <c r="O25" s="108">
        <f t="shared" si="16"/>
        <v>0</v>
      </c>
      <c r="P25" s="108">
        <f t="shared" si="16"/>
        <v>0</v>
      </c>
      <c r="Q25" s="108">
        <f t="shared" si="16"/>
        <v>0</v>
      </c>
      <c r="R25" s="108">
        <f t="shared" si="16"/>
        <v>-1991661</v>
      </c>
      <c r="S25" s="108">
        <f t="shared" si="16"/>
        <v>-13016741</v>
      </c>
      <c r="T25" s="108">
        <f t="shared" si="16"/>
        <v>0</v>
      </c>
      <c r="U25" s="108">
        <f t="shared" si="16"/>
        <v>0</v>
      </c>
      <c r="V25" s="108">
        <f t="shared" si="16"/>
        <v>0</v>
      </c>
      <c r="W25" s="108">
        <f t="shared" si="16"/>
        <v>0</v>
      </c>
      <c r="X25" s="108">
        <f t="shared" si="16"/>
        <v>22988974</v>
      </c>
      <c r="Y25" s="108">
        <f t="shared" si="16"/>
        <v>0</v>
      </c>
      <c r="Z25" s="108">
        <f t="shared" si="16"/>
        <v>0</v>
      </c>
      <c r="AA25" s="108">
        <f t="shared" si="16"/>
        <v>-59463000</v>
      </c>
      <c r="AB25" s="108">
        <f t="shared" si="16"/>
        <v>0</v>
      </c>
      <c r="AC25" s="108">
        <f t="shared" si="6"/>
        <v>-70929418</v>
      </c>
      <c r="AD25" s="108">
        <f t="shared" si="16"/>
        <v>57228000</v>
      </c>
      <c r="AE25" s="108">
        <f t="shared" si="16"/>
        <v>10602000</v>
      </c>
      <c r="AF25" s="108">
        <f t="shared" si="16"/>
        <v>13363748</v>
      </c>
      <c r="AG25" s="108">
        <f t="shared" si="16"/>
        <v>0</v>
      </c>
      <c r="AH25" s="108">
        <f t="shared" si="16"/>
        <v>0</v>
      </c>
      <c r="AI25" s="108">
        <f t="shared" si="16"/>
        <v>0</v>
      </c>
      <c r="AJ25" s="108">
        <f t="shared" si="16"/>
        <v>0</v>
      </c>
      <c r="AK25" s="108">
        <f t="shared" si="16"/>
        <v>0</v>
      </c>
      <c r="AL25" s="108">
        <f t="shared" si="16"/>
        <v>0</v>
      </c>
      <c r="AM25" s="108">
        <f t="shared" si="16"/>
        <v>0</v>
      </c>
      <c r="AN25" s="108">
        <f t="shared" si="16"/>
        <v>0</v>
      </c>
      <c r="AO25" s="108">
        <f t="shared" si="16"/>
        <v>0</v>
      </c>
      <c r="AP25" s="108">
        <f t="shared" si="16"/>
        <v>0</v>
      </c>
      <c r="AQ25" s="108">
        <f t="shared" si="16"/>
        <v>0</v>
      </c>
      <c r="AR25" s="108">
        <f t="shared" si="16"/>
        <v>0</v>
      </c>
      <c r="AS25" s="108">
        <f t="shared" si="16"/>
        <v>0</v>
      </c>
      <c r="AT25" s="108">
        <f t="shared" si="16"/>
        <v>0</v>
      </c>
      <c r="AU25" s="108">
        <f t="shared" si="16"/>
        <v>0</v>
      </c>
      <c r="AV25" s="108">
        <f t="shared" si="16"/>
        <v>0</v>
      </c>
      <c r="AW25" s="108">
        <f t="shared" si="16"/>
        <v>0</v>
      </c>
      <c r="AX25" s="108">
        <f t="shared" si="16"/>
        <v>0</v>
      </c>
      <c r="AY25" s="108">
        <f t="shared" si="16"/>
        <v>0</v>
      </c>
      <c r="AZ25" s="108">
        <f t="shared" si="16"/>
        <v>0</v>
      </c>
      <c r="BA25" s="108">
        <f t="shared" si="16"/>
        <v>6923132</v>
      </c>
      <c r="BB25" s="108">
        <f t="shared" si="16"/>
        <v>0</v>
      </c>
      <c r="BC25" s="108">
        <f t="shared" si="16"/>
        <v>0</v>
      </c>
      <c r="BD25" s="108">
        <f t="shared" si="16"/>
        <v>0</v>
      </c>
      <c r="BE25" s="108">
        <f t="shared" si="16"/>
        <v>0</v>
      </c>
      <c r="BF25" s="108">
        <f t="shared" si="16"/>
        <v>0</v>
      </c>
      <c r="BG25" s="108">
        <f t="shared" si="16"/>
        <v>0</v>
      </c>
      <c r="BH25" s="108">
        <f t="shared" si="16"/>
        <v>-1051</v>
      </c>
      <c r="BI25" s="108">
        <f t="shared" si="7"/>
        <v>88115829</v>
      </c>
      <c r="BJ25" s="108">
        <f t="shared" si="8"/>
        <v>17186411</v>
      </c>
      <c r="BK25" s="108">
        <f t="shared" si="9"/>
        <v>675772000</v>
      </c>
      <c r="BL25" s="108">
        <f t="shared" ref="BL25" si="17">BL14+BL24</f>
        <v>52852000</v>
      </c>
      <c r="BM25" s="108">
        <f t="shared" si="4"/>
        <v>728624000</v>
      </c>
    </row>
    <row r="26" spans="1:65" ht="15" customHeight="1" outlineLevel="2" thickTop="1">
      <c r="A26" s="94">
        <v>24</v>
      </c>
      <c r="B26" s="215" t="s">
        <v>28</v>
      </c>
      <c r="C26" s="100" t="s">
        <v>29</v>
      </c>
      <c r="D26" s="107">
        <v>500</v>
      </c>
      <c r="E26" s="23">
        <v>237162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f t="shared" si="6"/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23677.344946209487</v>
      </c>
      <c r="AM26" s="23">
        <v>0</v>
      </c>
      <c r="AN26" s="23">
        <v>-1502.1512150360022</v>
      </c>
      <c r="AO26" s="23">
        <v>0</v>
      </c>
      <c r="AP26" s="23">
        <v>0</v>
      </c>
      <c r="AQ26" s="23">
        <v>0</v>
      </c>
      <c r="AR26" s="23">
        <v>0</v>
      </c>
      <c r="AS26" s="23">
        <v>5861.8303710200917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92368.859522080471</v>
      </c>
      <c r="BH26" s="23">
        <v>432.11637572594918</v>
      </c>
      <c r="BI26" s="23">
        <f t="shared" si="7"/>
        <v>120838</v>
      </c>
      <c r="BJ26" s="23">
        <f t="shared" si="8"/>
        <v>120838</v>
      </c>
      <c r="BK26" s="23">
        <f t="shared" si="9"/>
        <v>358000</v>
      </c>
      <c r="BL26" s="23"/>
      <c r="BM26" s="23">
        <f t="shared" si="4"/>
        <v>358000</v>
      </c>
    </row>
    <row r="27" spans="1:65" ht="15" customHeight="1" outlineLevel="2">
      <c r="A27" s="94">
        <v>25</v>
      </c>
      <c r="B27" s="216"/>
      <c r="C27" s="100" t="s">
        <v>30</v>
      </c>
      <c r="D27" s="107">
        <v>501</v>
      </c>
      <c r="E27" s="23">
        <v>20744881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-1001000</v>
      </c>
      <c r="AB27" s="23">
        <v>0</v>
      </c>
      <c r="AC27" s="23">
        <f t="shared" si="6"/>
        <v>-1001000</v>
      </c>
      <c r="AD27" s="23">
        <v>2760000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83250.169586092161</v>
      </c>
      <c r="AM27" s="23">
        <v>0</v>
      </c>
      <c r="AN27" s="23">
        <v>-4417.273740648825</v>
      </c>
      <c r="AO27" s="23">
        <v>0</v>
      </c>
      <c r="AP27" s="23">
        <v>0</v>
      </c>
      <c r="AQ27" s="23">
        <v>0</v>
      </c>
      <c r="AR27" s="23">
        <v>0</v>
      </c>
      <c r="AS27" s="23">
        <v>36672.033771413837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271622.81236166175</v>
      </c>
      <c r="BH27" s="23">
        <v>-8.7419785186648369</v>
      </c>
      <c r="BI27" s="23">
        <f t="shared" si="7"/>
        <v>3147119.0000000005</v>
      </c>
      <c r="BJ27" s="23">
        <f t="shared" si="8"/>
        <v>2146119.0000000005</v>
      </c>
      <c r="BK27" s="23">
        <f t="shared" si="9"/>
        <v>22891000</v>
      </c>
      <c r="BL27" s="23"/>
      <c r="BM27" s="23">
        <f t="shared" si="4"/>
        <v>22891000</v>
      </c>
    </row>
    <row r="28" spans="1:65" ht="15" customHeight="1" outlineLevel="2">
      <c r="A28" s="94">
        <v>26</v>
      </c>
      <c r="B28" s="216"/>
      <c r="C28" s="100" t="s">
        <v>318</v>
      </c>
      <c r="D28" s="107">
        <v>502</v>
      </c>
      <c r="E28" s="23">
        <v>2112141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f t="shared" si="6"/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51705.164972938102</v>
      </c>
      <c r="AM28" s="23">
        <v>0</v>
      </c>
      <c r="AN28" s="23">
        <v>-2701.970622587789</v>
      </c>
      <c r="AO28" s="23">
        <v>0</v>
      </c>
      <c r="AP28" s="23">
        <v>0</v>
      </c>
      <c r="AQ28" s="23">
        <v>0</v>
      </c>
      <c r="AR28" s="23">
        <v>0</v>
      </c>
      <c r="AS28" s="23">
        <v>278010.15216789651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166147.01793828269</v>
      </c>
      <c r="BH28" s="23">
        <v>-301.36445652972907</v>
      </c>
      <c r="BI28" s="23">
        <f t="shared" si="7"/>
        <v>492858.99999999977</v>
      </c>
      <c r="BJ28" s="23">
        <f t="shared" si="8"/>
        <v>492858.99999999977</v>
      </c>
      <c r="BK28" s="23">
        <f t="shared" si="9"/>
        <v>2605000</v>
      </c>
      <c r="BL28" s="23"/>
      <c r="BM28" s="23">
        <f t="shared" si="4"/>
        <v>2605000</v>
      </c>
    </row>
    <row r="29" spans="1:65" ht="15" customHeight="1" outlineLevel="2">
      <c r="A29" s="94">
        <v>27</v>
      </c>
      <c r="B29" s="216"/>
      <c r="C29" s="100" t="s">
        <v>32</v>
      </c>
      <c r="D29" s="107">
        <v>503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f t="shared" si="6"/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f t="shared" si="7"/>
        <v>0</v>
      </c>
      <c r="BJ29" s="23">
        <f t="shared" si="8"/>
        <v>0</v>
      </c>
      <c r="BK29" s="23">
        <f t="shared" si="9"/>
        <v>0</v>
      </c>
      <c r="BL29" s="23"/>
      <c r="BM29" s="23">
        <f t="shared" si="4"/>
        <v>0</v>
      </c>
    </row>
    <row r="30" spans="1:65" ht="15" customHeight="1" outlineLevel="2">
      <c r="A30" s="94">
        <v>28</v>
      </c>
      <c r="B30" s="216"/>
      <c r="C30" s="100" t="s">
        <v>33</v>
      </c>
      <c r="D30" s="107">
        <v>504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f t="shared" si="6"/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f t="shared" si="7"/>
        <v>0</v>
      </c>
      <c r="BJ30" s="23">
        <f t="shared" si="8"/>
        <v>0</v>
      </c>
      <c r="BK30" s="23">
        <f t="shared" si="9"/>
        <v>0</v>
      </c>
      <c r="BL30" s="23"/>
      <c r="BM30" s="23">
        <f t="shared" si="4"/>
        <v>0</v>
      </c>
    </row>
    <row r="31" spans="1:65" ht="15" customHeight="1" outlineLevel="2">
      <c r="A31" s="94">
        <v>29</v>
      </c>
      <c r="B31" s="216"/>
      <c r="C31" s="100" t="s">
        <v>319</v>
      </c>
      <c r="D31" s="107">
        <v>505</v>
      </c>
      <c r="E31" s="23">
        <v>521740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f t="shared" si="6"/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57284.0993846403</v>
      </c>
      <c r="AM31" s="23">
        <v>0</v>
      </c>
      <c r="AN31" s="23">
        <v>-2993.4584813659835</v>
      </c>
      <c r="AO31" s="23">
        <v>0</v>
      </c>
      <c r="AP31" s="23">
        <v>0</v>
      </c>
      <c r="AQ31" s="23">
        <v>0</v>
      </c>
      <c r="AR31" s="23">
        <v>0</v>
      </c>
      <c r="AS31" s="23">
        <v>19477.080150769481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184070.91322283947</v>
      </c>
      <c r="BH31" s="23">
        <v>421.36572311678901</v>
      </c>
      <c r="BI31" s="23">
        <f t="shared" si="7"/>
        <v>258260.00000000006</v>
      </c>
      <c r="BJ31" s="23">
        <f t="shared" si="8"/>
        <v>258260.00000000006</v>
      </c>
      <c r="BK31" s="23">
        <f t="shared" si="9"/>
        <v>780000</v>
      </c>
      <c r="BL31" s="23"/>
      <c r="BM31" s="23">
        <f t="shared" si="4"/>
        <v>780000</v>
      </c>
    </row>
    <row r="32" spans="1:65" ht="15" customHeight="1" outlineLevel="2">
      <c r="A32" s="94">
        <v>30</v>
      </c>
      <c r="B32" s="216"/>
      <c r="C32" s="100" t="s">
        <v>320</v>
      </c>
      <c r="D32" s="107">
        <v>506</v>
      </c>
      <c r="E32" s="23">
        <v>3679210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-1694006</v>
      </c>
      <c r="AA32" s="23">
        <v>0</v>
      </c>
      <c r="AB32" s="23">
        <v>0</v>
      </c>
      <c r="AC32" s="23">
        <f t="shared" si="6"/>
        <v>-1694006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16039.826806810492</v>
      </c>
      <c r="AM32" s="23">
        <v>0</v>
      </c>
      <c r="AN32" s="23">
        <v>-945.74741281680178</v>
      </c>
      <c r="AO32" s="23">
        <v>0</v>
      </c>
      <c r="AP32" s="23">
        <v>0</v>
      </c>
      <c r="AQ32" s="23">
        <v>0</v>
      </c>
      <c r="AR32" s="23">
        <v>0</v>
      </c>
      <c r="AS32" s="23">
        <v>563820.98192563874</v>
      </c>
      <c r="AT32" s="23">
        <v>0</v>
      </c>
      <c r="AU32" s="23">
        <v>0</v>
      </c>
      <c r="AV32" s="23">
        <v>0</v>
      </c>
      <c r="AW32" s="23">
        <v>0</v>
      </c>
      <c r="AX32" s="23">
        <v>-142998</v>
      </c>
      <c r="AY32" s="23">
        <v>0</v>
      </c>
      <c r="AZ32" s="23">
        <v>0</v>
      </c>
      <c r="BA32" s="23">
        <v>-7865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58155.00399921622</v>
      </c>
      <c r="BH32" s="23">
        <v>-411.06531884893775</v>
      </c>
      <c r="BI32" s="23">
        <f t="shared" si="7"/>
        <v>485795.99999999977</v>
      </c>
      <c r="BJ32" s="23">
        <f t="shared" si="8"/>
        <v>-1208210.0000000002</v>
      </c>
      <c r="BK32" s="23">
        <f t="shared" si="9"/>
        <v>2471000</v>
      </c>
      <c r="BL32" s="23"/>
      <c r="BM32" s="23">
        <f t="shared" si="4"/>
        <v>2471000</v>
      </c>
    </row>
    <row r="33" spans="1:65" ht="15" customHeight="1" outlineLevel="2">
      <c r="A33" s="94">
        <v>31</v>
      </c>
      <c r="B33" s="216"/>
      <c r="C33" s="100" t="s">
        <v>36</v>
      </c>
      <c r="D33" s="107">
        <v>507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f t="shared" si="6"/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f t="shared" si="7"/>
        <v>0</v>
      </c>
      <c r="BJ33" s="23">
        <f t="shared" si="8"/>
        <v>0</v>
      </c>
      <c r="BK33" s="23">
        <f t="shared" si="9"/>
        <v>0</v>
      </c>
      <c r="BL33" s="23"/>
      <c r="BM33" s="23">
        <f t="shared" si="4"/>
        <v>0</v>
      </c>
    </row>
    <row r="34" spans="1:65" ht="15" customHeight="1" outlineLevel="2">
      <c r="A34" s="94">
        <v>32</v>
      </c>
      <c r="B34" s="216"/>
      <c r="C34" s="100" t="s">
        <v>37</v>
      </c>
      <c r="D34" s="107">
        <v>508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f t="shared" si="6"/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f t="shared" si="7"/>
        <v>0</v>
      </c>
      <c r="BJ34" s="23">
        <f t="shared" si="8"/>
        <v>0</v>
      </c>
      <c r="BK34" s="23">
        <f t="shared" si="9"/>
        <v>0</v>
      </c>
      <c r="BL34" s="23"/>
      <c r="BM34" s="23">
        <f t="shared" si="4"/>
        <v>0</v>
      </c>
    </row>
    <row r="35" spans="1:65">
      <c r="A35" s="94">
        <v>33</v>
      </c>
      <c r="B35" s="216"/>
      <c r="C35" s="226" t="s">
        <v>38</v>
      </c>
      <c r="D35" s="227"/>
      <c r="E35" s="35">
        <f>SUM(E26:E34)</f>
        <v>27295134</v>
      </c>
      <c r="F35" s="35">
        <f>SUM(F26:F34)</f>
        <v>0</v>
      </c>
      <c r="G35" s="35">
        <f t="shared" ref="G35:BH35" si="18">SUM(G26:G34)</f>
        <v>0</v>
      </c>
      <c r="H35" s="35">
        <f t="shared" si="18"/>
        <v>0</v>
      </c>
      <c r="I35" s="35">
        <f t="shared" si="18"/>
        <v>0</v>
      </c>
      <c r="J35" s="35">
        <f t="shared" si="18"/>
        <v>0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0</v>
      </c>
      <c r="O35" s="35">
        <f t="shared" si="18"/>
        <v>0</v>
      </c>
      <c r="P35" s="35">
        <f t="shared" si="18"/>
        <v>0</v>
      </c>
      <c r="Q35" s="35">
        <f t="shared" si="18"/>
        <v>0</v>
      </c>
      <c r="R35" s="35">
        <f t="shared" si="18"/>
        <v>0</v>
      </c>
      <c r="S35" s="35">
        <f t="shared" si="18"/>
        <v>0</v>
      </c>
      <c r="T35" s="35">
        <f t="shared" si="18"/>
        <v>0</v>
      </c>
      <c r="U35" s="35">
        <f t="shared" si="18"/>
        <v>0</v>
      </c>
      <c r="V35" s="35">
        <f t="shared" si="18"/>
        <v>0</v>
      </c>
      <c r="W35" s="35">
        <f t="shared" si="18"/>
        <v>0</v>
      </c>
      <c r="X35" s="35">
        <f t="shared" si="18"/>
        <v>0</v>
      </c>
      <c r="Y35" s="35">
        <f t="shared" si="18"/>
        <v>0</v>
      </c>
      <c r="Z35" s="35">
        <f t="shared" si="18"/>
        <v>-1694006</v>
      </c>
      <c r="AA35" s="35">
        <f t="shared" si="18"/>
        <v>-1001000</v>
      </c>
      <c r="AB35" s="35">
        <f t="shared" si="18"/>
        <v>0</v>
      </c>
      <c r="AC35" s="35">
        <f t="shared" si="6"/>
        <v>-2695006</v>
      </c>
      <c r="AD35" s="35">
        <f t="shared" si="18"/>
        <v>2760000</v>
      </c>
      <c r="AE35" s="35">
        <f t="shared" si="18"/>
        <v>0</v>
      </c>
      <c r="AF35" s="35">
        <f t="shared" si="18"/>
        <v>0</v>
      </c>
      <c r="AG35" s="35">
        <f t="shared" si="18"/>
        <v>0</v>
      </c>
      <c r="AH35" s="35">
        <f t="shared" si="18"/>
        <v>0</v>
      </c>
      <c r="AI35" s="35">
        <f t="shared" si="18"/>
        <v>0</v>
      </c>
      <c r="AJ35" s="35">
        <f t="shared" si="18"/>
        <v>0</v>
      </c>
      <c r="AK35" s="35">
        <f t="shared" si="18"/>
        <v>0</v>
      </c>
      <c r="AL35" s="35">
        <f t="shared" si="18"/>
        <v>231956.60569669053</v>
      </c>
      <c r="AM35" s="35">
        <f t="shared" si="18"/>
        <v>0</v>
      </c>
      <c r="AN35" s="35">
        <f t="shared" si="18"/>
        <v>-12560.601472455401</v>
      </c>
      <c r="AO35" s="35">
        <f t="shared" si="18"/>
        <v>0</v>
      </c>
      <c r="AP35" s="35">
        <f t="shared" si="18"/>
        <v>0</v>
      </c>
      <c r="AQ35" s="35">
        <f t="shared" si="18"/>
        <v>0</v>
      </c>
      <c r="AR35" s="35">
        <f t="shared" si="18"/>
        <v>0</v>
      </c>
      <c r="AS35" s="35">
        <f t="shared" si="18"/>
        <v>903842.07838673866</v>
      </c>
      <c r="AT35" s="35">
        <f t="shared" si="18"/>
        <v>0</v>
      </c>
      <c r="AU35" s="35">
        <f t="shared" si="18"/>
        <v>0</v>
      </c>
      <c r="AV35" s="35">
        <f t="shared" si="18"/>
        <v>0</v>
      </c>
      <c r="AW35" s="35">
        <f t="shared" si="18"/>
        <v>0</v>
      </c>
      <c r="AX35" s="35">
        <f t="shared" si="18"/>
        <v>-142998</v>
      </c>
      <c r="AY35" s="35">
        <f t="shared" si="18"/>
        <v>0</v>
      </c>
      <c r="AZ35" s="35">
        <f t="shared" si="18"/>
        <v>0</v>
      </c>
      <c r="BA35" s="35">
        <f t="shared" si="18"/>
        <v>-7865</v>
      </c>
      <c r="BB35" s="35">
        <f t="shared" si="18"/>
        <v>0</v>
      </c>
      <c r="BC35" s="35">
        <f t="shared" si="18"/>
        <v>0</v>
      </c>
      <c r="BD35" s="35">
        <f t="shared" si="18"/>
        <v>0</v>
      </c>
      <c r="BE35" s="35">
        <f t="shared" si="18"/>
        <v>0</v>
      </c>
      <c r="BF35" s="35">
        <f t="shared" si="18"/>
        <v>0</v>
      </c>
      <c r="BG35" s="35">
        <f t="shared" si="18"/>
        <v>772364.60704408062</v>
      </c>
      <c r="BH35" s="35">
        <f t="shared" si="18"/>
        <v>132.31034494540654</v>
      </c>
      <c r="BI35" s="35">
        <f t="shared" si="7"/>
        <v>4504872</v>
      </c>
      <c r="BJ35" s="35">
        <f t="shared" si="8"/>
        <v>1809866</v>
      </c>
      <c r="BK35" s="35">
        <f t="shared" si="9"/>
        <v>29105000</v>
      </c>
      <c r="BL35" s="35">
        <f t="shared" ref="BL35" si="19">SUM(BL26:BL34)</f>
        <v>0</v>
      </c>
      <c r="BM35" s="35">
        <f t="shared" si="4"/>
        <v>29105000</v>
      </c>
    </row>
    <row r="36" spans="1:65" ht="15" customHeight="1" outlineLevel="1">
      <c r="A36" s="94">
        <v>34</v>
      </c>
      <c r="B36" s="216"/>
      <c r="C36" s="109" t="s">
        <v>321</v>
      </c>
      <c r="D36" s="107">
        <v>510</v>
      </c>
      <c r="E36" s="23">
        <v>549736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f t="shared" si="6"/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9493.8866215694252</v>
      </c>
      <c r="AM36" s="23">
        <v>0</v>
      </c>
      <c r="AN36" s="23">
        <v>-633.80113082995808</v>
      </c>
      <c r="AO36" s="23">
        <v>0</v>
      </c>
      <c r="AP36" s="23">
        <v>0</v>
      </c>
      <c r="AQ36" s="23">
        <v>0</v>
      </c>
      <c r="AR36" s="23">
        <v>0</v>
      </c>
      <c r="AS36" s="23">
        <v>73827.858490470811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38973.098735046478</v>
      </c>
      <c r="BH36" s="23">
        <v>-397.04271625680849</v>
      </c>
      <c r="BI36" s="23">
        <f t="shared" si="7"/>
        <v>121263.99999999994</v>
      </c>
      <c r="BJ36" s="23">
        <f t="shared" si="8"/>
        <v>121263.99999999994</v>
      </c>
      <c r="BK36" s="23">
        <f t="shared" si="9"/>
        <v>671000</v>
      </c>
      <c r="BL36" s="23"/>
      <c r="BM36" s="23">
        <f t="shared" si="4"/>
        <v>671000</v>
      </c>
    </row>
    <row r="37" spans="1:65" ht="15" customHeight="1" outlineLevel="1">
      <c r="A37" s="94">
        <v>35</v>
      </c>
      <c r="B37" s="216"/>
      <c r="C37" s="109" t="s">
        <v>322</v>
      </c>
      <c r="D37" s="107">
        <v>511</v>
      </c>
      <c r="E37" s="23">
        <v>492318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f t="shared" si="6"/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1128.1473312086714</v>
      </c>
      <c r="AM37" s="23">
        <v>0</v>
      </c>
      <c r="AN37" s="23">
        <v>-65.689345322189524</v>
      </c>
      <c r="AO37" s="23">
        <v>0</v>
      </c>
      <c r="AP37" s="23">
        <v>0</v>
      </c>
      <c r="AQ37" s="23">
        <v>0</v>
      </c>
      <c r="AR37" s="23">
        <v>0</v>
      </c>
      <c r="AS37" s="23">
        <v>76732.600330984409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4039.3069948136572</v>
      </c>
      <c r="BH37" s="23">
        <v>-152.36531168455258</v>
      </c>
      <c r="BI37" s="23">
        <f t="shared" si="7"/>
        <v>81681.999999999985</v>
      </c>
      <c r="BJ37" s="23">
        <f t="shared" si="8"/>
        <v>81681.999999999985</v>
      </c>
      <c r="BK37" s="23">
        <f t="shared" si="9"/>
        <v>574000</v>
      </c>
      <c r="BL37" s="23"/>
      <c r="BM37" s="23">
        <f t="shared" si="4"/>
        <v>574000</v>
      </c>
    </row>
    <row r="38" spans="1:65" ht="15" customHeight="1" outlineLevel="1">
      <c r="A38" s="94">
        <v>36</v>
      </c>
      <c r="B38" s="216"/>
      <c r="C38" s="109" t="s">
        <v>323</v>
      </c>
      <c r="D38" s="107">
        <v>512</v>
      </c>
      <c r="E38" s="23">
        <v>6131837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f t="shared" si="6"/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73288.787080335838</v>
      </c>
      <c r="AM38" s="23">
        <v>0</v>
      </c>
      <c r="AN38" s="23">
        <v>-3804.1074097659412</v>
      </c>
      <c r="AO38" s="23">
        <v>0</v>
      </c>
      <c r="AP38" s="23">
        <v>0</v>
      </c>
      <c r="AQ38" s="23">
        <v>0</v>
      </c>
      <c r="AR38" s="23">
        <v>0</v>
      </c>
      <c r="AS38" s="23">
        <v>358684.6003702858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233918.56919754518</v>
      </c>
      <c r="BH38" s="23">
        <v>75.150761598721147</v>
      </c>
      <c r="BI38" s="23">
        <f t="shared" si="7"/>
        <v>662162.99999999953</v>
      </c>
      <c r="BJ38" s="23">
        <f t="shared" si="8"/>
        <v>662162.99999999953</v>
      </c>
      <c r="BK38" s="23">
        <f t="shared" si="9"/>
        <v>6794000</v>
      </c>
      <c r="BL38" s="23"/>
      <c r="BM38" s="23">
        <f t="shared" si="4"/>
        <v>6794000</v>
      </c>
    </row>
    <row r="39" spans="1:65" ht="15" customHeight="1" outlineLevel="1">
      <c r="A39" s="94">
        <v>37</v>
      </c>
      <c r="B39" s="216"/>
      <c r="C39" s="109" t="s">
        <v>324</v>
      </c>
      <c r="D39" s="107">
        <v>513</v>
      </c>
      <c r="E39" s="23">
        <v>2095657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f t="shared" si="6"/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4562.7063744036304</v>
      </c>
      <c r="AM39" s="23">
        <v>0</v>
      </c>
      <c r="AN39" s="23">
        <v>-247.38246316104156</v>
      </c>
      <c r="AO39" s="23">
        <v>0</v>
      </c>
      <c r="AP39" s="23">
        <v>0</v>
      </c>
      <c r="AQ39" s="23">
        <v>0</v>
      </c>
      <c r="AR39" s="23">
        <v>0</v>
      </c>
      <c r="AS39" s="23">
        <v>327310.60758018756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15211.808078456892</v>
      </c>
      <c r="BH39" s="23">
        <v>-494.73956988705322</v>
      </c>
      <c r="BI39" s="23">
        <f t="shared" si="7"/>
        <v>346343</v>
      </c>
      <c r="BJ39" s="23">
        <f t="shared" si="8"/>
        <v>346343</v>
      </c>
      <c r="BK39" s="23">
        <f t="shared" si="9"/>
        <v>2442000</v>
      </c>
      <c r="BL39" s="23"/>
      <c r="BM39" s="23">
        <f t="shared" si="4"/>
        <v>2442000</v>
      </c>
    </row>
    <row r="40" spans="1:65" ht="15" customHeight="1" outlineLevel="1">
      <c r="A40" s="94">
        <v>38</v>
      </c>
      <c r="B40" s="216"/>
      <c r="C40" s="109" t="s">
        <v>325</v>
      </c>
      <c r="D40" s="107">
        <v>514</v>
      </c>
      <c r="E40" s="23">
        <v>925145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f t="shared" si="6"/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9308.0832255712867</v>
      </c>
      <c r="AM40" s="23">
        <v>0</v>
      </c>
      <c r="AN40" s="23">
        <v>-483.0710059683318</v>
      </c>
      <c r="AO40" s="23">
        <v>0</v>
      </c>
      <c r="AP40" s="23">
        <v>0</v>
      </c>
      <c r="AQ40" s="23">
        <v>0</v>
      </c>
      <c r="AR40" s="23">
        <v>0</v>
      </c>
      <c r="AS40" s="23">
        <v>136586.52772778983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29704.544684211109</v>
      </c>
      <c r="BH40" s="23">
        <v>-261.08463160390966</v>
      </c>
      <c r="BI40" s="23">
        <f t="shared" si="7"/>
        <v>174854.99999999997</v>
      </c>
      <c r="BJ40" s="23">
        <f t="shared" si="8"/>
        <v>174854.99999999997</v>
      </c>
      <c r="BK40" s="23">
        <f t="shared" si="9"/>
        <v>1100000</v>
      </c>
      <c r="BL40" s="23"/>
      <c r="BM40" s="23">
        <f t="shared" si="4"/>
        <v>1100000</v>
      </c>
    </row>
    <row r="41" spans="1:65">
      <c r="A41" s="94">
        <v>39</v>
      </c>
      <c r="B41" s="216"/>
      <c r="C41" s="226" t="s">
        <v>44</v>
      </c>
      <c r="D41" s="227"/>
      <c r="E41" s="35">
        <f>SUM(E36:E40)</f>
        <v>10194693</v>
      </c>
      <c r="F41" s="35">
        <f>SUM(F36:F40)</f>
        <v>0</v>
      </c>
      <c r="G41" s="35">
        <f t="shared" ref="G41:BH41" si="20">SUM(G36:G40)</f>
        <v>0</v>
      </c>
      <c r="H41" s="35">
        <f t="shared" si="20"/>
        <v>0</v>
      </c>
      <c r="I41" s="35">
        <f t="shared" si="20"/>
        <v>0</v>
      </c>
      <c r="J41" s="35">
        <f t="shared" si="20"/>
        <v>0</v>
      </c>
      <c r="K41" s="35">
        <f t="shared" si="20"/>
        <v>0</v>
      </c>
      <c r="L41" s="35">
        <f t="shared" si="20"/>
        <v>0</v>
      </c>
      <c r="M41" s="35">
        <f t="shared" si="20"/>
        <v>0</v>
      </c>
      <c r="N41" s="35">
        <f t="shared" si="20"/>
        <v>0</v>
      </c>
      <c r="O41" s="35">
        <f t="shared" si="20"/>
        <v>0</v>
      </c>
      <c r="P41" s="35">
        <f t="shared" si="20"/>
        <v>0</v>
      </c>
      <c r="Q41" s="35">
        <f t="shared" si="20"/>
        <v>0</v>
      </c>
      <c r="R41" s="35">
        <f t="shared" si="20"/>
        <v>0</v>
      </c>
      <c r="S41" s="35">
        <f t="shared" si="20"/>
        <v>0</v>
      </c>
      <c r="T41" s="35">
        <f t="shared" si="20"/>
        <v>0</v>
      </c>
      <c r="U41" s="35">
        <f t="shared" si="20"/>
        <v>0</v>
      </c>
      <c r="V41" s="35">
        <f t="shared" si="20"/>
        <v>0</v>
      </c>
      <c r="W41" s="35">
        <f t="shared" si="20"/>
        <v>0</v>
      </c>
      <c r="X41" s="35">
        <f t="shared" si="20"/>
        <v>0</v>
      </c>
      <c r="Y41" s="35">
        <f t="shared" si="20"/>
        <v>0</v>
      </c>
      <c r="Z41" s="35">
        <f t="shared" si="20"/>
        <v>0</v>
      </c>
      <c r="AA41" s="35">
        <f t="shared" si="20"/>
        <v>0</v>
      </c>
      <c r="AB41" s="35">
        <f t="shared" si="20"/>
        <v>0</v>
      </c>
      <c r="AC41" s="35">
        <f t="shared" si="6"/>
        <v>0</v>
      </c>
      <c r="AD41" s="35">
        <f t="shared" si="20"/>
        <v>0</v>
      </c>
      <c r="AE41" s="35">
        <f t="shared" si="20"/>
        <v>0</v>
      </c>
      <c r="AF41" s="35">
        <f t="shared" si="20"/>
        <v>0</v>
      </c>
      <c r="AG41" s="35">
        <f t="shared" si="20"/>
        <v>0</v>
      </c>
      <c r="AH41" s="35">
        <f t="shared" si="20"/>
        <v>0</v>
      </c>
      <c r="AI41" s="35">
        <f t="shared" si="20"/>
        <v>0</v>
      </c>
      <c r="AJ41" s="35">
        <f t="shared" si="20"/>
        <v>0</v>
      </c>
      <c r="AK41" s="35">
        <f t="shared" si="20"/>
        <v>0</v>
      </c>
      <c r="AL41" s="35">
        <f t="shared" si="20"/>
        <v>97781.610633088843</v>
      </c>
      <c r="AM41" s="35">
        <f t="shared" si="20"/>
        <v>0</v>
      </c>
      <c r="AN41" s="35">
        <f t="shared" si="20"/>
        <v>-5234.0513550474616</v>
      </c>
      <c r="AO41" s="35">
        <f t="shared" si="20"/>
        <v>0</v>
      </c>
      <c r="AP41" s="35">
        <f t="shared" si="20"/>
        <v>0</v>
      </c>
      <c r="AQ41" s="35">
        <f t="shared" si="20"/>
        <v>0</v>
      </c>
      <c r="AR41" s="35">
        <f t="shared" si="20"/>
        <v>0</v>
      </c>
      <c r="AS41" s="35">
        <f t="shared" si="20"/>
        <v>973142.19449971837</v>
      </c>
      <c r="AT41" s="35">
        <f t="shared" si="20"/>
        <v>0</v>
      </c>
      <c r="AU41" s="35">
        <f t="shared" si="20"/>
        <v>0</v>
      </c>
      <c r="AV41" s="35">
        <f t="shared" si="20"/>
        <v>0</v>
      </c>
      <c r="AW41" s="35">
        <f t="shared" si="20"/>
        <v>0</v>
      </c>
      <c r="AX41" s="35">
        <f t="shared" si="20"/>
        <v>0</v>
      </c>
      <c r="AY41" s="35">
        <f t="shared" si="20"/>
        <v>0</v>
      </c>
      <c r="AZ41" s="35">
        <f t="shared" si="20"/>
        <v>0</v>
      </c>
      <c r="BA41" s="35">
        <f t="shared" si="20"/>
        <v>0</v>
      </c>
      <c r="BB41" s="35">
        <f t="shared" si="20"/>
        <v>0</v>
      </c>
      <c r="BC41" s="35">
        <f t="shared" si="20"/>
        <v>0</v>
      </c>
      <c r="BD41" s="35">
        <f t="shared" si="20"/>
        <v>0</v>
      </c>
      <c r="BE41" s="35">
        <f t="shared" si="20"/>
        <v>0</v>
      </c>
      <c r="BF41" s="35">
        <f t="shared" si="20"/>
        <v>0</v>
      </c>
      <c r="BG41" s="35">
        <f t="shared" si="20"/>
        <v>321847.32769007329</v>
      </c>
      <c r="BH41" s="35">
        <f t="shared" si="20"/>
        <v>-1230.0814678336028</v>
      </c>
      <c r="BI41" s="35">
        <f t="shared" si="7"/>
        <v>1386306.9999999995</v>
      </c>
      <c r="BJ41" s="35">
        <f t="shared" si="8"/>
        <v>1386306.9999999995</v>
      </c>
      <c r="BK41" s="35">
        <f t="shared" si="9"/>
        <v>11581000</v>
      </c>
      <c r="BL41" s="35">
        <f t="shared" ref="BL41" si="21">SUM(BL36:BL40)</f>
        <v>0</v>
      </c>
      <c r="BM41" s="35">
        <f t="shared" si="4"/>
        <v>11581000</v>
      </c>
    </row>
    <row r="42" spans="1:65" ht="16.5" thickBot="1">
      <c r="A42" s="94">
        <v>40</v>
      </c>
      <c r="B42" s="216"/>
      <c r="C42" s="228" t="s">
        <v>326</v>
      </c>
      <c r="D42" s="229"/>
      <c r="E42" s="30">
        <f>E35+E41</f>
        <v>37489827</v>
      </c>
      <c r="F42" s="30">
        <f>F35+F41</f>
        <v>0</v>
      </c>
      <c r="G42" s="30">
        <f t="shared" ref="G42:BH42" si="22">G35+G41</f>
        <v>0</v>
      </c>
      <c r="H42" s="30">
        <f t="shared" si="22"/>
        <v>0</v>
      </c>
      <c r="I42" s="30">
        <f t="shared" si="22"/>
        <v>0</v>
      </c>
      <c r="J42" s="30">
        <f t="shared" si="22"/>
        <v>0</v>
      </c>
      <c r="K42" s="30">
        <f t="shared" si="22"/>
        <v>0</v>
      </c>
      <c r="L42" s="30">
        <f t="shared" si="22"/>
        <v>0</v>
      </c>
      <c r="M42" s="30">
        <f t="shared" si="22"/>
        <v>0</v>
      </c>
      <c r="N42" s="30">
        <f t="shared" si="22"/>
        <v>0</v>
      </c>
      <c r="O42" s="30">
        <f t="shared" si="22"/>
        <v>0</v>
      </c>
      <c r="P42" s="30">
        <f t="shared" si="22"/>
        <v>0</v>
      </c>
      <c r="Q42" s="30">
        <f t="shared" si="22"/>
        <v>0</v>
      </c>
      <c r="R42" s="30">
        <f t="shared" si="22"/>
        <v>0</v>
      </c>
      <c r="S42" s="30">
        <f t="shared" si="22"/>
        <v>0</v>
      </c>
      <c r="T42" s="30">
        <f t="shared" si="22"/>
        <v>0</v>
      </c>
      <c r="U42" s="30">
        <f t="shared" si="22"/>
        <v>0</v>
      </c>
      <c r="V42" s="30">
        <f t="shared" si="22"/>
        <v>0</v>
      </c>
      <c r="W42" s="30">
        <f t="shared" si="22"/>
        <v>0</v>
      </c>
      <c r="X42" s="30">
        <f t="shared" si="22"/>
        <v>0</v>
      </c>
      <c r="Y42" s="30">
        <f t="shared" si="22"/>
        <v>0</v>
      </c>
      <c r="Z42" s="30">
        <f t="shared" si="22"/>
        <v>-1694006</v>
      </c>
      <c r="AA42" s="30">
        <f t="shared" si="22"/>
        <v>-1001000</v>
      </c>
      <c r="AB42" s="30">
        <f t="shared" si="22"/>
        <v>0</v>
      </c>
      <c r="AC42" s="30">
        <f t="shared" si="6"/>
        <v>-2695006</v>
      </c>
      <c r="AD42" s="30">
        <f t="shared" si="22"/>
        <v>2760000</v>
      </c>
      <c r="AE42" s="30">
        <f t="shared" si="22"/>
        <v>0</v>
      </c>
      <c r="AF42" s="30">
        <f t="shared" si="22"/>
        <v>0</v>
      </c>
      <c r="AG42" s="30">
        <f t="shared" si="22"/>
        <v>0</v>
      </c>
      <c r="AH42" s="30">
        <f t="shared" si="22"/>
        <v>0</v>
      </c>
      <c r="AI42" s="30">
        <f t="shared" si="22"/>
        <v>0</v>
      </c>
      <c r="AJ42" s="30">
        <f t="shared" si="22"/>
        <v>0</v>
      </c>
      <c r="AK42" s="30">
        <f t="shared" si="22"/>
        <v>0</v>
      </c>
      <c r="AL42" s="30">
        <f t="shared" si="22"/>
        <v>329738.21632977936</v>
      </c>
      <c r="AM42" s="30">
        <f t="shared" si="22"/>
        <v>0</v>
      </c>
      <c r="AN42" s="30">
        <f t="shared" si="22"/>
        <v>-17794.652827502861</v>
      </c>
      <c r="AO42" s="30">
        <f t="shared" si="22"/>
        <v>0</v>
      </c>
      <c r="AP42" s="30">
        <f t="shared" si="22"/>
        <v>0</v>
      </c>
      <c r="AQ42" s="30">
        <f t="shared" si="22"/>
        <v>0</v>
      </c>
      <c r="AR42" s="30">
        <f t="shared" si="22"/>
        <v>0</v>
      </c>
      <c r="AS42" s="30">
        <f t="shared" si="22"/>
        <v>1876984.2728864569</v>
      </c>
      <c r="AT42" s="30">
        <f t="shared" si="22"/>
        <v>0</v>
      </c>
      <c r="AU42" s="30">
        <f t="shared" si="22"/>
        <v>0</v>
      </c>
      <c r="AV42" s="30">
        <f t="shared" si="22"/>
        <v>0</v>
      </c>
      <c r="AW42" s="30">
        <f t="shared" si="22"/>
        <v>0</v>
      </c>
      <c r="AX42" s="30">
        <f t="shared" si="22"/>
        <v>-142998</v>
      </c>
      <c r="AY42" s="30">
        <f t="shared" si="22"/>
        <v>0</v>
      </c>
      <c r="AZ42" s="30">
        <f t="shared" si="22"/>
        <v>0</v>
      </c>
      <c r="BA42" s="30">
        <f t="shared" si="22"/>
        <v>-7865</v>
      </c>
      <c r="BB42" s="30">
        <f t="shared" si="22"/>
        <v>0</v>
      </c>
      <c r="BC42" s="30">
        <f t="shared" si="22"/>
        <v>0</v>
      </c>
      <c r="BD42" s="30">
        <f t="shared" si="22"/>
        <v>0</v>
      </c>
      <c r="BE42" s="30">
        <f t="shared" si="22"/>
        <v>0</v>
      </c>
      <c r="BF42" s="30">
        <f t="shared" si="22"/>
        <v>0</v>
      </c>
      <c r="BG42" s="30">
        <f t="shared" si="22"/>
        <v>1094211.934734154</v>
      </c>
      <c r="BH42" s="30">
        <f t="shared" si="22"/>
        <v>-1097.7711228881963</v>
      </c>
      <c r="BI42" s="30">
        <f t="shared" si="7"/>
        <v>5891179</v>
      </c>
      <c r="BJ42" s="30">
        <f t="shared" si="8"/>
        <v>3196173</v>
      </c>
      <c r="BK42" s="30">
        <f t="shared" si="9"/>
        <v>40686000</v>
      </c>
      <c r="BL42" s="30">
        <f t="shared" ref="BL42" si="23">BL35+BL41</f>
        <v>0</v>
      </c>
      <c r="BM42" s="30">
        <f t="shared" si="4"/>
        <v>40686000</v>
      </c>
    </row>
    <row r="43" spans="1:65" ht="15.6" customHeight="1" outlineLevel="1" thickTop="1">
      <c r="A43" s="94">
        <v>41</v>
      </c>
      <c r="B43" s="216"/>
      <c r="C43" s="100" t="s">
        <v>29</v>
      </c>
      <c r="D43" s="107">
        <v>535</v>
      </c>
      <c r="E43" s="73">
        <v>1376643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32">
        <f t="shared" si="6"/>
        <v>0</v>
      </c>
      <c r="AD43" s="73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108057.36575626147</v>
      </c>
      <c r="AM43" s="32">
        <v>0</v>
      </c>
      <c r="AN43" s="32">
        <v>-6968.5837171403682</v>
      </c>
      <c r="AO43" s="32">
        <v>0</v>
      </c>
      <c r="AP43" s="32">
        <v>0</v>
      </c>
      <c r="AQ43" s="32">
        <v>0</v>
      </c>
      <c r="AR43" s="32">
        <v>0</v>
      </c>
      <c r="AS43" s="32">
        <v>71058.206990301638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428505.54857153242</v>
      </c>
      <c r="BH43" s="23">
        <v>-295.53760095522739</v>
      </c>
      <c r="BI43" s="32">
        <f t="shared" si="7"/>
        <v>600357</v>
      </c>
      <c r="BJ43" s="32">
        <f t="shared" si="8"/>
        <v>600357</v>
      </c>
      <c r="BK43" s="32">
        <f t="shared" si="9"/>
        <v>1977000</v>
      </c>
      <c r="BL43" s="32"/>
      <c r="BM43" s="32">
        <f t="shared" si="4"/>
        <v>1977000</v>
      </c>
    </row>
    <row r="44" spans="1:65" ht="15.6" customHeight="1" outlineLevel="1">
      <c r="A44" s="94">
        <v>42</v>
      </c>
      <c r="B44" s="216"/>
      <c r="C44" s="100" t="s">
        <v>46</v>
      </c>
      <c r="D44" s="107">
        <v>536</v>
      </c>
      <c r="E44" s="73">
        <v>873873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23">
        <f t="shared" si="6"/>
        <v>0</v>
      </c>
      <c r="AD44" s="7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2699.5390297442973</v>
      </c>
      <c r="AM44" s="23">
        <v>0</v>
      </c>
      <c r="AN44" s="23">
        <v>-171.26564835626519</v>
      </c>
      <c r="AO44" s="23">
        <v>0</v>
      </c>
      <c r="AP44" s="23">
        <v>0</v>
      </c>
      <c r="AQ44" s="23">
        <v>0</v>
      </c>
      <c r="AR44" s="23">
        <v>0</v>
      </c>
      <c r="AS44" s="23">
        <v>135045.47771298385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10531.305008197021</v>
      </c>
      <c r="BH44" s="23">
        <v>21.943897431134246</v>
      </c>
      <c r="BI44" s="23">
        <f t="shared" si="7"/>
        <v>148127.00000000003</v>
      </c>
      <c r="BJ44" s="23">
        <f t="shared" si="8"/>
        <v>148127.00000000003</v>
      </c>
      <c r="BK44" s="23">
        <f t="shared" si="9"/>
        <v>1022000</v>
      </c>
      <c r="BL44" s="23"/>
      <c r="BM44" s="23">
        <f t="shared" si="4"/>
        <v>1022000</v>
      </c>
    </row>
    <row r="45" spans="1:65" ht="15.6" customHeight="1" outlineLevel="1">
      <c r="A45" s="94">
        <v>43</v>
      </c>
      <c r="B45" s="216"/>
      <c r="C45" s="100" t="s">
        <v>327</v>
      </c>
      <c r="D45" s="107">
        <v>537</v>
      </c>
      <c r="E45" s="73">
        <v>5948918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23">
        <f t="shared" si="6"/>
        <v>0</v>
      </c>
      <c r="AD45" s="73">
        <v>0</v>
      </c>
      <c r="AE45" s="23">
        <v>0</v>
      </c>
      <c r="AF45" s="23">
        <v>0</v>
      </c>
      <c r="AG45" s="23">
        <v>-7719</v>
      </c>
      <c r="AH45" s="23">
        <v>0</v>
      </c>
      <c r="AI45" s="23">
        <v>0</v>
      </c>
      <c r="AJ45" s="23">
        <v>0</v>
      </c>
      <c r="AK45" s="23">
        <v>0</v>
      </c>
      <c r="AL45" s="23">
        <v>46444.963980901623</v>
      </c>
      <c r="AM45" s="23">
        <v>0</v>
      </c>
      <c r="AN45" s="23">
        <v>-2852.6263515739633</v>
      </c>
      <c r="AO45" s="23">
        <v>0</v>
      </c>
      <c r="AP45" s="23">
        <v>0</v>
      </c>
      <c r="AQ45" s="23">
        <v>0</v>
      </c>
      <c r="AR45" s="23">
        <v>0</v>
      </c>
      <c r="AS45" s="23">
        <v>883650.8875110182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175410.99730842022</v>
      </c>
      <c r="BH45" s="23">
        <v>146.77755123376846</v>
      </c>
      <c r="BI45" s="23">
        <f t="shared" si="7"/>
        <v>1095081.9999999998</v>
      </c>
      <c r="BJ45" s="23">
        <f t="shared" si="8"/>
        <v>1095081.9999999998</v>
      </c>
      <c r="BK45" s="23">
        <f t="shared" si="9"/>
        <v>7044000</v>
      </c>
      <c r="BL45" s="23"/>
      <c r="BM45" s="23">
        <f t="shared" si="4"/>
        <v>7044000</v>
      </c>
    </row>
    <row r="46" spans="1:65" ht="15.6" customHeight="1" outlineLevel="1">
      <c r="A46" s="94">
        <v>44</v>
      </c>
      <c r="B46" s="216"/>
      <c r="C46" s="100" t="s">
        <v>319</v>
      </c>
      <c r="D46" s="107">
        <v>538</v>
      </c>
      <c r="E46" s="73">
        <v>3791526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23">
        <f t="shared" si="6"/>
        <v>0</v>
      </c>
      <c r="AD46" s="7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517690.92190496868</v>
      </c>
      <c r="AM46" s="23">
        <v>0</v>
      </c>
      <c r="AN46" s="23">
        <v>-26868.086792487975</v>
      </c>
      <c r="AO46" s="23">
        <v>0</v>
      </c>
      <c r="AP46" s="23">
        <v>0</v>
      </c>
      <c r="AQ46" s="23">
        <v>0</v>
      </c>
      <c r="AR46" s="23">
        <v>0</v>
      </c>
      <c r="AS46" s="23">
        <v>33368.822186497353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1652146.9408144148</v>
      </c>
      <c r="BH46" s="23">
        <v>135.40188660658896</v>
      </c>
      <c r="BI46" s="23">
        <f t="shared" si="7"/>
        <v>2176473.9999999995</v>
      </c>
      <c r="BJ46" s="23">
        <f t="shared" si="8"/>
        <v>2176473.9999999995</v>
      </c>
      <c r="BK46" s="23">
        <f t="shared" si="9"/>
        <v>5968000</v>
      </c>
      <c r="BL46" s="23"/>
      <c r="BM46" s="23">
        <f t="shared" si="4"/>
        <v>5968000</v>
      </c>
    </row>
    <row r="47" spans="1:65" ht="15.6" customHeight="1" outlineLevel="1">
      <c r="A47" s="94">
        <v>45</v>
      </c>
      <c r="B47" s="216"/>
      <c r="C47" s="100" t="s">
        <v>328</v>
      </c>
      <c r="D47" s="107">
        <v>539</v>
      </c>
      <c r="E47" s="73">
        <v>790505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23">
        <f t="shared" si="6"/>
        <v>0</v>
      </c>
      <c r="AD47" s="7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17369.478925447882</v>
      </c>
      <c r="AM47" s="23">
        <v>0</v>
      </c>
      <c r="AN47" s="23">
        <v>-976.51967109418138</v>
      </c>
      <c r="AO47" s="23">
        <v>0</v>
      </c>
      <c r="AP47" s="23">
        <v>0</v>
      </c>
      <c r="AQ47" s="23">
        <v>0</v>
      </c>
      <c r="AR47" s="23">
        <v>0</v>
      </c>
      <c r="AS47" s="23">
        <v>104784.82508454722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60047.222554544773</v>
      </c>
      <c r="BH47" s="23">
        <v>269.99310655426234</v>
      </c>
      <c r="BI47" s="23">
        <f t="shared" si="7"/>
        <v>181494.99999999994</v>
      </c>
      <c r="BJ47" s="23">
        <f t="shared" si="8"/>
        <v>181494.99999999994</v>
      </c>
      <c r="BK47" s="23">
        <f t="shared" si="9"/>
        <v>972000</v>
      </c>
      <c r="BL47" s="23"/>
      <c r="BM47" s="23">
        <f t="shared" si="4"/>
        <v>972000</v>
      </c>
    </row>
    <row r="48" spans="1:65" ht="15.6" customHeight="1" outlineLevel="1">
      <c r="A48" s="94">
        <v>46</v>
      </c>
      <c r="B48" s="216"/>
      <c r="C48" s="100" t="s">
        <v>36</v>
      </c>
      <c r="D48" s="107">
        <v>540</v>
      </c>
      <c r="E48" s="73">
        <v>4447963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23">
        <f t="shared" si="6"/>
        <v>0</v>
      </c>
      <c r="AD48" s="73">
        <v>0</v>
      </c>
      <c r="AE48" s="23">
        <v>0</v>
      </c>
      <c r="AF48" s="23">
        <v>0</v>
      </c>
      <c r="AG48" s="23">
        <v>161060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169878.37517620262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98.624823797494173</v>
      </c>
      <c r="BI48" s="23">
        <f t="shared" si="7"/>
        <v>331037.00000000012</v>
      </c>
      <c r="BJ48" s="23">
        <f t="shared" si="8"/>
        <v>331037.00000000012</v>
      </c>
      <c r="BK48" s="23">
        <f t="shared" si="9"/>
        <v>4779000</v>
      </c>
      <c r="BL48" s="23"/>
      <c r="BM48" s="23">
        <f t="shared" si="4"/>
        <v>4779000</v>
      </c>
    </row>
    <row r="49" spans="1:65">
      <c r="A49" s="94">
        <v>47</v>
      </c>
      <c r="B49" s="216"/>
      <c r="C49" s="226" t="s">
        <v>49</v>
      </c>
      <c r="D49" s="227"/>
      <c r="E49" s="35">
        <f>SUM(E43:E48)</f>
        <v>17229428</v>
      </c>
      <c r="F49" s="35">
        <f>SUM(F43:F48)</f>
        <v>0</v>
      </c>
      <c r="G49" s="35">
        <f t="shared" ref="G49:BH49" si="24">SUM(G43:G48)</f>
        <v>0</v>
      </c>
      <c r="H49" s="35">
        <f t="shared" si="24"/>
        <v>0</v>
      </c>
      <c r="I49" s="35">
        <f t="shared" si="24"/>
        <v>0</v>
      </c>
      <c r="J49" s="35">
        <f t="shared" si="24"/>
        <v>0</v>
      </c>
      <c r="K49" s="35">
        <f t="shared" si="24"/>
        <v>0</v>
      </c>
      <c r="L49" s="35">
        <f t="shared" si="24"/>
        <v>0</v>
      </c>
      <c r="M49" s="35">
        <f t="shared" si="24"/>
        <v>0</v>
      </c>
      <c r="N49" s="35">
        <f t="shared" si="24"/>
        <v>0</v>
      </c>
      <c r="O49" s="35">
        <f t="shared" si="24"/>
        <v>0</v>
      </c>
      <c r="P49" s="35">
        <f t="shared" si="24"/>
        <v>0</v>
      </c>
      <c r="Q49" s="35">
        <f t="shared" si="24"/>
        <v>0</v>
      </c>
      <c r="R49" s="35">
        <f t="shared" si="24"/>
        <v>0</v>
      </c>
      <c r="S49" s="35">
        <f t="shared" si="24"/>
        <v>0</v>
      </c>
      <c r="T49" s="35">
        <f t="shared" si="24"/>
        <v>0</v>
      </c>
      <c r="U49" s="35">
        <f t="shared" si="24"/>
        <v>0</v>
      </c>
      <c r="V49" s="35">
        <f t="shared" si="24"/>
        <v>0</v>
      </c>
      <c r="W49" s="35">
        <f t="shared" si="24"/>
        <v>0</v>
      </c>
      <c r="X49" s="35">
        <f t="shared" si="24"/>
        <v>0</v>
      </c>
      <c r="Y49" s="35">
        <f t="shared" si="24"/>
        <v>0</v>
      </c>
      <c r="Z49" s="35">
        <f t="shared" si="24"/>
        <v>0</v>
      </c>
      <c r="AA49" s="35">
        <f t="shared" si="24"/>
        <v>0</v>
      </c>
      <c r="AB49" s="35">
        <f t="shared" si="24"/>
        <v>0</v>
      </c>
      <c r="AC49" s="35">
        <f t="shared" si="6"/>
        <v>0</v>
      </c>
      <c r="AD49" s="35">
        <f t="shared" si="24"/>
        <v>0</v>
      </c>
      <c r="AE49" s="35">
        <f t="shared" si="24"/>
        <v>0</v>
      </c>
      <c r="AF49" s="35">
        <f t="shared" si="24"/>
        <v>0</v>
      </c>
      <c r="AG49" s="35">
        <f t="shared" si="24"/>
        <v>153341</v>
      </c>
      <c r="AH49" s="35">
        <f t="shared" si="24"/>
        <v>0</v>
      </c>
      <c r="AI49" s="35">
        <f t="shared" si="24"/>
        <v>0</v>
      </c>
      <c r="AJ49" s="35">
        <f t="shared" si="24"/>
        <v>0</v>
      </c>
      <c r="AK49" s="35">
        <f t="shared" si="24"/>
        <v>0</v>
      </c>
      <c r="AL49" s="35">
        <f t="shared" si="24"/>
        <v>692262.26959732396</v>
      </c>
      <c r="AM49" s="35">
        <f t="shared" si="24"/>
        <v>0</v>
      </c>
      <c r="AN49" s="35">
        <f t="shared" si="24"/>
        <v>-37837.082180652753</v>
      </c>
      <c r="AO49" s="35">
        <f t="shared" si="24"/>
        <v>0</v>
      </c>
      <c r="AP49" s="35">
        <f t="shared" si="24"/>
        <v>0</v>
      </c>
      <c r="AQ49" s="35">
        <f t="shared" si="24"/>
        <v>0</v>
      </c>
      <c r="AR49" s="35">
        <f t="shared" si="24"/>
        <v>0</v>
      </c>
      <c r="AS49" s="35">
        <f t="shared" si="24"/>
        <v>1397786.5946615511</v>
      </c>
      <c r="AT49" s="35">
        <f t="shared" si="24"/>
        <v>0</v>
      </c>
      <c r="AU49" s="35">
        <f t="shared" si="24"/>
        <v>0</v>
      </c>
      <c r="AV49" s="35">
        <f t="shared" si="24"/>
        <v>0</v>
      </c>
      <c r="AW49" s="35">
        <f t="shared" si="24"/>
        <v>0</v>
      </c>
      <c r="AX49" s="35">
        <f t="shared" si="24"/>
        <v>0</v>
      </c>
      <c r="AY49" s="35">
        <f t="shared" si="24"/>
        <v>0</v>
      </c>
      <c r="AZ49" s="35">
        <f t="shared" si="24"/>
        <v>0</v>
      </c>
      <c r="BA49" s="35">
        <f t="shared" si="24"/>
        <v>0</v>
      </c>
      <c r="BB49" s="35">
        <f t="shared" si="24"/>
        <v>0</v>
      </c>
      <c r="BC49" s="35">
        <f t="shared" si="24"/>
        <v>0</v>
      </c>
      <c r="BD49" s="35">
        <f t="shared" si="24"/>
        <v>0</v>
      </c>
      <c r="BE49" s="35">
        <f t="shared" si="24"/>
        <v>0</v>
      </c>
      <c r="BF49" s="35">
        <f t="shared" si="24"/>
        <v>0</v>
      </c>
      <c r="BG49" s="35">
        <f t="shared" si="24"/>
        <v>2326642.0142571093</v>
      </c>
      <c r="BH49" s="35">
        <f t="shared" si="24"/>
        <v>377.20366466802079</v>
      </c>
      <c r="BI49" s="35">
        <f t="shared" si="7"/>
        <v>4532572</v>
      </c>
      <c r="BJ49" s="35">
        <f t="shared" si="8"/>
        <v>4532572</v>
      </c>
      <c r="BK49" s="35">
        <f t="shared" si="9"/>
        <v>21762000</v>
      </c>
      <c r="BL49" s="35">
        <f t="shared" ref="BL49" si="25">SUM(BL43:BL48)</f>
        <v>0</v>
      </c>
      <c r="BM49" s="35">
        <f t="shared" si="4"/>
        <v>21762000</v>
      </c>
    </row>
    <row r="50" spans="1:65" ht="15.6" customHeight="1" outlineLevel="1">
      <c r="A50" s="94">
        <v>48</v>
      </c>
      <c r="B50" s="216"/>
      <c r="C50" s="109" t="s">
        <v>321</v>
      </c>
      <c r="D50" s="107">
        <v>541</v>
      </c>
      <c r="E50" s="73">
        <v>399089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23">
        <f t="shared" si="6"/>
        <v>0</v>
      </c>
      <c r="AD50" s="7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36848.910881569835</v>
      </c>
      <c r="AM50" s="23">
        <v>0</v>
      </c>
      <c r="AN50" s="23">
        <v>-2428.2802437295313</v>
      </c>
      <c r="AO50" s="23">
        <v>0</v>
      </c>
      <c r="AP50" s="23">
        <v>0</v>
      </c>
      <c r="AQ50" s="23">
        <v>0</v>
      </c>
      <c r="AR50" s="23">
        <v>0</v>
      </c>
      <c r="AS50" s="23">
        <v>11968.476748333036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149317.50842934987</v>
      </c>
      <c r="BH50" s="23">
        <v>204.38418447680306</v>
      </c>
      <c r="BI50" s="23">
        <f t="shared" si="7"/>
        <v>195911</v>
      </c>
      <c r="BJ50" s="23">
        <f t="shared" si="8"/>
        <v>195911</v>
      </c>
      <c r="BK50" s="23">
        <f t="shared" si="9"/>
        <v>595000</v>
      </c>
      <c r="BL50" s="23"/>
      <c r="BM50" s="23">
        <f t="shared" si="4"/>
        <v>595000</v>
      </c>
    </row>
    <row r="51" spans="1:65" ht="15.6" customHeight="1" outlineLevel="1">
      <c r="A51" s="94">
        <v>49</v>
      </c>
      <c r="B51" s="216"/>
      <c r="C51" s="109" t="s">
        <v>322</v>
      </c>
      <c r="D51" s="107">
        <v>542</v>
      </c>
      <c r="E51" s="73">
        <v>504221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23">
        <f t="shared" si="6"/>
        <v>0</v>
      </c>
      <c r="AD51" s="7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35222.649618912619</v>
      </c>
      <c r="AM51" s="23">
        <v>0</v>
      </c>
      <c r="AN51" s="23">
        <v>-1844.8926690331791</v>
      </c>
      <c r="AO51" s="23">
        <v>0</v>
      </c>
      <c r="AP51" s="23">
        <v>0</v>
      </c>
      <c r="AQ51" s="23">
        <v>0</v>
      </c>
      <c r="AR51" s="23">
        <v>0</v>
      </c>
      <c r="AS51" s="23">
        <v>40990.06043302732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113444.3923311393</v>
      </c>
      <c r="BH51" s="23">
        <v>-33.209714046097361</v>
      </c>
      <c r="BI51" s="23">
        <f t="shared" si="7"/>
        <v>187778.99999999997</v>
      </c>
      <c r="BJ51" s="23">
        <f t="shared" si="8"/>
        <v>187778.99999999997</v>
      </c>
      <c r="BK51" s="23">
        <f t="shared" si="9"/>
        <v>692000</v>
      </c>
      <c r="BL51" s="23"/>
      <c r="BM51" s="23">
        <f t="shared" si="4"/>
        <v>692000</v>
      </c>
    </row>
    <row r="52" spans="1:65" ht="15.6" customHeight="1" outlineLevel="1">
      <c r="A52" s="94">
        <v>50</v>
      </c>
      <c r="B52" s="216"/>
      <c r="C52" s="109" t="s">
        <v>329</v>
      </c>
      <c r="D52" s="107">
        <v>543</v>
      </c>
      <c r="E52" s="73">
        <v>381980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23">
        <f t="shared" si="6"/>
        <v>0</v>
      </c>
      <c r="AD52" s="7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19665.187547028039</v>
      </c>
      <c r="AM52" s="23">
        <v>0</v>
      </c>
      <c r="AN52" s="23">
        <v>-1055.4106702327138</v>
      </c>
      <c r="AO52" s="23">
        <v>0</v>
      </c>
      <c r="AP52" s="23">
        <v>0</v>
      </c>
      <c r="AQ52" s="23">
        <v>0</v>
      </c>
      <c r="AR52" s="23">
        <v>0</v>
      </c>
      <c r="AS52" s="23">
        <v>38290.690022556664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64898.313139861799</v>
      </c>
      <c r="BH52" s="23">
        <v>221.2199607862276</v>
      </c>
      <c r="BI52" s="23">
        <f t="shared" si="7"/>
        <v>122020.00000000001</v>
      </c>
      <c r="BJ52" s="23">
        <f t="shared" si="8"/>
        <v>122020.00000000001</v>
      </c>
      <c r="BK52" s="23">
        <f t="shared" si="9"/>
        <v>504000</v>
      </c>
      <c r="BL52" s="23"/>
      <c r="BM52" s="23">
        <f t="shared" si="4"/>
        <v>504000</v>
      </c>
    </row>
    <row r="53" spans="1:65" ht="15.6" customHeight="1" outlineLevel="1">
      <c r="A53" s="94">
        <v>51</v>
      </c>
      <c r="B53" s="216"/>
      <c r="C53" s="109" t="s">
        <v>324</v>
      </c>
      <c r="D53" s="107">
        <v>544</v>
      </c>
      <c r="E53" s="73">
        <v>2220088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23">
        <f t="shared" si="6"/>
        <v>0</v>
      </c>
      <c r="AD53" s="7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225129.67346008905</v>
      </c>
      <c r="AM53" s="23">
        <v>0</v>
      </c>
      <c r="AN53" s="23">
        <v>-11963.61444973757</v>
      </c>
      <c r="AO53" s="23">
        <v>0</v>
      </c>
      <c r="AP53" s="23">
        <v>0</v>
      </c>
      <c r="AQ53" s="23">
        <v>0</v>
      </c>
      <c r="AR53" s="23">
        <v>0</v>
      </c>
      <c r="AS53" s="23">
        <v>99249.478128662013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-78352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735655.24657093629</v>
      </c>
      <c r="BH53" s="23">
        <v>193.21629005018622</v>
      </c>
      <c r="BI53" s="23">
        <f t="shared" si="7"/>
        <v>969912</v>
      </c>
      <c r="BJ53" s="23">
        <f t="shared" si="8"/>
        <v>969912</v>
      </c>
      <c r="BK53" s="23">
        <f t="shared" si="9"/>
        <v>3190000</v>
      </c>
      <c r="BL53" s="23"/>
      <c r="BM53" s="23">
        <f t="shared" si="4"/>
        <v>3190000</v>
      </c>
    </row>
    <row r="54" spans="1:65" ht="15.6" customHeight="1" outlineLevel="1">
      <c r="A54" s="94">
        <v>52</v>
      </c>
      <c r="B54" s="216"/>
      <c r="C54" s="109" t="s">
        <v>330</v>
      </c>
      <c r="D54" s="107">
        <v>545</v>
      </c>
      <c r="E54" s="73">
        <v>377009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23">
        <f t="shared" si="6"/>
        <v>0</v>
      </c>
      <c r="AD54" s="7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26105.54434351861</v>
      </c>
      <c r="AM54" s="23">
        <v>0</v>
      </c>
      <c r="AN54" s="23">
        <v>-1465.2499757333408</v>
      </c>
      <c r="AO54" s="23">
        <v>0</v>
      </c>
      <c r="AP54" s="23">
        <v>0</v>
      </c>
      <c r="AQ54" s="23">
        <v>0</v>
      </c>
      <c r="AR54" s="23">
        <v>0</v>
      </c>
      <c r="AS54" s="23">
        <v>28833.508833265387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90099.763471549682</v>
      </c>
      <c r="BH54" s="23">
        <v>417.4333273996599</v>
      </c>
      <c r="BI54" s="23">
        <f t="shared" si="7"/>
        <v>143991</v>
      </c>
      <c r="BJ54" s="23">
        <f t="shared" si="8"/>
        <v>143991</v>
      </c>
      <c r="BK54" s="23">
        <f t="shared" si="9"/>
        <v>521000</v>
      </c>
      <c r="BL54" s="23"/>
      <c r="BM54" s="23">
        <f t="shared" si="4"/>
        <v>521000</v>
      </c>
    </row>
    <row r="55" spans="1:65" ht="15" customHeight="1">
      <c r="A55" s="94">
        <v>53</v>
      </c>
      <c r="B55" s="216"/>
      <c r="C55" s="226" t="s">
        <v>52</v>
      </c>
      <c r="D55" s="227"/>
      <c r="E55" s="35">
        <f>SUM(E50:E54)</f>
        <v>3882387</v>
      </c>
      <c r="F55" s="35">
        <f>SUM(F50:F54)</f>
        <v>0</v>
      </c>
      <c r="G55" s="35">
        <f t="shared" ref="G55:BH55" si="26">SUM(G50:G54)</f>
        <v>0</v>
      </c>
      <c r="H55" s="35">
        <f t="shared" si="26"/>
        <v>0</v>
      </c>
      <c r="I55" s="35">
        <f t="shared" si="26"/>
        <v>0</v>
      </c>
      <c r="J55" s="35">
        <f t="shared" si="26"/>
        <v>0</v>
      </c>
      <c r="K55" s="35">
        <f t="shared" si="26"/>
        <v>0</v>
      </c>
      <c r="L55" s="35">
        <f t="shared" si="26"/>
        <v>0</v>
      </c>
      <c r="M55" s="35">
        <f t="shared" si="26"/>
        <v>0</v>
      </c>
      <c r="N55" s="35">
        <f t="shared" si="26"/>
        <v>0</v>
      </c>
      <c r="O55" s="35">
        <f t="shared" si="26"/>
        <v>0</v>
      </c>
      <c r="P55" s="35">
        <f t="shared" si="26"/>
        <v>0</v>
      </c>
      <c r="Q55" s="35">
        <f t="shared" si="26"/>
        <v>0</v>
      </c>
      <c r="R55" s="35">
        <f t="shared" si="26"/>
        <v>0</v>
      </c>
      <c r="S55" s="35">
        <f t="shared" si="26"/>
        <v>0</v>
      </c>
      <c r="T55" s="35">
        <f t="shared" si="26"/>
        <v>0</v>
      </c>
      <c r="U55" s="35">
        <f t="shared" si="26"/>
        <v>0</v>
      </c>
      <c r="V55" s="35">
        <f t="shared" si="26"/>
        <v>0</v>
      </c>
      <c r="W55" s="35">
        <f t="shared" si="26"/>
        <v>0</v>
      </c>
      <c r="X55" s="35">
        <f t="shared" si="26"/>
        <v>0</v>
      </c>
      <c r="Y55" s="35">
        <f t="shared" si="26"/>
        <v>0</v>
      </c>
      <c r="Z55" s="35">
        <f t="shared" si="26"/>
        <v>0</v>
      </c>
      <c r="AA55" s="35">
        <f t="shared" si="26"/>
        <v>0</v>
      </c>
      <c r="AB55" s="35">
        <f t="shared" si="26"/>
        <v>0</v>
      </c>
      <c r="AC55" s="35">
        <f t="shared" si="6"/>
        <v>0</v>
      </c>
      <c r="AD55" s="35">
        <f t="shared" si="26"/>
        <v>0</v>
      </c>
      <c r="AE55" s="35">
        <f t="shared" si="26"/>
        <v>0</v>
      </c>
      <c r="AF55" s="35">
        <f t="shared" si="26"/>
        <v>0</v>
      </c>
      <c r="AG55" s="35">
        <f t="shared" si="26"/>
        <v>0</v>
      </c>
      <c r="AH55" s="35">
        <f t="shared" si="26"/>
        <v>0</v>
      </c>
      <c r="AI55" s="35">
        <f t="shared" si="26"/>
        <v>0</v>
      </c>
      <c r="AJ55" s="35">
        <f t="shared" si="26"/>
        <v>0</v>
      </c>
      <c r="AK55" s="35">
        <f t="shared" si="26"/>
        <v>0</v>
      </c>
      <c r="AL55" s="35">
        <f t="shared" si="26"/>
        <v>342971.96585111815</v>
      </c>
      <c r="AM55" s="35">
        <f t="shared" si="26"/>
        <v>0</v>
      </c>
      <c r="AN55" s="35">
        <f t="shared" si="26"/>
        <v>-18757.448008466337</v>
      </c>
      <c r="AO55" s="35">
        <f t="shared" si="26"/>
        <v>0</v>
      </c>
      <c r="AP55" s="35">
        <f t="shared" si="26"/>
        <v>0</v>
      </c>
      <c r="AQ55" s="35">
        <f t="shared" si="26"/>
        <v>0</v>
      </c>
      <c r="AR55" s="35">
        <f t="shared" si="26"/>
        <v>0</v>
      </c>
      <c r="AS55" s="35">
        <f t="shared" si="26"/>
        <v>219332.21416584443</v>
      </c>
      <c r="AT55" s="35">
        <f t="shared" si="26"/>
        <v>0</v>
      </c>
      <c r="AU55" s="35">
        <f t="shared" si="26"/>
        <v>0</v>
      </c>
      <c r="AV55" s="35">
        <f t="shared" si="26"/>
        <v>0</v>
      </c>
      <c r="AW55" s="35">
        <f t="shared" si="26"/>
        <v>0</v>
      </c>
      <c r="AX55" s="35">
        <f t="shared" si="26"/>
        <v>0</v>
      </c>
      <c r="AY55" s="35">
        <f t="shared" si="26"/>
        <v>0</v>
      </c>
      <c r="AZ55" s="35">
        <f t="shared" si="26"/>
        <v>0</v>
      </c>
      <c r="BA55" s="35">
        <f t="shared" si="26"/>
        <v>-78352</v>
      </c>
      <c r="BB55" s="35">
        <f t="shared" si="26"/>
        <v>0</v>
      </c>
      <c r="BC55" s="35">
        <f t="shared" si="26"/>
        <v>0</v>
      </c>
      <c r="BD55" s="35">
        <f t="shared" si="26"/>
        <v>0</v>
      </c>
      <c r="BE55" s="35">
        <f t="shared" si="26"/>
        <v>0</v>
      </c>
      <c r="BF55" s="35">
        <f t="shared" si="26"/>
        <v>0</v>
      </c>
      <c r="BG55" s="35">
        <f t="shared" si="26"/>
        <v>1153415.223942837</v>
      </c>
      <c r="BH55" s="35">
        <f t="shared" si="26"/>
        <v>1003.0440486667794</v>
      </c>
      <c r="BI55" s="35">
        <f t="shared" si="7"/>
        <v>1619613</v>
      </c>
      <c r="BJ55" s="35">
        <f t="shared" si="8"/>
        <v>1619613</v>
      </c>
      <c r="BK55" s="35">
        <f t="shared" si="9"/>
        <v>5502000</v>
      </c>
      <c r="BL55" s="35">
        <f t="shared" ref="BL55" si="27">SUM(BL50:BL54)</f>
        <v>0</v>
      </c>
      <c r="BM55" s="35">
        <f t="shared" si="4"/>
        <v>5502000</v>
      </c>
    </row>
    <row r="56" spans="1:65" ht="16.5" thickBot="1">
      <c r="A56" s="94">
        <v>54</v>
      </c>
      <c r="B56" s="216"/>
      <c r="C56" s="228" t="s">
        <v>53</v>
      </c>
      <c r="D56" s="229"/>
      <c r="E56" s="30">
        <f>E49+E55</f>
        <v>21111815</v>
      </c>
      <c r="F56" s="30">
        <f>F49+F55</f>
        <v>0</v>
      </c>
      <c r="G56" s="30">
        <f t="shared" ref="G56:BH56" si="28">G49+G55</f>
        <v>0</v>
      </c>
      <c r="H56" s="30">
        <f t="shared" si="28"/>
        <v>0</v>
      </c>
      <c r="I56" s="30">
        <f t="shared" si="28"/>
        <v>0</v>
      </c>
      <c r="J56" s="30">
        <f t="shared" si="28"/>
        <v>0</v>
      </c>
      <c r="K56" s="30">
        <f t="shared" si="28"/>
        <v>0</v>
      </c>
      <c r="L56" s="30">
        <f t="shared" si="28"/>
        <v>0</v>
      </c>
      <c r="M56" s="30">
        <f t="shared" si="28"/>
        <v>0</v>
      </c>
      <c r="N56" s="30">
        <f t="shared" si="28"/>
        <v>0</v>
      </c>
      <c r="O56" s="30">
        <f t="shared" si="28"/>
        <v>0</v>
      </c>
      <c r="P56" s="30">
        <f t="shared" si="28"/>
        <v>0</v>
      </c>
      <c r="Q56" s="30">
        <f t="shared" si="28"/>
        <v>0</v>
      </c>
      <c r="R56" s="30">
        <f t="shared" si="28"/>
        <v>0</v>
      </c>
      <c r="S56" s="30">
        <f t="shared" si="28"/>
        <v>0</v>
      </c>
      <c r="T56" s="30">
        <f t="shared" si="28"/>
        <v>0</v>
      </c>
      <c r="U56" s="30">
        <f t="shared" si="28"/>
        <v>0</v>
      </c>
      <c r="V56" s="30">
        <f t="shared" si="28"/>
        <v>0</v>
      </c>
      <c r="W56" s="30">
        <f t="shared" si="28"/>
        <v>0</v>
      </c>
      <c r="X56" s="30">
        <f t="shared" si="28"/>
        <v>0</v>
      </c>
      <c r="Y56" s="30">
        <f t="shared" si="28"/>
        <v>0</v>
      </c>
      <c r="Z56" s="30">
        <f t="shared" si="28"/>
        <v>0</v>
      </c>
      <c r="AA56" s="30">
        <f t="shared" si="28"/>
        <v>0</v>
      </c>
      <c r="AB56" s="30">
        <f t="shared" si="28"/>
        <v>0</v>
      </c>
      <c r="AC56" s="30">
        <f t="shared" si="6"/>
        <v>0</v>
      </c>
      <c r="AD56" s="30">
        <f t="shared" si="28"/>
        <v>0</v>
      </c>
      <c r="AE56" s="30">
        <f t="shared" si="28"/>
        <v>0</v>
      </c>
      <c r="AF56" s="30">
        <f t="shared" si="28"/>
        <v>0</v>
      </c>
      <c r="AG56" s="30">
        <f t="shared" si="28"/>
        <v>153341</v>
      </c>
      <c r="AH56" s="30">
        <f t="shared" si="28"/>
        <v>0</v>
      </c>
      <c r="AI56" s="30">
        <f t="shared" si="28"/>
        <v>0</v>
      </c>
      <c r="AJ56" s="30">
        <f t="shared" si="28"/>
        <v>0</v>
      </c>
      <c r="AK56" s="30">
        <f t="shared" si="28"/>
        <v>0</v>
      </c>
      <c r="AL56" s="30">
        <f t="shared" si="28"/>
        <v>1035234.2354484422</v>
      </c>
      <c r="AM56" s="30">
        <f t="shared" si="28"/>
        <v>0</v>
      </c>
      <c r="AN56" s="30">
        <f t="shared" si="28"/>
        <v>-56594.53018911909</v>
      </c>
      <c r="AO56" s="30">
        <f t="shared" si="28"/>
        <v>0</v>
      </c>
      <c r="AP56" s="30">
        <f t="shared" si="28"/>
        <v>0</v>
      </c>
      <c r="AQ56" s="30">
        <f t="shared" si="28"/>
        <v>0</v>
      </c>
      <c r="AR56" s="30">
        <f t="shared" si="28"/>
        <v>0</v>
      </c>
      <c r="AS56" s="30">
        <f t="shared" si="28"/>
        <v>1617118.8088273956</v>
      </c>
      <c r="AT56" s="30">
        <f t="shared" si="28"/>
        <v>0</v>
      </c>
      <c r="AU56" s="30">
        <f t="shared" si="28"/>
        <v>0</v>
      </c>
      <c r="AV56" s="30">
        <f t="shared" si="28"/>
        <v>0</v>
      </c>
      <c r="AW56" s="30">
        <f t="shared" si="28"/>
        <v>0</v>
      </c>
      <c r="AX56" s="30">
        <f t="shared" si="28"/>
        <v>0</v>
      </c>
      <c r="AY56" s="30">
        <f t="shared" si="28"/>
        <v>0</v>
      </c>
      <c r="AZ56" s="30">
        <f t="shared" si="28"/>
        <v>0</v>
      </c>
      <c r="BA56" s="30">
        <f t="shared" si="28"/>
        <v>-78352</v>
      </c>
      <c r="BB56" s="30">
        <f t="shared" si="28"/>
        <v>0</v>
      </c>
      <c r="BC56" s="30">
        <f t="shared" si="28"/>
        <v>0</v>
      </c>
      <c r="BD56" s="30">
        <f t="shared" si="28"/>
        <v>0</v>
      </c>
      <c r="BE56" s="30">
        <f t="shared" si="28"/>
        <v>0</v>
      </c>
      <c r="BF56" s="30">
        <f t="shared" si="28"/>
        <v>0</v>
      </c>
      <c r="BG56" s="30">
        <f t="shared" si="28"/>
        <v>3480057.2381999465</v>
      </c>
      <c r="BH56" s="30">
        <f t="shared" si="28"/>
        <v>1380.2477133348002</v>
      </c>
      <c r="BI56" s="30">
        <f t="shared" si="7"/>
        <v>6152185</v>
      </c>
      <c r="BJ56" s="30">
        <f t="shared" si="8"/>
        <v>6152185</v>
      </c>
      <c r="BK56" s="30">
        <f t="shared" si="9"/>
        <v>27264000</v>
      </c>
      <c r="BL56" s="30">
        <f t="shared" ref="BL56" si="29">BL49+BL55</f>
        <v>0</v>
      </c>
      <c r="BM56" s="30">
        <f t="shared" si="4"/>
        <v>27264000</v>
      </c>
    </row>
    <row r="57" spans="1:65" ht="15.6" customHeight="1" outlineLevel="1" thickTop="1">
      <c r="A57" s="94">
        <v>55</v>
      </c>
      <c r="B57" s="216"/>
      <c r="C57" s="100" t="s">
        <v>29</v>
      </c>
      <c r="D57" s="107">
        <v>546</v>
      </c>
      <c r="E57" s="73">
        <v>290901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23">
        <f t="shared" si="6"/>
        <v>0</v>
      </c>
      <c r="AD57" s="7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29790.738585507897</v>
      </c>
      <c r="AM57" s="23">
        <v>0</v>
      </c>
      <c r="AN57" s="23">
        <v>-1890.0005158815188</v>
      </c>
      <c r="AO57" s="23">
        <v>0</v>
      </c>
      <c r="AP57" s="23">
        <v>0</v>
      </c>
      <c r="AQ57" s="23">
        <v>0</v>
      </c>
      <c r="AR57" s="23">
        <v>0</v>
      </c>
      <c r="AS57" s="23">
        <v>6185.9688603487984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116218.12131872191</v>
      </c>
      <c r="BH57" s="23">
        <v>-205.82824869710021</v>
      </c>
      <c r="BI57" s="23">
        <f t="shared" si="7"/>
        <v>150099</v>
      </c>
      <c r="BJ57" s="23">
        <f t="shared" si="8"/>
        <v>150099</v>
      </c>
      <c r="BK57" s="23">
        <f t="shared" si="9"/>
        <v>441000</v>
      </c>
      <c r="BL57" s="23"/>
      <c r="BM57" s="23">
        <f t="shared" si="4"/>
        <v>441000</v>
      </c>
    </row>
    <row r="58" spans="1:65" ht="15.6" customHeight="1" outlineLevel="1">
      <c r="A58" s="94">
        <v>56</v>
      </c>
      <c r="B58" s="216"/>
      <c r="C58" s="100" t="s">
        <v>30</v>
      </c>
      <c r="D58" s="107">
        <v>547</v>
      </c>
      <c r="E58" s="73">
        <v>51191412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-5270000</v>
      </c>
      <c r="AB58" s="73">
        <v>0</v>
      </c>
      <c r="AC58" s="23">
        <f t="shared" si="6"/>
        <v>-5270000</v>
      </c>
      <c r="AD58" s="73">
        <v>25568000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-412</v>
      </c>
      <c r="BI58" s="23">
        <f t="shared" si="7"/>
        <v>25567588</v>
      </c>
      <c r="BJ58" s="23">
        <f t="shared" si="8"/>
        <v>20297588</v>
      </c>
      <c r="BK58" s="23">
        <f t="shared" si="9"/>
        <v>71489000</v>
      </c>
      <c r="BL58" s="23"/>
      <c r="BM58" s="23">
        <f t="shared" si="4"/>
        <v>71489000</v>
      </c>
    </row>
    <row r="59" spans="1:65" ht="15.6" customHeight="1" outlineLevel="1">
      <c r="A59" s="94">
        <v>57</v>
      </c>
      <c r="B59" s="216"/>
      <c r="C59" s="100" t="s">
        <v>331</v>
      </c>
      <c r="D59" s="107">
        <v>548</v>
      </c>
      <c r="E59" s="73">
        <v>1280980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23">
        <f t="shared" si="6"/>
        <v>0</v>
      </c>
      <c r="AD59" s="7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28332.10353300723</v>
      </c>
      <c r="AM59" s="23">
        <v>0</v>
      </c>
      <c r="AN59" s="23">
        <v>-1475.1170913516705</v>
      </c>
      <c r="AO59" s="23">
        <v>0</v>
      </c>
      <c r="AP59" s="23">
        <v>0</v>
      </c>
      <c r="AQ59" s="23">
        <v>0</v>
      </c>
      <c r="AR59" s="23">
        <v>0</v>
      </c>
      <c r="AS59" s="23">
        <v>172068.68154124828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90706.502798000103</v>
      </c>
      <c r="BH59" s="23">
        <v>387.82921909610741</v>
      </c>
      <c r="BI59" s="23">
        <f t="shared" si="7"/>
        <v>290020.00000000006</v>
      </c>
      <c r="BJ59" s="23">
        <f t="shared" si="8"/>
        <v>290020.00000000006</v>
      </c>
      <c r="BK59" s="23">
        <f t="shared" si="9"/>
        <v>1571000</v>
      </c>
      <c r="BL59" s="23"/>
      <c r="BM59" s="23">
        <f t="shared" si="4"/>
        <v>1571000</v>
      </c>
    </row>
    <row r="60" spans="1:65" ht="15.6" customHeight="1" outlineLevel="1">
      <c r="A60" s="94">
        <v>58</v>
      </c>
      <c r="B60" s="216"/>
      <c r="C60" s="100" t="s">
        <v>55</v>
      </c>
      <c r="D60" s="107" t="s">
        <v>56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23">
        <f t="shared" si="6"/>
        <v>0</v>
      </c>
      <c r="AD60" s="7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f t="shared" si="7"/>
        <v>0</v>
      </c>
      <c r="BJ60" s="23">
        <f t="shared" si="8"/>
        <v>0</v>
      </c>
      <c r="BK60" s="23">
        <f t="shared" si="9"/>
        <v>0</v>
      </c>
      <c r="BL60" s="23"/>
      <c r="BM60" s="23">
        <f t="shared" si="4"/>
        <v>0</v>
      </c>
    </row>
    <row r="61" spans="1:65" ht="15.6" customHeight="1" outlineLevel="1">
      <c r="A61" s="94">
        <v>59</v>
      </c>
      <c r="B61" s="216"/>
      <c r="C61" s="100" t="s">
        <v>332</v>
      </c>
      <c r="D61" s="107">
        <v>549</v>
      </c>
      <c r="E61" s="73">
        <v>511040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23">
        <f t="shared" si="6"/>
        <v>0</v>
      </c>
      <c r="AD61" s="7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13465.073074600956</v>
      </c>
      <c r="AM61" s="23">
        <v>0</v>
      </c>
      <c r="AN61" s="23">
        <v>-797.55417255666623</v>
      </c>
      <c r="AO61" s="23">
        <v>0</v>
      </c>
      <c r="AP61" s="23">
        <v>0</v>
      </c>
      <c r="AQ61" s="23">
        <v>0</v>
      </c>
      <c r="AR61" s="23">
        <v>0</v>
      </c>
      <c r="AS61" s="23">
        <v>64224.016778517922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49042.44565309638</v>
      </c>
      <c r="BH61" s="23">
        <v>26.018666341435164</v>
      </c>
      <c r="BI61" s="23">
        <f t="shared" si="7"/>
        <v>125960.00000000003</v>
      </c>
      <c r="BJ61" s="23">
        <f t="shared" si="8"/>
        <v>125960.00000000003</v>
      </c>
      <c r="BK61" s="23">
        <f t="shared" si="9"/>
        <v>637000</v>
      </c>
      <c r="BL61" s="23"/>
      <c r="BM61" s="23">
        <f t="shared" si="4"/>
        <v>637000</v>
      </c>
    </row>
    <row r="62" spans="1:65" ht="15.6" customHeight="1" outlineLevel="1">
      <c r="A62" s="94">
        <v>60</v>
      </c>
      <c r="B62" s="216"/>
      <c r="C62" s="100" t="s">
        <v>36</v>
      </c>
      <c r="D62" s="107">
        <v>550</v>
      </c>
      <c r="E62" s="73">
        <v>57100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23">
        <f t="shared" si="6"/>
        <v>0</v>
      </c>
      <c r="AD62" s="7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9060.7385698136859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-160.73856981369318</v>
      </c>
      <c r="BI62" s="23">
        <f t="shared" si="7"/>
        <v>8899.9999999999927</v>
      </c>
      <c r="BJ62" s="23">
        <f t="shared" si="8"/>
        <v>8899.9999999999927</v>
      </c>
      <c r="BK62" s="23">
        <f t="shared" si="9"/>
        <v>66000</v>
      </c>
      <c r="BL62" s="23"/>
      <c r="BM62" s="23">
        <f t="shared" si="4"/>
        <v>66000</v>
      </c>
    </row>
    <row r="63" spans="1:65">
      <c r="A63" s="94">
        <v>61</v>
      </c>
      <c r="B63" s="216"/>
      <c r="C63" s="226" t="s">
        <v>58</v>
      </c>
      <c r="D63" s="227"/>
      <c r="E63" s="35">
        <f>SUM(E57:E62)</f>
        <v>53331433</v>
      </c>
      <c r="F63" s="35">
        <f>SUM(F57:F62)</f>
        <v>0</v>
      </c>
      <c r="G63" s="35">
        <f t="shared" ref="G63:BH63" si="30">SUM(G57:G62)</f>
        <v>0</v>
      </c>
      <c r="H63" s="35">
        <f t="shared" si="30"/>
        <v>0</v>
      </c>
      <c r="I63" s="35">
        <f t="shared" si="30"/>
        <v>0</v>
      </c>
      <c r="J63" s="35">
        <f t="shared" si="30"/>
        <v>0</v>
      </c>
      <c r="K63" s="35">
        <f t="shared" si="30"/>
        <v>0</v>
      </c>
      <c r="L63" s="35">
        <f t="shared" si="30"/>
        <v>0</v>
      </c>
      <c r="M63" s="35">
        <f t="shared" si="30"/>
        <v>0</v>
      </c>
      <c r="N63" s="35">
        <f t="shared" si="30"/>
        <v>0</v>
      </c>
      <c r="O63" s="35">
        <f t="shared" si="30"/>
        <v>0</v>
      </c>
      <c r="P63" s="35">
        <f t="shared" si="30"/>
        <v>0</v>
      </c>
      <c r="Q63" s="35">
        <f t="shared" si="30"/>
        <v>0</v>
      </c>
      <c r="R63" s="35">
        <f t="shared" si="30"/>
        <v>0</v>
      </c>
      <c r="S63" s="35">
        <f t="shared" si="30"/>
        <v>0</v>
      </c>
      <c r="T63" s="35">
        <f t="shared" si="30"/>
        <v>0</v>
      </c>
      <c r="U63" s="35">
        <f t="shared" si="30"/>
        <v>0</v>
      </c>
      <c r="V63" s="35">
        <f t="shared" si="30"/>
        <v>0</v>
      </c>
      <c r="W63" s="35">
        <f t="shared" si="30"/>
        <v>0</v>
      </c>
      <c r="X63" s="35">
        <f t="shared" si="30"/>
        <v>0</v>
      </c>
      <c r="Y63" s="35">
        <f t="shared" si="30"/>
        <v>0</v>
      </c>
      <c r="Z63" s="35">
        <f t="shared" si="30"/>
        <v>0</v>
      </c>
      <c r="AA63" s="35">
        <f t="shared" si="30"/>
        <v>-5270000</v>
      </c>
      <c r="AB63" s="35">
        <f t="shared" si="30"/>
        <v>0</v>
      </c>
      <c r="AC63" s="35">
        <f t="shared" si="6"/>
        <v>-5270000</v>
      </c>
      <c r="AD63" s="35">
        <f t="shared" si="30"/>
        <v>25568000</v>
      </c>
      <c r="AE63" s="35">
        <f t="shared" si="30"/>
        <v>0</v>
      </c>
      <c r="AF63" s="35">
        <f t="shared" si="30"/>
        <v>0</v>
      </c>
      <c r="AG63" s="35">
        <f t="shared" si="30"/>
        <v>0</v>
      </c>
      <c r="AH63" s="35">
        <f t="shared" si="30"/>
        <v>0</v>
      </c>
      <c r="AI63" s="35">
        <f t="shared" si="30"/>
        <v>0</v>
      </c>
      <c r="AJ63" s="35">
        <f t="shared" si="30"/>
        <v>0</v>
      </c>
      <c r="AK63" s="35">
        <f t="shared" si="30"/>
        <v>0</v>
      </c>
      <c r="AL63" s="35">
        <f t="shared" si="30"/>
        <v>71587.915193116074</v>
      </c>
      <c r="AM63" s="35">
        <f t="shared" si="30"/>
        <v>0</v>
      </c>
      <c r="AN63" s="35">
        <f t="shared" si="30"/>
        <v>-4162.6717797898555</v>
      </c>
      <c r="AO63" s="35">
        <f t="shared" si="30"/>
        <v>0</v>
      </c>
      <c r="AP63" s="35">
        <f t="shared" si="30"/>
        <v>0</v>
      </c>
      <c r="AQ63" s="35">
        <f t="shared" si="30"/>
        <v>0</v>
      </c>
      <c r="AR63" s="35">
        <f t="shared" si="30"/>
        <v>0</v>
      </c>
      <c r="AS63" s="35">
        <f t="shared" si="30"/>
        <v>251539.4057499287</v>
      </c>
      <c r="AT63" s="35">
        <f t="shared" si="30"/>
        <v>0</v>
      </c>
      <c r="AU63" s="35">
        <f t="shared" si="30"/>
        <v>0</v>
      </c>
      <c r="AV63" s="35">
        <f t="shared" si="30"/>
        <v>0</v>
      </c>
      <c r="AW63" s="35">
        <f t="shared" si="30"/>
        <v>0</v>
      </c>
      <c r="AX63" s="35">
        <f t="shared" si="30"/>
        <v>0</v>
      </c>
      <c r="AY63" s="35">
        <f t="shared" si="30"/>
        <v>0</v>
      </c>
      <c r="AZ63" s="35">
        <f t="shared" si="30"/>
        <v>0</v>
      </c>
      <c r="BA63" s="35">
        <f t="shared" si="30"/>
        <v>0</v>
      </c>
      <c r="BB63" s="35">
        <f t="shared" si="30"/>
        <v>0</v>
      </c>
      <c r="BC63" s="35">
        <f t="shared" si="30"/>
        <v>0</v>
      </c>
      <c r="BD63" s="35">
        <f t="shared" si="30"/>
        <v>0</v>
      </c>
      <c r="BE63" s="35">
        <f t="shared" si="30"/>
        <v>0</v>
      </c>
      <c r="BF63" s="35">
        <f t="shared" si="30"/>
        <v>0</v>
      </c>
      <c r="BG63" s="35">
        <f t="shared" si="30"/>
        <v>255967.06976981839</v>
      </c>
      <c r="BH63" s="35">
        <f t="shared" si="30"/>
        <v>-364.71893307325081</v>
      </c>
      <c r="BI63" s="35">
        <f t="shared" si="7"/>
        <v>26142567</v>
      </c>
      <c r="BJ63" s="35">
        <f t="shared" si="8"/>
        <v>20872567</v>
      </c>
      <c r="BK63" s="35">
        <f t="shared" si="9"/>
        <v>74204000</v>
      </c>
      <c r="BL63" s="35">
        <f t="shared" ref="BL63" si="31">SUM(BL57:BL62)</f>
        <v>0</v>
      </c>
      <c r="BM63" s="35">
        <f t="shared" si="4"/>
        <v>74204000</v>
      </c>
    </row>
    <row r="64" spans="1:65" ht="15.6" customHeight="1" outlineLevel="1">
      <c r="A64" s="94">
        <v>62</v>
      </c>
      <c r="B64" s="216"/>
      <c r="C64" s="109" t="s">
        <v>321</v>
      </c>
      <c r="D64" s="107">
        <v>551</v>
      </c>
      <c r="E64" s="73">
        <v>484611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23">
        <f t="shared" si="6"/>
        <v>0</v>
      </c>
      <c r="AD64" s="7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32778.826628025214</v>
      </c>
      <c r="AM64" s="23">
        <v>0</v>
      </c>
      <c r="AN64" s="23">
        <v>-1986.0029105710933</v>
      </c>
      <c r="AO64" s="23">
        <v>0</v>
      </c>
      <c r="AP64" s="23">
        <v>0</v>
      </c>
      <c r="AQ64" s="23">
        <v>0</v>
      </c>
      <c r="AR64" s="23">
        <v>0</v>
      </c>
      <c r="AS64" s="23">
        <v>34893.732409564262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122121.40962958088</v>
      </c>
      <c r="BH64" s="23">
        <v>-418.96575659932569</v>
      </c>
      <c r="BI64" s="23">
        <f t="shared" si="7"/>
        <v>187388.99999999994</v>
      </c>
      <c r="BJ64" s="23">
        <f t="shared" si="8"/>
        <v>187388.99999999994</v>
      </c>
      <c r="BK64" s="23">
        <f t="shared" si="9"/>
        <v>672000</v>
      </c>
      <c r="BL64" s="23"/>
      <c r="BM64" s="23">
        <f t="shared" si="4"/>
        <v>672000</v>
      </c>
    </row>
    <row r="65" spans="1:65" ht="15.6" customHeight="1" outlineLevel="1">
      <c r="A65" s="94">
        <v>63</v>
      </c>
      <c r="B65" s="216"/>
      <c r="C65" s="109" t="s">
        <v>322</v>
      </c>
      <c r="D65" s="107">
        <v>552</v>
      </c>
      <c r="E65" s="73">
        <v>63286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23">
        <f t="shared" si="6"/>
        <v>0</v>
      </c>
      <c r="AD65" s="7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668.55532058614983</v>
      </c>
      <c r="AM65" s="23">
        <v>0</v>
      </c>
      <c r="AN65" s="23">
        <v>-35.708446740435249</v>
      </c>
      <c r="AO65" s="23">
        <v>0</v>
      </c>
      <c r="AP65" s="23">
        <v>0</v>
      </c>
      <c r="AQ65" s="23">
        <v>0</v>
      </c>
      <c r="AR65" s="23">
        <v>0</v>
      </c>
      <c r="AS65" s="23">
        <v>9287.0876836186526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2195.749980230788</v>
      </c>
      <c r="BH65" s="23">
        <v>-401.68453769515327</v>
      </c>
      <c r="BI65" s="23">
        <f t="shared" si="7"/>
        <v>11714.000000000002</v>
      </c>
      <c r="BJ65" s="23">
        <f t="shared" si="8"/>
        <v>11714.000000000002</v>
      </c>
      <c r="BK65" s="23">
        <f t="shared" si="9"/>
        <v>75000</v>
      </c>
      <c r="BL65" s="23"/>
      <c r="BM65" s="23">
        <f t="shared" si="4"/>
        <v>75000</v>
      </c>
    </row>
    <row r="66" spans="1:65" ht="15.6" customHeight="1" outlineLevel="1">
      <c r="A66" s="94">
        <v>64</v>
      </c>
      <c r="B66" s="216"/>
      <c r="C66" s="109" t="s">
        <v>333</v>
      </c>
      <c r="D66" s="107">
        <v>553</v>
      </c>
      <c r="E66" s="73">
        <v>3288524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23">
        <f t="shared" si="6"/>
        <v>0</v>
      </c>
      <c r="AD66" s="7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27810.448724161535</v>
      </c>
      <c r="AM66" s="23">
        <v>0</v>
      </c>
      <c r="AN66" s="23">
        <v>-1454.7354242313068</v>
      </c>
      <c r="AO66" s="23">
        <v>0</v>
      </c>
      <c r="AP66" s="23">
        <v>0</v>
      </c>
      <c r="AQ66" s="23">
        <v>0</v>
      </c>
      <c r="AR66" s="23">
        <v>0</v>
      </c>
      <c r="AS66" s="23">
        <v>491060.736702747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89453.212631056726</v>
      </c>
      <c r="BH66" s="23">
        <v>-393.6626337338239</v>
      </c>
      <c r="BI66" s="23">
        <f t="shared" si="7"/>
        <v>606476.00000000012</v>
      </c>
      <c r="BJ66" s="23">
        <f t="shared" si="8"/>
        <v>606476.00000000012</v>
      </c>
      <c r="BK66" s="23">
        <f t="shared" si="9"/>
        <v>3895000</v>
      </c>
      <c r="BL66" s="23"/>
      <c r="BM66" s="23">
        <f t="shared" si="4"/>
        <v>3895000</v>
      </c>
    </row>
    <row r="67" spans="1:65" outlineLevel="1">
      <c r="A67" s="94">
        <v>65</v>
      </c>
      <c r="B67" s="216"/>
      <c r="C67" s="109" t="s">
        <v>60</v>
      </c>
      <c r="D67" s="110">
        <v>553.1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23">
        <f t="shared" si="6"/>
        <v>0</v>
      </c>
      <c r="AD67" s="7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f t="shared" si="7"/>
        <v>0</v>
      </c>
      <c r="BJ67" s="23">
        <f t="shared" si="8"/>
        <v>0</v>
      </c>
      <c r="BK67" s="23">
        <f t="shared" si="9"/>
        <v>0</v>
      </c>
      <c r="BL67" s="23"/>
      <c r="BM67" s="23">
        <f t="shared" si="4"/>
        <v>0</v>
      </c>
    </row>
    <row r="68" spans="1:65" ht="31.5" customHeight="1" outlineLevel="1">
      <c r="A68" s="94">
        <v>66</v>
      </c>
      <c r="B68" s="216"/>
      <c r="C68" s="111" t="s">
        <v>334</v>
      </c>
      <c r="D68" s="107">
        <v>554</v>
      </c>
      <c r="E68" s="73">
        <v>345054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23">
        <f t="shared" si="6"/>
        <v>0</v>
      </c>
      <c r="AD68" s="7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16622.622459952177</v>
      </c>
      <c r="AM68" s="23">
        <v>0</v>
      </c>
      <c r="AN68" s="23">
        <v>-868.50035108996531</v>
      </c>
      <c r="AO68" s="23">
        <v>0</v>
      </c>
      <c r="AP68" s="23">
        <v>0</v>
      </c>
      <c r="AQ68" s="23">
        <v>0</v>
      </c>
      <c r="AR68" s="23">
        <v>0</v>
      </c>
      <c r="AS68" s="23">
        <v>36384.4781229164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-19669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53405.000855911749</v>
      </c>
      <c r="BH68" s="23">
        <v>71.398912309668958</v>
      </c>
      <c r="BI68" s="23">
        <f t="shared" si="7"/>
        <v>85946.000000000029</v>
      </c>
      <c r="BJ68" s="23">
        <f t="shared" si="8"/>
        <v>85946.000000000029</v>
      </c>
      <c r="BK68" s="23">
        <f t="shared" si="9"/>
        <v>431000</v>
      </c>
      <c r="BL68" s="23"/>
      <c r="BM68" s="23">
        <f t="shared" si="4"/>
        <v>431000</v>
      </c>
    </row>
    <row r="69" spans="1:65">
      <c r="A69" s="94">
        <v>67</v>
      </c>
      <c r="B69" s="216"/>
      <c r="C69" s="226" t="s">
        <v>62</v>
      </c>
      <c r="D69" s="227"/>
      <c r="E69" s="35">
        <f>SUM(E64:E68)</f>
        <v>4181475</v>
      </c>
      <c r="F69" s="35">
        <f>SUM(F64:F68)</f>
        <v>0</v>
      </c>
      <c r="G69" s="35">
        <f t="shared" ref="G69:BH69" si="32">SUM(G64:G68)</f>
        <v>0</v>
      </c>
      <c r="H69" s="35">
        <f t="shared" si="32"/>
        <v>0</v>
      </c>
      <c r="I69" s="35">
        <f t="shared" si="32"/>
        <v>0</v>
      </c>
      <c r="J69" s="35">
        <f t="shared" si="32"/>
        <v>0</v>
      </c>
      <c r="K69" s="35">
        <f t="shared" si="32"/>
        <v>0</v>
      </c>
      <c r="L69" s="35">
        <f t="shared" si="32"/>
        <v>0</v>
      </c>
      <c r="M69" s="35">
        <f t="shared" si="32"/>
        <v>0</v>
      </c>
      <c r="N69" s="35">
        <f t="shared" si="32"/>
        <v>0</v>
      </c>
      <c r="O69" s="35">
        <f t="shared" si="32"/>
        <v>0</v>
      </c>
      <c r="P69" s="35">
        <f t="shared" si="32"/>
        <v>0</v>
      </c>
      <c r="Q69" s="35">
        <f t="shared" si="32"/>
        <v>0</v>
      </c>
      <c r="R69" s="35">
        <f t="shared" si="32"/>
        <v>0</v>
      </c>
      <c r="S69" s="35">
        <f t="shared" si="32"/>
        <v>0</v>
      </c>
      <c r="T69" s="35">
        <f t="shared" si="32"/>
        <v>0</v>
      </c>
      <c r="U69" s="35">
        <f t="shared" si="32"/>
        <v>0</v>
      </c>
      <c r="V69" s="35">
        <f t="shared" si="32"/>
        <v>0</v>
      </c>
      <c r="W69" s="35">
        <f t="shared" si="32"/>
        <v>0</v>
      </c>
      <c r="X69" s="35">
        <f t="shared" si="32"/>
        <v>0</v>
      </c>
      <c r="Y69" s="35">
        <f t="shared" si="32"/>
        <v>0</v>
      </c>
      <c r="Z69" s="35">
        <f t="shared" si="32"/>
        <v>0</v>
      </c>
      <c r="AA69" s="35">
        <f t="shared" si="32"/>
        <v>0</v>
      </c>
      <c r="AB69" s="35">
        <f t="shared" si="32"/>
        <v>0</v>
      </c>
      <c r="AC69" s="35">
        <f t="shared" si="6"/>
        <v>0</v>
      </c>
      <c r="AD69" s="35">
        <f t="shared" si="32"/>
        <v>0</v>
      </c>
      <c r="AE69" s="35">
        <f t="shared" si="32"/>
        <v>0</v>
      </c>
      <c r="AF69" s="35">
        <f t="shared" si="32"/>
        <v>0</v>
      </c>
      <c r="AG69" s="35">
        <f t="shared" si="32"/>
        <v>0</v>
      </c>
      <c r="AH69" s="35">
        <f t="shared" si="32"/>
        <v>0</v>
      </c>
      <c r="AI69" s="35">
        <f t="shared" si="32"/>
        <v>0</v>
      </c>
      <c r="AJ69" s="35">
        <f t="shared" si="32"/>
        <v>0</v>
      </c>
      <c r="AK69" s="35">
        <f t="shared" si="32"/>
        <v>0</v>
      </c>
      <c r="AL69" s="35">
        <f t="shared" si="32"/>
        <v>77880.453132725073</v>
      </c>
      <c r="AM69" s="35">
        <f t="shared" si="32"/>
        <v>0</v>
      </c>
      <c r="AN69" s="35">
        <f t="shared" si="32"/>
        <v>-4344.9471326328003</v>
      </c>
      <c r="AO69" s="35">
        <f t="shared" si="32"/>
        <v>0</v>
      </c>
      <c r="AP69" s="35">
        <f t="shared" si="32"/>
        <v>0</v>
      </c>
      <c r="AQ69" s="35">
        <f t="shared" si="32"/>
        <v>0</v>
      </c>
      <c r="AR69" s="35">
        <f t="shared" si="32"/>
        <v>0</v>
      </c>
      <c r="AS69" s="35">
        <f t="shared" si="32"/>
        <v>571626.03491884633</v>
      </c>
      <c r="AT69" s="35">
        <f t="shared" si="32"/>
        <v>0</v>
      </c>
      <c r="AU69" s="35">
        <f t="shared" si="32"/>
        <v>0</v>
      </c>
      <c r="AV69" s="35">
        <f t="shared" si="32"/>
        <v>0</v>
      </c>
      <c r="AW69" s="35">
        <f t="shared" si="32"/>
        <v>0</v>
      </c>
      <c r="AX69" s="35">
        <f t="shared" si="32"/>
        <v>0</v>
      </c>
      <c r="AY69" s="35">
        <f t="shared" si="32"/>
        <v>0</v>
      </c>
      <c r="AZ69" s="35">
        <f t="shared" si="32"/>
        <v>0</v>
      </c>
      <c r="BA69" s="35">
        <f t="shared" si="32"/>
        <v>-19669</v>
      </c>
      <c r="BB69" s="35">
        <f t="shared" si="32"/>
        <v>0</v>
      </c>
      <c r="BC69" s="35">
        <f t="shared" si="32"/>
        <v>0</v>
      </c>
      <c r="BD69" s="35">
        <f t="shared" si="32"/>
        <v>0</v>
      </c>
      <c r="BE69" s="35">
        <f t="shared" si="32"/>
        <v>0</v>
      </c>
      <c r="BF69" s="35">
        <f t="shared" si="32"/>
        <v>0</v>
      </c>
      <c r="BG69" s="35">
        <f t="shared" si="32"/>
        <v>267175.37309678015</v>
      </c>
      <c r="BH69" s="35">
        <f t="shared" si="32"/>
        <v>-1142.9140157186339</v>
      </c>
      <c r="BI69" s="35">
        <f t="shared" si="7"/>
        <v>891525.00000000012</v>
      </c>
      <c r="BJ69" s="35">
        <f t="shared" si="8"/>
        <v>891525.00000000012</v>
      </c>
      <c r="BK69" s="35">
        <f t="shared" si="9"/>
        <v>5073000</v>
      </c>
      <c r="BL69" s="35">
        <f t="shared" ref="BL69" si="33">SUM(BL64:BL68)</f>
        <v>0</v>
      </c>
      <c r="BM69" s="35">
        <f t="shared" ref="BM69:BM132" si="34">BK69+BL69</f>
        <v>5073000</v>
      </c>
    </row>
    <row r="70" spans="1:65" ht="16.5" thickBot="1">
      <c r="A70" s="94">
        <v>68</v>
      </c>
      <c r="B70" s="216"/>
      <c r="C70" s="228" t="s">
        <v>63</v>
      </c>
      <c r="D70" s="229"/>
      <c r="E70" s="30">
        <f>E63+E69</f>
        <v>57512908</v>
      </c>
      <c r="F70" s="30">
        <f>F63+F69</f>
        <v>0</v>
      </c>
      <c r="G70" s="30">
        <f t="shared" ref="G70:BH70" si="35">G63+G69</f>
        <v>0</v>
      </c>
      <c r="H70" s="30">
        <f t="shared" si="35"/>
        <v>0</v>
      </c>
      <c r="I70" s="30">
        <f t="shared" si="35"/>
        <v>0</v>
      </c>
      <c r="J70" s="30">
        <f t="shared" si="35"/>
        <v>0</v>
      </c>
      <c r="K70" s="30">
        <f t="shared" si="35"/>
        <v>0</v>
      </c>
      <c r="L70" s="30">
        <f t="shared" si="35"/>
        <v>0</v>
      </c>
      <c r="M70" s="30">
        <f t="shared" si="35"/>
        <v>0</v>
      </c>
      <c r="N70" s="30">
        <f t="shared" si="35"/>
        <v>0</v>
      </c>
      <c r="O70" s="30">
        <f t="shared" si="35"/>
        <v>0</v>
      </c>
      <c r="P70" s="30">
        <f t="shared" si="35"/>
        <v>0</v>
      </c>
      <c r="Q70" s="30">
        <f t="shared" si="35"/>
        <v>0</v>
      </c>
      <c r="R70" s="30">
        <f t="shared" si="35"/>
        <v>0</v>
      </c>
      <c r="S70" s="30">
        <f t="shared" si="35"/>
        <v>0</v>
      </c>
      <c r="T70" s="30">
        <f t="shared" si="35"/>
        <v>0</v>
      </c>
      <c r="U70" s="30">
        <f t="shared" si="35"/>
        <v>0</v>
      </c>
      <c r="V70" s="30">
        <f t="shared" si="35"/>
        <v>0</v>
      </c>
      <c r="W70" s="30">
        <f t="shared" si="35"/>
        <v>0</v>
      </c>
      <c r="X70" s="30">
        <f t="shared" si="35"/>
        <v>0</v>
      </c>
      <c r="Y70" s="30">
        <f t="shared" si="35"/>
        <v>0</v>
      </c>
      <c r="Z70" s="30">
        <f t="shared" si="35"/>
        <v>0</v>
      </c>
      <c r="AA70" s="30">
        <f t="shared" si="35"/>
        <v>-5270000</v>
      </c>
      <c r="AB70" s="30">
        <f t="shared" si="35"/>
        <v>0</v>
      </c>
      <c r="AC70" s="30">
        <f t="shared" si="6"/>
        <v>-5270000</v>
      </c>
      <c r="AD70" s="30">
        <f t="shared" si="35"/>
        <v>25568000</v>
      </c>
      <c r="AE70" s="30">
        <f t="shared" si="35"/>
        <v>0</v>
      </c>
      <c r="AF70" s="30">
        <f t="shared" si="35"/>
        <v>0</v>
      </c>
      <c r="AG70" s="30">
        <f t="shared" si="35"/>
        <v>0</v>
      </c>
      <c r="AH70" s="30">
        <f t="shared" si="35"/>
        <v>0</v>
      </c>
      <c r="AI70" s="30">
        <f t="shared" si="35"/>
        <v>0</v>
      </c>
      <c r="AJ70" s="30">
        <f t="shared" si="35"/>
        <v>0</v>
      </c>
      <c r="AK70" s="30">
        <f t="shared" si="35"/>
        <v>0</v>
      </c>
      <c r="AL70" s="30">
        <f t="shared" si="35"/>
        <v>149468.36832584115</v>
      </c>
      <c r="AM70" s="30">
        <f t="shared" si="35"/>
        <v>0</v>
      </c>
      <c r="AN70" s="30">
        <f t="shared" si="35"/>
        <v>-8507.6189124226548</v>
      </c>
      <c r="AO70" s="30">
        <f t="shared" si="35"/>
        <v>0</v>
      </c>
      <c r="AP70" s="30">
        <f t="shared" si="35"/>
        <v>0</v>
      </c>
      <c r="AQ70" s="30">
        <f t="shared" si="35"/>
        <v>0</v>
      </c>
      <c r="AR70" s="30">
        <f t="shared" si="35"/>
        <v>0</v>
      </c>
      <c r="AS70" s="30">
        <f t="shared" si="35"/>
        <v>823165.440668775</v>
      </c>
      <c r="AT70" s="30">
        <f t="shared" si="35"/>
        <v>0</v>
      </c>
      <c r="AU70" s="30">
        <f t="shared" si="35"/>
        <v>0</v>
      </c>
      <c r="AV70" s="30">
        <f t="shared" si="35"/>
        <v>0</v>
      </c>
      <c r="AW70" s="30">
        <f t="shared" si="35"/>
        <v>0</v>
      </c>
      <c r="AX70" s="30">
        <f t="shared" si="35"/>
        <v>0</v>
      </c>
      <c r="AY70" s="30">
        <f t="shared" si="35"/>
        <v>0</v>
      </c>
      <c r="AZ70" s="30">
        <f t="shared" si="35"/>
        <v>0</v>
      </c>
      <c r="BA70" s="30">
        <f t="shared" si="35"/>
        <v>-19669</v>
      </c>
      <c r="BB70" s="30">
        <f t="shared" si="35"/>
        <v>0</v>
      </c>
      <c r="BC70" s="30">
        <f t="shared" si="35"/>
        <v>0</v>
      </c>
      <c r="BD70" s="30">
        <f t="shared" si="35"/>
        <v>0</v>
      </c>
      <c r="BE70" s="30">
        <f t="shared" si="35"/>
        <v>0</v>
      </c>
      <c r="BF70" s="30">
        <f t="shared" si="35"/>
        <v>0</v>
      </c>
      <c r="BG70" s="30">
        <f t="shared" si="35"/>
        <v>523142.44286659855</v>
      </c>
      <c r="BH70" s="30">
        <f t="shared" si="35"/>
        <v>-1507.6329487918847</v>
      </c>
      <c r="BI70" s="30">
        <f t="shared" si="7"/>
        <v>27034092</v>
      </c>
      <c r="BJ70" s="30">
        <f t="shared" si="8"/>
        <v>21764092</v>
      </c>
      <c r="BK70" s="30">
        <f t="shared" si="9"/>
        <v>79277000</v>
      </c>
      <c r="BL70" s="30">
        <f t="shared" ref="BL70" si="36">BL63+BL69</f>
        <v>0</v>
      </c>
      <c r="BM70" s="30">
        <f t="shared" si="34"/>
        <v>79277000</v>
      </c>
    </row>
    <row r="71" spans="1:65" ht="15" customHeight="1" outlineLevel="1" thickTop="1">
      <c r="A71" s="94">
        <v>69</v>
      </c>
      <c r="B71" s="216"/>
      <c r="C71" s="100" t="s">
        <v>64</v>
      </c>
      <c r="D71" s="107">
        <v>555</v>
      </c>
      <c r="E71" s="73">
        <v>95038795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-20806000</v>
      </c>
      <c r="AB71" s="73">
        <v>0</v>
      </c>
      <c r="AC71" s="23">
        <f t="shared" si="6"/>
        <v>-20806000</v>
      </c>
      <c r="AD71" s="73">
        <v>5539000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-3.173638775772053E-2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205.03173638880253</v>
      </c>
      <c r="BI71" s="23">
        <f t="shared" si="7"/>
        <v>5539205.0000000009</v>
      </c>
      <c r="BJ71" s="23">
        <f t="shared" si="8"/>
        <v>-15266795</v>
      </c>
      <c r="BK71" s="23">
        <f t="shared" si="9"/>
        <v>79772000</v>
      </c>
      <c r="BL71" s="23"/>
      <c r="BM71" s="23">
        <f t="shared" si="34"/>
        <v>79772000</v>
      </c>
    </row>
    <row r="72" spans="1:65" ht="15" customHeight="1" outlineLevel="1">
      <c r="A72" s="94">
        <v>70</v>
      </c>
      <c r="B72" s="216"/>
      <c r="C72" s="100" t="s">
        <v>65</v>
      </c>
      <c r="D72" s="107">
        <v>555.1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23">
        <f t="shared" si="6"/>
        <v>0</v>
      </c>
      <c r="AD72" s="7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3.1736387277422305E-2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-3.1736387277422305E-2</v>
      </c>
      <c r="BI72" s="23">
        <f t="shared" si="7"/>
        <v>0</v>
      </c>
      <c r="BJ72" s="23">
        <f t="shared" si="8"/>
        <v>0</v>
      </c>
      <c r="BK72" s="23">
        <f t="shared" si="9"/>
        <v>0</v>
      </c>
      <c r="BL72" s="23"/>
      <c r="BM72" s="23">
        <f t="shared" si="34"/>
        <v>0</v>
      </c>
    </row>
    <row r="73" spans="1:65" ht="15" customHeight="1" outlineLevel="1">
      <c r="A73" s="94">
        <v>71</v>
      </c>
      <c r="B73" s="216"/>
      <c r="C73" s="100" t="s">
        <v>335</v>
      </c>
      <c r="D73" s="107">
        <v>556</v>
      </c>
      <c r="E73" s="73">
        <v>479467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23">
        <f t="shared" si="6"/>
        <v>0</v>
      </c>
      <c r="AD73" s="7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18743.774022078454</v>
      </c>
      <c r="AM73" s="23">
        <v>0</v>
      </c>
      <c r="AN73" s="23">
        <v>-1306.0852861029139</v>
      </c>
      <c r="AO73" s="23">
        <v>0</v>
      </c>
      <c r="AP73" s="23">
        <v>0</v>
      </c>
      <c r="AQ73" s="23">
        <v>0</v>
      </c>
      <c r="AR73" s="23">
        <v>0</v>
      </c>
      <c r="AS73" s="23">
        <v>48458.18148379284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80312.559154042887</v>
      </c>
      <c r="BH73" s="23">
        <v>324.57062618876807</v>
      </c>
      <c r="BI73" s="23">
        <f t="shared" si="7"/>
        <v>146533.00000000003</v>
      </c>
      <c r="BJ73" s="23">
        <f t="shared" si="8"/>
        <v>146533.00000000003</v>
      </c>
      <c r="BK73" s="23">
        <f t="shared" si="9"/>
        <v>626000</v>
      </c>
      <c r="BL73" s="23"/>
      <c r="BM73" s="23">
        <f t="shared" si="34"/>
        <v>626000</v>
      </c>
    </row>
    <row r="74" spans="1:65" ht="15" customHeight="1" outlineLevel="1">
      <c r="A74" s="94">
        <v>72</v>
      </c>
      <c r="B74" s="216"/>
      <c r="C74" s="100" t="s">
        <v>67</v>
      </c>
      <c r="D74" s="107">
        <v>557</v>
      </c>
      <c r="E74" s="73">
        <v>19891551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-216175</v>
      </c>
      <c r="T74" s="73">
        <v>0</v>
      </c>
      <c r="U74" s="73">
        <v>0</v>
      </c>
      <c r="V74" s="73">
        <v>0</v>
      </c>
      <c r="W74" s="73">
        <v>0</v>
      </c>
      <c r="X74" s="73">
        <v>19854292</v>
      </c>
      <c r="Y74" s="73">
        <v>-5785</v>
      </c>
      <c r="Z74" s="73">
        <v>0</v>
      </c>
      <c r="AA74" s="73">
        <v>-37642000</v>
      </c>
      <c r="AB74" s="73">
        <v>0</v>
      </c>
      <c r="AC74" s="23">
        <f t="shared" si="6"/>
        <v>-18009668</v>
      </c>
      <c r="AD74" s="73">
        <v>2504000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330621.97905453836</v>
      </c>
      <c r="AM74" s="23">
        <v>0</v>
      </c>
      <c r="AN74" s="23">
        <v>-21521.251882368197</v>
      </c>
      <c r="AO74" s="23">
        <v>0</v>
      </c>
      <c r="AP74" s="23">
        <v>0</v>
      </c>
      <c r="AQ74" s="23">
        <v>0</v>
      </c>
      <c r="AR74" s="23">
        <v>0</v>
      </c>
      <c r="AS74" s="23">
        <v>109316.04128033805</v>
      </c>
      <c r="AT74" s="23">
        <v>0</v>
      </c>
      <c r="AU74" s="23">
        <v>0</v>
      </c>
      <c r="AV74" s="23">
        <v>946611</v>
      </c>
      <c r="AW74" s="23">
        <v>0</v>
      </c>
      <c r="AX74" s="23">
        <v>0</v>
      </c>
      <c r="AY74" s="23">
        <v>0</v>
      </c>
      <c r="AZ74" s="23">
        <v>0</v>
      </c>
      <c r="BA74" s="23">
        <v>-20077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1323364.4335960771</v>
      </c>
      <c r="BH74" s="23">
        <v>-198.20204858481884</v>
      </c>
      <c r="BI74" s="23">
        <f t="shared" si="7"/>
        <v>5172117.0000000009</v>
      </c>
      <c r="BJ74" s="23">
        <f t="shared" si="8"/>
        <v>-12837551</v>
      </c>
      <c r="BK74" s="23">
        <f t="shared" si="9"/>
        <v>7054000</v>
      </c>
      <c r="BL74" s="23"/>
      <c r="BM74" s="23">
        <f t="shared" si="34"/>
        <v>7054000</v>
      </c>
    </row>
    <row r="75" spans="1:65">
      <c r="A75" s="94">
        <v>73</v>
      </c>
      <c r="B75" s="217"/>
      <c r="C75" s="228" t="s">
        <v>68</v>
      </c>
      <c r="D75" s="229"/>
      <c r="E75" s="35">
        <f>SUM(E71:E74)</f>
        <v>115409813</v>
      </c>
      <c r="F75" s="35">
        <f>SUM(F71:F74)</f>
        <v>0</v>
      </c>
      <c r="G75" s="35">
        <f t="shared" ref="G75:BH75" si="37">SUM(G71:G74)</f>
        <v>0</v>
      </c>
      <c r="H75" s="35">
        <f t="shared" si="37"/>
        <v>0</v>
      </c>
      <c r="I75" s="35">
        <f t="shared" si="37"/>
        <v>0</v>
      </c>
      <c r="J75" s="35">
        <f t="shared" si="37"/>
        <v>0</v>
      </c>
      <c r="K75" s="35">
        <f t="shared" si="37"/>
        <v>0</v>
      </c>
      <c r="L75" s="35">
        <f t="shared" si="37"/>
        <v>0</v>
      </c>
      <c r="M75" s="35">
        <f t="shared" si="37"/>
        <v>0</v>
      </c>
      <c r="N75" s="35">
        <f t="shared" si="37"/>
        <v>0</v>
      </c>
      <c r="O75" s="35">
        <f t="shared" si="37"/>
        <v>0</v>
      </c>
      <c r="P75" s="35">
        <f t="shared" si="37"/>
        <v>0</v>
      </c>
      <c r="Q75" s="35">
        <f t="shared" si="37"/>
        <v>0</v>
      </c>
      <c r="R75" s="35">
        <f t="shared" si="37"/>
        <v>0</v>
      </c>
      <c r="S75" s="35">
        <f t="shared" si="37"/>
        <v>-216175</v>
      </c>
      <c r="T75" s="35">
        <f t="shared" si="37"/>
        <v>0</v>
      </c>
      <c r="U75" s="35">
        <f t="shared" si="37"/>
        <v>0</v>
      </c>
      <c r="V75" s="35">
        <f t="shared" si="37"/>
        <v>0</v>
      </c>
      <c r="W75" s="35">
        <f t="shared" si="37"/>
        <v>0</v>
      </c>
      <c r="X75" s="35">
        <f t="shared" si="37"/>
        <v>19854292</v>
      </c>
      <c r="Y75" s="35">
        <f t="shared" si="37"/>
        <v>-5785</v>
      </c>
      <c r="Z75" s="35">
        <f t="shared" si="37"/>
        <v>0</v>
      </c>
      <c r="AA75" s="35">
        <f t="shared" si="37"/>
        <v>-58448000</v>
      </c>
      <c r="AB75" s="35">
        <f t="shared" si="37"/>
        <v>0</v>
      </c>
      <c r="AC75" s="35">
        <f t="shared" ref="AC75:AC106" si="38">SUM(F75:AB75)</f>
        <v>-38815668</v>
      </c>
      <c r="AD75" s="35">
        <f t="shared" si="37"/>
        <v>8043000</v>
      </c>
      <c r="AE75" s="35">
        <f t="shared" si="37"/>
        <v>0</v>
      </c>
      <c r="AF75" s="35">
        <f t="shared" si="37"/>
        <v>0</v>
      </c>
      <c r="AG75" s="35">
        <f t="shared" si="37"/>
        <v>0</v>
      </c>
      <c r="AH75" s="35">
        <f t="shared" si="37"/>
        <v>0</v>
      </c>
      <c r="AI75" s="35">
        <f t="shared" si="37"/>
        <v>0</v>
      </c>
      <c r="AJ75" s="35">
        <f t="shared" si="37"/>
        <v>0</v>
      </c>
      <c r="AK75" s="35">
        <f t="shared" si="37"/>
        <v>0</v>
      </c>
      <c r="AL75" s="35">
        <f t="shared" si="37"/>
        <v>349365.75307661679</v>
      </c>
      <c r="AM75" s="35">
        <f t="shared" si="37"/>
        <v>0</v>
      </c>
      <c r="AN75" s="35">
        <f t="shared" si="37"/>
        <v>-22827.337168471109</v>
      </c>
      <c r="AO75" s="35">
        <f t="shared" si="37"/>
        <v>0</v>
      </c>
      <c r="AP75" s="35">
        <f t="shared" si="37"/>
        <v>0</v>
      </c>
      <c r="AQ75" s="35">
        <f t="shared" si="37"/>
        <v>0</v>
      </c>
      <c r="AR75" s="35">
        <f t="shared" si="37"/>
        <v>0</v>
      </c>
      <c r="AS75" s="35">
        <f t="shared" si="37"/>
        <v>157774.22276413039</v>
      </c>
      <c r="AT75" s="35">
        <f t="shared" si="37"/>
        <v>0</v>
      </c>
      <c r="AU75" s="35">
        <f t="shared" si="37"/>
        <v>0</v>
      </c>
      <c r="AV75" s="35">
        <f t="shared" si="37"/>
        <v>946611</v>
      </c>
      <c r="AW75" s="35">
        <f t="shared" si="37"/>
        <v>0</v>
      </c>
      <c r="AX75" s="35">
        <f t="shared" si="37"/>
        <v>0</v>
      </c>
      <c r="AY75" s="35">
        <f t="shared" si="37"/>
        <v>0</v>
      </c>
      <c r="AZ75" s="35">
        <f t="shared" si="37"/>
        <v>0</v>
      </c>
      <c r="BA75" s="35">
        <f t="shared" si="37"/>
        <v>-20077</v>
      </c>
      <c r="BB75" s="35">
        <f t="shared" si="37"/>
        <v>0</v>
      </c>
      <c r="BC75" s="35">
        <f t="shared" si="37"/>
        <v>0</v>
      </c>
      <c r="BD75" s="35">
        <f t="shared" si="37"/>
        <v>0</v>
      </c>
      <c r="BE75" s="35">
        <f t="shared" si="37"/>
        <v>0</v>
      </c>
      <c r="BF75" s="35">
        <f t="shared" si="37"/>
        <v>0</v>
      </c>
      <c r="BG75" s="35">
        <f t="shared" si="37"/>
        <v>1403676.9927501201</v>
      </c>
      <c r="BH75" s="35">
        <f t="shared" si="37"/>
        <v>331.36857760547434</v>
      </c>
      <c r="BI75" s="35">
        <f t="shared" ref="BI75:BI106" si="39">SUM(AD75:BH75)</f>
        <v>10857855</v>
      </c>
      <c r="BJ75" s="35">
        <f t="shared" ref="BJ75:BJ138" si="40">AC75+BI75</f>
        <v>-27957813</v>
      </c>
      <c r="BK75" s="35">
        <f t="shared" ref="BK75:BK138" si="41">E75+BJ75</f>
        <v>87452000</v>
      </c>
      <c r="BL75" s="35">
        <f t="shared" ref="BL75" si="42">SUM(BL71:BL74)</f>
        <v>0</v>
      </c>
      <c r="BM75" s="35">
        <f t="shared" si="34"/>
        <v>87452000</v>
      </c>
    </row>
    <row r="76" spans="1:65" ht="16.5" thickBot="1">
      <c r="A76" s="94">
        <v>74</v>
      </c>
      <c r="B76" s="228" t="s">
        <v>69</v>
      </c>
      <c r="C76" s="228"/>
      <c r="D76" s="229"/>
      <c r="E76" s="30">
        <f>E42+E56+E70+E75</f>
        <v>231524363</v>
      </c>
      <c r="F76" s="30">
        <f>F42+F56+F70+F75</f>
        <v>0</v>
      </c>
      <c r="G76" s="30">
        <f t="shared" ref="G76:BH76" si="43">G42+G56+G70+G75</f>
        <v>0</v>
      </c>
      <c r="H76" s="30">
        <f t="shared" si="43"/>
        <v>0</v>
      </c>
      <c r="I76" s="30">
        <f t="shared" si="43"/>
        <v>0</v>
      </c>
      <c r="J76" s="30">
        <f t="shared" si="43"/>
        <v>0</v>
      </c>
      <c r="K76" s="30">
        <f t="shared" si="43"/>
        <v>0</v>
      </c>
      <c r="L76" s="30">
        <f t="shared" si="43"/>
        <v>0</v>
      </c>
      <c r="M76" s="30">
        <f t="shared" si="43"/>
        <v>0</v>
      </c>
      <c r="N76" s="30">
        <f t="shared" si="43"/>
        <v>0</v>
      </c>
      <c r="O76" s="30">
        <f t="shared" si="43"/>
        <v>0</v>
      </c>
      <c r="P76" s="30">
        <f t="shared" si="43"/>
        <v>0</v>
      </c>
      <c r="Q76" s="30">
        <f t="shared" si="43"/>
        <v>0</v>
      </c>
      <c r="R76" s="30">
        <f t="shared" si="43"/>
        <v>0</v>
      </c>
      <c r="S76" s="30">
        <f t="shared" si="43"/>
        <v>-216175</v>
      </c>
      <c r="T76" s="30">
        <f t="shared" si="43"/>
        <v>0</v>
      </c>
      <c r="U76" s="30">
        <f t="shared" si="43"/>
        <v>0</v>
      </c>
      <c r="V76" s="30">
        <f t="shared" si="43"/>
        <v>0</v>
      </c>
      <c r="W76" s="30">
        <f t="shared" si="43"/>
        <v>0</v>
      </c>
      <c r="X76" s="30">
        <f t="shared" si="43"/>
        <v>19854292</v>
      </c>
      <c r="Y76" s="30">
        <f t="shared" si="43"/>
        <v>-5785</v>
      </c>
      <c r="Z76" s="30">
        <f t="shared" si="43"/>
        <v>-1694006</v>
      </c>
      <c r="AA76" s="30">
        <f t="shared" si="43"/>
        <v>-64719000</v>
      </c>
      <c r="AB76" s="30">
        <f t="shared" si="43"/>
        <v>0</v>
      </c>
      <c r="AC76" s="30">
        <f t="shared" si="38"/>
        <v>-46780674</v>
      </c>
      <c r="AD76" s="30">
        <f t="shared" si="43"/>
        <v>36371000</v>
      </c>
      <c r="AE76" s="30">
        <f t="shared" si="43"/>
        <v>0</v>
      </c>
      <c r="AF76" s="30">
        <f t="shared" si="43"/>
        <v>0</v>
      </c>
      <c r="AG76" s="30">
        <f t="shared" si="43"/>
        <v>153341</v>
      </c>
      <c r="AH76" s="30">
        <f t="shared" si="43"/>
        <v>0</v>
      </c>
      <c r="AI76" s="30">
        <f t="shared" si="43"/>
        <v>0</v>
      </c>
      <c r="AJ76" s="30">
        <f t="shared" si="43"/>
        <v>0</v>
      </c>
      <c r="AK76" s="30">
        <f t="shared" si="43"/>
        <v>0</v>
      </c>
      <c r="AL76" s="30">
        <f t="shared" si="43"/>
        <v>1863806.5731806792</v>
      </c>
      <c r="AM76" s="30">
        <f t="shared" si="43"/>
        <v>0</v>
      </c>
      <c r="AN76" s="30">
        <f t="shared" si="43"/>
        <v>-105724.1390975157</v>
      </c>
      <c r="AO76" s="30">
        <f t="shared" si="43"/>
        <v>0</v>
      </c>
      <c r="AP76" s="30">
        <f t="shared" si="43"/>
        <v>0</v>
      </c>
      <c r="AQ76" s="30">
        <f t="shared" si="43"/>
        <v>0</v>
      </c>
      <c r="AR76" s="30">
        <f t="shared" si="43"/>
        <v>0</v>
      </c>
      <c r="AS76" s="30">
        <f t="shared" si="43"/>
        <v>4475042.7451467579</v>
      </c>
      <c r="AT76" s="30">
        <f t="shared" si="43"/>
        <v>0</v>
      </c>
      <c r="AU76" s="30">
        <f t="shared" si="43"/>
        <v>0</v>
      </c>
      <c r="AV76" s="30">
        <f t="shared" si="43"/>
        <v>946611</v>
      </c>
      <c r="AW76" s="30">
        <f t="shared" si="43"/>
        <v>0</v>
      </c>
      <c r="AX76" s="30">
        <f t="shared" si="43"/>
        <v>-142998</v>
      </c>
      <c r="AY76" s="30">
        <f t="shared" si="43"/>
        <v>0</v>
      </c>
      <c r="AZ76" s="30">
        <f t="shared" si="43"/>
        <v>0</v>
      </c>
      <c r="BA76" s="30">
        <f t="shared" si="43"/>
        <v>-125963</v>
      </c>
      <c r="BB76" s="30">
        <f t="shared" si="43"/>
        <v>0</v>
      </c>
      <c r="BC76" s="30">
        <f t="shared" si="43"/>
        <v>0</v>
      </c>
      <c r="BD76" s="30">
        <f t="shared" si="43"/>
        <v>0</v>
      </c>
      <c r="BE76" s="30">
        <f t="shared" si="43"/>
        <v>0</v>
      </c>
      <c r="BF76" s="30">
        <f t="shared" si="43"/>
        <v>0</v>
      </c>
      <c r="BG76" s="30">
        <f t="shared" si="43"/>
        <v>6501088.6085508186</v>
      </c>
      <c r="BH76" s="30">
        <f t="shared" si="43"/>
        <v>-893.78778073980641</v>
      </c>
      <c r="BI76" s="30">
        <f t="shared" si="39"/>
        <v>49935310.999999993</v>
      </c>
      <c r="BJ76" s="30">
        <f t="shared" si="40"/>
        <v>3154636.9999999925</v>
      </c>
      <c r="BK76" s="30">
        <f t="shared" si="41"/>
        <v>234679000</v>
      </c>
      <c r="BL76" s="30">
        <f t="shared" ref="BL76" si="44">BL42+BL56+BL70+BL75</f>
        <v>0</v>
      </c>
      <c r="BM76" s="30">
        <f t="shared" si="34"/>
        <v>234679000</v>
      </c>
    </row>
    <row r="77" spans="1:65" ht="15.6" customHeight="1" outlineLevel="1" thickTop="1">
      <c r="A77" s="94">
        <v>75</v>
      </c>
      <c r="B77" s="230" t="s">
        <v>70</v>
      </c>
      <c r="C77" s="100" t="s">
        <v>29</v>
      </c>
      <c r="D77" s="107">
        <v>560</v>
      </c>
      <c r="E77" s="73">
        <v>1334965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32">
        <f t="shared" si="38"/>
        <v>0</v>
      </c>
      <c r="AD77" s="73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117580.95982633796</v>
      </c>
      <c r="AM77" s="32">
        <v>0</v>
      </c>
      <c r="AN77" s="32">
        <v>-7453.7486252634399</v>
      </c>
      <c r="AO77" s="32">
        <v>0</v>
      </c>
      <c r="AP77" s="32">
        <v>0</v>
      </c>
      <c r="AQ77" s="32">
        <v>0</v>
      </c>
      <c r="AR77" s="32">
        <v>0</v>
      </c>
      <c r="AS77" s="32">
        <v>10747.442534758744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458338.84950348217</v>
      </c>
      <c r="BH77" s="32">
        <v>-178.50323931546882</v>
      </c>
      <c r="BI77" s="32">
        <f t="shared" si="39"/>
        <v>579035</v>
      </c>
      <c r="BJ77" s="32">
        <f t="shared" si="40"/>
        <v>579035</v>
      </c>
      <c r="BK77" s="32">
        <f t="shared" si="41"/>
        <v>1914000</v>
      </c>
      <c r="BL77" s="32"/>
      <c r="BM77" s="32">
        <f t="shared" si="34"/>
        <v>1914000</v>
      </c>
    </row>
    <row r="78" spans="1:65" ht="15.6" customHeight="1" outlineLevel="1">
      <c r="A78" s="94">
        <v>76</v>
      </c>
      <c r="B78" s="231"/>
      <c r="C78" s="100" t="s">
        <v>71</v>
      </c>
      <c r="D78" s="107">
        <v>561.1</v>
      </c>
      <c r="E78" s="73">
        <v>1811738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23">
        <f t="shared" si="38"/>
        <v>0</v>
      </c>
      <c r="AD78" s="7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5667.1073635408457</v>
      </c>
      <c r="AM78" s="23">
        <v>0</v>
      </c>
      <c r="AN78" s="23">
        <v>-294.72002274442679</v>
      </c>
      <c r="AO78" s="23">
        <v>0</v>
      </c>
      <c r="AP78" s="23">
        <v>0</v>
      </c>
      <c r="AQ78" s="23">
        <v>0</v>
      </c>
      <c r="AR78" s="23">
        <v>0</v>
      </c>
      <c r="AS78" s="23">
        <v>21757.495843345849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18122.644449328538</v>
      </c>
      <c r="BH78" s="23">
        <v>9.4723665292840451</v>
      </c>
      <c r="BI78" s="23">
        <f t="shared" si="39"/>
        <v>45262.000000000087</v>
      </c>
      <c r="BJ78" s="23">
        <f t="shared" si="40"/>
        <v>45262.000000000087</v>
      </c>
      <c r="BK78" s="23">
        <f t="shared" si="41"/>
        <v>1857000</v>
      </c>
      <c r="BL78" s="23"/>
      <c r="BM78" s="23">
        <f t="shared" si="34"/>
        <v>1857000</v>
      </c>
    </row>
    <row r="79" spans="1:65" ht="31.5" customHeight="1" outlineLevel="1">
      <c r="A79" s="94">
        <v>77</v>
      </c>
      <c r="B79" s="231"/>
      <c r="C79" s="112" t="s">
        <v>72</v>
      </c>
      <c r="D79" s="107">
        <v>561.20000000000005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23">
        <f t="shared" si="38"/>
        <v>0</v>
      </c>
      <c r="AD79" s="7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2185.4078104560667</v>
      </c>
      <c r="AM79" s="23">
        <v>0</v>
      </c>
      <c r="AN79" s="23">
        <v>-138.64785115407534</v>
      </c>
      <c r="AO79" s="23">
        <v>0</v>
      </c>
      <c r="AP79" s="23">
        <v>0</v>
      </c>
      <c r="AQ79" s="23">
        <v>0</v>
      </c>
      <c r="AR79" s="23">
        <v>0</v>
      </c>
      <c r="AS79" s="23">
        <v>32706.727744330212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8525.6023215892856</v>
      </c>
      <c r="BH79" s="23">
        <v>-279.09002522148512</v>
      </c>
      <c r="BI79" s="23">
        <f t="shared" si="39"/>
        <v>43000</v>
      </c>
      <c r="BJ79" s="23">
        <f t="shared" si="40"/>
        <v>43000</v>
      </c>
      <c r="BK79" s="23">
        <f t="shared" si="41"/>
        <v>43000</v>
      </c>
      <c r="BL79" s="23"/>
      <c r="BM79" s="23">
        <f t="shared" si="34"/>
        <v>43000</v>
      </c>
    </row>
    <row r="80" spans="1:65" ht="15.6" customHeight="1" outlineLevel="1">
      <c r="A80" s="94">
        <v>78</v>
      </c>
      <c r="B80" s="231"/>
      <c r="C80" s="100" t="s">
        <v>73</v>
      </c>
      <c r="D80" s="107">
        <v>561.29999999999995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23">
        <f t="shared" si="38"/>
        <v>0</v>
      </c>
      <c r="AD80" s="7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44641.222021955662</v>
      </c>
      <c r="AM80" s="23">
        <v>0</v>
      </c>
      <c r="AN80" s="23">
        <v>-3071.7710808462789</v>
      </c>
      <c r="AO80" s="23">
        <v>0</v>
      </c>
      <c r="AP80" s="23">
        <v>0</v>
      </c>
      <c r="AQ80" s="23">
        <v>0</v>
      </c>
      <c r="AR80" s="23">
        <v>0</v>
      </c>
      <c r="AS80" s="23">
        <v>4834.3976804698395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188886.43740429217</v>
      </c>
      <c r="BH80" s="23">
        <v>-290.28602587140631</v>
      </c>
      <c r="BI80" s="23">
        <f t="shared" si="39"/>
        <v>235000</v>
      </c>
      <c r="BJ80" s="23">
        <f t="shared" si="40"/>
        <v>235000</v>
      </c>
      <c r="BK80" s="23">
        <f t="shared" si="41"/>
        <v>235000</v>
      </c>
      <c r="BL80" s="23"/>
      <c r="BM80" s="23">
        <f t="shared" si="34"/>
        <v>235000</v>
      </c>
    </row>
    <row r="81" spans="1:65" ht="15.6" customHeight="1" outlineLevel="1">
      <c r="A81" s="94">
        <v>79</v>
      </c>
      <c r="B81" s="231"/>
      <c r="C81" s="100" t="s">
        <v>74</v>
      </c>
      <c r="D81" s="107">
        <v>561.4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23">
        <f t="shared" si="38"/>
        <v>0</v>
      </c>
      <c r="AD81" s="7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74197.813248847</v>
      </c>
      <c r="AM81" s="23">
        <v>0</v>
      </c>
      <c r="AN81" s="23">
        <v>-4791.863759147911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294656.7469288194</v>
      </c>
      <c r="BH81" s="23">
        <v>-62.696418518491555</v>
      </c>
      <c r="BI81" s="23">
        <f t="shared" si="39"/>
        <v>364000</v>
      </c>
      <c r="BJ81" s="23">
        <f t="shared" si="40"/>
        <v>364000</v>
      </c>
      <c r="BK81" s="23">
        <f t="shared" si="41"/>
        <v>364000</v>
      </c>
      <c r="BL81" s="23"/>
      <c r="BM81" s="23">
        <f t="shared" si="34"/>
        <v>364000</v>
      </c>
    </row>
    <row r="82" spans="1:65" ht="15.6" customHeight="1" outlineLevel="1">
      <c r="A82" s="94">
        <v>80</v>
      </c>
      <c r="B82" s="231"/>
      <c r="C82" s="100" t="s">
        <v>75</v>
      </c>
      <c r="D82" s="107">
        <v>561.5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23">
        <f t="shared" si="38"/>
        <v>0</v>
      </c>
      <c r="AD82" s="7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37066.287514786061</v>
      </c>
      <c r="AM82" s="23">
        <v>0</v>
      </c>
      <c r="AN82" s="23">
        <v>-2351.5799154720426</v>
      </c>
      <c r="AO82" s="23">
        <v>0</v>
      </c>
      <c r="AP82" s="23">
        <v>0</v>
      </c>
      <c r="AQ82" s="23">
        <v>0</v>
      </c>
      <c r="AR82" s="23">
        <v>0</v>
      </c>
      <c r="AS82" s="23">
        <v>2444.6990775538543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144601.12450262005</v>
      </c>
      <c r="BH82" s="23">
        <v>239.46882051206194</v>
      </c>
      <c r="BI82" s="23">
        <f t="shared" si="39"/>
        <v>182000</v>
      </c>
      <c r="BJ82" s="23">
        <f t="shared" si="40"/>
        <v>182000</v>
      </c>
      <c r="BK82" s="23">
        <f t="shared" si="41"/>
        <v>182000</v>
      </c>
      <c r="BL82" s="23"/>
      <c r="BM82" s="23">
        <f t="shared" si="34"/>
        <v>182000</v>
      </c>
    </row>
    <row r="83" spans="1:65" ht="15.6" customHeight="1" outlineLevel="1">
      <c r="A83" s="94">
        <v>81</v>
      </c>
      <c r="B83" s="231"/>
      <c r="C83" s="100" t="s">
        <v>76</v>
      </c>
      <c r="D83" s="107">
        <v>561.6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23">
        <f t="shared" si="38"/>
        <v>0</v>
      </c>
      <c r="AD83" s="7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68.120092441674387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-68.120092441674387</v>
      </c>
      <c r="BI83" s="23">
        <f t="shared" si="39"/>
        <v>0</v>
      </c>
      <c r="BJ83" s="23">
        <f t="shared" si="40"/>
        <v>0</v>
      </c>
      <c r="BK83" s="23">
        <f t="shared" si="41"/>
        <v>0</v>
      </c>
      <c r="BL83" s="23"/>
      <c r="BM83" s="23">
        <f t="shared" si="34"/>
        <v>0</v>
      </c>
    </row>
    <row r="84" spans="1:65" ht="15.6" customHeight="1" outlineLevel="1">
      <c r="A84" s="94">
        <v>82</v>
      </c>
      <c r="B84" s="231"/>
      <c r="C84" s="100" t="s">
        <v>77</v>
      </c>
      <c r="D84" s="107">
        <v>561.70000000000005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23">
        <f t="shared" si="38"/>
        <v>0</v>
      </c>
      <c r="AD84" s="7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454.06461618374101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-454.06461618374101</v>
      </c>
      <c r="BI84" s="23">
        <f t="shared" si="39"/>
        <v>0</v>
      </c>
      <c r="BJ84" s="23">
        <f t="shared" si="40"/>
        <v>0</v>
      </c>
      <c r="BK84" s="23">
        <f t="shared" si="41"/>
        <v>0</v>
      </c>
      <c r="BL84" s="23"/>
      <c r="BM84" s="23">
        <f t="shared" si="34"/>
        <v>0</v>
      </c>
    </row>
    <row r="85" spans="1:65" ht="31.5" customHeight="1" outlineLevel="1">
      <c r="A85" s="94">
        <v>83</v>
      </c>
      <c r="B85" s="231"/>
      <c r="C85" s="112" t="s">
        <v>78</v>
      </c>
      <c r="D85" s="107">
        <v>561.79999999999995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23">
        <f t="shared" si="38"/>
        <v>0</v>
      </c>
      <c r="AD85" s="7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f t="shared" si="39"/>
        <v>0</v>
      </c>
      <c r="BJ85" s="23">
        <f t="shared" si="40"/>
        <v>0</v>
      </c>
      <c r="BK85" s="23">
        <f t="shared" si="41"/>
        <v>0</v>
      </c>
      <c r="BL85" s="23"/>
      <c r="BM85" s="23">
        <f t="shared" si="34"/>
        <v>0</v>
      </c>
    </row>
    <row r="86" spans="1:65" ht="15.6" customHeight="1" outlineLevel="1">
      <c r="A86" s="94">
        <v>84</v>
      </c>
      <c r="B86" s="231"/>
      <c r="C86" s="100" t="s">
        <v>336</v>
      </c>
      <c r="D86" s="107">
        <v>562</v>
      </c>
      <c r="E86" s="73">
        <v>224340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23">
        <f t="shared" si="38"/>
        <v>0</v>
      </c>
      <c r="AD86" s="7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17346.08706232837</v>
      </c>
      <c r="AM86" s="23">
        <v>0</v>
      </c>
      <c r="AN86" s="23">
        <v>-912.15878140121356</v>
      </c>
      <c r="AO86" s="23">
        <v>0</v>
      </c>
      <c r="AP86" s="23">
        <v>0</v>
      </c>
      <c r="AQ86" s="23">
        <v>0</v>
      </c>
      <c r="AR86" s="23">
        <v>0</v>
      </c>
      <c r="AS86" s="23">
        <v>16305.942076325731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56089.603694832724</v>
      </c>
      <c r="BH86" s="23">
        <v>-169.4740520855994</v>
      </c>
      <c r="BI86" s="23">
        <f t="shared" si="39"/>
        <v>88660.000000000015</v>
      </c>
      <c r="BJ86" s="23">
        <f t="shared" si="40"/>
        <v>88660.000000000015</v>
      </c>
      <c r="BK86" s="23">
        <f t="shared" si="41"/>
        <v>313000</v>
      </c>
      <c r="BL86" s="23"/>
      <c r="BM86" s="23">
        <f t="shared" si="34"/>
        <v>313000</v>
      </c>
    </row>
    <row r="87" spans="1:65" outlineLevel="1">
      <c r="A87" s="94">
        <v>85</v>
      </c>
      <c r="B87" s="231"/>
      <c r="C87" s="100" t="s">
        <v>337</v>
      </c>
      <c r="D87" s="107">
        <v>563</v>
      </c>
      <c r="E87" s="73">
        <v>402681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23">
        <f t="shared" si="38"/>
        <v>0</v>
      </c>
      <c r="AD87" s="7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6829.7961132642649</v>
      </c>
      <c r="AM87" s="23">
        <v>0</v>
      </c>
      <c r="AN87" s="23">
        <v>-356.75920057282747</v>
      </c>
      <c r="AO87" s="23">
        <v>0</v>
      </c>
      <c r="AP87" s="23">
        <v>0</v>
      </c>
      <c r="AQ87" s="23">
        <v>0</v>
      </c>
      <c r="AR87" s="23">
        <v>0</v>
      </c>
      <c r="AS87" s="23">
        <v>56352.507001369304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21937.498802430109</v>
      </c>
      <c r="BH87" s="23">
        <v>-444.04271649086149</v>
      </c>
      <c r="BI87" s="23">
        <f t="shared" si="39"/>
        <v>84318.999999999985</v>
      </c>
      <c r="BJ87" s="23">
        <f t="shared" si="40"/>
        <v>84318.999999999985</v>
      </c>
      <c r="BK87" s="23">
        <f t="shared" si="41"/>
        <v>487000</v>
      </c>
      <c r="BL87" s="23"/>
      <c r="BM87" s="23">
        <f t="shared" si="34"/>
        <v>487000</v>
      </c>
    </row>
    <row r="88" spans="1:65" outlineLevel="1">
      <c r="A88" s="94">
        <v>86</v>
      </c>
      <c r="B88" s="231"/>
      <c r="C88" s="100" t="s">
        <v>338</v>
      </c>
      <c r="D88" s="107">
        <v>564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23">
        <f t="shared" si="38"/>
        <v>0</v>
      </c>
      <c r="AD88" s="7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f t="shared" si="39"/>
        <v>0</v>
      </c>
      <c r="BJ88" s="23">
        <f t="shared" si="40"/>
        <v>0</v>
      </c>
      <c r="BK88" s="23">
        <f t="shared" si="41"/>
        <v>0</v>
      </c>
      <c r="BL88" s="23"/>
      <c r="BM88" s="23">
        <f t="shared" si="34"/>
        <v>0</v>
      </c>
    </row>
    <row r="89" spans="1:65" outlineLevel="1">
      <c r="A89" s="94">
        <v>87</v>
      </c>
      <c r="B89" s="231"/>
      <c r="C89" s="100" t="s">
        <v>339</v>
      </c>
      <c r="D89" s="107">
        <v>565</v>
      </c>
      <c r="E89" s="73">
        <v>11623690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-217000</v>
      </c>
      <c r="AB89" s="73">
        <v>0</v>
      </c>
      <c r="AC89" s="23">
        <f t="shared" si="38"/>
        <v>-217000</v>
      </c>
      <c r="AD89" s="73">
        <v>297000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310</v>
      </c>
      <c r="BI89" s="23">
        <f t="shared" si="39"/>
        <v>297310</v>
      </c>
      <c r="BJ89" s="23">
        <f t="shared" si="40"/>
        <v>80310</v>
      </c>
      <c r="BK89" s="23">
        <f t="shared" si="41"/>
        <v>11704000</v>
      </c>
      <c r="BL89" s="23"/>
      <c r="BM89" s="23">
        <f t="shared" si="34"/>
        <v>11704000</v>
      </c>
    </row>
    <row r="90" spans="1:65" outlineLevel="1">
      <c r="A90" s="94">
        <v>88</v>
      </c>
      <c r="B90" s="231"/>
      <c r="C90" s="100" t="s">
        <v>340</v>
      </c>
      <c r="D90" s="107">
        <v>566</v>
      </c>
      <c r="E90" s="73">
        <v>2179130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23">
        <f t="shared" si="38"/>
        <v>0</v>
      </c>
      <c r="AD90" s="7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110508.22766021424</v>
      </c>
      <c r="AM90" s="23">
        <v>0</v>
      </c>
      <c r="AN90" s="23">
        <v>-6905.1670109241841</v>
      </c>
      <c r="AO90" s="23">
        <v>0</v>
      </c>
      <c r="AP90" s="23">
        <v>0</v>
      </c>
      <c r="AQ90" s="23">
        <v>0</v>
      </c>
      <c r="AR90" s="23">
        <v>0</v>
      </c>
      <c r="AS90" s="23">
        <v>57243.324616835511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-44610</v>
      </c>
      <c r="BB90" s="23">
        <v>52000</v>
      </c>
      <c r="BC90" s="23">
        <v>0</v>
      </c>
      <c r="BD90" s="23">
        <v>0</v>
      </c>
      <c r="BE90" s="23">
        <v>0</v>
      </c>
      <c r="BF90" s="23">
        <v>0</v>
      </c>
      <c r="BG90" s="23">
        <v>424605.9885477465</v>
      </c>
      <c r="BH90" s="23">
        <v>27.626186127774417</v>
      </c>
      <c r="BI90" s="23">
        <f t="shared" si="39"/>
        <v>592869.99999999977</v>
      </c>
      <c r="BJ90" s="23">
        <f t="shared" si="40"/>
        <v>592869.99999999977</v>
      </c>
      <c r="BK90" s="23">
        <f t="shared" si="41"/>
        <v>2772000</v>
      </c>
      <c r="BL90" s="23"/>
      <c r="BM90" s="23">
        <f t="shared" si="34"/>
        <v>2772000</v>
      </c>
    </row>
    <row r="91" spans="1:65" outlineLevel="1">
      <c r="A91" s="94">
        <v>89</v>
      </c>
      <c r="B91" s="231"/>
      <c r="C91" s="100" t="s">
        <v>36</v>
      </c>
      <c r="D91" s="107">
        <v>567</v>
      </c>
      <c r="E91" s="73">
        <v>121286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23">
        <f t="shared" si="38"/>
        <v>0</v>
      </c>
      <c r="AD91" s="7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29510.808367495436</v>
      </c>
      <c r="AM91" s="23">
        <v>0</v>
      </c>
      <c r="AN91" s="23">
        <v>-1846.1393531218375</v>
      </c>
      <c r="AO91" s="23">
        <v>0</v>
      </c>
      <c r="AP91" s="23">
        <v>0</v>
      </c>
      <c r="AQ91" s="23">
        <v>0</v>
      </c>
      <c r="AR91" s="23">
        <v>0</v>
      </c>
      <c r="AS91" s="23">
        <v>19245.897341128242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113521.05224813105</v>
      </c>
      <c r="BH91" s="23">
        <v>282.3813963670982</v>
      </c>
      <c r="BI91" s="23">
        <f t="shared" si="39"/>
        <v>160714</v>
      </c>
      <c r="BJ91" s="23">
        <f t="shared" si="40"/>
        <v>160714</v>
      </c>
      <c r="BK91" s="23">
        <f t="shared" si="41"/>
        <v>282000</v>
      </c>
      <c r="BL91" s="23"/>
      <c r="BM91" s="23">
        <f t="shared" si="34"/>
        <v>282000</v>
      </c>
    </row>
    <row r="92" spans="1:65">
      <c r="A92" s="94">
        <v>90</v>
      </c>
      <c r="B92" s="231"/>
      <c r="C92" s="226" t="s">
        <v>84</v>
      </c>
      <c r="D92" s="227"/>
      <c r="E92" s="104">
        <f>SUM(E77:E91)</f>
        <v>17697830</v>
      </c>
      <c r="F92" s="35">
        <f>SUM(F77:F91)</f>
        <v>0</v>
      </c>
      <c r="G92" s="35">
        <f t="shared" ref="G92:BH92" si="45">SUM(G77:G91)</f>
        <v>0</v>
      </c>
      <c r="H92" s="35">
        <f t="shared" si="45"/>
        <v>0</v>
      </c>
      <c r="I92" s="35">
        <f t="shared" si="45"/>
        <v>0</v>
      </c>
      <c r="J92" s="35">
        <f t="shared" si="45"/>
        <v>0</v>
      </c>
      <c r="K92" s="35">
        <f t="shared" si="45"/>
        <v>0</v>
      </c>
      <c r="L92" s="35">
        <f t="shared" si="45"/>
        <v>0</v>
      </c>
      <c r="M92" s="35">
        <f t="shared" si="45"/>
        <v>0</v>
      </c>
      <c r="N92" s="35">
        <f t="shared" si="45"/>
        <v>0</v>
      </c>
      <c r="O92" s="35">
        <f t="shared" si="45"/>
        <v>0</v>
      </c>
      <c r="P92" s="35">
        <f t="shared" si="45"/>
        <v>0</v>
      </c>
      <c r="Q92" s="35">
        <f t="shared" si="45"/>
        <v>0</v>
      </c>
      <c r="R92" s="35">
        <f t="shared" si="45"/>
        <v>0</v>
      </c>
      <c r="S92" s="35">
        <f t="shared" si="45"/>
        <v>0</v>
      </c>
      <c r="T92" s="35">
        <f t="shared" si="45"/>
        <v>0</v>
      </c>
      <c r="U92" s="35">
        <f t="shared" si="45"/>
        <v>0</v>
      </c>
      <c r="V92" s="35">
        <f t="shared" si="45"/>
        <v>0</v>
      </c>
      <c r="W92" s="35">
        <f t="shared" si="45"/>
        <v>0</v>
      </c>
      <c r="X92" s="35">
        <f t="shared" si="45"/>
        <v>0</v>
      </c>
      <c r="Y92" s="35">
        <f t="shared" si="45"/>
        <v>0</v>
      </c>
      <c r="Z92" s="35">
        <f t="shared" si="45"/>
        <v>0</v>
      </c>
      <c r="AA92" s="35">
        <f t="shared" si="45"/>
        <v>-217000</v>
      </c>
      <c r="AB92" s="35">
        <f t="shared" si="45"/>
        <v>0</v>
      </c>
      <c r="AC92" s="35">
        <f t="shared" si="38"/>
        <v>-217000</v>
      </c>
      <c r="AD92" s="35">
        <f t="shared" si="45"/>
        <v>297000</v>
      </c>
      <c r="AE92" s="35">
        <f t="shared" si="45"/>
        <v>0</v>
      </c>
      <c r="AF92" s="35">
        <f t="shared" si="45"/>
        <v>0</v>
      </c>
      <c r="AG92" s="35">
        <f t="shared" si="45"/>
        <v>0</v>
      </c>
      <c r="AH92" s="35">
        <f t="shared" si="45"/>
        <v>0</v>
      </c>
      <c r="AI92" s="35">
        <f t="shared" si="45"/>
        <v>0</v>
      </c>
      <c r="AJ92" s="35">
        <f t="shared" si="45"/>
        <v>0</v>
      </c>
      <c r="AK92" s="35">
        <f t="shared" si="45"/>
        <v>0</v>
      </c>
      <c r="AL92" s="35">
        <f t="shared" si="45"/>
        <v>445533.71698922588</v>
      </c>
      <c r="AM92" s="35">
        <f t="shared" si="45"/>
        <v>0</v>
      </c>
      <c r="AN92" s="35">
        <f t="shared" si="45"/>
        <v>-28122.555600648233</v>
      </c>
      <c r="AO92" s="35">
        <f t="shared" si="45"/>
        <v>0</v>
      </c>
      <c r="AP92" s="35">
        <f t="shared" si="45"/>
        <v>0</v>
      </c>
      <c r="AQ92" s="35">
        <f t="shared" si="45"/>
        <v>0</v>
      </c>
      <c r="AR92" s="35">
        <f t="shared" si="45"/>
        <v>0</v>
      </c>
      <c r="AS92" s="35">
        <f t="shared" si="45"/>
        <v>222160.6186247427</v>
      </c>
      <c r="AT92" s="35">
        <f t="shared" si="45"/>
        <v>0</v>
      </c>
      <c r="AU92" s="35">
        <f t="shared" si="45"/>
        <v>0</v>
      </c>
      <c r="AV92" s="35">
        <f t="shared" si="45"/>
        <v>0</v>
      </c>
      <c r="AW92" s="35">
        <f t="shared" si="45"/>
        <v>0</v>
      </c>
      <c r="AX92" s="35">
        <f t="shared" si="45"/>
        <v>0</v>
      </c>
      <c r="AY92" s="35">
        <f t="shared" si="45"/>
        <v>0</v>
      </c>
      <c r="AZ92" s="35">
        <f t="shared" si="45"/>
        <v>0</v>
      </c>
      <c r="BA92" s="35">
        <f t="shared" si="45"/>
        <v>-44610</v>
      </c>
      <c r="BB92" s="35">
        <f t="shared" si="45"/>
        <v>52000</v>
      </c>
      <c r="BC92" s="35">
        <f t="shared" si="45"/>
        <v>0</v>
      </c>
      <c r="BD92" s="35">
        <f t="shared" si="45"/>
        <v>0</v>
      </c>
      <c r="BE92" s="35">
        <f t="shared" si="45"/>
        <v>0</v>
      </c>
      <c r="BF92" s="35">
        <f t="shared" si="45"/>
        <v>0</v>
      </c>
      <c r="BG92" s="35">
        <f t="shared" si="45"/>
        <v>1729285.5484032717</v>
      </c>
      <c r="BH92" s="35">
        <f t="shared" si="45"/>
        <v>-1077.3284165925095</v>
      </c>
      <c r="BI92" s="35">
        <f t="shared" si="39"/>
        <v>2672169.9999999995</v>
      </c>
      <c r="BJ92" s="35">
        <f t="shared" si="40"/>
        <v>2455169.9999999995</v>
      </c>
      <c r="BK92" s="35">
        <f t="shared" si="41"/>
        <v>20153000</v>
      </c>
      <c r="BL92" s="35">
        <f t="shared" ref="BL92" si="46">SUM(BL77:BL91)</f>
        <v>0</v>
      </c>
      <c r="BM92" s="35">
        <f t="shared" si="34"/>
        <v>20153000</v>
      </c>
    </row>
    <row r="93" spans="1:65" outlineLevel="1">
      <c r="A93" s="94">
        <v>91</v>
      </c>
      <c r="B93" s="231"/>
      <c r="C93" s="100" t="s">
        <v>321</v>
      </c>
      <c r="D93" s="107">
        <v>568</v>
      </c>
      <c r="E93" s="73">
        <v>276449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23">
        <f t="shared" si="38"/>
        <v>0</v>
      </c>
      <c r="AD93" s="7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34950.928087719396</v>
      </c>
      <c r="AM93" s="23">
        <v>0</v>
      </c>
      <c r="AN93" s="23">
        <v>-1816.0828299723066</v>
      </c>
      <c r="AO93" s="23">
        <v>0</v>
      </c>
      <c r="AP93" s="23">
        <v>0</v>
      </c>
      <c r="AQ93" s="23">
        <v>0</v>
      </c>
      <c r="AR93" s="23">
        <v>0</v>
      </c>
      <c r="AS93" s="23">
        <v>4820.3902140642085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111672.84499926586</v>
      </c>
      <c r="BH93" s="23">
        <v>-77.080471077119</v>
      </c>
      <c r="BI93" s="23">
        <f t="shared" si="39"/>
        <v>149551.00000000003</v>
      </c>
      <c r="BJ93" s="23">
        <f t="shared" si="40"/>
        <v>149551.00000000003</v>
      </c>
      <c r="BK93" s="23">
        <f t="shared" si="41"/>
        <v>426000</v>
      </c>
      <c r="BL93" s="23"/>
      <c r="BM93" s="23">
        <f t="shared" si="34"/>
        <v>426000</v>
      </c>
    </row>
    <row r="94" spans="1:65" outlineLevel="1">
      <c r="A94" s="94">
        <v>92</v>
      </c>
      <c r="B94" s="231"/>
      <c r="C94" s="100" t="s">
        <v>322</v>
      </c>
      <c r="D94" s="107">
        <v>569</v>
      </c>
      <c r="E94" s="73">
        <v>384188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23">
        <f t="shared" si="38"/>
        <v>0</v>
      </c>
      <c r="AD94" s="7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34428.709199533063</v>
      </c>
      <c r="AM94" s="23">
        <v>0</v>
      </c>
      <c r="AN94" s="23">
        <v>-1788.9984036667049</v>
      </c>
      <c r="AO94" s="23">
        <v>0</v>
      </c>
      <c r="AP94" s="23">
        <v>0</v>
      </c>
      <c r="AQ94" s="23">
        <v>0</v>
      </c>
      <c r="AR94" s="23">
        <v>0</v>
      </c>
      <c r="AS94" s="23">
        <v>22552.338772769661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110007.3951140502</v>
      </c>
      <c r="BH94" s="23">
        <v>-387.44468268624041</v>
      </c>
      <c r="BI94" s="23">
        <f t="shared" si="39"/>
        <v>164812</v>
      </c>
      <c r="BJ94" s="23">
        <f t="shared" si="40"/>
        <v>164812</v>
      </c>
      <c r="BK94" s="23">
        <f t="shared" si="41"/>
        <v>549000</v>
      </c>
      <c r="BL94" s="23"/>
      <c r="BM94" s="23">
        <f t="shared" si="34"/>
        <v>549000</v>
      </c>
    </row>
    <row r="95" spans="1:65" outlineLevel="1">
      <c r="A95" s="94">
        <v>93</v>
      </c>
      <c r="B95" s="231"/>
      <c r="C95" s="100" t="s">
        <v>85</v>
      </c>
      <c r="D95" s="107">
        <v>569.1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23">
        <f t="shared" si="38"/>
        <v>0</v>
      </c>
      <c r="AD95" s="7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f t="shared" si="39"/>
        <v>0</v>
      </c>
      <c r="BJ95" s="23">
        <f t="shared" si="40"/>
        <v>0</v>
      </c>
      <c r="BK95" s="23">
        <f t="shared" si="41"/>
        <v>0</v>
      </c>
      <c r="BL95" s="23"/>
      <c r="BM95" s="23">
        <f t="shared" si="34"/>
        <v>0</v>
      </c>
    </row>
    <row r="96" spans="1:65" outlineLevel="1">
      <c r="A96" s="94">
        <v>94</v>
      </c>
      <c r="B96" s="231"/>
      <c r="C96" s="100" t="s">
        <v>86</v>
      </c>
      <c r="D96" s="107">
        <v>569.20000000000005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23">
        <f t="shared" si="38"/>
        <v>0</v>
      </c>
      <c r="AD96" s="7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f t="shared" si="39"/>
        <v>0</v>
      </c>
      <c r="BJ96" s="23">
        <f t="shared" si="40"/>
        <v>0</v>
      </c>
      <c r="BK96" s="23">
        <f t="shared" si="41"/>
        <v>0</v>
      </c>
      <c r="BL96" s="23"/>
      <c r="BM96" s="23">
        <f t="shared" si="34"/>
        <v>0</v>
      </c>
    </row>
    <row r="97" spans="1:65" outlineLevel="1">
      <c r="A97" s="94">
        <v>95</v>
      </c>
      <c r="B97" s="231"/>
      <c r="C97" s="100" t="s">
        <v>87</v>
      </c>
      <c r="D97" s="107">
        <v>569.29999999999995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23">
        <f t="shared" si="38"/>
        <v>0</v>
      </c>
      <c r="AD97" s="7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f t="shared" si="39"/>
        <v>0</v>
      </c>
      <c r="BJ97" s="23">
        <f t="shared" si="40"/>
        <v>0</v>
      </c>
      <c r="BK97" s="23">
        <f t="shared" si="41"/>
        <v>0</v>
      </c>
      <c r="BL97" s="23"/>
      <c r="BM97" s="23">
        <f t="shared" si="34"/>
        <v>0</v>
      </c>
    </row>
    <row r="98" spans="1:65" ht="31.5" outlineLevel="1">
      <c r="A98" s="94">
        <v>96</v>
      </c>
      <c r="B98" s="231"/>
      <c r="C98" s="112" t="s">
        <v>88</v>
      </c>
      <c r="D98" s="107">
        <v>569.4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23">
        <f t="shared" si="38"/>
        <v>0</v>
      </c>
      <c r="AD98" s="7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f t="shared" si="39"/>
        <v>0</v>
      </c>
      <c r="BJ98" s="23">
        <f t="shared" si="40"/>
        <v>0</v>
      </c>
      <c r="BK98" s="23">
        <f t="shared" si="41"/>
        <v>0</v>
      </c>
      <c r="BL98" s="23"/>
      <c r="BM98" s="23">
        <f t="shared" si="34"/>
        <v>0</v>
      </c>
    </row>
    <row r="99" spans="1:65" outlineLevel="1">
      <c r="A99" s="94">
        <v>97</v>
      </c>
      <c r="B99" s="231"/>
      <c r="C99" s="100" t="s">
        <v>341</v>
      </c>
      <c r="D99" s="107">
        <v>570</v>
      </c>
      <c r="E99" s="73">
        <v>542292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23">
        <f t="shared" si="38"/>
        <v>0</v>
      </c>
      <c r="AD99" s="7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4982.366531938791</v>
      </c>
      <c r="AM99" s="23">
        <v>0</v>
      </c>
      <c r="AN99" s="23">
        <v>-263.66574406128575</v>
      </c>
      <c r="AO99" s="23">
        <v>0</v>
      </c>
      <c r="AP99" s="23">
        <v>0</v>
      </c>
      <c r="AQ99" s="23">
        <v>0</v>
      </c>
      <c r="AR99" s="23">
        <v>0</v>
      </c>
      <c r="AS99" s="23">
        <v>48213.441238921157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16213.084162367782</v>
      </c>
      <c r="BH99" s="23">
        <v>-437.22618916642386</v>
      </c>
      <c r="BI99" s="23">
        <f t="shared" si="39"/>
        <v>68708.000000000015</v>
      </c>
      <c r="BJ99" s="23">
        <f t="shared" si="40"/>
        <v>68708.000000000015</v>
      </c>
      <c r="BK99" s="23">
        <f t="shared" si="41"/>
        <v>611000</v>
      </c>
      <c r="BL99" s="23"/>
      <c r="BM99" s="23">
        <f t="shared" si="34"/>
        <v>611000</v>
      </c>
    </row>
    <row r="100" spans="1:65" outlineLevel="1">
      <c r="A100" s="94">
        <v>98</v>
      </c>
      <c r="B100" s="231"/>
      <c r="C100" s="100" t="s">
        <v>342</v>
      </c>
      <c r="D100" s="107">
        <v>571</v>
      </c>
      <c r="E100" s="73">
        <v>847448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23">
        <f t="shared" si="38"/>
        <v>0</v>
      </c>
      <c r="AD100" s="7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1916.6390539420056</v>
      </c>
      <c r="AM100" s="23">
        <v>0</v>
      </c>
      <c r="AN100" s="23">
        <v>-99.469754774257595</v>
      </c>
      <c r="AO100" s="23">
        <v>0</v>
      </c>
      <c r="AP100" s="23">
        <v>0</v>
      </c>
      <c r="AQ100" s="23">
        <v>0</v>
      </c>
      <c r="AR100" s="23">
        <v>0</v>
      </c>
      <c r="AS100" s="23">
        <v>128897.98420152142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6116.4999325443978</v>
      </c>
      <c r="BH100" s="23">
        <v>-279.65343323349953</v>
      </c>
      <c r="BI100" s="23">
        <f t="shared" si="39"/>
        <v>136552.00000000006</v>
      </c>
      <c r="BJ100" s="23">
        <f t="shared" si="40"/>
        <v>136552.00000000006</v>
      </c>
      <c r="BK100" s="23">
        <f t="shared" si="41"/>
        <v>984000</v>
      </c>
      <c r="BL100" s="23"/>
      <c r="BM100" s="23">
        <f t="shared" si="34"/>
        <v>984000</v>
      </c>
    </row>
    <row r="101" spans="1:65" outlineLevel="1">
      <c r="A101" s="94">
        <v>99</v>
      </c>
      <c r="B101" s="231"/>
      <c r="C101" s="100" t="s">
        <v>343</v>
      </c>
      <c r="D101" s="107">
        <v>572</v>
      </c>
      <c r="E101" s="73">
        <v>15511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23">
        <f t="shared" si="38"/>
        <v>0</v>
      </c>
      <c r="AD101" s="7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357.46419363142331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131.53580636857623</v>
      </c>
      <c r="BI101" s="23">
        <f t="shared" si="39"/>
        <v>488.99999999999955</v>
      </c>
      <c r="BJ101" s="23">
        <f t="shared" si="40"/>
        <v>488.99999999999955</v>
      </c>
      <c r="BK101" s="23">
        <f t="shared" si="41"/>
        <v>16000</v>
      </c>
      <c r="BL101" s="23"/>
      <c r="BM101" s="23">
        <f t="shared" si="34"/>
        <v>16000</v>
      </c>
    </row>
    <row r="102" spans="1:65" outlineLevel="1">
      <c r="A102" s="94">
        <v>100</v>
      </c>
      <c r="B102" s="231"/>
      <c r="C102" s="100" t="s">
        <v>344</v>
      </c>
      <c r="D102" s="107">
        <v>573</v>
      </c>
      <c r="E102" s="73">
        <v>36529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23">
        <f t="shared" si="38"/>
        <v>0</v>
      </c>
      <c r="AD102" s="7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1061.4774682383909</v>
      </c>
      <c r="AM102" s="23">
        <v>0</v>
      </c>
      <c r="AN102" s="23">
        <v>-55.088569361514935</v>
      </c>
      <c r="AO102" s="23">
        <v>0</v>
      </c>
      <c r="AP102" s="23">
        <v>0</v>
      </c>
      <c r="AQ102" s="23">
        <v>0</v>
      </c>
      <c r="AR102" s="23">
        <v>0</v>
      </c>
      <c r="AS102" s="23">
        <v>4631.3326565107682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3387.4541215906843</v>
      </c>
      <c r="BH102" s="23">
        <v>445.82432302167581</v>
      </c>
      <c r="BI102" s="23">
        <f t="shared" si="39"/>
        <v>9471.0000000000036</v>
      </c>
      <c r="BJ102" s="23">
        <f t="shared" si="40"/>
        <v>9471.0000000000036</v>
      </c>
      <c r="BK102" s="23">
        <f t="shared" si="41"/>
        <v>46000</v>
      </c>
      <c r="BL102" s="23"/>
      <c r="BM102" s="23">
        <f t="shared" si="34"/>
        <v>46000</v>
      </c>
    </row>
    <row r="103" spans="1:65">
      <c r="A103" s="94">
        <v>101</v>
      </c>
      <c r="B103" s="232"/>
      <c r="C103" s="226" t="s">
        <v>93</v>
      </c>
      <c r="D103" s="227"/>
      <c r="E103" s="104">
        <f>SUM(E93:E102)</f>
        <v>2102417</v>
      </c>
      <c r="F103" s="35">
        <f>SUM(F93:F102)</f>
        <v>0</v>
      </c>
      <c r="G103" s="35">
        <f t="shared" ref="G103:BH103" si="47">SUM(G93:G102)</f>
        <v>0</v>
      </c>
      <c r="H103" s="35">
        <f t="shared" si="47"/>
        <v>0</v>
      </c>
      <c r="I103" s="35">
        <f t="shared" si="47"/>
        <v>0</v>
      </c>
      <c r="J103" s="35">
        <f t="shared" si="47"/>
        <v>0</v>
      </c>
      <c r="K103" s="35">
        <f t="shared" si="47"/>
        <v>0</v>
      </c>
      <c r="L103" s="35">
        <f t="shared" si="47"/>
        <v>0</v>
      </c>
      <c r="M103" s="35">
        <f t="shared" si="47"/>
        <v>0</v>
      </c>
      <c r="N103" s="35">
        <f t="shared" si="47"/>
        <v>0</v>
      </c>
      <c r="O103" s="35">
        <f t="shared" si="47"/>
        <v>0</v>
      </c>
      <c r="P103" s="35">
        <f t="shared" si="47"/>
        <v>0</v>
      </c>
      <c r="Q103" s="35">
        <f t="shared" si="47"/>
        <v>0</v>
      </c>
      <c r="R103" s="35">
        <f t="shared" si="47"/>
        <v>0</v>
      </c>
      <c r="S103" s="35">
        <f t="shared" si="47"/>
        <v>0</v>
      </c>
      <c r="T103" s="35">
        <f t="shared" si="47"/>
        <v>0</v>
      </c>
      <c r="U103" s="35">
        <f t="shared" si="47"/>
        <v>0</v>
      </c>
      <c r="V103" s="35">
        <f t="shared" si="47"/>
        <v>0</v>
      </c>
      <c r="W103" s="35">
        <f t="shared" si="47"/>
        <v>0</v>
      </c>
      <c r="X103" s="35">
        <f t="shared" si="47"/>
        <v>0</v>
      </c>
      <c r="Y103" s="35">
        <f t="shared" si="47"/>
        <v>0</v>
      </c>
      <c r="Z103" s="35">
        <f t="shared" si="47"/>
        <v>0</v>
      </c>
      <c r="AA103" s="35">
        <f t="shared" si="47"/>
        <v>0</v>
      </c>
      <c r="AB103" s="35">
        <f t="shared" si="47"/>
        <v>0</v>
      </c>
      <c r="AC103" s="35">
        <f t="shared" si="38"/>
        <v>0</v>
      </c>
      <c r="AD103" s="35">
        <f t="shared" si="47"/>
        <v>0</v>
      </c>
      <c r="AE103" s="35">
        <f t="shared" si="47"/>
        <v>0</v>
      </c>
      <c r="AF103" s="35">
        <f t="shared" si="47"/>
        <v>0</v>
      </c>
      <c r="AG103" s="35">
        <f t="shared" si="47"/>
        <v>0</v>
      </c>
      <c r="AH103" s="35">
        <f t="shared" si="47"/>
        <v>0</v>
      </c>
      <c r="AI103" s="35">
        <f t="shared" si="47"/>
        <v>0</v>
      </c>
      <c r="AJ103" s="35">
        <f t="shared" si="47"/>
        <v>0</v>
      </c>
      <c r="AK103" s="35">
        <f t="shared" si="47"/>
        <v>0</v>
      </c>
      <c r="AL103" s="35">
        <f t="shared" si="47"/>
        <v>77340.120341371658</v>
      </c>
      <c r="AM103" s="35">
        <f t="shared" si="47"/>
        <v>0</v>
      </c>
      <c r="AN103" s="35">
        <f t="shared" si="47"/>
        <v>-4023.3053018360702</v>
      </c>
      <c r="AO103" s="35">
        <f t="shared" si="47"/>
        <v>0</v>
      </c>
      <c r="AP103" s="35">
        <f t="shared" si="47"/>
        <v>0</v>
      </c>
      <c r="AQ103" s="35">
        <f t="shared" si="47"/>
        <v>0</v>
      </c>
      <c r="AR103" s="35">
        <f t="shared" si="47"/>
        <v>0</v>
      </c>
      <c r="AS103" s="35">
        <f t="shared" si="47"/>
        <v>209472.95127741864</v>
      </c>
      <c r="AT103" s="35">
        <f t="shared" si="47"/>
        <v>0</v>
      </c>
      <c r="AU103" s="35">
        <f t="shared" si="47"/>
        <v>0</v>
      </c>
      <c r="AV103" s="35">
        <f t="shared" si="47"/>
        <v>0</v>
      </c>
      <c r="AW103" s="35">
        <f t="shared" si="47"/>
        <v>0</v>
      </c>
      <c r="AX103" s="35">
        <f t="shared" si="47"/>
        <v>0</v>
      </c>
      <c r="AY103" s="35">
        <f t="shared" si="47"/>
        <v>0</v>
      </c>
      <c r="AZ103" s="35">
        <f t="shared" si="47"/>
        <v>0</v>
      </c>
      <c r="BA103" s="35">
        <f t="shared" si="47"/>
        <v>0</v>
      </c>
      <c r="BB103" s="35">
        <f t="shared" si="47"/>
        <v>0</v>
      </c>
      <c r="BC103" s="35">
        <f t="shared" si="47"/>
        <v>0</v>
      </c>
      <c r="BD103" s="35">
        <f t="shared" si="47"/>
        <v>0</v>
      </c>
      <c r="BE103" s="35">
        <f t="shared" si="47"/>
        <v>0</v>
      </c>
      <c r="BF103" s="35">
        <f t="shared" si="47"/>
        <v>0</v>
      </c>
      <c r="BG103" s="35">
        <f t="shared" si="47"/>
        <v>247397.27832981889</v>
      </c>
      <c r="BH103" s="35">
        <f t="shared" si="47"/>
        <v>-604.04464677303076</v>
      </c>
      <c r="BI103" s="35">
        <f t="shared" si="39"/>
        <v>529583.00000000012</v>
      </c>
      <c r="BJ103" s="35">
        <f t="shared" si="40"/>
        <v>529583.00000000012</v>
      </c>
      <c r="BK103" s="35">
        <f t="shared" si="41"/>
        <v>2632000</v>
      </c>
      <c r="BL103" s="35">
        <f t="shared" ref="BL103" si="48">SUM(BL93:BL102)</f>
        <v>0</v>
      </c>
      <c r="BM103" s="35">
        <f t="shared" si="34"/>
        <v>2632000</v>
      </c>
    </row>
    <row r="104" spans="1:65" ht="16.5" thickBot="1">
      <c r="A104" s="94">
        <v>102</v>
      </c>
      <c r="B104" s="233" t="s">
        <v>94</v>
      </c>
      <c r="C104" s="233"/>
      <c r="D104" s="234"/>
      <c r="E104" s="30">
        <f>E92+E103</f>
        <v>19800247</v>
      </c>
      <c r="F104" s="30">
        <f>F92+F103</f>
        <v>0</v>
      </c>
      <c r="G104" s="30">
        <f t="shared" ref="G104:BH104" si="49">G92+G103</f>
        <v>0</v>
      </c>
      <c r="H104" s="30">
        <f t="shared" si="49"/>
        <v>0</v>
      </c>
      <c r="I104" s="30">
        <f t="shared" si="49"/>
        <v>0</v>
      </c>
      <c r="J104" s="30">
        <f t="shared" si="49"/>
        <v>0</v>
      </c>
      <c r="K104" s="30">
        <f t="shared" si="49"/>
        <v>0</v>
      </c>
      <c r="L104" s="30">
        <f t="shared" si="49"/>
        <v>0</v>
      </c>
      <c r="M104" s="30">
        <f t="shared" si="49"/>
        <v>0</v>
      </c>
      <c r="N104" s="30">
        <f t="shared" si="49"/>
        <v>0</v>
      </c>
      <c r="O104" s="30">
        <f t="shared" si="49"/>
        <v>0</v>
      </c>
      <c r="P104" s="30">
        <f t="shared" si="49"/>
        <v>0</v>
      </c>
      <c r="Q104" s="30">
        <f t="shared" si="49"/>
        <v>0</v>
      </c>
      <c r="R104" s="30">
        <f t="shared" si="49"/>
        <v>0</v>
      </c>
      <c r="S104" s="30">
        <f t="shared" si="49"/>
        <v>0</v>
      </c>
      <c r="T104" s="30">
        <f t="shared" si="49"/>
        <v>0</v>
      </c>
      <c r="U104" s="30">
        <f t="shared" si="49"/>
        <v>0</v>
      </c>
      <c r="V104" s="30">
        <f t="shared" si="49"/>
        <v>0</v>
      </c>
      <c r="W104" s="30">
        <f t="shared" si="49"/>
        <v>0</v>
      </c>
      <c r="X104" s="30">
        <f t="shared" si="49"/>
        <v>0</v>
      </c>
      <c r="Y104" s="30">
        <f t="shared" si="49"/>
        <v>0</v>
      </c>
      <c r="Z104" s="30">
        <f t="shared" si="49"/>
        <v>0</v>
      </c>
      <c r="AA104" s="30">
        <f t="shared" si="49"/>
        <v>-217000</v>
      </c>
      <c r="AB104" s="30">
        <f t="shared" si="49"/>
        <v>0</v>
      </c>
      <c r="AC104" s="30">
        <f t="shared" si="38"/>
        <v>-217000</v>
      </c>
      <c r="AD104" s="30">
        <f t="shared" si="49"/>
        <v>297000</v>
      </c>
      <c r="AE104" s="30">
        <f t="shared" si="49"/>
        <v>0</v>
      </c>
      <c r="AF104" s="30">
        <f t="shared" si="49"/>
        <v>0</v>
      </c>
      <c r="AG104" s="30">
        <f t="shared" si="49"/>
        <v>0</v>
      </c>
      <c r="AH104" s="30">
        <f t="shared" si="49"/>
        <v>0</v>
      </c>
      <c r="AI104" s="30">
        <f t="shared" si="49"/>
        <v>0</v>
      </c>
      <c r="AJ104" s="30">
        <f t="shared" si="49"/>
        <v>0</v>
      </c>
      <c r="AK104" s="30">
        <f t="shared" si="49"/>
        <v>0</v>
      </c>
      <c r="AL104" s="30">
        <f t="shared" si="49"/>
        <v>522873.83733059757</v>
      </c>
      <c r="AM104" s="30">
        <f t="shared" si="49"/>
        <v>0</v>
      </c>
      <c r="AN104" s="30">
        <f t="shared" si="49"/>
        <v>-32145.860902484303</v>
      </c>
      <c r="AO104" s="30">
        <f t="shared" si="49"/>
        <v>0</v>
      </c>
      <c r="AP104" s="30">
        <f t="shared" si="49"/>
        <v>0</v>
      </c>
      <c r="AQ104" s="30">
        <f t="shared" si="49"/>
        <v>0</v>
      </c>
      <c r="AR104" s="30">
        <f t="shared" si="49"/>
        <v>0</v>
      </c>
      <c r="AS104" s="30">
        <f t="shared" si="49"/>
        <v>431633.56990216137</v>
      </c>
      <c r="AT104" s="30">
        <f t="shared" si="49"/>
        <v>0</v>
      </c>
      <c r="AU104" s="30">
        <f t="shared" si="49"/>
        <v>0</v>
      </c>
      <c r="AV104" s="30">
        <f t="shared" si="49"/>
        <v>0</v>
      </c>
      <c r="AW104" s="30">
        <f t="shared" si="49"/>
        <v>0</v>
      </c>
      <c r="AX104" s="30">
        <f t="shared" si="49"/>
        <v>0</v>
      </c>
      <c r="AY104" s="30">
        <f t="shared" si="49"/>
        <v>0</v>
      </c>
      <c r="AZ104" s="30">
        <f t="shared" si="49"/>
        <v>0</v>
      </c>
      <c r="BA104" s="30">
        <f t="shared" si="49"/>
        <v>-44610</v>
      </c>
      <c r="BB104" s="30">
        <f t="shared" si="49"/>
        <v>52000</v>
      </c>
      <c r="BC104" s="30">
        <f t="shared" si="49"/>
        <v>0</v>
      </c>
      <c r="BD104" s="30">
        <f t="shared" si="49"/>
        <v>0</v>
      </c>
      <c r="BE104" s="30">
        <f t="shared" si="49"/>
        <v>0</v>
      </c>
      <c r="BF104" s="30">
        <f t="shared" si="49"/>
        <v>0</v>
      </c>
      <c r="BG104" s="30">
        <f t="shared" si="49"/>
        <v>1976682.8267330907</v>
      </c>
      <c r="BH104" s="30">
        <f t="shared" si="49"/>
        <v>-1681.3730633655402</v>
      </c>
      <c r="BI104" s="30">
        <f t="shared" si="39"/>
        <v>3201752.9999999995</v>
      </c>
      <c r="BJ104" s="30">
        <f t="shared" si="40"/>
        <v>2984752.9999999995</v>
      </c>
      <c r="BK104" s="30">
        <f t="shared" si="41"/>
        <v>22785000</v>
      </c>
      <c r="BL104" s="30">
        <f t="shared" ref="BL104" si="50">BL92+BL103</f>
        <v>0</v>
      </c>
      <c r="BM104" s="30">
        <f t="shared" si="34"/>
        <v>22785000</v>
      </c>
    </row>
    <row r="105" spans="1:65" ht="15.6" customHeight="1" outlineLevel="1" thickTop="1">
      <c r="A105" s="94">
        <v>103</v>
      </c>
      <c r="B105" s="230" t="s">
        <v>95</v>
      </c>
      <c r="C105" s="100" t="s">
        <v>29</v>
      </c>
      <c r="D105" s="113">
        <v>580</v>
      </c>
      <c r="E105" s="73">
        <v>2564370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23">
        <f t="shared" si="38"/>
        <v>0</v>
      </c>
      <c r="AD105" s="7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257301.218455341</v>
      </c>
      <c r="AM105" s="23">
        <v>0</v>
      </c>
      <c r="AN105" s="23">
        <v>-15809.52969697254</v>
      </c>
      <c r="AO105" s="23">
        <v>-267.80662114625596</v>
      </c>
      <c r="AP105" s="23">
        <v>0</v>
      </c>
      <c r="AQ105" s="23">
        <v>0</v>
      </c>
      <c r="AR105" s="23">
        <v>0</v>
      </c>
      <c r="AS105" s="23">
        <v>60121.16230391631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1008241.473759149</v>
      </c>
      <c r="BH105" s="23">
        <v>43.481799712404609</v>
      </c>
      <c r="BI105" s="23">
        <f t="shared" si="39"/>
        <v>1309630</v>
      </c>
      <c r="BJ105" s="23">
        <f t="shared" si="40"/>
        <v>1309630</v>
      </c>
      <c r="BK105" s="23">
        <f t="shared" si="41"/>
        <v>3874000</v>
      </c>
      <c r="BL105" s="23"/>
      <c r="BM105" s="23">
        <f t="shared" si="34"/>
        <v>3874000</v>
      </c>
    </row>
    <row r="106" spans="1:65" ht="15.6" customHeight="1" outlineLevel="1">
      <c r="A106" s="94">
        <v>104</v>
      </c>
      <c r="B106" s="231"/>
      <c r="C106" s="100" t="s">
        <v>345</v>
      </c>
      <c r="D106" s="113">
        <v>581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23">
        <f t="shared" si="38"/>
        <v>0</v>
      </c>
      <c r="AD106" s="7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f t="shared" si="39"/>
        <v>0</v>
      </c>
      <c r="BJ106" s="23">
        <f t="shared" si="40"/>
        <v>0</v>
      </c>
      <c r="BK106" s="23">
        <f t="shared" si="41"/>
        <v>0</v>
      </c>
      <c r="BL106" s="23"/>
      <c r="BM106" s="23">
        <f t="shared" si="34"/>
        <v>0</v>
      </c>
    </row>
    <row r="107" spans="1:65" ht="15.6" customHeight="1" outlineLevel="1">
      <c r="A107" s="94">
        <v>105</v>
      </c>
      <c r="B107" s="231"/>
      <c r="C107" s="100" t="s">
        <v>336</v>
      </c>
      <c r="D107" s="113">
        <v>582</v>
      </c>
      <c r="E107" s="73">
        <v>591131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23">
        <f t="shared" ref="AC107:AC138" si="51">SUM(F107:AB107)</f>
        <v>0</v>
      </c>
      <c r="AD107" s="7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51455.196974441998</v>
      </c>
      <c r="AM107" s="23">
        <v>0</v>
      </c>
      <c r="AN107" s="23">
        <v>-2623.2663554466508</v>
      </c>
      <c r="AO107" s="23">
        <v>-44.437001763142398</v>
      </c>
      <c r="AP107" s="23">
        <v>0</v>
      </c>
      <c r="AQ107" s="23">
        <v>0</v>
      </c>
      <c r="AR107" s="23">
        <v>0</v>
      </c>
      <c r="AS107" s="23">
        <v>36257.80919993468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167296.9396923178</v>
      </c>
      <c r="BH107" s="23">
        <v>-473.24250948475674</v>
      </c>
      <c r="BI107" s="23">
        <f t="shared" ref="BI107:BI170" si="52">SUM(AD107:BH107)</f>
        <v>251868.99999999994</v>
      </c>
      <c r="BJ107" s="23">
        <f t="shared" si="40"/>
        <v>251868.99999999994</v>
      </c>
      <c r="BK107" s="23">
        <f t="shared" si="41"/>
        <v>843000</v>
      </c>
      <c r="BL107" s="23"/>
      <c r="BM107" s="23">
        <f t="shared" si="34"/>
        <v>843000</v>
      </c>
    </row>
    <row r="108" spans="1:65" ht="15.6" customHeight="1" outlineLevel="1">
      <c r="A108" s="94">
        <v>106</v>
      </c>
      <c r="B108" s="231"/>
      <c r="C108" s="100" t="s">
        <v>346</v>
      </c>
      <c r="D108" s="113">
        <v>583</v>
      </c>
      <c r="E108" s="73">
        <v>2019197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23">
        <f t="shared" si="51"/>
        <v>0</v>
      </c>
      <c r="AD108" s="7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112738.78937053418</v>
      </c>
      <c r="AM108" s="23">
        <v>0</v>
      </c>
      <c r="AN108" s="23">
        <v>-6142.4283240828718</v>
      </c>
      <c r="AO108" s="23">
        <v>-104.05008919529726</v>
      </c>
      <c r="AP108" s="23">
        <v>0</v>
      </c>
      <c r="AQ108" s="23">
        <v>0</v>
      </c>
      <c r="AR108" s="23">
        <v>0</v>
      </c>
      <c r="AS108" s="23">
        <v>185669.70783404869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391728.98274887941</v>
      </c>
      <c r="BH108" s="23">
        <v>-88.001540184020996</v>
      </c>
      <c r="BI108" s="23">
        <f t="shared" si="52"/>
        <v>683803.00000000012</v>
      </c>
      <c r="BJ108" s="23">
        <f t="shared" si="40"/>
        <v>683803.00000000012</v>
      </c>
      <c r="BK108" s="23">
        <f t="shared" si="41"/>
        <v>2703000</v>
      </c>
      <c r="BL108" s="23"/>
      <c r="BM108" s="23">
        <f t="shared" si="34"/>
        <v>2703000</v>
      </c>
    </row>
    <row r="109" spans="1:65" outlineLevel="1">
      <c r="A109" s="94">
        <v>107</v>
      </c>
      <c r="B109" s="231"/>
      <c r="C109" s="100" t="s">
        <v>338</v>
      </c>
      <c r="D109" s="113">
        <v>584</v>
      </c>
      <c r="E109" s="73">
        <v>977644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0</v>
      </c>
      <c r="AA109" s="73">
        <v>0</v>
      </c>
      <c r="AB109" s="73">
        <v>0</v>
      </c>
      <c r="AC109" s="23">
        <f t="shared" si="51"/>
        <v>0</v>
      </c>
      <c r="AD109" s="7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58290.246681997014</v>
      </c>
      <c r="AM109" s="23">
        <v>0</v>
      </c>
      <c r="AN109" s="23">
        <v>-2969.4839082178942</v>
      </c>
      <c r="AO109" s="23">
        <v>-50.301777930832429</v>
      </c>
      <c r="AP109" s="23">
        <v>0</v>
      </c>
      <c r="AQ109" s="23">
        <v>0</v>
      </c>
      <c r="AR109" s="23">
        <v>0</v>
      </c>
      <c r="AS109" s="23">
        <v>89995.808060145442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189376.71703788996</v>
      </c>
      <c r="BH109" s="23">
        <v>-286.98609388363548</v>
      </c>
      <c r="BI109" s="23">
        <f t="shared" si="52"/>
        <v>334356.00000000006</v>
      </c>
      <c r="BJ109" s="23">
        <f t="shared" si="40"/>
        <v>334356.00000000006</v>
      </c>
      <c r="BK109" s="23">
        <f t="shared" si="41"/>
        <v>1312000</v>
      </c>
      <c r="BL109" s="23"/>
      <c r="BM109" s="23">
        <f t="shared" si="34"/>
        <v>1312000</v>
      </c>
    </row>
    <row r="110" spans="1:65" outlineLevel="1">
      <c r="A110" s="94">
        <v>108</v>
      </c>
      <c r="B110" s="231"/>
      <c r="C110" s="100" t="s">
        <v>98</v>
      </c>
      <c r="D110" s="113">
        <v>585</v>
      </c>
      <c r="E110" s="73">
        <v>3028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23">
        <f t="shared" si="51"/>
        <v>0</v>
      </c>
      <c r="AD110" s="7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338.66833580606368</v>
      </c>
      <c r="AM110" s="23">
        <v>0</v>
      </c>
      <c r="AN110" s="23">
        <v>-20.858387582617105</v>
      </c>
      <c r="AO110" s="23">
        <v>-0.35333209830583434</v>
      </c>
      <c r="AP110" s="23">
        <v>0</v>
      </c>
      <c r="AQ110" s="23">
        <v>0</v>
      </c>
      <c r="AR110" s="23">
        <v>0</v>
      </c>
      <c r="AS110" s="23">
        <v>22.939060729461822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1330.2287822366161</v>
      </c>
      <c r="BH110" s="23">
        <v>301.37554090878166</v>
      </c>
      <c r="BI110" s="23">
        <f t="shared" si="52"/>
        <v>1972.0000000000002</v>
      </c>
      <c r="BJ110" s="23">
        <f t="shared" si="40"/>
        <v>1972.0000000000002</v>
      </c>
      <c r="BK110" s="23">
        <f t="shared" si="41"/>
        <v>5000</v>
      </c>
      <c r="BL110" s="23"/>
      <c r="BM110" s="23">
        <f t="shared" si="34"/>
        <v>5000</v>
      </c>
    </row>
    <row r="111" spans="1:65" outlineLevel="1">
      <c r="A111" s="94">
        <v>109</v>
      </c>
      <c r="B111" s="231"/>
      <c r="C111" s="100" t="s">
        <v>99</v>
      </c>
      <c r="D111" s="113">
        <v>586</v>
      </c>
      <c r="E111" s="73">
        <v>1614432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23">
        <f t="shared" si="51"/>
        <v>0</v>
      </c>
      <c r="AD111" s="7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161810.06517985917</v>
      </c>
      <c r="AM111" s="23">
        <v>0</v>
      </c>
      <c r="AN111" s="23">
        <v>-8311.2897658319598</v>
      </c>
      <c r="AO111" s="23">
        <v>-140.78966751181406</v>
      </c>
      <c r="AP111" s="23">
        <v>0</v>
      </c>
      <c r="AQ111" s="23">
        <v>0</v>
      </c>
      <c r="AR111" s="23">
        <v>0</v>
      </c>
      <c r="AS111" s="23">
        <v>73864.642970104978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530046.57336178957</v>
      </c>
      <c r="BH111" s="23">
        <v>298.79792159004137</v>
      </c>
      <c r="BI111" s="23">
        <f t="shared" si="52"/>
        <v>757568</v>
      </c>
      <c r="BJ111" s="23">
        <f t="shared" si="40"/>
        <v>757568</v>
      </c>
      <c r="BK111" s="23">
        <f t="shared" si="41"/>
        <v>2372000</v>
      </c>
      <c r="BL111" s="23"/>
      <c r="BM111" s="23">
        <f t="shared" si="34"/>
        <v>2372000</v>
      </c>
    </row>
    <row r="112" spans="1:65" outlineLevel="1">
      <c r="A112" s="94">
        <v>110</v>
      </c>
      <c r="B112" s="231"/>
      <c r="C112" s="100" t="s">
        <v>100</v>
      </c>
      <c r="D112" s="113">
        <v>587</v>
      </c>
      <c r="E112" s="73">
        <v>444884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3">
        <v>0</v>
      </c>
      <c r="AA112" s="73">
        <v>0</v>
      </c>
      <c r="AB112" s="73">
        <v>0</v>
      </c>
      <c r="AC112" s="23">
        <f t="shared" si="51"/>
        <v>0</v>
      </c>
      <c r="AD112" s="7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47104.384087255945</v>
      </c>
      <c r="AM112" s="23">
        <v>0</v>
      </c>
      <c r="AN112" s="23">
        <v>-2485.0453382642618</v>
      </c>
      <c r="AO112" s="23">
        <v>-42.095597287960395</v>
      </c>
      <c r="AP112" s="23">
        <v>0</v>
      </c>
      <c r="AQ112" s="23">
        <v>0</v>
      </c>
      <c r="AR112" s="23">
        <v>0</v>
      </c>
      <c r="AS112" s="23">
        <v>16083.069951523557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158481.9929646395</v>
      </c>
      <c r="BH112" s="23">
        <v>-26.306067866738886</v>
      </c>
      <c r="BI112" s="23">
        <f t="shared" si="52"/>
        <v>219116.00000000006</v>
      </c>
      <c r="BJ112" s="23">
        <f t="shared" si="40"/>
        <v>219116.00000000006</v>
      </c>
      <c r="BK112" s="23">
        <f t="shared" si="41"/>
        <v>664000</v>
      </c>
      <c r="BL112" s="23"/>
      <c r="BM112" s="23">
        <f t="shared" si="34"/>
        <v>664000</v>
      </c>
    </row>
    <row r="113" spans="1:65" outlineLevel="1">
      <c r="A113" s="94">
        <v>111</v>
      </c>
      <c r="B113" s="231"/>
      <c r="C113" s="100" t="s">
        <v>101</v>
      </c>
      <c r="D113" s="113">
        <v>588</v>
      </c>
      <c r="E113" s="73">
        <v>3320979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23">
        <f t="shared" si="51"/>
        <v>0</v>
      </c>
      <c r="AD113" s="7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337049.80825505138</v>
      </c>
      <c r="AM113" s="23">
        <v>0</v>
      </c>
      <c r="AN113" s="23">
        <v>-18156.344658603855</v>
      </c>
      <c r="AO113" s="23">
        <v>-307.5606554139747</v>
      </c>
      <c r="AP113" s="23">
        <v>0</v>
      </c>
      <c r="AQ113" s="23">
        <v>0</v>
      </c>
      <c r="AR113" s="23">
        <v>0</v>
      </c>
      <c r="AS113" s="23">
        <v>128701.58210404802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1157907.9231038303</v>
      </c>
      <c r="BH113" s="23">
        <v>-174.40814891178161</v>
      </c>
      <c r="BI113" s="23">
        <f t="shared" si="52"/>
        <v>1605021</v>
      </c>
      <c r="BJ113" s="23">
        <f t="shared" si="40"/>
        <v>1605021</v>
      </c>
      <c r="BK113" s="23">
        <f t="shared" si="41"/>
        <v>4926000</v>
      </c>
      <c r="BL113" s="23"/>
      <c r="BM113" s="23">
        <f t="shared" si="34"/>
        <v>4926000</v>
      </c>
    </row>
    <row r="114" spans="1:65" outlineLevel="1">
      <c r="A114" s="94">
        <v>112</v>
      </c>
      <c r="B114" s="231"/>
      <c r="C114" s="100" t="s">
        <v>36</v>
      </c>
      <c r="D114" s="113">
        <v>589</v>
      </c>
      <c r="E114" s="73">
        <v>205314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23">
        <f t="shared" si="51"/>
        <v>0</v>
      </c>
      <c r="AD114" s="7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32579.623094968949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106.37690503103659</v>
      </c>
      <c r="BI114" s="23">
        <f t="shared" si="52"/>
        <v>32685.999999999985</v>
      </c>
      <c r="BJ114" s="23">
        <f t="shared" si="40"/>
        <v>32685.999999999985</v>
      </c>
      <c r="BK114" s="23">
        <f t="shared" si="41"/>
        <v>238000</v>
      </c>
      <c r="BL114" s="23"/>
      <c r="BM114" s="23">
        <f t="shared" si="34"/>
        <v>238000</v>
      </c>
    </row>
    <row r="115" spans="1:65">
      <c r="A115" s="94">
        <v>113</v>
      </c>
      <c r="B115" s="231"/>
      <c r="C115" s="226" t="s">
        <v>102</v>
      </c>
      <c r="D115" s="227"/>
      <c r="E115" s="104">
        <f>SUM(E105:E114)</f>
        <v>11740979</v>
      </c>
      <c r="F115" s="35">
        <f>SUM(F105:F114)</f>
        <v>0</v>
      </c>
      <c r="G115" s="35">
        <f t="shared" ref="G115:BH115" si="53">SUM(G105:G114)</f>
        <v>0</v>
      </c>
      <c r="H115" s="35">
        <f t="shared" si="53"/>
        <v>0</v>
      </c>
      <c r="I115" s="35">
        <f t="shared" si="53"/>
        <v>0</v>
      </c>
      <c r="J115" s="35">
        <f t="shared" si="53"/>
        <v>0</v>
      </c>
      <c r="K115" s="35">
        <f t="shared" si="53"/>
        <v>0</v>
      </c>
      <c r="L115" s="35">
        <f t="shared" si="53"/>
        <v>0</v>
      </c>
      <c r="M115" s="35">
        <f t="shared" si="53"/>
        <v>0</v>
      </c>
      <c r="N115" s="35">
        <f t="shared" si="53"/>
        <v>0</v>
      </c>
      <c r="O115" s="35">
        <f t="shared" si="53"/>
        <v>0</v>
      </c>
      <c r="P115" s="35">
        <f t="shared" si="53"/>
        <v>0</v>
      </c>
      <c r="Q115" s="35">
        <f t="shared" si="53"/>
        <v>0</v>
      </c>
      <c r="R115" s="35">
        <f t="shared" si="53"/>
        <v>0</v>
      </c>
      <c r="S115" s="35">
        <f t="shared" si="53"/>
        <v>0</v>
      </c>
      <c r="T115" s="35">
        <f t="shared" si="53"/>
        <v>0</v>
      </c>
      <c r="U115" s="35">
        <f t="shared" si="53"/>
        <v>0</v>
      </c>
      <c r="V115" s="35">
        <f t="shared" si="53"/>
        <v>0</v>
      </c>
      <c r="W115" s="35">
        <f t="shared" si="53"/>
        <v>0</v>
      </c>
      <c r="X115" s="35">
        <f t="shared" si="53"/>
        <v>0</v>
      </c>
      <c r="Y115" s="35">
        <f t="shared" si="53"/>
        <v>0</v>
      </c>
      <c r="Z115" s="35">
        <f t="shared" si="53"/>
        <v>0</v>
      </c>
      <c r="AA115" s="35">
        <f t="shared" si="53"/>
        <v>0</v>
      </c>
      <c r="AB115" s="35">
        <f t="shared" si="53"/>
        <v>0</v>
      </c>
      <c r="AC115" s="35">
        <f t="shared" si="51"/>
        <v>0</v>
      </c>
      <c r="AD115" s="35">
        <f t="shared" si="53"/>
        <v>0</v>
      </c>
      <c r="AE115" s="35">
        <f t="shared" si="53"/>
        <v>0</v>
      </c>
      <c r="AF115" s="35">
        <f t="shared" si="53"/>
        <v>0</v>
      </c>
      <c r="AG115" s="35">
        <f t="shared" si="53"/>
        <v>0</v>
      </c>
      <c r="AH115" s="35">
        <f t="shared" si="53"/>
        <v>0</v>
      </c>
      <c r="AI115" s="35">
        <f t="shared" si="53"/>
        <v>0</v>
      </c>
      <c r="AJ115" s="35">
        <f t="shared" si="53"/>
        <v>0</v>
      </c>
      <c r="AK115" s="35">
        <f t="shared" si="53"/>
        <v>0</v>
      </c>
      <c r="AL115" s="35">
        <f t="shared" si="53"/>
        <v>1026088.3773402867</v>
      </c>
      <c r="AM115" s="35">
        <f t="shared" si="53"/>
        <v>0</v>
      </c>
      <c r="AN115" s="35">
        <f t="shared" si="53"/>
        <v>-56518.246435002649</v>
      </c>
      <c r="AO115" s="35">
        <f t="shared" si="53"/>
        <v>-957.39474234758291</v>
      </c>
      <c r="AP115" s="35">
        <f t="shared" si="53"/>
        <v>0</v>
      </c>
      <c r="AQ115" s="35">
        <f t="shared" si="53"/>
        <v>0</v>
      </c>
      <c r="AR115" s="35">
        <f t="shared" si="53"/>
        <v>0</v>
      </c>
      <c r="AS115" s="35">
        <f t="shared" si="53"/>
        <v>623296.34457942017</v>
      </c>
      <c r="AT115" s="35">
        <f t="shared" si="53"/>
        <v>0</v>
      </c>
      <c r="AU115" s="35">
        <f t="shared" si="53"/>
        <v>0</v>
      </c>
      <c r="AV115" s="35">
        <f t="shared" si="53"/>
        <v>0</v>
      </c>
      <c r="AW115" s="35">
        <f t="shared" si="53"/>
        <v>0</v>
      </c>
      <c r="AX115" s="35">
        <f t="shared" si="53"/>
        <v>0</v>
      </c>
      <c r="AY115" s="35">
        <f t="shared" si="53"/>
        <v>0</v>
      </c>
      <c r="AZ115" s="35">
        <f t="shared" si="53"/>
        <v>0</v>
      </c>
      <c r="BA115" s="35">
        <f t="shared" si="53"/>
        <v>0</v>
      </c>
      <c r="BB115" s="35">
        <f t="shared" si="53"/>
        <v>0</v>
      </c>
      <c r="BC115" s="35">
        <f t="shared" si="53"/>
        <v>0</v>
      </c>
      <c r="BD115" s="35">
        <f t="shared" si="53"/>
        <v>0</v>
      </c>
      <c r="BE115" s="35">
        <f t="shared" si="53"/>
        <v>0</v>
      </c>
      <c r="BF115" s="35">
        <f t="shared" si="53"/>
        <v>0</v>
      </c>
      <c r="BG115" s="35">
        <f t="shared" si="53"/>
        <v>3604410.831450732</v>
      </c>
      <c r="BH115" s="35">
        <f t="shared" si="53"/>
        <v>-298.91219308866948</v>
      </c>
      <c r="BI115" s="35">
        <f t="shared" si="52"/>
        <v>5196021</v>
      </c>
      <c r="BJ115" s="35">
        <f t="shared" si="40"/>
        <v>5196021</v>
      </c>
      <c r="BK115" s="35">
        <f t="shared" si="41"/>
        <v>16937000</v>
      </c>
      <c r="BL115" s="35">
        <f t="shared" ref="BL115" si="54">SUM(BL105:BL114)</f>
        <v>0</v>
      </c>
      <c r="BM115" s="35">
        <f t="shared" si="34"/>
        <v>16937000</v>
      </c>
    </row>
    <row r="116" spans="1:65" outlineLevel="1">
      <c r="A116" s="94">
        <v>114</v>
      </c>
      <c r="B116" s="231"/>
      <c r="C116" s="114" t="s">
        <v>321</v>
      </c>
      <c r="D116" s="115">
        <v>590</v>
      </c>
      <c r="E116" s="73">
        <v>828091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23">
        <f t="shared" si="51"/>
        <v>0</v>
      </c>
      <c r="AD116" s="7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76708.561851668332</v>
      </c>
      <c r="AM116" s="23">
        <v>0</v>
      </c>
      <c r="AN116" s="23">
        <v>-4525.5973692385596</v>
      </c>
      <c r="AO116" s="23">
        <v>-76.661669471183188</v>
      </c>
      <c r="AP116" s="23">
        <v>0</v>
      </c>
      <c r="AQ116" s="23">
        <v>0</v>
      </c>
      <c r="AR116" s="23">
        <v>0</v>
      </c>
      <c r="AS116" s="23">
        <v>32129.524685054894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288616.74247497617</v>
      </c>
      <c r="BH116" s="23">
        <v>56.430027010384947</v>
      </c>
      <c r="BI116" s="23">
        <f t="shared" si="52"/>
        <v>392909</v>
      </c>
      <c r="BJ116" s="23">
        <f t="shared" si="40"/>
        <v>392909</v>
      </c>
      <c r="BK116" s="23">
        <f t="shared" si="41"/>
        <v>1221000</v>
      </c>
      <c r="BL116" s="23"/>
      <c r="BM116" s="23">
        <f t="shared" si="34"/>
        <v>1221000</v>
      </c>
    </row>
    <row r="117" spans="1:65" outlineLevel="1">
      <c r="A117" s="94">
        <v>115</v>
      </c>
      <c r="B117" s="231"/>
      <c r="C117" s="114" t="s">
        <v>322</v>
      </c>
      <c r="D117" s="115">
        <v>591</v>
      </c>
      <c r="E117" s="73">
        <v>319757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23">
        <f t="shared" si="51"/>
        <v>0</v>
      </c>
      <c r="AD117" s="7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22278.92329334575</v>
      </c>
      <c r="AM117" s="23">
        <v>0</v>
      </c>
      <c r="AN117" s="23">
        <v>-1122.4394779931351</v>
      </c>
      <c r="AO117" s="23">
        <v>-19.013641126849706</v>
      </c>
      <c r="AP117" s="23">
        <v>0</v>
      </c>
      <c r="AQ117" s="23">
        <v>0</v>
      </c>
      <c r="AR117" s="23">
        <v>0</v>
      </c>
      <c r="AS117" s="23">
        <v>26117.813954795012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71582.776666276302</v>
      </c>
      <c r="BH117" s="23">
        <v>404.9392047029105</v>
      </c>
      <c r="BI117" s="23">
        <f t="shared" si="52"/>
        <v>119242.99999999999</v>
      </c>
      <c r="BJ117" s="23">
        <f t="shared" si="40"/>
        <v>119242.99999999999</v>
      </c>
      <c r="BK117" s="23">
        <f t="shared" si="41"/>
        <v>439000</v>
      </c>
      <c r="BL117" s="23"/>
      <c r="BM117" s="23">
        <f t="shared" si="34"/>
        <v>439000</v>
      </c>
    </row>
    <row r="118" spans="1:65" outlineLevel="1">
      <c r="A118" s="94">
        <v>116</v>
      </c>
      <c r="B118" s="231"/>
      <c r="C118" s="114" t="s">
        <v>341</v>
      </c>
      <c r="D118" s="115">
        <v>592</v>
      </c>
      <c r="E118" s="73">
        <v>417656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23">
        <f t="shared" si="51"/>
        <v>0</v>
      </c>
      <c r="AD118" s="7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36769.978922337075</v>
      </c>
      <c r="AM118" s="23">
        <v>0</v>
      </c>
      <c r="AN118" s="23">
        <v>-1850.6230215427734</v>
      </c>
      <c r="AO118" s="23">
        <v>-31.348756598986757</v>
      </c>
      <c r="AP118" s="23">
        <v>0</v>
      </c>
      <c r="AQ118" s="23">
        <v>0</v>
      </c>
      <c r="AR118" s="23">
        <v>0</v>
      </c>
      <c r="AS118" s="23">
        <v>25679.173813747318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118022.1624790143</v>
      </c>
      <c r="BH118" s="23">
        <v>-245.3434369568713</v>
      </c>
      <c r="BI118" s="23">
        <f t="shared" si="52"/>
        <v>178344.00000000006</v>
      </c>
      <c r="BJ118" s="23">
        <f t="shared" si="40"/>
        <v>178344.00000000006</v>
      </c>
      <c r="BK118" s="23">
        <f t="shared" si="41"/>
        <v>596000</v>
      </c>
      <c r="BL118" s="23"/>
      <c r="BM118" s="23">
        <f t="shared" si="34"/>
        <v>596000</v>
      </c>
    </row>
    <row r="119" spans="1:65" outlineLevel="1">
      <c r="A119" s="94">
        <v>117</v>
      </c>
      <c r="B119" s="231"/>
      <c r="C119" s="100" t="s">
        <v>60</v>
      </c>
      <c r="D119" s="115">
        <v>592.20000000000005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23">
        <f t="shared" si="51"/>
        <v>0</v>
      </c>
      <c r="AD119" s="7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f t="shared" si="52"/>
        <v>0</v>
      </c>
      <c r="BJ119" s="23">
        <f t="shared" si="40"/>
        <v>0</v>
      </c>
      <c r="BK119" s="23">
        <f t="shared" si="41"/>
        <v>0</v>
      </c>
      <c r="BL119" s="23"/>
      <c r="BM119" s="23">
        <f t="shared" si="34"/>
        <v>0</v>
      </c>
    </row>
    <row r="120" spans="1:65" outlineLevel="1">
      <c r="A120" s="94">
        <v>118</v>
      </c>
      <c r="B120" s="231"/>
      <c r="C120" s="100" t="s">
        <v>342</v>
      </c>
      <c r="D120" s="115">
        <v>593</v>
      </c>
      <c r="E120" s="73">
        <v>9531340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3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23">
        <f t="shared" si="51"/>
        <v>0</v>
      </c>
      <c r="AD120" s="7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264725.49793506699</v>
      </c>
      <c r="AM120" s="23">
        <v>0</v>
      </c>
      <c r="AN120" s="23">
        <v>-13324.054767875064</v>
      </c>
      <c r="AO120" s="23">
        <v>-225.70374677468058</v>
      </c>
      <c r="AP120" s="23">
        <v>0</v>
      </c>
      <c r="AQ120" s="23">
        <v>0</v>
      </c>
      <c r="AR120" s="23">
        <v>0</v>
      </c>
      <c r="AS120" s="23">
        <v>1020552.9850530479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2950000</v>
      </c>
      <c r="BC120" s="23">
        <v>0</v>
      </c>
      <c r="BD120" s="23">
        <v>0</v>
      </c>
      <c r="BE120" s="23">
        <v>0</v>
      </c>
      <c r="BF120" s="23">
        <v>0</v>
      </c>
      <c r="BG120" s="23">
        <v>849732.08394570381</v>
      </c>
      <c r="BH120" s="23">
        <v>199.19158083200455</v>
      </c>
      <c r="BI120" s="23">
        <f t="shared" si="52"/>
        <v>5071660.0000000009</v>
      </c>
      <c r="BJ120" s="23">
        <f t="shared" si="40"/>
        <v>5071660.0000000009</v>
      </c>
      <c r="BK120" s="23">
        <f t="shared" si="41"/>
        <v>14603000</v>
      </c>
      <c r="BL120" s="23"/>
      <c r="BM120" s="23">
        <f t="shared" si="34"/>
        <v>14603000</v>
      </c>
    </row>
    <row r="121" spans="1:65" outlineLevel="1">
      <c r="A121" s="94">
        <v>119</v>
      </c>
      <c r="B121" s="231"/>
      <c r="C121" s="100" t="s">
        <v>343</v>
      </c>
      <c r="D121" s="115">
        <v>594</v>
      </c>
      <c r="E121" s="73">
        <v>456493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23">
        <f t="shared" si="51"/>
        <v>0</v>
      </c>
      <c r="AD121" s="7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47592.810380263356</v>
      </c>
      <c r="AM121" s="23">
        <v>0</v>
      </c>
      <c r="AN121" s="23">
        <v>-2394.8459062131678</v>
      </c>
      <c r="AO121" s="23">
        <v>-40.567657773634394</v>
      </c>
      <c r="AP121" s="23">
        <v>0</v>
      </c>
      <c r="AQ121" s="23">
        <v>0</v>
      </c>
      <c r="AR121" s="23">
        <v>0</v>
      </c>
      <c r="AS121" s="23">
        <v>19903.824385929587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152729.58855751486</v>
      </c>
      <c r="BH121" s="23">
        <v>-283.8097597209271</v>
      </c>
      <c r="BI121" s="23">
        <f t="shared" si="52"/>
        <v>217507.00000000006</v>
      </c>
      <c r="BJ121" s="23">
        <f t="shared" si="40"/>
        <v>217507.00000000006</v>
      </c>
      <c r="BK121" s="23">
        <f t="shared" si="41"/>
        <v>674000</v>
      </c>
      <c r="BL121" s="23"/>
      <c r="BM121" s="23">
        <f t="shared" si="34"/>
        <v>674000</v>
      </c>
    </row>
    <row r="122" spans="1:65" outlineLevel="1">
      <c r="A122" s="94">
        <v>120</v>
      </c>
      <c r="B122" s="231"/>
      <c r="C122" s="100" t="s">
        <v>104</v>
      </c>
      <c r="D122" s="115">
        <v>595</v>
      </c>
      <c r="E122" s="73">
        <v>292963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23">
        <f t="shared" si="51"/>
        <v>0</v>
      </c>
      <c r="AD122" s="7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31132.008980701583</v>
      </c>
      <c r="AM122" s="23">
        <v>0</v>
      </c>
      <c r="AN122" s="23">
        <v>-1566.7705089034471</v>
      </c>
      <c r="AO122" s="23">
        <v>-26.54041733963675</v>
      </c>
      <c r="AP122" s="23">
        <v>0</v>
      </c>
      <c r="AQ122" s="23">
        <v>0</v>
      </c>
      <c r="AR122" s="23">
        <v>0</v>
      </c>
      <c r="AS122" s="23">
        <v>12119.23927204485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99919.671060277396</v>
      </c>
      <c r="BH122" s="23">
        <v>459.39161321928259</v>
      </c>
      <c r="BI122" s="23">
        <f t="shared" si="52"/>
        <v>142037.00000000003</v>
      </c>
      <c r="BJ122" s="23">
        <f t="shared" si="40"/>
        <v>142037.00000000003</v>
      </c>
      <c r="BK122" s="23">
        <f t="shared" si="41"/>
        <v>435000</v>
      </c>
      <c r="BL122" s="23"/>
      <c r="BM122" s="23">
        <f t="shared" si="34"/>
        <v>435000</v>
      </c>
    </row>
    <row r="123" spans="1:65" outlineLevel="1">
      <c r="A123" s="94">
        <v>121</v>
      </c>
      <c r="B123" s="231"/>
      <c r="C123" s="100" t="s">
        <v>105</v>
      </c>
      <c r="D123" s="115">
        <v>596</v>
      </c>
      <c r="E123" s="73">
        <v>96626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23">
        <f t="shared" si="51"/>
        <v>0</v>
      </c>
      <c r="AD123" s="7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7201.5988338348434</v>
      </c>
      <c r="AM123" s="23">
        <v>0</v>
      </c>
      <c r="AN123" s="23">
        <v>-362.38077448250635</v>
      </c>
      <c r="AO123" s="23">
        <v>-6.1385741791615525</v>
      </c>
      <c r="AP123" s="23">
        <v>0</v>
      </c>
      <c r="AQ123" s="23">
        <v>0</v>
      </c>
      <c r="AR123" s="23">
        <v>0</v>
      </c>
      <c r="AS123" s="23">
        <v>7383.6117287348152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23110.575275126008</v>
      </c>
      <c r="BH123" s="23">
        <v>46.733510966005269</v>
      </c>
      <c r="BI123" s="23">
        <f t="shared" si="52"/>
        <v>37374</v>
      </c>
      <c r="BJ123" s="23">
        <f t="shared" si="40"/>
        <v>37374</v>
      </c>
      <c r="BK123" s="23">
        <f t="shared" si="41"/>
        <v>134000</v>
      </c>
      <c r="BL123" s="23"/>
      <c r="BM123" s="23">
        <f t="shared" si="34"/>
        <v>134000</v>
      </c>
    </row>
    <row r="124" spans="1:65" outlineLevel="1">
      <c r="A124" s="94">
        <v>122</v>
      </c>
      <c r="B124" s="231"/>
      <c r="C124" s="100" t="s">
        <v>106</v>
      </c>
      <c r="D124" s="115">
        <v>597</v>
      </c>
      <c r="E124" s="73">
        <v>37715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23">
        <f t="shared" si="51"/>
        <v>0</v>
      </c>
      <c r="AD124" s="7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4025.278790585528</v>
      </c>
      <c r="AM124" s="23">
        <v>0</v>
      </c>
      <c r="AN124" s="23">
        <v>-202.54997248487982</v>
      </c>
      <c r="AO124" s="23">
        <v>-3.4311092603109077</v>
      </c>
      <c r="AP124" s="23">
        <v>0</v>
      </c>
      <c r="AQ124" s="23">
        <v>0</v>
      </c>
      <c r="AR124" s="23">
        <v>0</v>
      </c>
      <c r="AS124" s="23">
        <v>1541.5505814175226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12917.47994294463</v>
      </c>
      <c r="BH124" s="23">
        <v>6.6717667975099175</v>
      </c>
      <c r="BI124" s="23">
        <f t="shared" si="52"/>
        <v>18285</v>
      </c>
      <c r="BJ124" s="23">
        <f t="shared" si="40"/>
        <v>18285</v>
      </c>
      <c r="BK124" s="23">
        <f t="shared" si="41"/>
        <v>56000</v>
      </c>
      <c r="BL124" s="23"/>
      <c r="BM124" s="23">
        <f t="shared" si="34"/>
        <v>56000</v>
      </c>
    </row>
    <row r="125" spans="1:65" outlineLevel="1">
      <c r="A125" s="94">
        <v>123</v>
      </c>
      <c r="B125" s="231"/>
      <c r="C125" s="100" t="s">
        <v>107</v>
      </c>
      <c r="D125" s="115">
        <v>598</v>
      </c>
      <c r="E125" s="73">
        <v>899867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0</v>
      </c>
      <c r="Z125" s="73">
        <v>0</v>
      </c>
      <c r="AA125" s="73">
        <v>0</v>
      </c>
      <c r="AB125" s="73">
        <v>0</v>
      </c>
      <c r="AC125" s="23">
        <f t="shared" si="51"/>
        <v>0</v>
      </c>
      <c r="AD125" s="7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87829.686176726507</v>
      </c>
      <c r="AM125" s="23">
        <v>0</v>
      </c>
      <c r="AN125" s="23">
        <v>-4793.4917662638136</v>
      </c>
      <c r="AO125" s="23">
        <v>-81.199685127973112</v>
      </c>
      <c r="AP125" s="23">
        <v>0</v>
      </c>
      <c r="AQ125" s="23">
        <v>0</v>
      </c>
      <c r="AR125" s="23">
        <v>0</v>
      </c>
      <c r="AS125" s="23">
        <v>37642.544614487335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-577387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305701.51645913109</v>
      </c>
      <c r="BH125" s="23">
        <v>220.94420104683377</v>
      </c>
      <c r="BI125" s="23">
        <f t="shared" si="52"/>
        <v>-150867.00000000006</v>
      </c>
      <c r="BJ125" s="23">
        <f t="shared" si="40"/>
        <v>-150867.00000000006</v>
      </c>
      <c r="BK125" s="23">
        <f t="shared" si="41"/>
        <v>749000</v>
      </c>
      <c r="BL125" s="23"/>
      <c r="BM125" s="23">
        <f t="shared" si="34"/>
        <v>749000</v>
      </c>
    </row>
    <row r="126" spans="1:65">
      <c r="A126" s="94">
        <v>124</v>
      </c>
      <c r="B126" s="232"/>
      <c r="C126" s="226" t="s">
        <v>108</v>
      </c>
      <c r="D126" s="227"/>
      <c r="E126" s="104">
        <f>SUM(E116:E125)</f>
        <v>12880508</v>
      </c>
      <c r="F126" s="35">
        <f>SUM(F116:F125)</f>
        <v>0</v>
      </c>
      <c r="G126" s="35">
        <f t="shared" ref="G126:BH126" si="55">SUM(G116:G125)</f>
        <v>0</v>
      </c>
      <c r="H126" s="35">
        <f t="shared" si="55"/>
        <v>0</v>
      </c>
      <c r="I126" s="35">
        <f t="shared" si="55"/>
        <v>0</v>
      </c>
      <c r="J126" s="35">
        <f t="shared" si="55"/>
        <v>0</v>
      </c>
      <c r="K126" s="35">
        <f t="shared" si="55"/>
        <v>0</v>
      </c>
      <c r="L126" s="35">
        <f t="shared" si="55"/>
        <v>0</v>
      </c>
      <c r="M126" s="35">
        <f t="shared" si="55"/>
        <v>0</v>
      </c>
      <c r="N126" s="35">
        <f t="shared" si="55"/>
        <v>0</v>
      </c>
      <c r="O126" s="35">
        <f t="shared" si="55"/>
        <v>0</v>
      </c>
      <c r="P126" s="35">
        <f t="shared" si="55"/>
        <v>0</v>
      </c>
      <c r="Q126" s="35">
        <f t="shared" si="55"/>
        <v>0</v>
      </c>
      <c r="R126" s="35">
        <f t="shared" si="55"/>
        <v>0</v>
      </c>
      <c r="S126" s="35">
        <f t="shared" si="55"/>
        <v>0</v>
      </c>
      <c r="T126" s="35">
        <f t="shared" si="55"/>
        <v>0</v>
      </c>
      <c r="U126" s="35">
        <f t="shared" si="55"/>
        <v>0</v>
      </c>
      <c r="V126" s="35">
        <f t="shared" si="55"/>
        <v>0</v>
      </c>
      <c r="W126" s="35">
        <f t="shared" si="55"/>
        <v>0</v>
      </c>
      <c r="X126" s="35">
        <f t="shared" si="55"/>
        <v>0</v>
      </c>
      <c r="Y126" s="35">
        <f t="shared" si="55"/>
        <v>0</v>
      </c>
      <c r="Z126" s="35">
        <f t="shared" si="55"/>
        <v>0</v>
      </c>
      <c r="AA126" s="35">
        <f t="shared" si="55"/>
        <v>0</v>
      </c>
      <c r="AB126" s="35">
        <f t="shared" si="55"/>
        <v>0</v>
      </c>
      <c r="AC126" s="35">
        <f t="shared" si="51"/>
        <v>0</v>
      </c>
      <c r="AD126" s="35">
        <f t="shared" si="55"/>
        <v>0</v>
      </c>
      <c r="AE126" s="35">
        <f t="shared" si="55"/>
        <v>0</v>
      </c>
      <c r="AF126" s="35">
        <f t="shared" si="55"/>
        <v>0</v>
      </c>
      <c r="AG126" s="35">
        <f t="shared" si="55"/>
        <v>0</v>
      </c>
      <c r="AH126" s="35">
        <f t="shared" si="55"/>
        <v>0</v>
      </c>
      <c r="AI126" s="35">
        <f t="shared" si="55"/>
        <v>0</v>
      </c>
      <c r="AJ126" s="35">
        <f t="shared" si="55"/>
        <v>0</v>
      </c>
      <c r="AK126" s="35">
        <f t="shared" si="55"/>
        <v>0</v>
      </c>
      <c r="AL126" s="35">
        <f t="shared" si="55"/>
        <v>578264.34516452998</v>
      </c>
      <c r="AM126" s="35">
        <f t="shared" si="55"/>
        <v>0</v>
      </c>
      <c r="AN126" s="35">
        <f t="shared" si="55"/>
        <v>-30142.753564997351</v>
      </c>
      <c r="AO126" s="35">
        <f t="shared" si="55"/>
        <v>-510.60525765241692</v>
      </c>
      <c r="AP126" s="35">
        <f t="shared" si="55"/>
        <v>0</v>
      </c>
      <c r="AQ126" s="35">
        <f t="shared" si="55"/>
        <v>0</v>
      </c>
      <c r="AR126" s="35">
        <f t="shared" si="55"/>
        <v>0</v>
      </c>
      <c r="AS126" s="35">
        <f t="shared" si="55"/>
        <v>1183070.268089259</v>
      </c>
      <c r="AT126" s="35">
        <f t="shared" si="55"/>
        <v>0</v>
      </c>
      <c r="AU126" s="35">
        <f t="shared" si="55"/>
        <v>0</v>
      </c>
      <c r="AV126" s="35">
        <f t="shared" si="55"/>
        <v>0</v>
      </c>
      <c r="AW126" s="35">
        <f t="shared" si="55"/>
        <v>0</v>
      </c>
      <c r="AX126" s="35">
        <f t="shared" si="55"/>
        <v>0</v>
      </c>
      <c r="AY126" s="35">
        <f t="shared" si="55"/>
        <v>0</v>
      </c>
      <c r="AZ126" s="35">
        <f t="shared" si="55"/>
        <v>0</v>
      </c>
      <c r="BA126" s="35">
        <f t="shared" si="55"/>
        <v>-577387</v>
      </c>
      <c r="BB126" s="35">
        <f t="shared" si="55"/>
        <v>2950000</v>
      </c>
      <c r="BC126" s="35">
        <f t="shared" si="55"/>
        <v>0</v>
      </c>
      <c r="BD126" s="35">
        <f t="shared" si="55"/>
        <v>0</v>
      </c>
      <c r="BE126" s="35">
        <f t="shared" si="55"/>
        <v>0</v>
      </c>
      <c r="BF126" s="35">
        <f t="shared" si="55"/>
        <v>0</v>
      </c>
      <c r="BG126" s="35">
        <f t="shared" si="55"/>
        <v>1922332.5968609645</v>
      </c>
      <c r="BH126" s="35">
        <f t="shared" si="55"/>
        <v>865.14870789713314</v>
      </c>
      <c r="BI126" s="35">
        <f t="shared" si="52"/>
        <v>6026492.0000000009</v>
      </c>
      <c r="BJ126" s="35">
        <f t="shared" si="40"/>
        <v>6026492.0000000009</v>
      </c>
      <c r="BK126" s="35">
        <f t="shared" si="41"/>
        <v>18907000</v>
      </c>
      <c r="BL126" s="35">
        <f t="shared" ref="BL126" si="56">SUM(BL116:BL125)</f>
        <v>0</v>
      </c>
      <c r="BM126" s="35">
        <f t="shared" si="34"/>
        <v>18907000</v>
      </c>
    </row>
    <row r="127" spans="1:65" ht="16.5" thickBot="1">
      <c r="A127" s="94">
        <v>125</v>
      </c>
      <c r="B127" s="233" t="s">
        <v>109</v>
      </c>
      <c r="C127" s="233"/>
      <c r="D127" s="234"/>
      <c r="E127" s="30">
        <f>E115+E126</f>
        <v>24621487</v>
      </c>
      <c r="F127" s="30">
        <f>F115+F126</f>
        <v>0</v>
      </c>
      <c r="G127" s="30">
        <f t="shared" ref="G127:BH127" si="57">G115+G126</f>
        <v>0</v>
      </c>
      <c r="H127" s="30">
        <f t="shared" si="57"/>
        <v>0</v>
      </c>
      <c r="I127" s="30">
        <f t="shared" si="57"/>
        <v>0</v>
      </c>
      <c r="J127" s="30">
        <f t="shared" si="57"/>
        <v>0</v>
      </c>
      <c r="K127" s="30">
        <f t="shared" si="57"/>
        <v>0</v>
      </c>
      <c r="L127" s="30">
        <f t="shared" si="57"/>
        <v>0</v>
      </c>
      <c r="M127" s="30">
        <f t="shared" si="57"/>
        <v>0</v>
      </c>
      <c r="N127" s="30">
        <f t="shared" si="57"/>
        <v>0</v>
      </c>
      <c r="O127" s="30">
        <f t="shared" si="57"/>
        <v>0</v>
      </c>
      <c r="P127" s="30">
        <f t="shared" si="57"/>
        <v>0</v>
      </c>
      <c r="Q127" s="30">
        <f t="shared" si="57"/>
        <v>0</v>
      </c>
      <c r="R127" s="30">
        <f t="shared" si="57"/>
        <v>0</v>
      </c>
      <c r="S127" s="30">
        <f t="shared" si="57"/>
        <v>0</v>
      </c>
      <c r="T127" s="30">
        <f t="shared" si="57"/>
        <v>0</v>
      </c>
      <c r="U127" s="30">
        <f t="shared" si="57"/>
        <v>0</v>
      </c>
      <c r="V127" s="30">
        <f t="shared" si="57"/>
        <v>0</v>
      </c>
      <c r="W127" s="30">
        <f t="shared" si="57"/>
        <v>0</v>
      </c>
      <c r="X127" s="30">
        <f t="shared" si="57"/>
        <v>0</v>
      </c>
      <c r="Y127" s="30">
        <f t="shared" si="57"/>
        <v>0</v>
      </c>
      <c r="Z127" s="30">
        <f t="shared" si="57"/>
        <v>0</v>
      </c>
      <c r="AA127" s="30">
        <f t="shared" si="57"/>
        <v>0</v>
      </c>
      <c r="AB127" s="30">
        <f t="shared" si="57"/>
        <v>0</v>
      </c>
      <c r="AC127" s="30">
        <f t="shared" si="51"/>
        <v>0</v>
      </c>
      <c r="AD127" s="30">
        <f t="shared" si="57"/>
        <v>0</v>
      </c>
      <c r="AE127" s="30">
        <f t="shared" si="57"/>
        <v>0</v>
      </c>
      <c r="AF127" s="30">
        <f t="shared" si="57"/>
        <v>0</v>
      </c>
      <c r="AG127" s="30">
        <f t="shared" si="57"/>
        <v>0</v>
      </c>
      <c r="AH127" s="30">
        <f t="shared" si="57"/>
        <v>0</v>
      </c>
      <c r="AI127" s="30">
        <f t="shared" si="57"/>
        <v>0</v>
      </c>
      <c r="AJ127" s="30">
        <f t="shared" si="57"/>
        <v>0</v>
      </c>
      <c r="AK127" s="30">
        <f t="shared" si="57"/>
        <v>0</v>
      </c>
      <c r="AL127" s="30">
        <f t="shared" si="57"/>
        <v>1604352.7225048167</v>
      </c>
      <c r="AM127" s="30">
        <f t="shared" si="57"/>
        <v>0</v>
      </c>
      <c r="AN127" s="30">
        <f t="shared" si="57"/>
        <v>-86661</v>
      </c>
      <c r="AO127" s="30">
        <f t="shared" si="57"/>
        <v>-1467.9999999999998</v>
      </c>
      <c r="AP127" s="30">
        <f t="shared" si="57"/>
        <v>0</v>
      </c>
      <c r="AQ127" s="30">
        <f t="shared" si="57"/>
        <v>0</v>
      </c>
      <c r="AR127" s="30">
        <f t="shared" si="57"/>
        <v>0</v>
      </c>
      <c r="AS127" s="30">
        <f t="shared" si="57"/>
        <v>1806366.6126686791</v>
      </c>
      <c r="AT127" s="30">
        <f t="shared" si="57"/>
        <v>0</v>
      </c>
      <c r="AU127" s="30">
        <f t="shared" si="57"/>
        <v>0</v>
      </c>
      <c r="AV127" s="30">
        <f t="shared" si="57"/>
        <v>0</v>
      </c>
      <c r="AW127" s="30">
        <f t="shared" si="57"/>
        <v>0</v>
      </c>
      <c r="AX127" s="30">
        <f t="shared" si="57"/>
        <v>0</v>
      </c>
      <c r="AY127" s="30">
        <f t="shared" si="57"/>
        <v>0</v>
      </c>
      <c r="AZ127" s="30">
        <f t="shared" si="57"/>
        <v>0</v>
      </c>
      <c r="BA127" s="30">
        <f t="shared" si="57"/>
        <v>-577387</v>
      </c>
      <c r="BB127" s="30">
        <f t="shared" si="57"/>
        <v>2950000</v>
      </c>
      <c r="BC127" s="30">
        <f t="shared" si="57"/>
        <v>0</v>
      </c>
      <c r="BD127" s="30">
        <f t="shared" si="57"/>
        <v>0</v>
      </c>
      <c r="BE127" s="30">
        <f t="shared" si="57"/>
        <v>0</v>
      </c>
      <c r="BF127" s="30">
        <f t="shared" si="57"/>
        <v>0</v>
      </c>
      <c r="BG127" s="30">
        <f t="shared" si="57"/>
        <v>5526743.4283116963</v>
      </c>
      <c r="BH127" s="30">
        <f t="shared" si="57"/>
        <v>566.23651480846365</v>
      </c>
      <c r="BI127" s="30">
        <f t="shared" si="52"/>
        <v>11222513.000000002</v>
      </c>
      <c r="BJ127" s="30">
        <f t="shared" si="40"/>
        <v>11222513.000000002</v>
      </c>
      <c r="BK127" s="30">
        <f t="shared" si="41"/>
        <v>35844000</v>
      </c>
      <c r="BL127" s="30">
        <f t="shared" ref="BL127" si="58">BL115+BL126</f>
        <v>0</v>
      </c>
      <c r="BM127" s="30">
        <f t="shared" si="34"/>
        <v>35844000</v>
      </c>
    </row>
    <row r="128" spans="1:65" ht="16.5" outlineLevel="1" thickTop="1">
      <c r="A128" s="94">
        <v>126</v>
      </c>
      <c r="B128" s="230" t="s">
        <v>110</v>
      </c>
      <c r="C128" s="116" t="s">
        <v>347</v>
      </c>
      <c r="D128" s="107">
        <v>901</v>
      </c>
      <c r="E128" s="73">
        <v>115976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0</v>
      </c>
      <c r="S128" s="73">
        <v>0</v>
      </c>
      <c r="T128" s="73">
        <v>0</v>
      </c>
      <c r="U128" s="73">
        <v>0</v>
      </c>
      <c r="V128" s="73">
        <v>0</v>
      </c>
      <c r="W128" s="73">
        <v>0</v>
      </c>
      <c r="X128" s="73">
        <v>0</v>
      </c>
      <c r="Y128" s="73">
        <v>0</v>
      </c>
      <c r="Z128" s="73">
        <v>0</v>
      </c>
      <c r="AA128" s="73">
        <v>0</v>
      </c>
      <c r="AB128" s="73">
        <v>0</v>
      </c>
      <c r="AC128" s="23">
        <f t="shared" si="51"/>
        <v>0</v>
      </c>
      <c r="AD128" s="7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6762.0316724741924</v>
      </c>
      <c r="AM128" s="23">
        <v>0</v>
      </c>
      <c r="AN128" s="23">
        <v>-1294.6056976223258</v>
      </c>
      <c r="AO128" s="23">
        <v>-368.58680660136542</v>
      </c>
      <c r="AP128" s="23">
        <v>0</v>
      </c>
      <c r="AQ128" s="23">
        <v>0</v>
      </c>
      <c r="AR128" s="23">
        <v>0</v>
      </c>
      <c r="AS128" s="23">
        <v>818.76919267329777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51123.269727374645</v>
      </c>
      <c r="BH128" s="23">
        <v>-16.878088298428338</v>
      </c>
      <c r="BI128" s="23">
        <f t="shared" si="52"/>
        <v>57024.000000000015</v>
      </c>
      <c r="BJ128" s="23">
        <f t="shared" si="40"/>
        <v>57024.000000000015</v>
      </c>
      <c r="BK128" s="23">
        <f t="shared" si="41"/>
        <v>173000</v>
      </c>
      <c r="BL128" s="23"/>
      <c r="BM128" s="23">
        <f t="shared" si="34"/>
        <v>173000</v>
      </c>
    </row>
    <row r="129" spans="1:65" outlineLevel="1">
      <c r="A129" s="94">
        <v>127</v>
      </c>
      <c r="B129" s="231"/>
      <c r="C129" s="116" t="s">
        <v>112</v>
      </c>
      <c r="D129" s="107">
        <v>902</v>
      </c>
      <c r="E129" s="73">
        <v>549853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12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23">
        <f t="shared" si="51"/>
        <v>12</v>
      </c>
      <c r="AD129" s="7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-1471581</v>
      </c>
      <c r="AJ129" s="23">
        <v>0</v>
      </c>
      <c r="AK129" s="23">
        <v>0</v>
      </c>
      <c r="AL129" s="23">
        <v>58095.133663623921</v>
      </c>
      <c r="AM129" s="23">
        <v>0</v>
      </c>
      <c r="AN129" s="23">
        <v>-6153.5668233950582</v>
      </c>
      <c r="AO129" s="23">
        <v>-1751.980196602665</v>
      </c>
      <c r="AP129" s="23">
        <v>0</v>
      </c>
      <c r="AQ129" s="23">
        <v>0</v>
      </c>
      <c r="AR129" s="23">
        <v>0</v>
      </c>
      <c r="AS129" s="23">
        <v>3670.2302327618918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243000.98251971754</v>
      </c>
      <c r="BH129" s="23">
        <v>-144.79939610557631</v>
      </c>
      <c r="BI129" s="23">
        <f t="shared" si="52"/>
        <v>-1174865</v>
      </c>
      <c r="BJ129" s="23">
        <f t="shared" si="40"/>
        <v>-1174853</v>
      </c>
      <c r="BK129" s="23">
        <f t="shared" si="41"/>
        <v>-625000</v>
      </c>
      <c r="BL129" s="23"/>
      <c r="BM129" s="23">
        <f t="shared" si="34"/>
        <v>-625000</v>
      </c>
    </row>
    <row r="130" spans="1:65" outlineLevel="1">
      <c r="A130" s="94">
        <v>128</v>
      </c>
      <c r="B130" s="231"/>
      <c r="C130" s="116" t="s">
        <v>113</v>
      </c>
      <c r="D130" s="107">
        <v>903</v>
      </c>
      <c r="E130" s="73">
        <v>4621133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23">
        <f t="shared" si="51"/>
        <v>0</v>
      </c>
      <c r="AD130" s="7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-209847</v>
      </c>
      <c r="AJ130" s="23">
        <v>0</v>
      </c>
      <c r="AK130" s="23">
        <v>0</v>
      </c>
      <c r="AL130" s="23">
        <v>257565.61368989461</v>
      </c>
      <c r="AM130" s="23">
        <v>0</v>
      </c>
      <c r="AN130" s="23">
        <v>-31215.347598860215</v>
      </c>
      <c r="AO130" s="23">
        <v>-8887.3124145418315</v>
      </c>
      <c r="AP130" s="23">
        <v>0</v>
      </c>
      <c r="AQ130" s="23">
        <v>0</v>
      </c>
      <c r="AR130" s="23">
        <v>0</v>
      </c>
      <c r="AS130" s="23">
        <v>309294.72889543738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1232676.9748203575</v>
      </c>
      <c r="BH130" s="23">
        <v>-720.65739228762686</v>
      </c>
      <c r="BI130" s="23">
        <f t="shared" si="52"/>
        <v>1548866.9999999998</v>
      </c>
      <c r="BJ130" s="23">
        <f t="shared" si="40"/>
        <v>1548866.9999999998</v>
      </c>
      <c r="BK130" s="23">
        <f t="shared" si="41"/>
        <v>6170000</v>
      </c>
      <c r="BL130" s="23"/>
      <c r="BM130" s="23">
        <f t="shared" si="34"/>
        <v>6170000</v>
      </c>
    </row>
    <row r="131" spans="1:65" outlineLevel="1">
      <c r="A131" s="94">
        <v>129</v>
      </c>
      <c r="B131" s="231"/>
      <c r="C131" s="116" t="s">
        <v>114</v>
      </c>
      <c r="D131" s="107">
        <v>904</v>
      </c>
      <c r="E131" s="73">
        <v>10488199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1572175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-27165.924110222921</v>
      </c>
      <c r="S131" s="73">
        <v>-88095.250055767843</v>
      </c>
      <c r="T131" s="73">
        <v>0</v>
      </c>
      <c r="U131" s="73">
        <v>0</v>
      </c>
      <c r="V131" s="73">
        <v>0</v>
      </c>
      <c r="W131" s="73">
        <v>0</v>
      </c>
      <c r="X131" s="73">
        <v>76467.967887973064</v>
      </c>
      <c r="Y131" s="73">
        <v>0</v>
      </c>
      <c r="Z131" s="73">
        <v>0</v>
      </c>
      <c r="AA131" s="73">
        <v>0</v>
      </c>
      <c r="AB131" s="73">
        <v>0</v>
      </c>
      <c r="AC131" s="23">
        <f t="shared" si="51"/>
        <v>1533381.7937219823</v>
      </c>
      <c r="AD131" s="73">
        <v>0</v>
      </c>
      <c r="AE131" s="23">
        <v>0</v>
      </c>
      <c r="AF131" s="23">
        <v>49481.034707054758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-61.828429037705064</v>
      </c>
      <c r="BI131" s="23">
        <f t="shared" si="52"/>
        <v>49419.206278017053</v>
      </c>
      <c r="BJ131" s="23">
        <f t="shared" si="40"/>
        <v>1582800.9999999993</v>
      </c>
      <c r="BK131" s="23">
        <f t="shared" si="41"/>
        <v>12071000</v>
      </c>
      <c r="BL131" s="23">
        <v>176000</v>
      </c>
      <c r="BM131" s="23">
        <f t="shared" si="34"/>
        <v>12247000</v>
      </c>
    </row>
    <row r="132" spans="1:65">
      <c r="A132" s="94">
        <v>130</v>
      </c>
      <c r="B132" s="232"/>
      <c r="C132" s="116" t="s">
        <v>115</v>
      </c>
      <c r="D132" s="107">
        <v>905</v>
      </c>
      <c r="E132" s="73">
        <v>74288</v>
      </c>
      <c r="F132" s="73">
        <v>0</v>
      </c>
      <c r="G132" s="73">
        <v>517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23">
        <f t="shared" si="51"/>
        <v>517</v>
      </c>
      <c r="AD132" s="7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5975.4035369752582</v>
      </c>
      <c r="AM132" s="23">
        <v>0</v>
      </c>
      <c r="AN132" s="23">
        <v>-727.4798801224033</v>
      </c>
      <c r="AO132" s="23">
        <v>-207.12058225413807</v>
      </c>
      <c r="AP132" s="23">
        <v>0</v>
      </c>
      <c r="AQ132" s="23">
        <v>0</v>
      </c>
      <c r="AR132" s="23">
        <v>0</v>
      </c>
      <c r="AS132" s="23">
        <v>1906.8618685003426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28727.781903819134</v>
      </c>
      <c r="BH132" s="23">
        <v>-480.44684691820294</v>
      </c>
      <c r="BI132" s="23">
        <f t="shared" si="52"/>
        <v>35194.999999999993</v>
      </c>
      <c r="BJ132" s="23">
        <f t="shared" si="40"/>
        <v>35711.999999999993</v>
      </c>
      <c r="BK132" s="23">
        <f t="shared" si="41"/>
        <v>110000</v>
      </c>
      <c r="BL132" s="23"/>
      <c r="BM132" s="23">
        <f t="shared" si="34"/>
        <v>110000</v>
      </c>
    </row>
    <row r="133" spans="1:65" ht="16.5" thickBot="1">
      <c r="A133" s="94">
        <v>131</v>
      </c>
      <c r="B133" s="233" t="s">
        <v>116</v>
      </c>
      <c r="C133" s="235"/>
      <c r="D133" s="236"/>
      <c r="E133" s="30">
        <f>SUM(E128:E132)</f>
        <v>15849449</v>
      </c>
      <c r="F133" s="30">
        <f>SUM(F128:F132)</f>
        <v>0</v>
      </c>
      <c r="G133" s="30">
        <f t="shared" ref="G133:BH133" si="59">SUM(G128:G132)</f>
        <v>517</v>
      </c>
      <c r="H133" s="30">
        <f t="shared" si="59"/>
        <v>0</v>
      </c>
      <c r="I133" s="30">
        <f t="shared" si="59"/>
        <v>0</v>
      </c>
      <c r="J133" s="30">
        <f t="shared" si="59"/>
        <v>0</v>
      </c>
      <c r="K133" s="30">
        <f t="shared" si="59"/>
        <v>1572175</v>
      </c>
      <c r="L133" s="30">
        <f t="shared" si="59"/>
        <v>0</v>
      </c>
      <c r="M133" s="30">
        <f t="shared" si="59"/>
        <v>0</v>
      </c>
      <c r="N133" s="30">
        <f t="shared" si="59"/>
        <v>0</v>
      </c>
      <c r="O133" s="30">
        <f t="shared" si="59"/>
        <v>0</v>
      </c>
      <c r="P133" s="30">
        <f t="shared" si="59"/>
        <v>0</v>
      </c>
      <c r="Q133" s="30">
        <f t="shared" si="59"/>
        <v>0</v>
      </c>
      <c r="R133" s="30">
        <f t="shared" si="59"/>
        <v>-27165.924110222921</v>
      </c>
      <c r="S133" s="30">
        <f t="shared" si="59"/>
        <v>-88095.250055767843</v>
      </c>
      <c r="T133" s="30">
        <f t="shared" si="59"/>
        <v>12</v>
      </c>
      <c r="U133" s="30">
        <f t="shared" si="59"/>
        <v>0</v>
      </c>
      <c r="V133" s="30">
        <f t="shared" si="59"/>
        <v>0</v>
      </c>
      <c r="W133" s="30">
        <f t="shared" si="59"/>
        <v>0</v>
      </c>
      <c r="X133" s="30">
        <f t="shared" si="59"/>
        <v>76467.967887973064</v>
      </c>
      <c r="Y133" s="30">
        <f t="shared" si="59"/>
        <v>0</v>
      </c>
      <c r="Z133" s="30">
        <f t="shared" si="59"/>
        <v>0</v>
      </c>
      <c r="AA133" s="30">
        <f t="shared" si="59"/>
        <v>0</v>
      </c>
      <c r="AB133" s="30">
        <f t="shared" si="59"/>
        <v>0</v>
      </c>
      <c r="AC133" s="30">
        <f t="shared" si="51"/>
        <v>1533910.7937219823</v>
      </c>
      <c r="AD133" s="30">
        <f t="shared" si="59"/>
        <v>0</v>
      </c>
      <c r="AE133" s="30">
        <f t="shared" si="59"/>
        <v>0</v>
      </c>
      <c r="AF133" s="30">
        <f t="shared" si="59"/>
        <v>49481.034707054758</v>
      </c>
      <c r="AG133" s="30">
        <f t="shared" si="59"/>
        <v>0</v>
      </c>
      <c r="AH133" s="30">
        <f t="shared" si="59"/>
        <v>0</v>
      </c>
      <c r="AI133" s="30">
        <f t="shared" si="59"/>
        <v>-1681428</v>
      </c>
      <c r="AJ133" s="30">
        <f t="shared" si="59"/>
        <v>0</v>
      </c>
      <c r="AK133" s="30">
        <f t="shared" si="59"/>
        <v>0</v>
      </c>
      <c r="AL133" s="30">
        <f t="shared" si="59"/>
        <v>328398.182562968</v>
      </c>
      <c r="AM133" s="30">
        <f t="shared" si="59"/>
        <v>0</v>
      </c>
      <c r="AN133" s="30">
        <f t="shared" si="59"/>
        <v>-39391</v>
      </c>
      <c r="AO133" s="30">
        <f t="shared" si="59"/>
        <v>-11215</v>
      </c>
      <c r="AP133" s="30">
        <f t="shared" si="59"/>
        <v>0</v>
      </c>
      <c r="AQ133" s="30">
        <f t="shared" si="59"/>
        <v>0</v>
      </c>
      <c r="AR133" s="30">
        <f t="shared" si="59"/>
        <v>0</v>
      </c>
      <c r="AS133" s="30">
        <f t="shared" si="59"/>
        <v>315690.59018937295</v>
      </c>
      <c r="AT133" s="30">
        <f t="shared" si="59"/>
        <v>0</v>
      </c>
      <c r="AU133" s="30">
        <f t="shared" si="59"/>
        <v>0</v>
      </c>
      <c r="AV133" s="30">
        <f t="shared" si="59"/>
        <v>0</v>
      </c>
      <c r="AW133" s="30">
        <f t="shared" si="59"/>
        <v>0</v>
      </c>
      <c r="AX133" s="30">
        <f t="shared" si="59"/>
        <v>0</v>
      </c>
      <c r="AY133" s="30">
        <f t="shared" si="59"/>
        <v>0</v>
      </c>
      <c r="AZ133" s="30">
        <f t="shared" si="59"/>
        <v>0</v>
      </c>
      <c r="BA133" s="30">
        <f t="shared" si="59"/>
        <v>0</v>
      </c>
      <c r="BB133" s="30">
        <f t="shared" si="59"/>
        <v>0</v>
      </c>
      <c r="BC133" s="30">
        <f t="shared" si="59"/>
        <v>0</v>
      </c>
      <c r="BD133" s="30">
        <f t="shared" si="59"/>
        <v>0</v>
      </c>
      <c r="BE133" s="30">
        <f t="shared" si="59"/>
        <v>0</v>
      </c>
      <c r="BF133" s="30">
        <f t="shared" si="59"/>
        <v>0</v>
      </c>
      <c r="BG133" s="30">
        <f t="shared" si="59"/>
        <v>1555529.0089712688</v>
      </c>
      <c r="BH133" s="30">
        <f t="shared" si="59"/>
        <v>-1424.6101526475395</v>
      </c>
      <c r="BI133" s="30">
        <f t="shared" si="52"/>
        <v>515640.20627801685</v>
      </c>
      <c r="BJ133" s="30">
        <f t="shared" si="40"/>
        <v>2049550.9999999991</v>
      </c>
      <c r="BK133" s="30">
        <f t="shared" si="41"/>
        <v>17899000</v>
      </c>
      <c r="BL133" s="30">
        <f t="shared" ref="BL133" si="60">SUM(BL128:BL132)</f>
        <v>176000</v>
      </c>
      <c r="BM133" s="30">
        <f t="shared" ref="BM133:BM196" si="61">BK133+BL133</f>
        <v>18075000</v>
      </c>
    </row>
    <row r="134" spans="1:65" ht="15.6" customHeight="1" outlineLevel="1" thickTop="1">
      <c r="A134" s="94">
        <v>132</v>
      </c>
      <c r="B134" s="237" t="s">
        <v>117</v>
      </c>
      <c r="C134" s="117" t="s">
        <v>347</v>
      </c>
      <c r="D134" s="118">
        <v>907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23">
        <f t="shared" si="51"/>
        <v>0</v>
      </c>
      <c r="AD134" s="7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f t="shared" si="52"/>
        <v>0</v>
      </c>
      <c r="BJ134" s="23">
        <f t="shared" si="40"/>
        <v>0</v>
      </c>
      <c r="BK134" s="23">
        <f t="shared" si="41"/>
        <v>0</v>
      </c>
      <c r="BL134" s="23"/>
      <c r="BM134" s="23">
        <f t="shared" si="61"/>
        <v>0</v>
      </c>
    </row>
    <row r="135" spans="1:65" outlineLevel="1">
      <c r="A135" s="94">
        <v>133</v>
      </c>
      <c r="B135" s="238"/>
      <c r="C135" s="119" t="s">
        <v>348</v>
      </c>
      <c r="D135" s="113">
        <v>908</v>
      </c>
      <c r="E135" s="73">
        <v>24436994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-24041390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23">
        <f t="shared" si="51"/>
        <v>-24041390</v>
      </c>
      <c r="AD135" s="7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10081.620195093921</v>
      </c>
      <c r="AM135" s="23">
        <v>0</v>
      </c>
      <c r="AN135" s="23">
        <v>-2678.0137667511876</v>
      </c>
      <c r="AO135" s="23">
        <v>0</v>
      </c>
      <c r="AP135" s="23">
        <v>0</v>
      </c>
      <c r="AQ135" s="23">
        <v>0</v>
      </c>
      <c r="AR135" s="23">
        <v>0</v>
      </c>
      <c r="AS135" s="23">
        <v>38921.156582911222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-73376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69350.579622324338</v>
      </c>
      <c r="BH135" s="23">
        <v>96.657366421073675</v>
      </c>
      <c r="BI135" s="23">
        <f t="shared" si="52"/>
        <v>42395.999999999367</v>
      </c>
      <c r="BJ135" s="23">
        <f t="shared" si="40"/>
        <v>-23998994</v>
      </c>
      <c r="BK135" s="23">
        <f t="shared" si="41"/>
        <v>438000</v>
      </c>
      <c r="BL135" s="23"/>
      <c r="BM135" s="23">
        <f t="shared" si="61"/>
        <v>438000</v>
      </c>
    </row>
    <row r="136" spans="1:65" ht="31.5" outlineLevel="1">
      <c r="A136" s="94">
        <v>134</v>
      </c>
      <c r="B136" s="238"/>
      <c r="C136" s="119" t="s">
        <v>349</v>
      </c>
      <c r="D136" s="113">
        <v>909</v>
      </c>
      <c r="E136" s="73">
        <v>628210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23">
        <f t="shared" si="51"/>
        <v>0</v>
      </c>
      <c r="AD136" s="7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3102.296956426082</v>
      </c>
      <c r="AM136" s="23">
        <v>0</v>
      </c>
      <c r="AN136" s="23">
        <v>-656.24363517384018</v>
      </c>
      <c r="AO136" s="23">
        <v>0</v>
      </c>
      <c r="AP136" s="23">
        <v>0</v>
      </c>
      <c r="AQ136" s="23">
        <v>0</v>
      </c>
      <c r="AR136" s="23">
        <v>0</v>
      </c>
      <c r="AS136" s="23">
        <v>93840.176199055306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16994.265316260171</v>
      </c>
      <c r="BH136" s="23">
        <v>-490.49483656766824</v>
      </c>
      <c r="BI136" s="23">
        <f t="shared" si="52"/>
        <v>112790.00000000006</v>
      </c>
      <c r="BJ136" s="23">
        <f t="shared" si="40"/>
        <v>112790.00000000006</v>
      </c>
      <c r="BK136" s="23">
        <f t="shared" si="41"/>
        <v>741000</v>
      </c>
      <c r="BL136" s="23"/>
      <c r="BM136" s="23">
        <f t="shared" si="61"/>
        <v>741000</v>
      </c>
    </row>
    <row r="137" spans="1:65" ht="31.5">
      <c r="A137" s="94">
        <v>135</v>
      </c>
      <c r="B137" s="239"/>
      <c r="C137" s="120" t="s">
        <v>120</v>
      </c>
      <c r="D137" s="121">
        <v>910</v>
      </c>
      <c r="E137" s="73">
        <v>179881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23">
        <f t="shared" si="51"/>
        <v>0</v>
      </c>
      <c r="AD137" s="7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2858.8332455707668</v>
      </c>
      <c r="AM137" s="23">
        <v>0</v>
      </c>
      <c r="AN137" s="23">
        <v>-604.74259807497231</v>
      </c>
      <c r="AO137" s="23">
        <v>0</v>
      </c>
      <c r="AP137" s="23">
        <v>0</v>
      </c>
      <c r="AQ137" s="23">
        <v>0</v>
      </c>
      <c r="AR137" s="23">
        <v>0</v>
      </c>
      <c r="AS137" s="23">
        <v>23157.200976596909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15660.580322440959</v>
      </c>
      <c r="BH137" s="23">
        <v>47.128053466323763</v>
      </c>
      <c r="BI137" s="23">
        <f t="shared" si="52"/>
        <v>41118.999999999985</v>
      </c>
      <c r="BJ137" s="23">
        <f t="shared" si="40"/>
        <v>41118.999999999985</v>
      </c>
      <c r="BK137" s="23">
        <f t="shared" si="41"/>
        <v>221000</v>
      </c>
      <c r="BL137" s="23"/>
      <c r="BM137" s="23">
        <f t="shared" si="61"/>
        <v>221000</v>
      </c>
    </row>
    <row r="138" spans="1:65" ht="16.5" thickBot="1">
      <c r="A138" s="94">
        <v>136</v>
      </c>
      <c r="B138" s="233" t="s">
        <v>121</v>
      </c>
      <c r="C138" s="240"/>
      <c r="D138" s="241"/>
      <c r="E138" s="30">
        <f>SUM(E134:E137)</f>
        <v>25245085</v>
      </c>
      <c r="F138" s="30">
        <f>SUM(F134:F137)</f>
        <v>0</v>
      </c>
      <c r="G138" s="30">
        <f t="shared" ref="G138:BH138" si="62">SUM(G134:G137)</f>
        <v>0</v>
      </c>
      <c r="H138" s="30">
        <f t="shared" si="62"/>
        <v>0</v>
      </c>
      <c r="I138" s="30">
        <f t="shared" si="62"/>
        <v>0</v>
      </c>
      <c r="J138" s="30">
        <f t="shared" si="62"/>
        <v>0</v>
      </c>
      <c r="K138" s="30">
        <f t="shared" si="62"/>
        <v>0</v>
      </c>
      <c r="L138" s="30">
        <f t="shared" si="62"/>
        <v>0</v>
      </c>
      <c r="M138" s="30">
        <f t="shared" si="62"/>
        <v>0</v>
      </c>
      <c r="N138" s="30">
        <f t="shared" si="62"/>
        <v>0</v>
      </c>
      <c r="O138" s="30">
        <f t="shared" si="62"/>
        <v>0</v>
      </c>
      <c r="P138" s="30">
        <f t="shared" si="62"/>
        <v>0</v>
      </c>
      <c r="Q138" s="30">
        <f t="shared" si="62"/>
        <v>0</v>
      </c>
      <c r="R138" s="30">
        <f t="shared" si="62"/>
        <v>0</v>
      </c>
      <c r="S138" s="30">
        <f t="shared" si="62"/>
        <v>-24041390</v>
      </c>
      <c r="T138" s="30">
        <f t="shared" si="62"/>
        <v>0</v>
      </c>
      <c r="U138" s="30">
        <f t="shared" si="62"/>
        <v>0</v>
      </c>
      <c r="V138" s="30">
        <f t="shared" si="62"/>
        <v>0</v>
      </c>
      <c r="W138" s="30">
        <f t="shared" si="62"/>
        <v>0</v>
      </c>
      <c r="X138" s="30">
        <f t="shared" si="62"/>
        <v>0</v>
      </c>
      <c r="Y138" s="30">
        <f t="shared" si="62"/>
        <v>0</v>
      </c>
      <c r="Z138" s="30">
        <f t="shared" si="62"/>
        <v>0</v>
      </c>
      <c r="AA138" s="30">
        <f t="shared" si="62"/>
        <v>0</v>
      </c>
      <c r="AB138" s="30">
        <f t="shared" si="62"/>
        <v>0</v>
      </c>
      <c r="AC138" s="30">
        <f t="shared" si="51"/>
        <v>-24041390</v>
      </c>
      <c r="AD138" s="30">
        <f t="shared" si="62"/>
        <v>0</v>
      </c>
      <c r="AE138" s="30">
        <f t="shared" si="62"/>
        <v>0</v>
      </c>
      <c r="AF138" s="30">
        <f t="shared" si="62"/>
        <v>0</v>
      </c>
      <c r="AG138" s="30">
        <f t="shared" si="62"/>
        <v>0</v>
      </c>
      <c r="AH138" s="30">
        <f t="shared" si="62"/>
        <v>0</v>
      </c>
      <c r="AI138" s="30">
        <f t="shared" si="62"/>
        <v>0</v>
      </c>
      <c r="AJ138" s="30">
        <f t="shared" si="62"/>
        <v>0</v>
      </c>
      <c r="AK138" s="30">
        <f t="shared" si="62"/>
        <v>0</v>
      </c>
      <c r="AL138" s="30">
        <f t="shared" si="62"/>
        <v>16042.750397090771</v>
      </c>
      <c r="AM138" s="30">
        <f t="shared" si="62"/>
        <v>0</v>
      </c>
      <c r="AN138" s="30">
        <f t="shared" si="62"/>
        <v>-3939</v>
      </c>
      <c r="AO138" s="30">
        <f t="shared" si="62"/>
        <v>0</v>
      </c>
      <c r="AP138" s="30">
        <f t="shared" si="62"/>
        <v>0</v>
      </c>
      <c r="AQ138" s="30">
        <f t="shared" si="62"/>
        <v>0</v>
      </c>
      <c r="AR138" s="30">
        <f t="shared" si="62"/>
        <v>0</v>
      </c>
      <c r="AS138" s="30">
        <f t="shared" si="62"/>
        <v>155918.53375856346</v>
      </c>
      <c r="AT138" s="30">
        <f t="shared" si="62"/>
        <v>0</v>
      </c>
      <c r="AU138" s="30">
        <f t="shared" si="62"/>
        <v>0</v>
      </c>
      <c r="AV138" s="30">
        <f t="shared" si="62"/>
        <v>0</v>
      </c>
      <c r="AW138" s="30">
        <f t="shared" si="62"/>
        <v>0</v>
      </c>
      <c r="AX138" s="30">
        <f t="shared" si="62"/>
        <v>0</v>
      </c>
      <c r="AY138" s="30">
        <f t="shared" si="62"/>
        <v>0</v>
      </c>
      <c r="AZ138" s="30">
        <f t="shared" si="62"/>
        <v>0</v>
      </c>
      <c r="BA138" s="30">
        <f t="shared" si="62"/>
        <v>-73376</v>
      </c>
      <c r="BB138" s="30">
        <f t="shared" si="62"/>
        <v>0</v>
      </c>
      <c r="BC138" s="30">
        <f t="shared" si="62"/>
        <v>0</v>
      </c>
      <c r="BD138" s="30">
        <f t="shared" si="62"/>
        <v>0</v>
      </c>
      <c r="BE138" s="30">
        <f t="shared" si="62"/>
        <v>0</v>
      </c>
      <c r="BF138" s="30">
        <f t="shared" si="62"/>
        <v>0</v>
      </c>
      <c r="BG138" s="30">
        <f t="shared" si="62"/>
        <v>102005.42526102548</v>
      </c>
      <c r="BH138" s="30">
        <f t="shared" si="62"/>
        <v>-346.70941668027081</v>
      </c>
      <c r="BI138" s="30">
        <f t="shared" si="52"/>
        <v>196304.99999999942</v>
      </c>
      <c r="BJ138" s="30">
        <f t="shared" si="40"/>
        <v>-23845085</v>
      </c>
      <c r="BK138" s="30">
        <f t="shared" si="41"/>
        <v>1400000</v>
      </c>
      <c r="BL138" s="30">
        <f t="shared" ref="BL138" si="63">SUM(BL134:BL137)</f>
        <v>0</v>
      </c>
      <c r="BM138" s="30">
        <f t="shared" si="61"/>
        <v>1400000</v>
      </c>
    </row>
    <row r="139" spans="1:65" ht="15.6" customHeight="1" outlineLevel="1" thickTop="1">
      <c r="A139" s="94">
        <v>137</v>
      </c>
      <c r="B139" s="230" t="s">
        <v>122</v>
      </c>
      <c r="C139" s="100" t="s">
        <v>123</v>
      </c>
      <c r="D139" s="107">
        <v>920</v>
      </c>
      <c r="E139" s="73">
        <v>18500924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-878246</v>
      </c>
      <c r="U139" s="73">
        <v>2739287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23">
        <f t="shared" ref="AC139:AC170" si="64">SUM(F139:AB139)</f>
        <v>1861041</v>
      </c>
      <c r="AD139" s="7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-385806</v>
      </c>
      <c r="AJ139" s="23">
        <v>0</v>
      </c>
      <c r="AK139" s="23">
        <v>357241</v>
      </c>
      <c r="AL139" s="23">
        <v>1497803.2343575954</v>
      </c>
      <c r="AM139" s="23">
        <v>64044</v>
      </c>
      <c r="AN139" s="23">
        <v>-105589.31947455653</v>
      </c>
      <c r="AO139" s="23">
        <v>-47545.014629330391</v>
      </c>
      <c r="AP139" s="23">
        <v>0</v>
      </c>
      <c r="AQ139" s="23">
        <v>0</v>
      </c>
      <c r="AR139" s="23">
        <v>1261590</v>
      </c>
      <c r="AS139" s="23">
        <v>43207.483825256153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3">
        <v>-69858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7814576.894445559</v>
      </c>
      <c r="BH139" s="23">
        <v>-629.27852452546358</v>
      </c>
      <c r="BI139" s="23">
        <f t="shared" si="52"/>
        <v>10429034.999999998</v>
      </c>
      <c r="BJ139" s="23">
        <f t="shared" ref="BJ139:BJ191" si="65">AC139+BI139</f>
        <v>12290075.999999998</v>
      </c>
      <c r="BK139" s="23">
        <f t="shared" ref="BK139:BK191" si="66">E139+BJ139</f>
        <v>30791000</v>
      </c>
      <c r="BL139" s="23"/>
      <c r="BM139" s="23">
        <f t="shared" si="61"/>
        <v>30791000</v>
      </c>
    </row>
    <row r="140" spans="1:65" outlineLevel="1">
      <c r="A140" s="94">
        <v>138</v>
      </c>
      <c r="B140" s="231"/>
      <c r="C140" s="100" t="s">
        <v>124</v>
      </c>
      <c r="D140" s="107">
        <v>921</v>
      </c>
      <c r="E140" s="73">
        <v>2914344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-4358</v>
      </c>
      <c r="U140" s="73">
        <v>0</v>
      </c>
      <c r="V140" s="73">
        <v>0</v>
      </c>
      <c r="W140" s="73">
        <v>0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23">
        <f t="shared" si="64"/>
        <v>-4358</v>
      </c>
      <c r="AD140" s="7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18350.695792090159</v>
      </c>
      <c r="AM140" s="23">
        <v>0</v>
      </c>
      <c r="AN140" s="23">
        <v>-1215.1996490382921</v>
      </c>
      <c r="AO140" s="23">
        <v>-547.1830425519978</v>
      </c>
      <c r="AP140" s="23">
        <v>0</v>
      </c>
      <c r="AQ140" s="23">
        <v>0</v>
      </c>
      <c r="AR140" s="23">
        <v>0</v>
      </c>
      <c r="AS140" s="23">
        <v>316523.25374374248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89935.90589246359</v>
      </c>
      <c r="BH140" s="23">
        <v>-33.472736706025898</v>
      </c>
      <c r="BI140" s="23">
        <f t="shared" si="52"/>
        <v>423013.99999999988</v>
      </c>
      <c r="BJ140" s="23">
        <f t="shared" si="65"/>
        <v>418655.99999999988</v>
      </c>
      <c r="BK140" s="23">
        <f t="shared" si="66"/>
        <v>3333000</v>
      </c>
      <c r="BL140" s="23"/>
      <c r="BM140" s="23">
        <f t="shared" si="61"/>
        <v>3333000</v>
      </c>
    </row>
    <row r="141" spans="1:65" outlineLevel="1">
      <c r="A141" s="94">
        <v>139</v>
      </c>
      <c r="B141" s="231"/>
      <c r="C141" s="100" t="s">
        <v>125</v>
      </c>
      <c r="D141" s="107">
        <v>922</v>
      </c>
      <c r="E141" s="73">
        <v>-68015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-55520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23">
        <f t="shared" si="64"/>
        <v>-55520</v>
      </c>
      <c r="AD141" s="7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-465</v>
      </c>
      <c r="BI141" s="23">
        <f t="shared" si="52"/>
        <v>-465</v>
      </c>
      <c r="BJ141" s="23">
        <f t="shared" si="65"/>
        <v>-55985</v>
      </c>
      <c r="BK141" s="23">
        <f t="shared" si="66"/>
        <v>-124000</v>
      </c>
      <c r="BL141" s="23"/>
      <c r="BM141" s="23">
        <f t="shared" si="61"/>
        <v>-124000</v>
      </c>
    </row>
    <row r="142" spans="1:65" outlineLevel="1">
      <c r="A142" s="94">
        <v>140</v>
      </c>
      <c r="B142" s="231"/>
      <c r="C142" s="100" t="s">
        <v>126</v>
      </c>
      <c r="D142" s="107">
        <v>923</v>
      </c>
      <c r="E142" s="73">
        <v>8118545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73">
        <v>-31</v>
      </c>
      <c r="U142" s="73">
        <v>0</v>
      </c>
      <c r="V142" s="73">
        <v>0</v>
      </c>
      <c r="W142" s="73">
        <v>0</v>
      </c>
      <c r="X142" s="73">
        <v>0</v>
      </c>
      <c r="Y142" s="73">
        <v>0</v>
      </c>
      <c r="Z142" s="73">
        <v>0</v>
      </c>
      <c r="AA142" s="73">
        <v>0</v>
      </c>
      <c r="AB142" s="73">
        <v>0</v>
      </c>
      <c r="AC142" s="23">
        <f t="shared" si="64"/>
        <v>-31</v>
      </c>
      <c r="AD142" s="7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1769.8210340312007</v>
      </c>
      <c r="AM142" s="23">
        <v>0</v>
      </c>
      <c r="AN142" s="23">
        <v>-117.94657182218711</v>
      </c>
      <c r="AO142" s="23">
        <v>-53.109268159612846</v>
      </c>
      <c r="AP142" s="23">
        <v>0</v>
      </c>
      <c r="AQ142" s="23">
        <v>0</v>
      </c>
      <c r="AR142" s="23">
        <v>0</v>
      </c>
      <c r="AS142" s="23">
        <v>-6.0837369247187273E-2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8729.1267670574052</v>
      </c>
      <c r="BH142" s="23">
        <v>158.16887626238167</v>
      </c>
      <c r="BI142" s="23">
        <f t="shared" si="52"/>
        <v>10485.99999999994</v>
      </c>
      <c r="BJ142" s="23">
        <f t="shared" si="65"/>
        <v>10454.99999999994</v>
      </c>
      <c r="BK142" s="23">
        <f t="shared" si="66"/>
        <v>8129000</v>
      </c>
      <c r="BL142" s="23"/>
      <c r="BM142" s="23">
        <f t="shared" si="61"/>
        <v>8129000</v>
      </c>
    </row>
    <row r="143" spans="1:65" outlineLevel="1">
      <c r="A143" s="94">
        <v>141</v>
      </c>
      <c r="B143" s="231"/>
      <c r="C143" s="100" t="s">
        <v>127</v>
      </c>
      <c r="D143" s="107">
        <v>924</v>
      </c>
      <c r="E143" s="73">
        <v>1315274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-7116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23">
        <f t="shared" si="64"/>
        <v>-7116</v>
      </c>
      <c r="AD143" s="7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1287607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235</v>
      </c>
      <c r="BI143" s="23">
        <f t="shared" si="52"/>
        <v>1287842</v>
      </c>
      <c r="BJ143" s="23">
        <f t="shared" si="65"/>
        <v>1280726</v>
      </c>
      <c r="BK143" s="23">
        <f t="shared" si="66"/>
        <v>2596000</v>
      </c>
      <c r="BL143" s="23"/>
      <c r="BM143" s="23">
        <f t="shared" si="61"/>
        <v>2596000</v>
      </c>
    </row>
    <row r="144" spans="1:65" outlineLevel="1">
      <c r="A144" s="94">
        <v>142</v>
      </c>
      <c r="B144" s="231"/>
      <c r="C144" s="100" t="s">
        <v>128</v>
      </c>
      <c r="D144" s="107">
        <v>925</v>
      </c>
      <c r="E144" s="73">
        <v>4391368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-124462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-17121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23">
        <f t="shared" si="64"/>
        <v>-141583</v>
      </c>
      <c r="AD144" s="7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6.2680551733066707</v>
      </c>
      <c r="AM144" s="23">
        <v>0</v>
      </c>
      <c r="AN144" s="23">
        <v>-0.42195964476655634</v>
      </c>
      <c r="AO144" s="23">
        <v>-0.19000101130727773</v>
      </c>
      <c r="AP144" s="23">
        <v>0</v>
      </c>
      <c r="AQ144" s="23">
        <v>3004416</v>
      </c>
      <c r="AR144" s="23">
        <v>0</v>
      </c>
      <c r="AS144" s="23">
        <v>4.8784285853839024E-2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31.228879083511458</v>
      </c>
      <c r="BH144" s="23">
        <v>-237.93375788629055</v>
      </c>
      <c r="BI144" s="23">
        <f t="shared" si="52"/>
        <v>3004215</v>
      </c>
      <c r="BJ144" s="23">
        <f t="shared" si="65"/>
        <v>2862632</v>
      </c>
      <c r="BK144" s="23">
        <f t="shared" si="66"/>
        <v>7254000</v>
      </c>
      <c r="BL144" s="23"/>
      <c r="BM144" s="23">
        <f t="shared" si="61"/>
        <v>7254000</v>
      </c>
    </row>
    <row r="145" spans="1:65" outlineLevel="1">
      <c r="A145" s="94">
        <v>143</v>
      </c>
      <c r="B145" s="231"/>
      <c r="C145" s="100" t="s">
        <v>129</v>
      </c>
      <c r="D145" s="107">
        <v>926</v>
      </c>
      <c r="E145" s="73">
        <v>21360139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23">
        <f t="shared" si="64"/>
        <v>0</v>
      </c>
      <c r="AD145" s="7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14666.145536806349</v>
      </c>
      <c r="AM145" s="23">
        <v>0</v>
      </c>
      <c r="AN145" s="23">
        <v>-871.73080189805273</v>
      </c>
      <c r="AO145" s="23">
        <v>-392.52505779306614</v>
      </c>
      <c r="AP145" s="23">
        <v>0</v>
      </c>
      <c r="AQ145" s="23">
        <v>0</v>
      </c>
      <c r="AR145" s="23">
        <v>0</v>
      </c>
      <c r="AS145" s="23">
        <v>504861.65947918553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-21295622.93514999</v>
      </c>
      <c r="BH145" s="23">
        <v>220.38599368929863</v>
      </c>
      <c r="BI145" s="23">
        <f t="shared" si="52"/>
        <v>-20777139</v>
      </c>
      <c r="BJ145" s="23">
        <f t="shared" si="65"/>
        <v>-20777139</v>
      </c>
      <c r="BK145" s="23">
        <f t="shared" si="66"/>
        <v>583000</v>
      </c>
      <c r="BL145" s="23"/>
      <c r="BM145" s="23">
        <f t="shared" si="61"/>
        <v>583000</v>
      </c>
    </row>
    <row r="146" spans="1:65" outlineLevel="1">
      <c r="A146" s="94">
        <v>144</v>
      </c>
      <c r="B146" s="231"/>
      <c r="C146" s="100" t="s">
        <v>130</v>
      </c>
      <c r="D146" s="107">
        <v>927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23">
        <f t="shared" si="64"/>
        <v>0</v>
      </c>
      <c r="AD146" s="7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f t="shared" si="52"/>
        <v>0</v>
      </c>
      <c r="BJ146" s="23">
        <f t="shared" si="65"/>
        <v>0</v>
      </c>
      <c r="BK146" s="23">
        <f t="shared" si="66"/>
        <v>0</v>
      </c>
      <c r="BL146" s="23"/>
      <c r="BM146" s="23">
        <f t="shared" si="61"/>
        <v>0</v>
      </c>
    </row>
    <row r="147" spans="1:65" outlineLevel="1">
      <c r="A147" s="94">
        <v>145</v>
      </c>
      <c r="B147" s="231"/>
      <c r="C147" s="100" t="s">
        <v>131</v>
      </c>
      <c r="D147" s="107">
        <v>928</v>
      </c>
      <c r="E147" s="73">
        <v>4544092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41550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-16334.074000000001</v>
      </c>
      <c r="S147" s="73">
        <v>-52969.092000000004</v>
      </c>
      <c r="T147" s="73">
        <v>0</v>
      </c>
      <c r="U147" s="73">
        <v>0</v>
      </c>
      <c r="V147" s="73">
        <v>0</v>
      </c>
      <c r="W147" s="73">
        <v>0</v>
      </c>
      <c r="X147" s="73">
        <v>45977.948000000004</v>
      </c>
      <c r="Y147" s="73">
        <v>0</v>
      </c>
      <c r="Z147" s="73">
        <v>0</v>
      </c>
      <c r="AA147" s="73">
        <v>0</v>
      </c>
      <c r="AB147" s="73">
        <v>0</v>
      </c>
      <c r="AC147" s="23">
        <f t="shared" si="64"/>
        <v>18224.781999999999</v>
      </c>
      <c r="AD147" s="73">
        <v>0</v>
      </c>
      <c r="AE147" s="23">
        <v>0</v>
      </c>
      <c r="AF147" s="23">
        <v>29751.495999999999</v>
      </c>
      <c r="AG147" s="23">
        <v>0</v>
      </c>
      <c r="AH147" s="23">
        <v>0</v>
      </c>
      <c r="AI147" s="23">
        <v>-32485</v>
      </c>
      <c r="AJ147" s="23">
        <v>0</v>
      </c>
      <c r="AK147" s="23">
        <v>0</v>
      </c>
      <c r="AL147" s="23">
        <v>102311.21829653965</v>
      </c>
      <c r="AM147" s="23">
        <v>0</v>
      </c>
      <c r="AN147" s="23">
        <v>-7822.9590787806083</v>
      </c>
      <c r="AO147" s="23">
        <v>-3522.5409700164105</v>
      </c>
      <c r="AP147" s="23">
        <v>0</v>
      </c>
      <c r="AQ147" s="23">
        <v>0</v>
      </c>
      <c r="AR147" s="23">
        <v>0</v>
      </c>
      <c r="AS147" s="23">
        <v>34592.272527416644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578970.63422179816</v>
      </c>
      <c r="BH147" s="23">
        <v>-111.90299695730209</v>
      </c>
      <c r="BI147" s="23">
        <f t="shared" si="52"/>
        <v>701683.21800000011</v>
      </c>
      <c r="BJ147" s="23">
        <f t="shared" si="65"/>
        <v>719908.00000000012</v>
      </c>
      <c r="BK147" s="23">
        <f t="shared" si="66"/>
        <v>5264000</v>
      </c>
      <c r="BL147" s="23">
        <v>106000</v>
      </c>
      <c r="BM147" s="23">
        <f t="shared" si="61"/>
        <v>5370000</v>
      </c>
    </row>
    <row r="148" spans="1:65" outlineLevel="1">
      <c r="A148" s="94">
        <v>146</v>
      </c>
      <c r="B148" s="231"/>
      <c r="C148" s="100" t="s">
        <v>132</v>
      </c>
      <c r="D148" s="107">
        <v>929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23">
        <f t="shared" si="64"/>
        <v>0</v>
      </c>
      <c r="AD148" s="7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f t="shared" si="52"/>
        <v>0</v>
      </c>
      <c r="BJ148" s="23">
        <f t="shared" si="65"/>
        <v>0</v>
      </c>
      <c r="BK148" s="23">
        <f t="shared" si="66"/>
        <v>0</v>
      </c>
      <c r="BL148" s="23"/>
      <c r="BM148" s="23">
        <f t="shared" si="61"/>
        <v>0</v>
      </c>
    </row>
    <row r="149" spans="1:65" outlineLevel="1">
      <c r="A149" s="94">
        <v>147</v>
      </c>
      <c r="B149" s="231"/>
      <c r="C149" s="100" t="s">
        <v>133</v>
      </c>
      <c r="D149" s="107">
        <v>930.1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23">
        <f t="shared" si="64"/>
        <v>0</v>
      </c>
      <c r="AD149" s="7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f t="shared" si="52"/>
        <v>0</v>
      </c>
      <c r="BJ149" s="23">
        <f t="shared" si="65"/>
        <v>0</v>
      </c>
      <c r="BK149" s="23">
        <f t="shared" si="66"/>
        <v>0</v>
      </c>
      <c r="BL149" s="23"/>
      <c r="BM149" s="23">
        <f t="shared" si="61"/>
        <v>0</v>
      </c>
    </row>
    <row r="150" spans="1:65" outlineLevel="1">
      <c r="A150" s="94">
        <v>148</v>
      </c>
      <c r="B150" s="238"/>
      <c r="C150" s="122" t="s">
        <v>134</v>
      </c>
      <c r="D150" s="107">
        <v>930.2</v>
      </c>
      <c r="E150" s="73">
        <v>3361414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3">
        <v>-533633</v>
      </c>
      <c r="U150" s="73">
        <v>0</v>
      </c>
      <c r="V150" s="73">
        <v>0</v>
      </c>
      <c r="W150" s="73">
        <v>0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23">
        <f t="shared" si="64"/>
        <v>-533633</v>
      </c>
      <c r="AD150" s="7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50694.980648160061</v>
      </c>
      <c r="AM150" s="23">
        <v>0</v>
      </c>
      <c r="AN150" s="23">
        <v>-3604.3169128941345</v>
      </c>
      <c r="AO150" s="23">
        <v>-1622.9605532554674</v>
      </c>
      <c r="AP150" s="23">
        <v>0</v>
      </c>
      <c r="AQ150" s="23">
        <v>0</v>
      </c>
      <c r="AR150" s="23">
        <v>0</v>
      </c>
      <c r="AS150" s="23">
        <v>356964.71315641352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266752.46898005588</v>
      </c>
      <c r="BH150" s="23">
        <v>34.114681520033628</v>
      </c>
      <c r="BI150" s="23">
        <f t="shared" si="52"/>
        <v>669218.99999999988</v>
      </c>
      <c r="BJ150" s="23">
        <f t="shared" si="65"/>
        <v>135585.99999999988</v>
      </c>
      <c r="BK150" s="23">
        <f t="shared" si="66"/>
        <v>3497000</v>
      </c>
      <c r="BL150" s="23"/>
      <c r="BM150" s="23">
        <f t="shared" si="61"/>
        <v>3497000</v>
      </c>
    </row>
    <row r="151" spans="1:65" outlineLevel="1">
      <c r="A151" s="94">
        <v>149</v>
      </c>
      <c r="B151" s="238"/>
      <c r="C151" s="122" t="s">
        <v>36</v>
      </c>
      <c r="D151" s="107">
        <v>931</v>
      </c>
      <c r="E151" s="73">
        <v>519286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219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23">
        <f t="shared" si="64"/>
        <v>219</v>
      </c>
      <c r="AD151" s="7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12.041796193171853</v>
      </c>
      <c r="AM151" s="23">
        <v>0</v>
      </c>
      <c r="AN151" s="23">
        <v>-0.8106425204520874</v>
      </c>
      <c r="AO151" s="23">
        <v>-0.36501807839891498</v>
      </c>
      <c r="AP151" s="23">
        <v>0</v>
      </c>
      <c r="AQ151" s="23">
        <v>0</v>
      </c>
      <c r="AR151" s="23">
        <v>0</v>
      </c>
      <c r="AS151" s="23">
        <v>82415.423315037988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59.994972422437812</v>
      </c>
      <c r="BH151" s="23">
        <v>8.7155769452219829</v>
      </c>
      <c r="BI151" s="23">
        <f t="shared" si="52"/>
        <v>82494.999999999971</v>
      </c>
      <c r="BJ151" s="23">
        <f t="shared" si="65"/>
        <v>82713.999999999971</v>
      </c>
      <c r="BK151" s="23">
        <f t="shared" si="66"/>
        <v>602000</v>
      </c>
      <c r="BL151" s="23"/>
      <c r="BM151" s="23">
        <f t="shared" si="61"/>
        <v>602000</v>
      </c>
    </row>
    <row r="152" spans="1:65" ht="15.75" customHeight="1">
      <c r="A152" s="94">
        <v>150</v>
      </c>
      <c r="B152" s="239"/>
      <c r="C152" s="120" t="s">
        <v>350</v>
      </c>
      <c r="D152" s="121">
        <v>935</v>
      </c>
      <c r="E152" s="73">
        <v>8969654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379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23">
        <f t="shared" si="64"/>
        <v>379</v>
      </c>
      <c r="AD152" s="7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117759.15233555518</v>
      </c>
      <c r="AM152" s="23">
        <v>0</v>
      </c>
      <c r="AN152" s="23">
        <v>-6829.2949088449477</v>
      </c>
      <c r="AO152" s="23">
        <v>-3075.1114598033382</v>
      </c>
      <c r="AP152" s="23">
        <v>0</v>
      </c>
      <c r="AQ152" s="23">
        <v>0</v>
      </c>
      <c r="AR152" s="23">
        <v>0</v>
      </c>
      <c r="AS152" s="23">
        <v>1249532.7185064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505430.3831636525</v>
      </c>
      <c r="BH152" s="23">
        <v>149.15236303955317</v>
      </c>
      <c r="BI152" s="23">
        <f t="shared" si="52"/>
        <v>1862966.9999999991</v>
      </c>
      <c r="BJ152" s="23">
        <f t="shared" si="65"/>
        <v>1863345.9999999991</v>
      </c>
      <c r="BK152" s="23">
        <f t="shared" si="66"/>
        <v>10833000</v>
      </c>
      <c r="BL152" s="23"/>
      <c r="BM152" s="23">
        <f t="shared" si="61"/>
        <v>10833000</v>
      </c>
    </row>
    <row r="153" spans="1:65" ht="16.5" thickBot="1">
      <c r="A153" s="94">
        <v>151</v>
      </c>
      <c r="B153" s="233" t="s">
        <v>136</v>
      </c>
      <c r="C153" s="242"/>
      <c r="D153" s="243"/>
      <c r="E153" s="30">
        <f>SUM(E139:E152)</f>
        <v>73927025</v>
      </c>
      <c r="F153" s="30">
        <f>SUM(F139:F152)</f>
        <v>0</v>
      </c>
      <c r="G153" s="30">
        <f t="shared" ref="G153:BH153" si="67">SUM(G139:G152)</f>
        <v>0</v>
      </c>
      <c r="H153" s="30">
        <f t="shared" si="67"/>
        <v>0</v>
      </c>
      <c r="I153" s="30">
        <f t="shared" si="67"/>
        <v>0</v>
      </c>
      <c r="J153" s="30">
        <f t="shared" si="67"/>
        <v>0</v>
      </c>
      <c r="K153" s="30">
        <f t="shared" si="67"/>
        <v>0</v>
      </c>
      <c r="L153" s="30">
        <f t="shared" si="67"/>
        <v>41550</v>
      </c>
      <c r="M153" s="30">
        <f t="shared" si="67"/>
        <v>-124462</v>
      </c>
      <c r="N153" s="30">
        <f t="shared" si="67"/>
        <v>0</v>
      </c>
      <c r="O153" s="30">
        <f t="shared" si="67"/>
        <v>-55520</v>
      </c>
      <c r="P153" s="30">
        <f t="shared" si="67"/>
        <v>0</v>
      </c>
      <c r="Q153" s="30">
        <f t="shared" si="67"/>
        <v>0</v>
      </c>
      <c r="R153" s="30">
        <f t="shared" si="67"/>
        <v>-16334.074000000001</v>
      </c>
      <c r="S153" s="30">
        <f t="shared" si="67"/>
        <v>-52969.092000000004</v>
      </c>
      <c r="T153" s="30">
        <f t="shared" si="67"/>
        <v>-1439907</v>
      </c>
      <c r="U153" s="30">
        <f t="shared" si="67"/>
        <v>2739287</v>
      </c>
      <c r="V153" s="30">
        <f t="shared" si="67"/>
        <v>0</v>
      </c>
      <c r="W153" s="30">
        <f t="shared" si="67"/>
        <v>0</v>
      </c>
      <c r="X153" s="30">
        <f t="shared" si="67"/>
        <v>45977.948000000004</v>
      </c>
      <c r="Y153" s="30">
        <f t="shared" si="67"/>
        <v>0</v>
      </c>
      <c r="Z153" s="30">
        <f t="shared" si="67"/>
        <v>0</v>
      </c>
      <c r="AA153" s="30">
        <f t="shared" si="67"/>
        <v>0</v>
      </c>
      <c r="AB153" s="30">
        <f t="shared" si="67"/>
        <v>0</v>
      </c>
      <c r="AC153" s="30">
        <f t="shared" si="64"/>
        <v>1137622.7820000001</v>
      </c>
      <c r="AD153" s="30">
        <f t="shared" si="67"/>
        <v>0</v>
      </c>
      <c r="AE153" s="30">
        <f t="shared" si="67"/>
        <v>0</v>
      </c>
      <c r="AF153" s="30">
        <f t="shared" si="67"/>
        <v>29751.495999999999</v>
      </c>
      <c r="AG153" s="30">
        <f t="shared" si="67"/>
        <v>0</v>
      </c>
      <c r="AH153" s="30">
        <f t="shared" si="67"/>
        <v>0</v>
      </c>
      <c r="AI153" s="30">
        <f t="shared" si="67"/>
        <v>-418291</v>
      </c>
      <c r="AJ153" s="30">
        <f t="shared" si="67"/>
        <v>0</v>
      </c>
      <c r="AK153" s="30">
        <f t="shared" si="67"/>
        <v>357241</v>
      </c>
      <c r="AL153" s="30">
        <f t="shared" si="67"/>
        <v>1803373.5578521448</v>
      </c>
      <c r="AM153" s="30">
        <f t="shared" si="67"/>
        <v>64044</v>
      </c>
      <c r="AN153" s="30">
        <f t="shared" si="67"/>
        <v>-126051.99999999997</v>
      </c>
      <c r="AO153" s="30">
        <f t="shared" si="67"/>
        <v>-56758.999999999993</v>
      </c>
      <c r="AP153" s="30">
        <f t="shared" si="67"/>
        <v>0</v>
      </c>
      <c r="AQ153" s="30">
        <f t="shared" si="67"/>
        <v>4292023</v>
      </c>
      <c r="AR153" s="30">
        <f t="shared" si="67"/>
        <v>1261590</v>
      </c>
      <c r="AS153" s="30">
        <f t="shared" si="67"/>
        <v>2588097.512500369</v>
      </c>
      <c r="AT153" s="30">
        <f t="shared" si="67"/>
        <v>0</v>
      </c>
      <c r="AU153" s="30">
        <f t="shared" si="67"/>
        <v>0</v>
      </c>
      <c r="AV153" s="30">
        <f t="shared" si="67"/>
        <v>0</v>
      </c>
      <c r="AW153" s="30">
        <f t="shared" si="67"/>
        <v>0</v>
      </c>
      <c r="AX153" s="30">
        <f t="shared" si="67"/>
        <v>0</v>
      </c>
      <c r="AY153" s="30">
        <f t="shared" si="67"/>
        <v>0</v>
      </c>
      <c r="AZ153" s="30">
        <f t="shared" si="67"/>
        <v>0</v>
      </c>
      <c r="BA153" s="30">
        <f t="shared" si="67"/>
        <v>-69858</v>
      </c>
      <c r="BB153" s="30">
        <f t="shared" si="67"/>
        <v>0</v>
      </c>
      <c r="BC153" s="30">
        <f t="shared" si="67"/>
        <v>0</v>
      </c>
      <c r="BD153" s="30">
        <f t="shared" si="67"/>
        <v>0</v>
      </c>
      <c r="BE153" s="30">
        <f t="shared" si="67"/>
        <v>0</v>
      </c>
      <c r="BF153" s="30">
        <f t="shared" si="67"/>
        <v>0</v>
      </c>
      <c r="BG153" s="30">
        <f t="shared" si="67"/>
        <v>-12031136.297827898</v>
      </c>
      <c r="BH153" s="30">
        <f t="shared" si="67"/>
        <v>-672.05052461859304</v>
      </c>
      <c r="BI153" s="30">
        <f t="shared" si="52"/>
        <v>-2306647.7820000034</v>
      </c>
      <c r="BJ153" s="30">
        <f t="shared" si="65"/>
        <v>-1169025.0000000033</v>
      </c>
      <c r="BK153" s="30">
        <f t="shared" si="66"/>
        <v>72758000</v>
      </c>
      <c r="BL153" s="30">
        <f t="shared" ref="BL153" si="68">SUM(BL139:BL152)</f>
        <v>106000</v>
      </c>
      <c r="BM153" s="30">
        <f t="shared" si="61"/>
        <v>72864000</v>
      </c>
    </row>
    <row r="154" spans="1:65" ht="15.75" customHeight="1" thickTop="1">
      <c r="A154" s="94">
        <v>152</v>
      </c>
      <c r="B154" s="237" t="s">
        <v>137</v>
      </c>
      <c r="C154" s="117" t="s">
        <v>138</v>
      </c>
      <c r="D154" s="118" t="s">
        <v>139</v>
      </c>
      <c r="E154" s="74">
        <v>13627920.179999998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49">
        <f t="shared" si="64"/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0</v>
      </c>
      <c r="AS154" s="74">
        <v>0</v>
      </c>
      <c r="AT154" s="74">
        <v>2000</v>
      </c>
      <c r="AU154" s="74">
        <v>0</v>
      </c>
      <c r="AV154" s="74">
        <v>0</v>
      </c>
      <c r="AW154" s="74">
        <v>0</v>
      </c>
      <c r="AX154" s="74">
        <v>147618</v>
      </c>
      <c r="AY154" s="74">
        <v>1000</v>
      </c>
      <c r="AZ154" s="74">
        <v>-6000</v>
      </c>
      <c r="BA154" s="74">
        <v>0</v>
      </c>
      <c r="BB154" s="74">
        <v>0</v>
      </c>
      <c r="BC154" s="74">
        <v>0</v>
      </c>
      <c r="BD154" s="74">
        <v>448464</v>
      </c>
      <c r="BE154" s="74">
        <v>857242</v>
      </c>
      <c r="BF154" s="74">
        <v>0</v>
      </c>
      <c r="BG154" s="74">
        <v>0</v>
      </c>
      <c r="BH154" s="74">
        <v>-1244.1799999978393</v>
      </c>
      <c r="BI154" s="49">
        <f t="shared" si="52"/>
        <v>1449079.8200000022</v>
      </c>
      <c r="BJ154" s="49">
        <f t="shared" si="65"/>
        <v>1449079.8200000022</v>
      </c>
      <c r="BK154" s="49">
        <f t="shared" si="66"/>
        <v>15077000</v>
      </c>
      <c r="BL154" s="49"/>
      <c r="BM154" s="49">
        <f t="shared" si="61"/>
        <v>15077000</v>
      </c>
    </row>
    <row r="155" spans="1:65" ht="15.75" customHeight="1" outlineLevel="1">
      <c r="A155" s="94">
        <v>153</v>
      </c>
      <c r="B155" s="238"/>
      <c r="C155" s="119" t="s">
        <v>140</v>
      </c>
      <c r="D155" s="113" t="s">
        <v>139</v>
      </c>
      <c r="E155" s="74">
        <v>9522792.4199999999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27">
        <f t="shared" si="64"/>
        <v>0</v>
      </c>
      <c r="AD155" s="74">
        <v>0</v>
      </c>
      <c r="AE155" s="74">
        <v>0</v>
      </c>
      <c r="AF155" s="74">
        <v>0</v>
      </c>
      <c r="AG155" s="74">
        <v>0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0</v>
      </c>
      <c r="AS155" s="74">
        <v>0</v>
      </c>
      <c r="AT155" s="74">
        <v>76000</v>
      </c>
      <c r="AU155" s="74">
        <v>0</v>
      </c>
      <c r="AV155" s="74">
        <v>0</v>
      </c>
      <c r="AW155" s="74">
        <v>0</v>
      </c>
      <c r="AX155" s="74">
        <v>0</v>
      </c>
      <c r="AY155" s="74">
        <v>457000</v>
      </c>
      <c r="AZ155" s="74">
        <v>129000</v>
      </c>
      <c r="BA155" s="74">
        <v>0</v>
      </c>
      <c r="BB155" s="74">
        <v>0</v>
      </c>
      <c r="BC155" s="74">
        <v>0</v>
      </c>
      <c r="BD155" s="74">
        <v>0</v>
      </c>
      <c r="BE155" s="74">
        <v>0</v>
      </c>
      <c r="BF155" s="74">
        <v>0</v>
      </c>
      <c r="BG155" s="74">
        <v>0</v>
      </c>
      <c r="BH155" s="74">
        <v>207.58000000007451</v>
      </c>
      <c r="BI155" s="27">
        <f t="shared" si="52"/>
        <v>662207.58000000007</v>
      </c>
      <c r="BJ155" s="27">
        <f t="shared" si="65"/>
        <v>662207.58000000007</v>
      </c>
      <c r="BK155" s="27">
        <f t="shared" si="66"/>
        <v>10185000</v>
      </c>
      <c r="BL155" s="27"/>
      <c r="BM155" s="27">
        <f t="shared" si="61"/>
        <v>10185000</v>
      </c>
    </row>
    <row r="156" spans="1:65" ht="31.5" outlineLevel="1">
      <c r="A156" s="94">
        <v>154</v>
      </c>
      <c r="B156" s="238"/>
      <c r="C156" s="119" t="s">
        <v>141</v>
      </c>
      <c r="D156" s="113" t="s">
        <v>139</v>
      </c>
      <c r="E156" s="74">
        <v>6881374.7100000009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27">
        <f t="shared" si="64"/>
        <v>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0</v>
      </c>
      <c r="AS156" s="74">
        <v>0</v>
      </c>
      <c r="AT156" s="74">
        <v>207000</v>
      </c>
      <c r="AU156" s="74">
        <v>0</v>
      </c>
      <c r="AV156" s="74">
        <v>3000</v>
      </c>
      <c r="AW156" s="74">
        <v>0</v>
      </c>
      <c r="AX156" s="74">
        <v>0</v>
      </c>
      <c r="AY156" s="74">
        <v>621000</v>
      </c>
      <c r="AZ156" s="74">
        <v>218000</v>
      </c>
      <c r="BA156" s="74">
        <v>0</v>
      </c>
      <c r="BB156" s="74">
        <v>0</v>
      </c>
      <c r="BC156" s="74">
        <v>0</v>
      </c>
      <c r="BD156" s="74">
        <v>0</v>
      </c>
      <c r="BE156" s="74">
        <v>0</v>
      </c>
      <c r="BF156" s="74">
        <v>0</v>
      </c>
      <c r="BG156" s="74">
        <v>0</v>
      </c>
      <c r="BH156" s="74">
        <v>625.28999999910593</v>
      </c>
      <c r="BI156" s="27">
        <f t="shared" si="52"/>
        <v>1049625.2899999991</v>
      </c>
      <c r="BJ156" s="27">
        <f t="shared" si="65"/>
        <v>1049625.2899999991</v>
      </c>
      <c r="BK156" s="27">
        <f t="shared" si="66"/>
        <v>7931000</v>
      </c>
      <c r="BL156" s="27"/>
      <c r="BM156" s="27">
        <f t="shared" si="61"/>
        <v>7931000</v>
      </c>
    </row>
    <row r="157" spans="1:65" outlineLevel="1">
      <c r="A157" s="94">
        <v>155</v>
      </c>
      <c r="B157" s="238"/>
      <c r="C157" s="119" t="s">
        <v>142</v>
      </c>
      <c r="D157" s="113" t="s">
        <v>139</v>
      </c>
      <c r="E157" s="74">
        <v>11715883.510000002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27">
        <f t="shared" si="64"/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  <c r="AO157" s="74">
        <v>0</v>
      </c>
      <c r="AP157" s="74">
        <v>0</v>
      </c>
      <c r="AQ157" s="74">
        <v>0</v>
      </c>
      <c r="AR157" s="74">
        <v>0</v>
      </c>
      <c r="AS157" s="74">
        <v>0</v>
      </c>
      <c r="AT157" s="74">
        <v>334000</v>
      </c>
      <c r="AU157" s="74">
        <v>0</v>
      </c>
      <c r="AV157" s="74">
        <v>1000</v>
      </c>
      <c r="AW157" s="74">
        <v>2000</v>
      </c>
      <c r="AX157" s="74">
        <v>0</v>
      </c>
      <c r="AY157" s="74">
        <v>873000</v>
      </c>
      <c r="AZ157" s="74">
        <v>330000</v>
      </c>
      <c r="BA157" s="74">
        <v>0</v>
      </c>
      <c r="BB157" s="74">
        <v>38000</v>
      </c>
      <c r="BC157" s="74">
        <v>59000</v>
      </c>
      <c r="BD157" s="74">
        <v>0</v>
      </c>
      <c r="BE157" s="74">
        <v>0</v>
      </c>
      <c r="BF157" s="74">
        <v>0</v>
      </c>
      <c r="BG157" s="74">
        <v>0</v>
      </c>
      <c r="BH157" s="74">
        <v>1116.4899999983609</v>
      </c>
      <c r="BI157" s="27">
        <f t="shared" si="52"/>
        <v>1638116.4899999984</v>
      </c>
      <c r="BJ157" s="27">
        <f t="shared" si="65"/>
        <v>1638116.4899999984</v>
      </c>
      <c r="BK157" s="27">
        <f t="shared" si="66"/>
        <v>13354000</v>
      </c>
      <c r="BL157" s="27"/>
      <c r="BM157" s="27">
        <f t="shared" si="61"/>
        <v>13354000</v>
      </c>
    </row>
    <row r="158" spans="1:65" outlineLevel="1">
      <c r="A158" s="94">
        <v>156</v>
      </c>
      <c r="B158" s="238"/>
      <c r="C158" s="119" t="s">
        <v>143</v>
      </c>
      <c r="D158" s="113" t="s">
        <v>139</v>
      </c>
      <c r="E158" s="74">
        <v>34566278.339999996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27">
        <f t="shared" si="64"/>
        <v>0</v>
      </c>
      <c r="AD158" s="74">
        <v>0</v>
      </c>
      <c r="AE158" s="74">
        <v>0</v>
      </c>
      <c r="AF158" s="74">
        <v>0</v>
      </c>
      <c r="AG158" s="74">
        <v>0</v>
      </c>
      <c r="AH158" s="74">
        <v>0</v>
      </c>
      <c r="AI158" s="74">
        <v>0</v>
      </c>
      <c r="AJ158" s="74">
        <v>0</v>
      </c>
      <c r="AK158" s="74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0</v>
      </c>
      <c r="AR158" s="74">
        <v>0</v>
      </c>
      <c r="AS158" s="74">
        <v>0</v>
      </c>
      <c r="AT158" s="74">
        <v>462000</v>
      </c>
      <c r="AU158" s="74">
        <v>0</v>
      </c>
      <c r="AV158" s="74">
        <v>1000</v>
      </c>
      <c r="AW158" s="74">
        <v>3000</v>
      </c>
      <c r="AX158" s="74">
        <v>0</v>
      </c>
      <c r="AY158" s="74">
        <v>1873000</v>
      </c>
      <c r="AZ158" s="74">
        <v>1793000</v>
      </c>
      <c r="BA158" s="74">
        <v>0</v>
      </c>
      <c r="BB158" s="74">
        <v>187000</v>
      </c>
      <c r="BC158" s="74">
        <v>336000</v>
      </c>
      <c r="BD158" s="74">
        <v>0</v>
      </c>
      <c r="BE158" s="74">
        <v>0</v>
      </c>
      <c r="BF158" s="74">
        <v>0</v>
      </c>
      <c r="BG158" s="74">
        <v>0</v>
      </c>
      <c r="BH158" s="74">
        <v>721.6600000038743</v>
      </c>
      <c r="BI158" s="27">
        <f t="shared" si="52"/>
        <v>4655721.6600000039</v>
      </c>
      <c r="BJ158" s="27">
        <f t="shared" si="65"/>
        <v>4655721.6600000039</v>
      </c>
      <c r="BK158" s="27">
        <f t="shared" si="66"/>
        <v>39222000</v>
      </c>
      <c r="BL158" s="27"/>
      <c r="BM158" s="27">
        <f t="shared" si="61"/>
        <v>39222000</v>
      </c>
    </row>
    <row r="159" spans="1:65" outlineLevel="1">
      <c r="A159" s="94">
        <v>157</v>
      </c>
      <c r="B159" s="238"/>
      <c r="C159" s="119" t="s">
        <v>144</v>
      </c>
      <c r="D159" s="113" t="s">
        <v>139</v>
      </c>
      <c r="E159" s="74">
        <v>15958918.42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27">
        <f t="shared" si="64"/>
        <v>0</v>
      </c>
      <c r="AD159" s="74">
        <v>0</v>
      </c>
      <c r="AE159" s="74">
        <v>0</v>
      </c>
      <c r="AF159" s="74">
        <v>0</v>
      </c>
      <c r="AG159" s="74">
        <v>0</v>
      </c>
      <c r="AH159" s="74">
        <v>0</v>
      </c>
      <c r="AI159" s="74">
        <v>0</v>
      </c>
      <c r="AJ159" s="74">
        <v>0</v>
      </c>
      <c r="AK159" s="74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74">
        <v>124000</v>
      </c>
      <c r="AU159" s="74">
        <v>0</v>
      </c>
      <c r="AV159" s="74">
        <v>41000</v>
      </c>
      <c r="AW159" s="74">
        <v>0</v>
      </c>
      <c r="AX159" s="74">
        <v>0</v>
      </c>
      <c r="AY159" s="74">
        <v>-1467000</v>
      </c>
      <c r="AZ159" s="74">
        <v>-36000</v>
      </c>
      <c r="BA159" s="74">
        <v>0</v>
      </c>
      <c r="BB159" s="74">
        <v>9000</v>
      </c>
      <c r="BC159" s="74">
        <v>20000</v>
      </c>
      <c r="BD159" s="74">
        <v>0</v>
      </c>
      <c r="BE159" s="74">
        <v>0</v>
      </c>
      <c r="BF159" s="74">
        <v>14000</v>
      </c>
      <c r="BG159" s="74">
        <v>0</v>
      </c>
      <c r="BH159" s="74">
        <v>2081.5800000000745</v>
      </c>
      <c r="BI159" s="27">
        <f t="shared" si="52"/>
        <v>-1292918.42</v>
      </c>
      <c r="BJ159" s="27">
        <f t="shared" si="65"/>
        <v>-1292918.42</v>
      </c>
      <c r="BK159" s="27">
        <f t="shared" si="66"/>
        <v>14666000</v>
      </c>
      <c r="BL159" s="27"/>
      <c r="BM159" s="27">
        <f t="shared" si="61"/>
        <v>14666000</v>
      </c>
    </row>
    <row r="160" spans="1:65" outlineLevel="1">
      <c r="A160" s="94">
        <v>158</v>
      </c>
      <c r="B160" s="239"/>
      <c r="C160" s="120" t="s">
        <v>145</v>
      </c>
      <c r="D160" s="121" t="s">
        <v>139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27">
        <f t="shared" si="64"/>
        <v>0</v>
      </c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27">
        <f t="shared" si="52"/>
        <v>0</v>
      </c>
      <c r="BJ160" s="27">
        <f t="shared" si="65"/>
        <v>0</v>
      </c>
      <c r="BK160" s="27">
        <f t="shared" si="66"/>
        <v>0</v>
      </c>
      <c r="BL160" s="27"/>
      <c r="BM160" s="27">
        <f t="shared" si="61"/>
        <v>0</v>
      </c>
    </row>
    <row r="161" spans="1:65" ht="16.5" thickBot="1">
      <c r="A161" s="94">
        <v>159</v>
      </c>
      <c r="B161" s="233" t="s">
        <v>146</v>
      </c>
      <c r="C161" s="242"/>
      <c r="D161" s="243"/>
      <c r="E161" s="30">
        <f>SUM(E154:E160)</f>
        <v>92273167.579999998</v>
      </c>
      <c r="F161" s="30">
        <f>SUM(F154:F160)</f>
        <v>0</v>
      </c>
      <c r="G161" s="30">
        <f t="shared" ref="G161:BH161" si="69">SUM(G154:G160)</f>
        <v>0</v>
      </c>
      <c r="H161" s="30">
        <f t="shared" si="69"/>
        <v>0</v>
      </c>
      <c r="I161" s="30">
        <f t="shared" si="69"/>
        <v>0</v>
      </c>
      <c r="J161" s="30">
        <f t="shared" si="69"/>
        <v>0</v>
      </c>
      <c r="K161" s="30">
        <f t="shared" si="69"/>
        <v>0</v>
      </c>
      <c r="L161" s="30">
        <f t="shared" si="69"/>
        <v>0</v>
      </c>
      <c r="M161" s="30">
        <f t="shared" si="69"/>
        <v>0</v>
      </c>
      <c r="N161" s="30">
        <f t="shared" si="69"/>
        <v>0</v>
      </c>
      <c r="O161" s="30">
        <f t="shared" si="69"/>
        <v>0</v>
      </c>
      <c r="P161" s="30">
        <f t="shared" si="69"/>
        <v>0</v>
      </c>
      <c r="Q161" s="30">
        <f t="shared" si="69"/>
        <v>0</v>
      </c>
      <c r="R161" s="30">
        <f t="shared" si="69"/>
        <v>0</v>
      </c>
      <c r="S161" s="30">
        <f t="shared" si="69"/>
        <v>0</v>
      </c>
      <c r="T161" s="30">
        <f t="shared" si="69"/>
        <v>0</v>
      </c>
      <c r="U161" s="30">
        <f t="shared" si="69"/>
        <v>0</v>
      </c>
      <c r="V161" s="30">
        <f t="shared" si="69"/>
        <v>0</v>
      </c>
      <c r="W161" s="30">
        <f t="shared" si="69"/>
        <v>0</v>
      </c>
      <c r="X161" s="30">
        <f t="shared" si="69"/>
        <v>0</v>
      </c>
      <c r="Y161" s="30">
        <f t="shared" si="69"/>
        <v>0</v>
      </c>
      <c r="Z161" s="30">
        <f t="shared" si="69"/>
        <v>0</v>
      </c>
      <c r="AA161" s="30">
        <f t="shared" si="69"/>
        <v>0</v>
      </c>
      <c r="AB161" s="30">
        <f t="shared" si="69"/>
        <v>0</v>
      </c>
      <c r="AC161" s="30">
        <f t="shared" si="64"/>
        <v>0</v>
      </c>
      <c r="AD161" s="30">
        <f t="shared" si="69"/>
        <v>0</v>
      </c>
      <c r="AE161" s="30">
        <f t="shared" si="69"/>
        <v>0</v>
      </c>
      <c r="AF161" s="30">
        <f t="shared" si="69"/>
        <v>0</v>
      </c>
      <c r="AG161" s="30">
        <f t="shared" si="69"/>
        <v>0</v>
      </c>
      <c r="AH161" s="30">
        <f t="shared" si="69"/>
        <v>0</v>
      </c>
      <c r="AI161" s="30">
        <f t="shared" si="69"/>
        <v>0</v>
      </c>
      <c r="AJ161" s="30">
        <f t="shared" si="69"/>
        <v>0</v>
      </c>
      <c r="AK161" s="30">
        <f t="shared" si="69"/>
        <v>0</v>
      </c>
      <c r="AL161" s="30">
        <f t="shared" si="69"/>
        <v>0</v>
      </c>
      <c r="AM161" s="30">
        <f t="shared" si="69"/>
        <v>0</v>
      </c>
      <c r="AN161" s="30">
        <f t="shared" si="69"/>
        <v>0</v>
      </c>
      <c r="AO161" s="30">
        <f t="shared" si="69"/>
        <v>0</v>
      </c>
      <c r="AP161" s="30">
        <f t="shared" si="69"/>
        <v>0</v>
      </c>
      <c r="AQ161" s="30">
        <f t="shared" si="69"/>
        <v>0</v>
      </c>
      <c r="AR161" s="30">
        <f t="shared" si="69"/>
        <v>0</v>
      </c>
      <c r="AS161" s="30">
        <f t="shared" si="69"/>
        <v>0</v>
      </c>
      <c r="AT161" s="30">
        <f t="shared" si="69"/>
        <v>1205000</v>
      </c>
      <c r="AU161" s="30">
        <f t="shared" si="69"/>
        <v>0</v>
      </c>
      <c r="AV161" s="30">
        <f t="shared" si="69"/>
        <v>46000</v>
      </c>
      <c r="AW161" s="30">
        <f t="shared" si="69"/>
        <v>5000</v>
      </c>
      <c r="AX161" s="30">
        <f t="shared" si="69"/>
        <v>147618</v>
      </c>
      <c r="AY161" s="30">
        <f t="shared" si="69"/>
        <v>2358000</v>
      </c>
      <c r="AZ161" s="30">
        <f t="shared" si="69"/>
        <v>2428000</v>
      </c>
      <c r="BA161" s="30">
        <f t="shared" si="69"/>
        <v>0</v>
      </c>
      <c r="BB161" s="30">
        <f t="shared" si="69"/>
        <v>234000</v>
      </c>
      <c r="BC161" s="30">
        <f t="shared" si="69"/>
        <v>415000</v>
      </c>
      <c r="BD161" s="30">
        <f t="shared" si="69"/>
        <v>448464</v>
      </c>
      <c r="BE161" s="30">
        <f t="shared" si="69"/>
        <v>857242</v>
      </c>
      <c r="BF161" s="30">
        <f t="shared" si="69"/>
        <v>14000</v>
      </c>
      <c r="BG161" s="30">
        <f t="shared" si="69"/>
        <v>0</v>
      </c>
      <c r="BH161" s="30">
        <f t="shared" si="69"/>
        <v>3508.4200000036508</v>
      </c>
      <c r="BI161" s="30">
        <f t="shared" si="52"/>
        <v>8161832.4200000037</v>
      </c>
      <c r="BJ161" s="30">
        <f t="shared" si="65"/>
        <v>8161832.4200000037</v>
      </c>
      <c r="BK161" s="30">
        <f t="shared" si="66"/>
        <v>100435000</v>
      </c>
      <c r="BL161" s="30">
        <f t="shared" ref="BL161" si="70">SUM(BL154:BL160)</f>
        <v>0</v>
      </c>
      <c r="BM161" s="30">
        <f t="shared" si="61"/>
        <v>100435000</v>
      </c>
    </row>
    <row r="162" spans="1:65" ht="16.5" thickTop="1">
      <c r="A162" s="94">
        <v>160</v>
      </c>
      <c r="B162" s="237" t="s">
        <v>147</v>
      </c>
      <c r="C162" s="117" t="s">
        <v>148</v>
      </c>
      <c r="D162" s="118" t="s">
        <v>149</v>
      </c>
      <c r="E162" s="74">
        <v>26252889.43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27">
        <f t="shared" si="64"/>
        <v>0</v>
      </c>
      <c r="AD162" s="74">
        <v>0</v>
      </c>
      <c r="AE162" s="74">
        <v>0</v>
      </c>
      <c r="AF162" s="74">
        <v>0</v>
      </c>
      <c r="AG162" s="74">
        <v>0</v>
      </c>
      <c r="AH162" s="74">
        <v>0</v>
      </c>
      <c r="AI162" s="74">
        <v>0</v>
      </c>
      <c r="AJ162" s="74">
        <v>0</v>
      </c>
      <c r="AK162" s="74">
        <v>0</v>
      </c>
      <c r="AL162" s="74">
        <v>0</v>
      </c>
      <c r="AM162" s="74">
        <v>0</v>
      </c>
      <c r="AN162" s="74">
        <v>0</v>
      </c>
      <c r="AO162" s="74">
        <v>0</v>
      </c>
      <c r="AP162" s="74">
        <v>0</v>
      </c>
      <c r="AQ162" s="74">
        <v>0</v>
      </c>
      <c r="AR162" s="74">
        <v>0</v>
      </c>
      <c r="AS162" s="74">
        <v>0</v>
      </c>
      <c r="AT162" s="74">
        <v>960000</v>
      </c>
      <c r="AU162" s="74">
        <v>0</v>
      </c>
      <c r="AV162" s="74">
        <v>1228000</v>
      </c>
      <c r="AW162" s="74">
        <v>2000</v>
      </c>
      <c r="AX162" s="74">
        <v>0</v>
      </c>
      <c r="AY162" s="74">
        <v>287000</v>
      </c>
      <c r="AZ162" s="74">
        <v>-45000</v>
      </c>
      <c r="BA162" s="74">
        <v>0</v>
      </c>
      <c r="BB162" s="74">
        <v>29000</v>
      </c>
      <c r="BC162" s="74">
        <v>7000</v>
      </c>
      <c r="BD162" s="74">
        <v>0</v>
      </c>
      <c r="BE162" s="74">
        <v>0</v>
      </c>
      <c r="BF162" s="74">
        <v>447000</v>
      </c>
      <c r="BG162" s="74">
        <v>0</v>
      </c>
      <c r="BH162" s="74">
        <v>110.57000000029802</v>
      </c>
      <c r="BI162" s="27">
        <f t="shared" si="52"/>
        <v>2915110.5700000003</v>
      </c>
      <c r="BJ162" s="27">
        <f t="shared" si="65"/>
        <v>2915110.5700000003</v>
      </c>
      <c r="BK162" s="27">
        <f t="shared" si="66"/>
        <v>29168000</v>
      </c>
      <c r="BL162" s="27"/>
      <c r="BM162" s="27">
        <f t="shared" si="61"/>
        <v>29168000</v>
      </c>
    </row>
    <row r="163" spans="1:65" ht="15.75" customHeight="1" outlineLevel="1">
      <c r="A163" s="94">
        <v>161</v>
      </c>
      <c r="B163" s="238"/>
      <c r="C163" s="119" t="s">
        <v>150</v>
      </c>
      <c r="D163" s="113" t="s">
        <v>149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27">
        <f t="shared" si="64"/>
        <v>0</v>
      </c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27">
        <f t="shared" si="52"/>
        <v>0</v>
      </c>
      <c r="BJ163" s="27">
        <f t="shared" si="65"/>
        <v>0</v>
      </c>
      <c r="BK163" s="27">
        <f t="shared" si="66"/>
        <v>0</v>
      </c>
      <c r="BL163" s="27"/>
      <c r="BM163" s="27">
        <f t="shared" si="61"/>
        <v>0</v>
      </c>
    </row>
    <row r="164" spans="1:65" ht="15.75" customHeight="1" outlineLevel="1">
      <c r="A164" s="94">
        <v>162</v>
      </c>
      <c r="B164" s="238"/>
      <c r="C164" s="119" t="s">
        <v>151</v>
      </c>
      <c r="D164" s="113" t="s">
        <v>149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27">
        <f t="shared" si="64"/>
        <v>0</v>
      </c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27">
        <f t="shared" si="52"/>
        <v>0</v>
      </c>
      <c r="BJ164" s="27">
        <f t="shared" si="65"/>
        <v>0</v>
      </c>
      <c r="BK164" s="27">
        <f t="shared" si="66"/>
        <v>0</v>
      </c>
      <c r="BL164" s="27"/>
      <c r="BM164" s="27">
        <f t="shared" si="61"/>
        <v>0</v>
      </c>
    </row>
    <row r="165" spans="1:65" ht="31.5" outlineLevel="1">
      <c r="A165" s="94">
        <v>163</v>
      </c>
      <c r="B165" s="238"/>
      <c r="C165" s="119" t="s">
        <v>152</v>
      </c>
      <c r="D165" s="113" t="s">
        <v>149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27">
        <f t="shared" si="64"/>
        <v>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0</v>
      </c>
      <c r="AR165" s="74">
        <v>0</v>
      </c>
      <c r="AS165" s="74">
        <v>0</v>
      </c>
      <c r="AT165" s="74">
        <v>0</v>
      </c>
      <c r="AU165" s="74">
        <v>0</v>
      </c>
      <c r="AV165" s="74">
        <v>0</v>
      </c>
      <c r="AW165" s="74">
        <v>0</v>
      </c>
      <c r="AX165" s="74">
        <v>0</v>
      </c>
      <c r="AY165" s="74">
        <v>0</v>
      </c>
      <c r="AZ165" s="74">
        <v>0</v>
      </c>
      <c r="BA165" s="74">
        <v>0</v>
      </c>
      <c r="BB165" s="74">
        <v>0</v>
      </c>
      <c r="BC165" s="74">
        <v>0</v>
      </c>
      <c r="BD165" s="74">
        <v>0</v>
      </c>
      <c r="BE165" s="74">
        <v>0</v>
      </c>
      <c r="BF165" s="74">
        <v>0</v>
      </c>
      <c r="BG165" s="74">
        <v>0</v>
      </c>
      <c r="BH165" s="74">
        <v>0</v>
      </c>
      <c r="BI165" s="27">
        <f t="shared" si="52"/>
        <v>0</v>
      </c>
      <c r="BJ165" s="27">
        <f t="shared" si="65"/>
        <v>0</v>
      </c>
      <c r="BK165" s="27">
        <f t="shared" si="66"/>
        <v>0</v>
      </c>
      <c r="BL165" s="27"/>
      <c r="BM165" s="27">
        <f t="shared" si="61"/>
        <v>0</v>
      </c>
    </row>
    <row r="166" spans="1:65" outlineLevel="1">
      <c r="A166" s="94">
        <v>164</v>
      </c>
      <c r="B166" s="238"/>
      <c r="C166" s="119" t="s">
        <v>153</v>
      </c>
      <c r="D166" s="113" t="s">
        <v>149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27">
        <f t="shared" si="64"/>
        <v>0</v>
      </c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27">
        <f t="shared" si="52"/>
        <v>0</v>
      </c>
      <c r="BJ166" s="27">
        <f t="shared" si="65"/>
        <v>0</v>
      </c>
      <c r="BK166" s="27">
        <f t="shared" si="66"/>
        <v>0</v>
      </c>
      <c r="BL166" s="27"/>
      <c r="BM166" s="27">
        <f t="shared" si="61"/>
        <v>0</v>
      </c>
    </row>
    <row r="167" spans="1:65" outlineLevel="1">
      <c r="A167" s="94">
        <v>165</v>
      </c>
      <c r="B167" s="238"/>
      <c r="C167" s="119" t="s">
        <v>154</v>
      </c>
      <c r="D167" s="113" t="s">
        <v>149</v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27">
        <f t="shared" si="64"/>
        <v>0</v>
      </c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27">
        <f t="shared" si="52"/>
        <v>0</v>
      </c>
      <c r="BJ167" s="27">
        <f t="shared" si="65"/>
        <v>0</v>
      </c>
      <c r="BK167" s="27">
        <f t="shared" si="66"/>
        <v>0</v>
      </c>
      <c r="BL167" s="27"/>
      <c r="BM167" s="27">
        <f t="shared" si="61"/>
        <v>0</v>
      </c>
    </row>
    <row r="168" spans="1:65" outlineLevel="1">
      <c r="A168" s="94">
        <v>166</v>
      </c>
      <c r="B168" s="238"/>
      <c r="C168" s="119" t="s">
        <v>155</v>
      </c>
      <c r="D168" s="113" t="s">
        <v>149</v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27">
        <f t="shared" si="64"/>
        <v>0</v>
      </c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27">
        <f t="shared" si="52"/>
        <v>0</v>
      </c>
      <c r="BJ168" s="27">
        <f t="shared" si="65"/>
        <v>0</v>
      </c>
      <c r="BK168" s="27">
        <f t="shared" si="66"/>
        <v>0</v>
      </c>
      <c r="BL168" s="27"/>
      <c r="BM168" s="27">
        <f t="shared" si="61"/>
        <v>0</v>
      </c>
    </row>
    <row r="169" spans="1:65" outlineLevel="1">
      <c r="A169" s="94">
        <v>167</v>
      </c>
      <c r="B169" s="238"/>
      <c r="C169" s="119" t="s">
        <v>156</v>
      </c>
      <c r="D169" s="113" t="s">
        <v>149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27">
        <f t="shared" si="64"/>
        <v>0</v>
      </c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27">
        <f t="shared" si="52"/>
        <v>0</v>
      </c>
      <c r="BJ169" s="27">
        <f t="shared" si="65"/>
        <v>0</v>
      </c>
      <c r="BK169" s="27">
        <f t="shared" si="66"/>
        <v>0</v>
      </c>
      <c r="BL169" s="27"/>
      <c r="BM169" s="27">
        <f t="shared" si="61"/>
        <v>0</v>
      </c>
    </row>
    <row r="170" spans="1:65" ht="31.5" outlineLevel="1">
      <c r="A170" s="94">
        <v>168</v>
      </c>
      <c r="B170" s="238"/>
      <c r="C170" s="119" t="s">
        <v>157</v>
      </c>
      <c r="D170" s="113">
        <v>406</v>
      </c>
      <c r="E170" s="74">
        <v>31743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27">
        <f t="shared" si="64"/>
        <v>0</v>
      </c>
      <c r="AD170" s="74">
        <v>0</v>
      </c>
      <c r="AE170" s="74">
        <v>0</v>
      </c>
      <c r="AF170" s="74">
        <v>0</v>
      </c>
      <c r="AG170" s="74">
        <v>-31743</v>
      </c>
      <c r="AH170" s="74">
        <v>0</v>
      </c>
      <c r="AI170" s="74">
        <v>0</v>
      </c>
      <c r="AJ170" s="74">
        <v>0</v>
      </c>
      <c r="AK170" s="74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0</v>
      </c>
      <c r="AR170" s="74">
        <v>0</v>
      </c>
      <c r="AS170" s="74">
        <v>0</v>
      </c>
      <c r="AT170" s="74">
        <v>0</v>
      </c>
      <c r="AU170" s="74">
        <v>0</v>
      </c>
      <c r="AV170" s="74">
        <v>0</v>
      </c>
      <c r="AW170" s="74">
        <v>0</v>
      </c>
      <c r="AX170" s="74">
        <v>0</v>
      </c>
      <c r="AY170" s="74">
        <v>0</v>
      </c>
      <c r="AZ170" s="74">
        <v>0</v>
      </c>
      <c r="BA170" s="74">
        <v>0</v>
      </c>
      <c r="BB170" s="74">
        <v>0</v>
      </c>
      <c r="BC170" s="74">
        <v>0</v>
      </c>
      <c r="BD170" s="74">
        <v>0</v>
      </c>
      <c r="BE170" s="74">
        <v>0</v>
      </c>
      <c r="BF170" s="74">
        <v>0</v>
      </c>
      <c r="BG170" s="74">
        <v>0</v>
      </c>
      <c r="BH170" s="74">
        <v>0</v>
      </c>
      <c r="BI170" s="27">
        <f t="shared" si="52"/>
        <v>-31743</v>
      </c>
      <c r="BJ170" s="27">
        <f t="shared" si="65"/>
        <v>-31743</v>
      </c>
      <c r="BK170" s="27">
        <f t="shared" si="66"/>
        <v>0</v>
      </c>
      <c r="BL170" s="27"/>
      <c r="BM170" s="27">
        <f t="shared" si="61"/>
        <v>0</v>
      </c>
    </row>
    <row r="171" spans="1:65" ht="31.5" customHeight="1" outlineLevel="1">
      <c r="A171" s="94">
        <v>169</v>
      </c>
      <c r="B171" s="239"/>
      <c r="C171" s="120" t="s">
        <v>158</v>
      </c>
      <c r="D171" s="121">
        <v>407</v>
      </c>
      <c r="E171" s="74">
        <v>-697956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27">
        <f t="shared" ref="AC171:AC191" si="71">SUM(F171:AB171)</f>
        <v>0</v>
      </c>
      <c r="AD171" s="74">
        <v>0</v>
      </c>
      <c r="AE171" s="74">
        <v>0</v>
      </c>
      <c r="AF171" s="74">
        <v>0</v>
      </c>
      <c r="AG171" s="74">
        <v>1840167</v>
      </c>
      <c r="AH171" s="74">
        <v>0</v>
      </c>
      <c r="AI171" s="74">
        <v>0</v>
      </c>
      <c r="AJ171" s="74">
        <v>0</v>
      </c>
      <c r="AK171" s="74">
        <v>0</v>
      </c>
      <c r="AL171" s="74">
        <v>0</v>
      </c>
      <c r="AM171" s="74">
        <v>0</v>
      </c>
      <c r="AN171" s="74">
        <v>0</v>
      </c>
      <c r="AO171" s="74">
        <v>0</v>
      </c>
      <c r="AP171" s="74">
        <v>0</v>
      </c>
      <c r="AQ171" s="74">
        <v>0</v>
      </c>
      <c r="AR171" s="74">
        <v>0</v>
      </c>
      <c r="AS171" s="74">
        <v>0</v>
      </c>
      <c r="AT171" s="74">
        <v>0</v>
      </c>
      <c r="AU171" s="74">
        <v>0</v>
      </c>
      <c r="AV171" s="74">
        <v>0</v>
      </c>
      <c r="AW171" s="74">
        <v>0</v>
      </c>
      <c r="AX171" s="74">
        <v>0</v>
      </c>
      <c r="AY171" s="74">
        <v>0</v>
      </c>
      <c r="AZ171" s="74">
        <v>0</v>
      </c>
      <c r="BA171" s="74">
        <v>0</v>
      </c>
      <c r="BB171" s="74">
        <v>0</v>
      </c>
      <c r="BC171" s="74">
        <v>0</v>
      </c>
      <c r="BD171" s="74">
        <v>0</v>
      </c>
      <c r="BE171" s="74">
        <v>0</v>
      </c>
      <c r="BF171" s="74">
        <v>0</v>
      </c>
      <c r="BG171" s="74">
        <v>0</v>
      </c>
      <c r="BH171" s="74">
        <v>-211</v>
      </c>
      <c r="BI171" s="27">
        <f t="shared" ref="BI171:BI191" si="72">SUM(AD171:BH171)</f>
        <v>1839956</v>
      </c>
      <c r="BJ171" s="27">
        <f t="shared" si="65"/>
        <v>1839956</v>
      </c>
      <c r="BK171" s="27">
        <f t="shared" si="66"/>
        <v>1142000</v>
      </c>
      <c r="BL171" s="27"/>
      <c r="BM171" s="27">
        <f t="shared" si="61"/>
        <v>1142000</v>
      </c>
    </row>
    <row r="172" spans="1:65" ht="16.5" thickBot="1">
      <c r="A172" s="94">
        <v>170</v>
      </c>
      <c r="B172" s="233" t="s">
        <v>159</v>
      </c>
      <c r="C172" s="240"/>
      <c r="D172" s="241"/>
      <c r="E172" s="30">
        <f>SUM(E162:E171)</f>
        <v>25586676.43</v>
      </c>
      <c r="F172" s="30">
        <f>SUM(F162:F171)</f>
        <v>0</v>
      </c>
      <c r="G172" s="30">
        <f t="shared" ref="G172:BH172" si="73">SUM(G162:G171)</f>
        <v>0</v>
      </c>
      <c r="H172" s="30">
        <f t="shared" si="73"/>
        <v>0</v>
      </c>
      <c r="I172" s="30">
        <f t="shared" si="73"/>
        <v>0</v>
      </c>
      <c r="J172" s="30">
        <f t="shared" si="73"/>
        <v>0</v>
      </c>
      <c r="K172" s="30">
        <f t="shared" si="73"/>
        <v>0</v>
      </c>
      <c r="L172" s="30">
        <f t="shared" si="73"/>
        <v>0</v>
      </c>
      <c r="M172" s="30">
        <f t="shared" si="73"/>
        <v>0</v>
      </c>
      <c r="N172" s="30">
        <f t="shared" si="73"/>
        <v>0</v>
      </c>
      <c r="O172" s="30">
        <f t="shared" si="73"/>
        <v>0</v>
      </c>
      <c r="P172" s="30">
        <f t="shared" si="73"/>
        <v>0</v>
      </c>
      <c r="Q172" s="30">
        <f t="shared" si="73"/>
        <v>0</v>
      </c>
      <c r="R172" s="30">
        <f t="shared" si="73"/>
        <v>0</v>
      </c>
      <c r="S172" s="30">
        <f t="shared" si="73"/>
        <v>0</v>
      </c>
      <c r="T172" s="30">
        <f t="shared" si="73"/>
        <v>0</v>
      </c>
      <c r="U172" s="30">
        <f t="shared" si="73"/>
        <v>0</v>
      </c>
      <c r="V172" s="30">
        <f t="shared" si="73"/>
        <v>0</v>
      </c>
      <c r="W172" s="30">
        <f t="shared" si="73"/>
        <v>0</v>
      </c>
      <c r="X172" s="30">
        <f t="shared" si="73"/>
        <v>0</v>
      </c>
      <c r="Y172" s="30">
        <f t="shared" si="73"/>
        <v>0</v>
      </c>
      <c r="Z172" s="30">
        <f t="shared" si="73"/>
        <v>0</v>
      </c>
      <c r="AA172" s="30">
        <f t="shared" si="73"/>
        <v>0</v>
      </c>
      <c r="AB172" s="30">
        <f t="shared" si="73"/>
        <v>0</v>
      </c>
      <c r="AC172" s="30">
        <f t="shared" si="71"/>
        <v>0</v>
      </c>
      <c r="AD172" s="30">
        <f t="shared" si="73"/>
        <v>0</v>
      </c>
      <c r="AE172" s="30">
        <f t="shared" si="73"/>
        <v>0</v>
      </c>
      <c r="AF172" s="30">
        <f t="shared" si="73"/>
        <v>0</v>
      </c>
      <c r="AG172" s="30">
        <f t="shared" si="73"/>
        <v>1808424</v>
      </c>
      <c r="AH172" s="30">
        <f t="shared" si="73"/>
        <v>0</v>
      </c>
      <c r="AI172" s="30">
        <f t="shared" si="73"/>
        <v>0</v>
      </c>
      <c r="AJ172" s="30">
        <f t="shared" si="73"/>
        <v>0</v>
      </c>
      <c r="AK172" s="30">
        <f t="shared" si="73"/>
        <v>0</v>
      </c>
      <c r="AL172" s="30">
        <f t="shared" si="73"/>
        <v>0</v>
      </c>
      <c r="AM172" s="30">
        <f t="shared" si="73"/>
        <v>0</v>
      </c>
      <c r="AN172" s="30">
        <f t="shared" si="73"/>
        <v>0</v>
      </c>
      <c r="AO172" s="30">
        <f t="shared" si="73"/>
        <v>0</v>
      </c>
      <c r="AP172" s="30">
        <f t="shared" si="73"/>
        <v>0</v>
      </c>
      <c r="AQ172" s="30">
        <f t="shared" si="73"/>
        <v>0</v>
      </c>
      <c r="AR172" s="30">
        <f t="shared" si="73"/>
        <v>0</v>
      </c>
      <c r="AS172" s="30">
        <f t="shared" si="73"/>
        <v>0</v>
      </c>
      <c r="AT172" s="30">
        <f t="shared" si="73"/>
        <v>960000</v>
      </c>
      <c r="AU172" s="30">
        <f t="shared" si="73"/>
        <v>0</v>
      </c>
      <c r="AV172" s="30">
        <f t="shared" si="73"/>
        <v>1228000</v>
      </c>
      <c r="AW172" s="30">
        <f t="shared" si="73"/>
        <v>2000</v>
      </c>
      <c r="AX172" s="30">
        <f t="shared" si="73"/>
        <v>0</v>
      </c>
      <c r="AY172" s="30">
        <f t="shared" si="73"/>
        <v>287000</v>
      </c>
      <c r="AZ172" s="30">
        <f t="shared" si="73"/>
        <v>-45000</v>
      </c>
      <c r="BA172" s="30">
        <f t="shared" si="73"/>
        <v>0</v>
      </c>
      <c r="BB172" s="30">
        <f t="shared" si="73"/>
        <v>29000</v>
      </c>
      <c r="BC172" s="30">
        <f t="shared" si="73"/>
        <v>7000</v>
      </c>
      <c r="BD172" s="30">
        <f t="shared" si="73"/>
        <v>0</v>
      </c>
      <c r="BE172" s="30">
        <f t="shared" si="73"/>
        <v>0</v>
      </c>
      <c r="BF172" s="30">
        <f t="shared" si="73"/>
        <v>447000</v>
      </c>
      <c r="BG172" s="30">
        <f t="shared" si="73"/>
        <v>0</v>
      </c>
      <c r="BH172" s="30">
        <f t="shared" si="73"/>
        <v>-100.42999999970198</v>
      </c>
      <c r="BI172" s="30">
        <f t="shared" si="72"/>
        <v>4723323.57</v>
      </c>
      <c r="BJ172" s="30">
        <f t="shared" si="65"/>
        <v>4723323.57</v>
      </c>
      <c r="BK172" s="30">
        <f t="shared" si="66"/>
        <v>30310000</v>
      </c>
      <c r="BL172" s="30">
        <f t="shared" ref="BL172" si="74">SUM(BL162:BL171)</f>
        <v>0</v>
      </c>
      <c r="BM172" s="30">
        <f t="shared" si="61"/>
        <v>30310000</v>
      </c>
    </row>
    <row r="173" spans="1:65" ht="18" customHeight="1" thickTop="1">
      <c r="A173" s="94">
        <v>171</v>
      </c>
      <c r="B173" s="123" t="s">
        <v>160</v>
      </c>
      <c r="C173" s="124" t="s">
        <v>161</v>
      </c>
      <c r="D173" s="125" t="s">
        <v>162</v>
      </c>
      <c r="E173" s="74">
        <v>-31997332</v>
      </c>
      <c r="F173" s="74">
        <v>0</v>
      </c>
      <c r="G173" s="74">
        <v>-1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12404410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27">
        <f t="shared" si="71"/>
        <v>12404409</v>
      </c>
      <c r="AD173" s="74">
        <v>0</v>
      </c>
      <c r="AE173" s="74">
        <v>0</v>
      </c>
      <c r="AF173" s="74">
        <v>0</v>
      </c>
      <c r="AG173" s="74">
        <v>-814344</v>
      </c>
      <c r="AH173" s="74">
        <v>0</v>
      </c>
      <c r="AI173" s="74">
        <v>12855627</v>
      </c>
      <c r="AJ173" s="74">
        <v>879313</v>
      </c>
      <c r="AK173" s="74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0</v>
      </c>
      <c r="AR173" s="74">
        <v>0</v>
      </c>
      <c r="AS173" s="74">
        <v>0</v>
      </c>
      <c r="AT173" s="74">
        <v>0</v>
      </c>
      <c r="AU173" s="74">
        <v>0</v>
      </c>
      <c r="AV173" s="74">
        <v>0</v>
      </c>
      <c r="AW173" s="74">
        <v>0</v>
      </c>
      <c r="AX173" s="74">
        <v>431641</v>
      </c>
      <c r="AY173" s="74">
        <v>0</v>
      </c>
      <c r="AZ173" s="74">
        <v>0</v>
      </c>
      <c r="BA173" s="74">
        <v>0</v>
      </c>
      <c r="BB173" s="74">
        <v>0</v>
      </c>
      <c r="BC173" s="74">
        <v>0</v>
      </c>
      <c r="BD173" s="74">
        <v>646819</v>
      </c>
      <c r="BE173" s="74">
        <v>-159757</v>
      </c>
      <c r="BF173" s="74">
        <v>0</v>
      </c>
      <c r="BG173" s="74">
        <v>0</v>
      </c>
      <c r="BH173" s="74">
        <v>-1177.2658227849752</v>
      </c>
      <c r="BI173" s="27">
        <f t="shared" si="72"/>
        <v>13838121.734177215</v>
      </c>
      <c r="BJ173" s="27">
        <f t="shared" si="65"/>
        <v>26242530.734177217</v>
      </c>
      <c r="BK173" s="27">
        <f t="shared" si="66"/>
        <v>-5754801.2658227831</v>
      </c>
      <c r="BL173" s="27"/>
      <c r="BM173" s="27">
        <f t="shared" si="61"/>
        <v>-5754801.2658227831</v>
      </c>
    </row>
    <row r="174" spans="1:65" s="126" customFormat="1" ht="16.5" thickBot="1">
      <c r="A174" s="94">
        <v>172</v>
      </c>
      <c r="B174" s="233" t="s">
        <v>163</v>
      </c>
      <c r="C174" s="233"/>
      <c r="D174" s="234"/>
      <c r="E174" s="30">
        <f>E173</f>
        <v>-31997332</v>
      </c>
      <c r="F174" s="30">
        <f>F173</f>
        <v>0</v>
      </c>
      <c r="G174" s="30">
        <f t="shared" ref="G174:BH174" si="75">G173</f>
        <v>-1</v>
      </c>
      <c r="H174" s="30">
        <f t="shared" si="75"/>
        <v>0</v>
      </c>
      <c r="I174" s="30">
        <f t="shared" si="75"/>
        <v>0</v>
      </c>
      <c r="J174" s="30">
        <f t="shared" si="75"/>
        <v>0</v>
      </c>
      <c r="K174" s="30">
        <f t="shared" si="75"/>
        <v>0</v>
      </c>
      <c r="L174" s="30">
        <f t="shared" si="75"/>
        <v>0</v>
      </c>
      <c r="M174" s="30">
        <f t="shared" si="75"/>
        <v>0</v>
      </c>
      <c r="N174" s="30">
        <f t="shared" si="75"/>
        <v>0</v>
      </c>
      <c r="O174" s="30">
        <f t="shared" si="75"/>
        <v>0</v>
      </c>
      <c r="P174" s="30">
        <f t="shared" si="75"/>
        <v>0</v>
      </c>
      <c r="Q174" s="30">
        <f t="shared" si="75"/>
        <v>0</v>
      </c>
      <c r="R174" s="30">
        <f t="shared" si="75"/>
        <v>0</v>
      </c>
      <c r="S174" s="30">
        <f t="shared" si="75"/>
        <v>12404410</v>
      </c>
      <c r="T174" s="30">
        <f t="shared" si="75"/>
        <v>0</v>
      </c>
      <c r="U174" s="30">
        <f t="shared" si="75"/>
        <v>0</v>
      </c>
      <c r="V174" s="30">
        <f t="shared" si="75"/>
        <v>0</v>
      </c>
      <c r="W174" s="30">
        <f t="shared" si="75"/>
        <v>0</v>
      </c>
      <c r="X174" s="30">
        <f t="shared" si="75"/>
        <v>0</v>
      </c>
      <c r="Y174" s="30">
        <f t="shared" si="75"/>
        <v>0</v>
      </c>
      <c r="Z174" s="30">
        <f t="shared" si="75"/>
        <v>0</v>
      </c>
      <c r="AA174" s="30">
        <f t="shared" si="75"/>
        <v>0</v>
      </c>
      <c r="AB174" s="30">
        <f t="shared" si="75"/>
        <v>0</v>
      </c>
      <c r="AC174" s="30">
        <f t="shared" si="71"/>
        <v>12404409</v>
      </c>
      <c r="AD174" s="30">
        <f t="shared" si="75"/>
        <v>0</v>
      </c>
      <c r="AE174" s="30">
        <f t="shared" si="75"/>
        <v>0</v>
      </c>
      <c r="AF174" s="30">
        <f t="shared" si="75"/>
        <v>0</v>
      </c>
      <c r="AG174" s="30">
        <f t="shared" si="75"/>
        <v>-814344</v>
      </c>
      <c r="AH174" s="30">
        <f t="shared" si="75"/>
        <v>0</v>
      </c>
      <c r="AI174" s="30">
        <f t="shared" si="75"/>
        <v>12855627</v>
      </c>
      <c r="AJ174" s="30">
        <f t="shared" si="75"/>
        <v>879313</v>
      </c>
      <c r="AK174" s="30">
        <f t="shared" si="75"/>
        <v>0</v>
      </c>
      <c r="AL174" s="30">
        <f t="shared" si="75"/>
        <v>0</v>
      </c>
      <c r="AM174" s="30">
        <f t="shared" si="75"/>
        <v>0</v>
      </c>
      <c r="AN174" s="30">
        <f t="shared" si="75"/>
        <v>0</v>
      </c>
      <c r="AO174" s="30">
        <f t="shared" si="75"/>
        <v>0</v>
      </c>
      <c r="AP174" s="30">
        <f t="shared" si="75"/>
        <v>0</v>
      </c>
      <c r="AQ174" s="30">
        <f t="shared" si="75"/>
        <v>0</v>
      </c>
      <c r="AR174" s="30">
        <f t="shared" si="75"/>
        <v>0</v>
      </c>
      <c r="AS174" s="30">
        <f t="shared" si="75"/>
        <v>0</v>
      </c>
      <c r="AT174" s="30">
        <f t="shared" si="75"/>
        <v>0</v>
      </c>
      <c r="AU174" s="30">
        <f t="shared" si="75"/>
        <v>0</v>
      </c>
      <c r="AV174" s="30">
        <f t="shared" si="75"/>
        <v>0</v>
      </c>
      <c r="AW174" s="30">
        <f t="shared" si="75"/>
        <v>0</v>
      </c>
      <c r="AX174" s="30">
        <f t="shared" si="75"/>
        <v>431641</v>
      </c>
      <c r="AY174" s="30">
        <f t="shared" si="75"/>
        <v>0</v>
      </c>
      <c r="AZ174" s="30">
        <f t="shared" si="75"/>
        <v>0</v>
      </c>
      <c r="BA174" s="30">
        <f t="shared" si="75"/>
        <v>0</v>
      </c>
      <c r="BB174" s="30">
        <f t="shared" si="75"/>
        <v>0</v>
      </c>
      <c r="BC174" s="30">
        <f t="shared" si="75"/>
        <v>0</v>
      </c>
      <c r="BD174" s="30">
        <f t="shared" si="75"/>
        <v>646819</v>
      </c>
      <c r="BE174" s="30">
        <f t="shared" si="75"/>
        <v>-159757</v>
      </c>
      <c r="BF174" s="30">
        <f t="shared" si="75"/>
        <v>0</v>
      </c>
      <c r="BG174" s="30">
        <f t="shared" si="75"/>
        <v>0</v>
      </c>
      <c r="BH174" s="30">
        <f t="shared" si="75"/>
        <v>-1177.2658227849752</v>
      </c>
      <c r="BI174" s="30">
        <f t="shared" si="72"/>
        <v>13838121.734177215</v>
      </c>
      <c r="BJ174" s="30">
        <f t="shared" si="65"/>
        <v>26242530.734177217</v>
      </c>
      <c r="BK174" s="30">
        <f t="shared" si="66"/>
        <v>-5754801.2658227831</v>
      </c>
      <c r="BL174" s="30">
        <f t="shared" ref="BL174" si="76">BL173</f>
        <v>0</v>
      </c>
      <c r="BM174" s="30">
        <f t="shared" si="61"/>
        <v>-5754801.2658227831</v>
      </c>
    </row>
    <row r="175" spans="1:65" ht="15.75" customHeight="1" outlineLevel="1" thickTop="1">
      <c r="A175" s="94">
        <v>173</v>
      </c>
      <c r="B175" s="230" t="s">
        <v>164</v>
      </c>
      <c r="C175" s="117" t="s">
        <v>165</v>
      </c>
      <c r="D175" s="127">
        <v>408.1</v>
      </c>
      <c r="E175" s="74">
        <v>69297452</v>
      </c>
      <c r="F175" s="74">
        <v>0</v>
      </c>
      <c r="G175" s="74">
        <v>0</v>
      </c>
      <c r="H175" s="74">
        <v>0</v>
      </c>
      <c r="I175" s="74">
        <v>-19455526</v>
      </c>
      <c r="J175" s="74">
        <v>1693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18262</v>
      </c>
      <c r="Q175" s="74">
        <v>0</v>
      </c>
      <c r="R175" s="74">
        <v>-315289.76625351456</v>
      </c>
      <c r="S175" s="74">
        <v>-1022440.1233483398</v>
      </c>
      <c r="T175" s="74">
        <v>0</v>
      </c>
      <c r="U175" s="74">
        <v>0</v>
      </c>
      <c r="V175" s="74">
        <v>0</v>
      </c>
      <c r="W175" s="74">
        <v>0</v>
      </c>
      <c r="X175" s="74">
        <v>887493.0086478272</v>
      </c>
      <c r="Y175" s="74">
        <v>0</v>
      </c>
      <c r="Z175" s="74">
        <v>0</v>
      </c>
      <c r="AA175" s="74">
        <v>0</v>
      </c>
      <c r="AB175" s="74">
        <v>0</v>
      </c>
      <c r="AC175" s="27">
        <f t="shared" si="71"/>
        <v>-19885807.880954031</v>
      </c>
      <c r="AD175" s="74">
        <v>0</v>
      </c>
      <c r="AE175" s="74">
        <v>0</v>
      </c>
      <c r="AF175" s="74">
        <v>574280.62463365693</v>
      </c>
      <c r="AG175" s="74">
        <v>0</v>
      </c>
      <c r="AH175" s="74">
        <v>0</v>
      </c>
      <c r="AI175" s="74">
        <v>0</v>
      </c>
      <c r="AJ175" s="74">
        <v>0</v>
      </c>
      <c r="AK175" s="74">
        <v>0</v>
      </c>
      <c r="AL175" s="74">
        <v>0</v>
      </c>
      <c r="AM175" s="74">
        <v>0</v>
      </c>
      <c r="AN175" s="74">
        <v>0</v>
      </c>
      <c r="AO175" s="74">
        <v>0</v>
      </c>
      <c r="AP175" s="74">
        <v>962312</v>
      </c>
      <c r="AQ175" s="74">
        <v>0</v>
      </c>
      <c r="AR175" s="74">
        <v>0</v>
      </c>
      <c r="AS175" s="74">
        <v>0</v>
      </c>
      <c r="AT175" s="74">
        <v>0</v>
      </c>
      <c r="AU175" s="74">
        <v>0</v>
      </c>
      <c r="AV175" s="74">
        <v>0</v>
      </c>
      <c r="AW175" s="74">
        <v>0</v>
      </c>
      <c r="AX175" s="74">
        <v>0</v>
      </c>
      <c r="AY175" s="74">
        <v>0</v>
      </c>
      <c r="AZ175" s="74">
        <v>0</v>
      </c>
      <c r="BA175" s="74">
        <v>0</v>
      </c>
      <c r="BB175" s="74">
        <v>0</v>
      </c>
      <c r="BC175" s="74">
        <v>0</v>
      </c>
      <c r="BD175" s="74">
        <v>0</v>
      </c>
      <c r="BE175" s="74">
        <v>0</v>
      </c>
      <c r="BF175" s="74">
        <v>0</v>
      </c>
      <c r="BG175" s="74">
        <v>-3630913</v>
      </c>
      <c r="BH175" s="74">
        <v>1676.2563203722239</v>
      </c>
      <c r="BI175" s="27">
        <f t="shared" si="72"/>
        <v>-2092644.119045971</v>
      </c>
      <c r="BJ175" s="27">
        <f t="shared" si="65"/>
        <v>-21978452</v>
      </c>
      <c r="BK175" s="27">
        <f t="shared" si="66"/>
        <v>47319000</v>
      </c>
      <c r="BL175" s="23">
        <v>2040000</v>
      </c>
      <c r="BM175" s="27">
        <f t="shared" si="61"/>
        <v>49359000</v>
      </c>
    </row>
    <row r="176" spans="1:65" ht="15.75" customHeight="1" outlineLevel="1">
      <c r="A176" s="94">
        <v>174</v>
      </c>
      <c r="B176" s="231"/>
      <c r="C176" s="119" t="s">
        <v>166</v>
      </c>
      <c r="D176" s="128">
        <v>409.1</v>
      </c>
      <c r="E176" s="74">
        <v>-2017589</v>
      </c>
      <c r="F176" s="74">
        <v>3341.9229480000004</v>
      </c>
      <c r="G176" s="74">
        <v>-202.69405800000001</v>
      </c>
      <c r="H176" s="74">
        <v>1450.8928980000001</v>
      </c>
      <c r="I176" s="74">
        <v>1792.56</v>
      </c>
      <c r="J176" s="74">
        <v>-355.53</v>
      </c>
      <c r="K176" s="74">
        <v>-330156.75</v>
      </c>
      <c r="L176" s="74">
        <v>-8725.5</v>
      </c>
      <c r="M176" s="74">
        <v>26137.02</v>
      </c>
      <c r="N176" s="74">
        <v>0</v>
      </c>
      <c r="O176" s="74">
        <v>11659.199999999999</v>
      </c>
      <c r="P176" s="74">
        <v>-3835.02</v>
      </c>
      <c r="Q176" s="74">
        <v>13140.96</v>
      </c>
      <c r="R176" s="74">
        <v>-342902.95948361512</v>
      </c>
      <c r="S176" s="74">
        <v>-17.122265137284995</v>
      </c>
      <c r="T176" s="74">
        <v>302377.95</v>
      </c>
      <c r="U176" s="74">
        <v>-575250.27</v>
      </c>
      <c r="V176" s="74">
        <v>1023132.6934608647</v>
      </c>
      <c r="W176" s="74">
        <v>-364563.78202062007</v>
      </c>
      <c r="X176" s="74">
        <v>4615196.045847483</v>
      </c>
      <c r="Y176" s="74">
        <v>1214.8499999999999</v>
      </c>
      <c r="Z176" s="74">
        <v>355741.26</v>
      </c>
      <c r="AA176" s="74">
        <v>1149330</v>
      </c>
      <c r="AB176" s="74">
        <v>122369.54347800001</v>
      </c>
      <c r="AC176" s="27">
        <f t="shared" si="71"/>
        <v>6000875.2708049743</v>
      </c>
      <c r="AD176" s="74">
        <v>4317600</v>
      </c>
      <c r="AE176" s="74">
        <v>2226420</v>
      </c>
      <c r="AF176" s="74">
        <v>2669149.3173784502</v>
      </c>
      <c r="AG176" s="74">
        <v>-240826.03175400003</v>
      </c>
      <c r="AH176" s="74">
        <v>0</v>
      </c>
      <c r="AI176" s="74">
        <v>-2407864.7648269599</v>
      </c>
      <c r="AJ176" s="74">
        <v>-184655.72999999998</v>
      </c>
      <c r="AK176" s="74">
        <v>-75020.61</v>
      </c>
      <c r="AL176" s="74">
        <v>-1289158.0010039425</v>
      </c>
      <c r="AM176" s="74">
        <v>-13449.24</v>
      </c>
      <c r="AN176" s="74">
        <v>82721.73</v>
      </c>
      <c r="AO176" s="74">
        <v>14582.82</v>
      </c>
      <c r="AP176" s="74">
        <v>-202085.52</v>
      </c>
      <c r="AQ176" s="74">
        <v>-901324.83</v>
      </c>
      <c r="AR176" s="74">
        <v>-264933.89999999997</v>
      </c>
      <c r="AS176" s="74">
        <v>-2052277.4018101983</v>
      </c>
      <c r="AT176" s="74">
        <v>-625824.27599999995</v>
      </c>
      <c r="AU176" s="74">
        <v>-12978.26582278481</v>
      </c>
      <c r="AV176" s="74">
        <v>-497291.42399999994</v>
      </c>
      <c r="AW176" s="74">
        <v>-13740.258</v>
      </c>
      <c r="AX176" s="74">
        <v>-76652.363045999999</v>
      </c>
      <c r="AY176" s="74">
        <v>-940697.772</v>
      </c>
      <c r="AZ176" s="74">
        <v>-570115.43400000001</v>
      </c>
      <c r="BA176" s="74">
        <v>1641008.46</v>
      </c>
      <c r="BB176" s="74">
        <v>-753492.68400000001</v>
      </c>
      <c r="BC176" s="74">
        <v>-123681.39</v>
      </c>
      <c r="BD176" s="74">
        <v>-200617.326714</v>
      </c>
      <c r="BE176" s="74">
        <v>-123095.07239399999</v>
      </c>
      <c r="BF176" s="74">
        <v>-92377.572</v>
      </c>
      <c r="BG176" s="74">
        <v>-3.9115548133850096E-10</v>
      </c>
      <c r="BH176" s="74">
        <v>-608.73081154096872</v>
      </c>
      <c r="BI176" s="27">
        <f t="shared" si="72"/>
        <v>-711286.27080497576</v>
      </c>
      <c r="BJ176" s="27">
        <f t="shared" si="65"/>
        <v>5289588.9999999981</v>
      </c>
      <c r="BK176" s="27">
        <f t="shared" si="66"/>
        <v>3271999.9999999981</v>
      </c>
      <c r="BL176" s="23">
        <v>10611000</v>
      </c>
      <c r="BM176" s="27">
        <f t="shared" si="61"/>
        <v>13882999.999999998</v>
      </c>
    </row>
    <row r="177" spans="1:65" ht="15.75" customHeight="1" outlineLevel="1">
      <c r="A177" s="94">
        <v>175</v>
      </c>
      <c r="B177" s="231"/>
      <c r="C177" s="119" t="s">
        <v>167</v>
      </c>
      <c r="D177" s="128">
        <v>409.1</v>
      </c>
      <c r="E177" s="74">
        <v>-134379</v>
      </c>
      <c r="F177" s="74"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4">
        <v>0</v>
      </c>
      <c r="Y177" s="74">
        <v>0</v>
      </c>
      <c r="Z177" s="74">
        <v>0</v>
      </c>
      <c r="AA177" s="74">
        <v>0</v>
      </c>
      <c r="AB177" s="74">
        <v>0</v>
      </c>
      <c r="AC177" s="27">
        <f t="shared" si="71"/>
        <v>0</v>
      </c>
      <c r="AD177" s="74">
        <v>0</v>
      </c>
      <c r="AE177" s="74">
        <v>0</v>
      </c>
      <c r="AF177" s="74">
        <v>0</v>
      </c>
      <c r="AG177" s="74">
        <v>0</v>
      </c>
      <c r="AH177" s="74">
        <v>0</v>
      </c>
      <c r="AI177" s="74">
        <v>0</v>
      </c>
      <c r="AJ177" s="74">
        <v>0</v>
      </c>
      <c r="AK177" s="74">
        <v>0</v>
      </c>
      <c r="AL177" s="74">
        <v>0</v>
      </c>
      <c r="AM177" s="74">
        <v>0</v>
      </c>
      <c r="AN177" s="74">
        <v>0</v>
      </c>
      <c r="AO177" s="74">
        <v>0</v>
      </c>
      <c r="AP177" s="74">
        <v>0</v>
      </c>
      <c r="AQ177" s="74">
        <v>0</v>
      </c>
      <c r="AR177" s="74">
        <v>0</v>
      </c>
      <c r="AS177" s="74">
        <v>0</v>
      </c>
      <c r="AT177" s="74">
        <v>0</v>
      </c>
      <c r="AU177" s="74">
        <v>0</v>
      </c>
      <c r="AV177" s="74">
        <v>0</v>
      </c>
      <c r="AW177" s="74">
        <v>0</v>
      </c>
      <c r="AX177" s="74">
        <v>0</v>
      </c>
      <c r="AY177" s="74">
        <v>0</v>
      </c>
      <c r="AZ177" s="74">
        <v>0</v>
      </c>
      <c r="BA177" s="74">
        <v>0</v>
      </c>
      <c r="BB177" s="74">
        <v>0</v>
      </c>
      <c r="BC177" s="74">
        <v>0</v>
      </c>
      <c r="BD177" s="74">
        <v>0</v>
      </c>
      <c r="BE177" s="74">
        <v>0</v>
      </c>
      <c r="BF177" s="74">
        <v>0</v>
      </c>
      <c r="BG177" s="74">
        <v>0</v>
      </c>
      <c r="BH177" s="74">
        <v>379</v>
      </c>
      <c r="BI177" s="27">
        <f t="shared" si="72"/>
        <v>379</v>
      </c>
      <c r="BJ177" s="27">
        <f t="shared" si="65"/>
        <v>379</v>
      </c>
      <c r="BK177" s="27">
        <f t="shared" si="66"/>
        <v>-134000</v>
      </c>
      <c r="BL177" s="27"/>
      <c r="BM177" s="27">
        <f t="shared" si="61"/>
        <v>-134000</v>
      </c>
    </row>
    <row r="178" spans="1:65" ht="15.75" customHeight="1" outlineLevel="1">
      <c r="A178" s="94">
        <v>176</v>
      </c>
      <c r="B178" s="231"/>
      <c r="C178" s="119" t="s">
        <v>168</v>
      </c>
      <c r="D178" s="128">
        <v>410.1</v>
      </c>
      <c r="E178" s="74">
        <v>8368441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812555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0</v>
      </c>
      <c r="W178" s="74">
        <v>0</v>
      </c>
      <c r="X178" s="74">
        <v>-4169000</v>
      </c>
      <c r="Y178" s="74">
        <v>0</v>
      </c>
      <c r="Z178" s="74">
        <v>0</v>
      </c>
      <c r="AA178" s="74">
        <v>0</v>
      </c>
      <c r="AB178" s="74">
        <v>0</v>
      </c>
      <c r="AC178" s="27">
        <f t="shared" si="71"/>
        <v>-3356445</v>
      </c>
      <c r="AD178" s="74">
        <v>0</v>
      </c>
      <c r="AE178" s="74">
        <v>0</v>
      </c>
      <c r="AF178" s="74">
        <v>0</v>
      </c>
      <c r="AG178" s="74">
        <v>0</v>
      </c>
      <c r="AH178" s="74">
        <v>634460</v>
      </c>
      <c r="AI178" s="74">
        <v>0</v>
      </c>
      <c r="AJ178" s="74">
        <v>0</v>
      </c>
      <c r="AK178" s="74">
        <v>0</v>
      </c>
      <c r="AL178" s="74">
        <v>0</v>
      </c>
      <c r="AM178" s="74">
        <v>0</v>
      </c>
      <c r="AN178" s="74">
        <v>0</v>
      </c>
      <c r="AO178" s="74">
        <v>0</v>
      </c>
      <c r="AP178" s="74">
        <v>0</v>
      </c>
      <c r="AQ178" s="74">
        <v>0</v>
      </c>
      <c r="AR178" s="74">
        <v>0</v>
      </c>
      <c r="AS178" s="74">
        <v>0</v>
      </c>
      <c r="AT178" s="74">
        <v>0</v>
      </c>
      <c r="AU178" s="74">
        <v>0</v>
      </c>
      <c r="AV178" s="74">
        <v>0</v>
      </c>
      <c r="AW178" s="74">
        <v>0</v>
      </c>
      <c r="AX178" s="74">
        <v>0</v>
      </c>
      <c r="AY178" s="74">
        <v>0</v>
      </c>
      <c r="AZ178" s="74">
        <v>0</v>
      </c>
      <c r="BA178" s="74">
        <v>0</v>
      </c>
      <c r="BB178" s="74">
        <v>0</v>
      </c>
      <c r="BC178" s="74">
        <v>0</v>
      </c>
      <c r="BD178" s="74">
        <v>0</v>
      </c>
      <c r="BE178" s="74">
        <v>0</v>
      </c>
      <c r="BF178" s="74">
        <v>0</v>
      </c>
      <c r="BG178" s="74">
        <v>0</v>
      </c>
      <c r="BH178" s="74">
        <v>-456</v>
      </c>
      <c r="BI178" s="27">
        <f t="shared" si="72"/>
        <v>634004</v>
      </c>
      <c r="BJ178" s="27">
        <f t="shared" si="65"/>
        <v>-2722441</v>
      </c>
      <c r="BK178" s="27">
        <f t="shared" si="66"/>
        <v>5646000</v>
      </c>
      <c r="BL178" s="27"/>
      <c r="BM178" s="27">
        <f t="shared" si="61"/>
        <v>5646000</v>
      </c>
    </row>
    <row r="179" spans="1:65" ht="15.75" customHeight="1" outlineLevel="1">
      <c r="A179" s="94">
        <v>177</v>
      </c>
      <c r="B179" s="231"/>
      <c r="C179" s="119" t="s">
        <v>169</v>
      </c>
      <c r="D179" s="128">
        <v>411.1</v>
      </c>
      <c r="E179" s="74">
        <v>0</v>
      </c>
      <c r="F179" s="74">
        <v>0</v>
      </c>
      <c r="G179" s="74">
        <v>0</v>
      </c>
      <c r="H179" s="74">
        <v>0</v>
      </c>
      <c r="I179" s="74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27">
        <f t="shared" si="71"/>
        <v>0</v>
      </c>
      <c r="AD179" s="74">
        <v>0</v>
      </c>
      <c r="AE179" s="74">
        <v>0</v>
      </c>
      <c r="AF179" s="74">
        <v>0</v>
      </c>
      <c r="AG179" s="74">
        <v>0</v>
      </c>
      <c r="AH179" s="74">
        <v>0</v>
      </c>
      <c r="AI179" s="74">
        <v>0</v>
      </c>
      <c r="AJ179" s="74">
        <v>0</v>
      </c>
      <c r="AK179" s="74">
        <v>0</v>
      </c>
      <c r="AL179" s="74">
        <v>0</v>
      </c>
      <c r="AM179" s="74">
        <v>0</v>
      </c>
      <c r="AN179" s="74">
        <v>0</v>
      </c>
      <c r="AO179" s="74">
        <v>0</v>
      </c>
      <c r="AP179" s="74">
        <v>0</v>
      </c>
      <c r="AQ179" s="74">
        <v>0</v>
      </c>
      <c r="AR179" s="74">
        <v>0</v>
      </c>
      <c r="AS179" s="74">
        <v>0</v>
      </c>
      <c r="AT179" s="74">
        <v>0</v>
      </c>
      <c r="AU179" s="74">
        <v>0</v>
      </c>
      <c r="AV179" s="74">
        <v>0</v>
      </c>
      <c r="AW179" s="74">
        <v>0</v>
      </c>
      <c r="AX179" s="74">
        <v>0</v>
      </c>
      <c r="AY179" s="74">
        <v>0</v>
      </c>
      <c r="AZ179" s="74">
        <v>0</v>
      </c>
      <c r="BA179" s="74">
        <v>0</v>
      </c>
      <c r="BB179" s="74">
        <v>0</v>
      </c>
      <c r="BC179" s="74">
        <v>0</v>
      </c>
      <c r="BD179" s="74">
        <v>0</v>
      </c>
      <c r="BE179" s="74">
        <v>0</v>
      </c>
      <c r="BF179" s="74">
        <v>0</v>
      </c>
      <c r="BG179" s="74">
        <v>0</v>
      </c>
      <c r="BH179" s="74">
        <v>0</v>
      </c>
      <c r="BI179" s="27">
        <f t="shared" si="72"/>
        <v>0</v>
      </c>
      <c r="BJ179" s="27">
        <f t="shared" si="65"/>
        <v>0</v>
      </c>
      <c r="BK179" s="27">
        <f t="shared" si="66"/>
        <v>0</v>
      </c>
      <c r="BL179" s="27"/>
      <c r="BM179" s="27">
        <f t="shared" si="61"/>
        <v>0</v>
      </c>
    </row>
    <row r="180" spans="1:65" ht="15.75" customHeight="1">
      <c r="A180" s="94">
        <v>178</v>
      </c>
      <c r="B180" s="232"/>
      <c r="C180" s="120" t="s">
        <v>170</v>
      </c>
      <c r="D180" s="129">
        <v>411.4</v>
      </c>
      <c r="E180" s="74">
        <v>-317730</v>
      </c>
      <c r="F180" s="74">
        <v>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27">
        <f t="shared" si="71"/>
        <v>0</v>
      </c>
      <c r="AD180" s="74">
        <v>0</v>
      </c>
      <c r="AE180" s="74">
        <v>0</v>
      </c>
      <c r="AF180" s="74">
        <v>0</v>
      </c>
      <c r="AG180" s="74">
        <v>0</v>
      </c>
      <c r="AH180" s="74">
        <v>0</v>
      </c>
      <c r="AI180" s="74">
        <v>0</v>
      </c>
      <c r="AJ180" s="74">
        <v>0</v>
      </c>
      <c r="AK180" s="74">
        <v>0</v>
      </c>
      <c r="AL180" s="74">
        <v>0</v>
      </c>
      <c r="AM180" s="74">
        <v>0</v>
      </c>
      <c r="AN180" s="74">
        <v>0</v>
      </c>
      <c r="AO180" s="74">
        <v>0</v>
      </c>
      <c r="AP180" s="74">
        <v>0</v>
      </c>
      <c r="AQ180" s="74">
        <v>0</v>
      </c>
      <c r="AR180" s="74">
        <v>0</v>
      </c>
      <c r="AS180" s="74">
        <v>0</v>
      </c>
      <c r="AT180" s="74">
        <v>0</v>
      </c>
      <c r="AU180" s="74">
        <v>0</v>
      </c>
      <c r="AV180" s="74">
        <v>0</v>
      </c>
      <c r="AW180" s="74">
        <v>0</v>
      </c>
      <c r="AX180" s="74">
        <v>0</v>
      </c>
      <c r="AY180" s="74">
        <v>0</v>
      </c>
      <c r="AZ180" s="74">
        <v>0</v>
      </c>
      <c r="BA180" s="74">
        <v>0</v>
      </c>
      <c r="BB180" s="74">
        <v>0</v>
      </c>
      <c r="BC180" s="74">
        <v>0</v>
      </c>
      <c r="BD180" s="74">
        <v>0</v>
      </c>
      <c r="BE180" s="74">
        <v>0</v>
      </c>
      <c r="BF180" s="74">
        <v>0</v>
      </c>
      <c r="BG180" s="74">
        <v>0</v>
      </c>
      <c r="BH180" s="74">
        <v>-270</v>
      </c>
      <c r="BI180" s="27">
        <f t="shared" si="72"/>
        <v>-270</v>
      </c>
      <c r="BJ180" s="27">
        <f t="shared" si="65"/>
        <v>-270</v>
      </c>
      <c r="BK180" s="27">
        <f t="shared" si="66"/>
        <v>-318000</v>
      </c>
      <c r="BL180" s="27"/>
      <c r="BM180" s="27">
        <f t="shared" si="61"/>
        <v>-318000</v>
      </c>
    </row>
    <row r="181" spans="1:65" ht="16.5" thickBot="1">
      <c r="A181" s="94">
        <v>179</v>
      </c>
      <c r="B181" s="233" t="s">
        <v>171</v>
      </c>
      <c r="C181" s="233"/>
      <c r="D181" s="234"/>
      <c r="E181" s="30">
        <f>SUM(E175:E180)</f>
        <v>75196195</v>
      </c>
      <c r="F181" s="30">
        <f>SUM(F175:F180)</f>
        <v>3341.9229480000004</v>
      </c>
      <c r="G181" s="30">
        <f t="shared" ref="G181:BH181" si="77">SUM(G175:G180)</f>
        <v>-202.69405800000001</v>
      </c>
      <c r="H181" s="30">
        <f t="shared" si="77"/>
        <v>1450.8928980000001</v>
      </c>
      <c r="I181" s="30">
        <f t="shared" si="77"/>
        <v>-19453733.440000001</v>
      </c>
      <c r="J181" s="30">
        <f t="shared" si="77"/>
        <v>1337.47</v>
      </c>
      <c r="K181" s="30">
        <f t="shared" si="77"/>
        <v>-330156.75</v>
      </c>
      <c r="L181" s="30">
        <f t="shared" si="77"/>
        <v>-8725.5</v>
      </c>
      <c r="M181" s="30">
        <f t="shared" si="77"/>
        <v>26137.02</v>
      </c>
      <c r="N181" s="30">
        <f t="shared" si="77"/>
        <v>812555</v>
      </c>
      <c r="O181" s="30">
        <f t="shared" si="77"/>
        <v>11659.199999999999</v>
      </c>
      <c r="P181" s="30">
        <f t="shared" si="77"/>
        <v>14426.98</v>
      </c>
      <c r="Q181" s="30">
        <f t="shared" si="77"/>
        <v>13140.96</v>
      </c>
      <c r="R181" s="30">
        <f t="shared" si="77"/>
        <v>-658192.72573712969</v>
      </c>
      <c r="S181" s="30">
        <f t="shared" si="77"/>
        <v>-1022457.2456134771</v>
      </c>
      <c r="T181" s="30">
        <f t="shared" si="77"/>
        <v>302377.95</v>
      </c>
      <c r="U181" s="30">
        <f t="shared" si="77"/>
        <v>-575250.27</v>
      </c>
      <c r="V181" s="30">
        <f t="shared" si="77"/>
        <v>1023132.6934608647</v>
      </c>
      <c r="W181" s="30">
        <f t="shared" si="77"/>
        <v>-364563.78202062007</v>
      </c>
      <c r="X181" s="30">
        <f t="shared" si="77"/>
        <v>1333689.0544953104</v>
      </c>
      <c r="Y181" s="30">
        <f t="shared" si="77"/>
        <v>1214.8499999999999</v>
      </c>
      <c r="Z181" s="30">
        <f t="shared" si="77"/>
        <v>355741.26</v>
      </c>
      <c r="AA181" s="30">
        <f t="shared" si="77"/>
        <v>1149330</v>
      </c>
      <c r="AB181" s="30">
        <f t="shared" si="77"/>
        <v>122369.54347800001</v>
      </c>
      <c r="AC181" s="30">
        <f t="shared" si="71"/>
        <v>-17241377.610149056</v>
      </c>
      <c r="AD181" s="30">
        <f t="shared" si="77"/>
        <v>4317600</v>
      </c>
      <c r="AE181" s="30">
        <f t="shared" si="77"/>
        <v>2226420</v>
      </c>
      <c r="AF181" s="30">
        <f t="shared" si="77"/>
        <v>3243429.942012107</v>
      </c>
      <c r="AG181" s="30">
        <f t="shared" si="77"/>
        <v>-240826.03175400003</v>
      </c>
      <c r="AH181" s="30">
        <f t="shared" si="77"/>
        <v>634460</v>
      </c>
      <c r="AI181" s="30">
        <f t="shared" si="77"/>
        <v>-2407864.7648269599</v>
      </c>
      <c r="AJ181" s="30">
        <f t="shared" si="77"/>
        <v>-184655.72999999998</v>
      </c>
      <c r="AK181" s="30">
        <f t="shared" si="77"/>
        <v>-75020.61</v>
      </c>
      <c r="AL181" s="30">
        <f t="shared" si="77"/>
        <v>-1289158.0010039425</v>
      </c>
      <c r="AM181" s="30">
        <f t="shared" si="77"/>
        <v>-13449.24</v>
      </c>
      <c r="AN181" s="30">
        <f t="shared" si="77"/>
        <v>82721.73</v>
      </c>
      <c r="AO181" s="30">
        <f t="shared" si="77"/>
        <v>14582.82</v>
      </c>
      <c r="AP181" s="30">
        <f t="shared" si="77"/>
        <v>760226.48</v>
      </c>
      <c r="AQ181" s="30">
        <f t="shared" si="77"/>
        <v>-901324.83</v>
      </c>
      <c r="AR181" s="30">
        <f t="shared" si="77"/>
        <v>-264933.89999999997</v>
      </c>
      <c r="AS181" s="30">
        <f t="shared" si="77"/>
        <v>-2052277.4018101983</v>
      </c>
      <c r="AT181" s="30">
        <f t="shared" si="77"/>
        <v>-625824.27599999995</v>
      </c>
      <c r="AU181" s="30">
        <f t="shared" si="77"/>
        <v>-12978.26582278481</v>
      </c>
      <c r="AV181" s="30">
        <f t="shared" si="77"/>
        <v>-497291.42399999994</v>
      </c>
      <c r="AW181" s="30">
        <f t="shared" si="77"/>
        <v>-13740.258</v>
      </c>
      <c r="AX181" s="30">
        <f t="shared" si="77"/>
        <v>-76652.363045999999</v>
      </c>
      <c r="AY181" s="30">
        <f t="shared" si="77"/>
        <v>-940697.772</v>
      </c>
      <c r="AZ181" s="30">
        <f t="shared" si="77"/>
        <v>-570115.43400000001</v>
      </c>
      <c r="BA181" s="30">
        <f t="shared" si="77"/>
        <v>1641008.46</v>
      </c>
      <c r="BB181" s="30">
        <f t="shared" si="77"/>
        <v>-753492.68400000001</v>
      </c>
      <c r="BC181" s="30">
        <f t="shared" si="77"/>
        <v>-123681.39</v>
      </c>
      <c r="BD181" s="30">
        <f t="shared" si="77"/>
        <v>-200617.326714</v>
      </c>
      <c r="BE181" s="30">
        <f t="shared" si="77"/>
        <v>-123095.07239399999</v>
      </c>
      <c r="BF181" s="30">
        <f t="shared" si="77"/>
        <v>-92377.572</v>
      </c>
      <c r="BG181" s="30">
        <f t="shared" si="77"/>
        <v>-3630913.0000000005</v>
      </c>
      <c r="BH181" s="30">
        <f t="shared" si="77"/>
        <v>720.52550883125514</v>
      </c>
      <c r="BI181" s="30">
        <f t="shared" si="72"/>
        <v>-2169817.3898509461</v>
      </c>
      <c r="BJ181" s="30">
        <f t="shared" si="65"/>
        <v>-19411195</v>
      </c>
      <c r="BK181" s="30">
        <f t="shared" si="66"/>
        <v>55785000</v>
      </c>
      <c r="BL181" s="30">
        <f t="shared" ref="BL181" si="78">SUM(BL175:BL180)</f>
        <v>12651000</v>
      </c>
      <c r="BM181" s="30">
        <f t="shared" si="61"/>
        <v>68436000</v>
      </c>
    </row>
    <row r="182" spans="1:65" ht="15.6" customHeight="1" outlineLevel="1" thickTop="1">
      <c r="A182" s="94">
        <v>180</v>
      </c>
      <c r="B182" s="230" t="s">
        <v>172</v>
      </c>
      <c r="C182" s="100" t="s">
        <v>173</v>
      </c>
      <c r="D182" s="107">
        <v>411.6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-62576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27">
        <f>SUM(F182:AB182)</f>
        <v>-62576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-424</v>
      </c>
      <c r="BI182" s="27">
        <f t="shared" si="72"/>
        <v>-424</v>
      </c>
      <c r="BJ182" s="27">
        <f t="shared" si="65"/>
        <v>-63000</v>
      </c>
      <c r="BK182" s="27">
        <f t="shared" si="66"/>
        <v>-63000</v>
      </c>
      <c r="BL182" s="27"/>
      <c r="BM182" s="27">
        <f t="shared" si="61"/>
        <v>-63000</v>
      </c>
    </row>
    <row r="183" spans="1:65" outlineLevel="1">
      <c r="A183" s="94">
        <v>181</v>
      </c>
      <c r="B183" s="231"/>
      <c r="C183" s="100" t="s">
        <v>174</v>
      </c>
      <c r="D183" s="107">
        <v>411.7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27">
        <f t="shared" si="71"/>
        <v>0</v>
      </c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27">
        <f t="shared" si="72"/>
        <v>0</v>
      </c>
      <c r="BJ183" s="27">
        <f t="shared" si="65"/>
        <v>0</v>
      </c>
      <c r="BK183" s="27">
        <f t="shared" si="66"/>
        <v>0</v>
      </c>
      <c r="BL183" s="27"/>
      <c r="BM183" s="27">
        <f t="shared" si="61"/>
        <v>0</v>
      </c>
    </row>
    <row r="184" spans="1:65" outlineLevel="1">
      <c r="A184" s="94">
        <v>182</v>
      </c>
      <c r="B184" s="231"/>
      <c r="C184" s="100" t="s">
        <v>175</v>
      </c>
      <c r="D184" s="107">
        <v>411.8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27">
        <f t="shared" si="71"/>
        <v>0</v>
      </c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27">
        <f t="shared" si="72"/>
        <v>0</v>
      </c>
      <c r="BJ184" s="27">
        <f t="shared" si="65"/>
        <v>0</v>
      </c>
      <c r="BK184" s="27">
        <f t="shared" si="66"/>
        <v>0</v>
      </c>
      <c r="BL184" s="27"/>
      <c r="BM184" s="27">
        <f t="shared" si="61"/>
        <v>0</v>
      </c>
    </row>
    <row r="185" spans="1:65" outlineLevel="1">
      <c r="A185" s="94">
        <v>183</v>
      </c>
      <c r="B185" s="231"/>
      <c r="C185" s="100" t="s">
        <v>176</v>
      </c>
      <c r="D185" s="107">
        <v>411.9</v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27">
        <f t="shared" si="71"/>
        <v>0</v>
      </c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27">
        <f t="shared" si="72"/>
        <v>0</v>
      </c>
      <c r="BJ185" s="27">
        <f t="shared" si="65"/>
        <v>0</v>
      </c>
      <c r="BK185" s="27">
        <f t="shared" si="66"/>
        <v>0</v>
      </c>
      <c r="BL185" s="27"/>
      <c r="BM185" s="27">
        <f t="shared" si="61"/>
        <v>0</v>
      </c>
    </row>
    <row r="186" spans="1:65" outlineLevel="1">
      <c r="A186" s="94">
        <v>184</v>
      </c>
      <c r="B186" s="231"/>
      <c r="C186" s="100" t="s">
        <v>177</v>
      </c>
      <c r="D186" s="107">
        <v>412</v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27">
        <f t="shared" si="71"/>
        <v>0</v>
      </c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27">
        <f t="shared" si="72"/>
        <v>0</v>
      </c>
      <c r="BJ186" s="27">
        <f t="shared" si="65"/>
        <v>0</v>
      </c>
      <c r="BK186" s="27">
        <f t="shared" si="66"/>
        <v>0</v>
      </c>
      <c r="BL186" s="27"/>
      <c r="BM186" s="27">
        <f t="shared" si="61"/>
        <v>0</v>
      </c>
    </row>
    <row r="187" spans="1:65" outlineLevel="1">
      <c r="A187" s="94">
        <v>185</v>
      </c>
      <c r="B187" s="231"/>
      <c r="C187" s="100" t="s">
        <v>178</v>
      </c>
      <c r="D187" s="107">
        <v>413</v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27">
        <f t="shared" si="71"/>
        <v>0</v>
      </c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27">
        <f t="shared" si="72"/>
        <v>0</v>
      </c>
      <c r="BJ187" s="27">
        <f t="shared" si="65"/>
        <v>0</v>
      </c>
      <c r="BK187" s="27">
        <f t="shared" si="66"/>
        <v>0</v>
      </c>
      <c r="BL187" s="27"/>
      <c r="BM187" s="27">
        <f t="shared" si="61"/>
        <v>0</v>
      </c>
    </row>
    <row r="188" spans="1:65">
      <c r="A188" s="94">
        <v>186</v>
      </c>
      <c r="B188" s="232"/>
      <c r="C188" s="100" t="s">
        <v>179</v>
      </c>
      <c r="D188" s="107">
        <v>414</v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27">
        <f t="shared" si="71"/>
        <v>0</v>
      </c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>
        <v>61801.265822784808</v>
      </c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27">
        <f t="shared" si="72"/>
        <v>61801.265822784808</v>
      </c>
      <c r="BJ188" s="27">
        <f t="shared" si="65"/>
        <v>61801.265822784808</v>
      </c>
      <c r="BK188" s="27">
        <f t="shared" si="66"/>
        <v>61801.265822784808</v>
      </c>
      <c r="BL188" s="27"/>
      <c r="BM188" s="27">
        <f t="shared" si="61"/>
        <v>61801.265822784808</v>
      </c>
    </row>
    <row r="189" spans="1:65" ht="16.5" thickBot="1">
      <c r="A189" s="94">
        <v>187</v>
      </c>
      <c r="B189" s="233" t="s">
        <v>180</v>
      </c>
      <c r="C189" s="233"/>
      <c r="D189" s="234"/>
      <c r="E189" s="30">
        <f>SUM(E182:E188)</f>
        <v>0</v>
      </c>
      <c r="F189" s="30">
        <f>SUM(F182:F188)</f>
        <v>0</v>
      </c>
      <c r="G189" s="30">
        <f t="shared" ref="G189:BH189" si="79">SUM(G182:G188)</f>
        <v>0</v>
      </c>
      <c r="H189" s="30">
        <f t="shared" si="79"/>
        <v>0</v>
      </c>
      <c r="I189" s="30">
        <f t="shared" si="79"/>
        <v>0</v>
      </c>
      <c r="J189" s="30">
        <f t="shared" si="79"/>
        <v>0</v>
      </c>
      <c r="K189" s="30">
        <f t="shared" si="79"/>
        <v>0</v>
      </c>
      <c r="L189" s="30">
        <f t="shared" si="79"/>
        <v>0</v>
      </c>
      <c r="M189" s="30">
        <f t="shared" si="79"/>
        <v>0</v>
      </c>
      <c r="N189" s="30">
        <f t="shared" si="79"/>
        <v>0</v>
      </c>
      <c r="O189" s="30">
        <f t="shared" si="79"/>
        <v>0</v>
      </c>
      <c r="P189" s="30">
        <f t="shared" si="79"/>
        <v>0</v>
      </c>
      <c r="Q189" s="30">
        <f t="shared" si="79"/>
        <v>-62576</v>
      </c>
      <c r="R189" s="30">
        <f t="shared" si="79"/>
        <v>0</v>
      </c>
      <c r="S189" s="30">
        <f t="shared" si="79"/>
        <v>0</v>
      </c>
      <c r="T189" s="30">
        <f t="shared" si="79"/>
        <v>0</v>
      </c>
      <c r="U189" s="30">
        <f t="shared" si="79"/>
        <v>0</v>
      </c>
      <c r="V189" s="30">
        <f t="shared" si="79"/>
        <v>0</v>
      </c>
      <c r="W189" s="30">
        <f t="shared" si="79"/>
        <v>0</v>
      </c>
      <c r="X189" s="30">
        <f t="shared" si="79"/>
        <v>0</v>
      </c>
      <c r="Y189" s="30">
        <f t="shared" si="79"/>
        <v>0</v>
      </c>
      <c r="Z189" s="30">
        <f t="shared" si="79"/>
        <v>0</v>
      </c>
      <c r="AA189" s="30">
        <f t="shared" si="79"/>
        <v>0</v>
      </c>
      <c r="AB189" s="30">
        <f t="shared" si="79"/>
        <v>0</v>
      </c>
      <c r="AC189" s="30">
        <f t="shared" si="71"/>
        <v>-62576</v>
      </c>
      <c r="AD189" s="30">
        <f t="shared" si="79"/>
        <v>0</v>
      </c>
      <c r="AE189" s="30">
        <f t="shared" si="79"/>
        <v>0</v>
      </c>
      <c r="AF189" s="30">
        <f t="shared" si="79"/>
        <v>0</v>
      </c>
      <c r="AG189" s="30">
        <f t="shared" si="79"/>
        <v>0</v>
      </c>
      <c r="AH189" s="30">
        <f t="shared" si="79"/>
        <v>0</v>
      </c>
      <c r="AI189" s="30">
        <f t="shared" si="79"/>
        <v>0</v>
      </c>
      <c r="AJ189" s="30">
        <f t="shared" si="79"/>
        <v>0</v>
      </c>
      <c r="AK189" s="30">
        <f t="shared" si="79"/>
        <v>0</v>
      </c>
      <c r="AL189" s="30">
        <f t="shared" si="79"/>
        <v>0</v>
      </c>
      <c r="AM189" s="30">
        <f t="shared" si="79"/>
        <v>0</v>
      </c>
      <c r="AN189" s="30">
        <f t="shared" si="79"/>
        <v>0</v>
      </c>
      <c r="AO189" s="30">
        <f t="shared" si="79"/>
        <v>0</v>
      </c>
      <c r="AP189" s="30">
        <f t="shared" si="79"/>
        <v>0</v>
      </c>
      <c r="AQ189" s="30">
        <f t="shared" si="79"/>
        <v>0</v>
      </c>
      <c r="AR189" s="30">
        <f t="shared" si="79"/>
        <v>0</v>
      </c>
      <c r="AS189" s="30">
        <f t="shared" si="79"/>
        <v>0</v>
      </c>
      <c r="AT189" s="30">
        <f t="shared" si="79"/>
        <v>0</v>
      </c>
      <c r="AU189" s="30">
        <f t="shared" si="79"/>
        <v>61801.265822784808</v>
      </c>
      <c r="AV189" s="30">
        <f t="shared" si="79"/>
        <v>0</v>
      </c>
      <c r="AW189" s="30">
        <f t="shared" si="79"/>
        <v>0</v>
      </c>
      <c r="AX189" s="30">
        <f t="shared" si="79"/>
        <v>0</v>
      </c>
      <c r="AY189" s="30">
        <f t="shared" si="79"/>
        <v>0</v>
      </c>
      <c r="AZ189" s="30">
        <f t="shared" si="79"/>
        <v>0</v>
      </c>
      <c r="BA189" s="30">
        <f t="shared" si="79"/>
        <v>0</v>
      </c>
      <c r="BB189" s="30">
        <f t="shared" si="79"/>
        <v>0</v>
      </c>
      <c r="BC189" s="30">
        <f t="shared" si="79"/>
        <v>0</v>
      </c>
      <c r="BD189" s="30">
        <f t="shared" si="79"/>
        <v>0</v>
      </c>
      <c r="BE189" s="30">
        <f t="shared" si="79"/>
        <v>0</v>
      </c>
      <c r="BF189" s="30">
        <f t="shared" si="79"/>
        <v>0</v>
      </c>
      <c r="BG189" s="30">
        <f t="shared" si="79"/>
        <v>0</v>
      </c>
      <c r="BH189" s="30">
        <f t="shared" si="79"/>
        <v>-424</v>
      </c>
      <c r="BI189" s="30">
        <f t="shared" si="72"/>
        <v>61377.265822784808</v>
      </c>
      <c r="BJ189" s="30">
        <f t="shared" si="65"/>
        <v>-1198.7341772151922</v>
      </c>
      <c r="BK189" s="30">
        <f t="shared" si="66"/>
        <v>-1198.7341772151922</v>
      </c>
      <c r="BL189" s="30">
        <f t="shared" ref="BL189" si="80">SUM(BL182:BL188)</f>
        <v>0</v>
      </c>
      <c r="BM189" s="30">
        <f t="shared" si="61"/>
        <v>-1198.7341772151922</v>
      </c>
    </row>
    <row r="190" spans="1:65" ht="16.5" thickTop="1">
      <c r="A190" s="94">
        <v>188</v>
      </c>
      <c r="B190" s="224" t="s">
        <v>181</v>
      </c>
      <c r="C190" s="224"/>
      <c r="D190" s="225"/>
      <c r="E190" s="130">
        <f>E76+E104+E127+E133+E138+E153+E161+E172+E174+E181+E189</f>
        <v>552026363.00999999</v>
      </c>
      <c r="F190" s="53">
        <f>F76+F104+F127+F133+F138+F153+F161+F172+F174+F181+F189</f>
        <v>3341.9229480000004</v>
      </c>
      <c r="G190" s="53">
        <f t="shared" ref="G190:BH190" si="81">G76+G104+G127+G133+G138+G153+G161+G172+G174+G181+G189</f>
        <v>313.30594199999996</v>
      </c>
      <c r="H190" s="53">
        <f t="shared" si="81"/>
        <v>1450.8928980000001</v>
      </c>
      <c r="I190" s="53">
        <f t="shared" si="81"/>
        <v>-19453733.440000001</v>
      </c>
      <c r="J190" s="53">
        <f t="shared" si="81"/>
        <v>1337.47</v>
      </c>
      <c r="K190" s="53">
        <f t="shared" si="81"/>
        <v>1242018.25</v>
      </c>
      <c r="L190" s="53">
        <f t="shared" si="81"/>
        <v>32824.5</v>
      </c>
      <c r="M190" s="53">
        <f t="shared" si="81"/>
        <v>-98324.98</v>
      </c>
      <c r="N190" s="53">
        <f t="shared" si="81"/>
        <v>812555</v>
      </c>
      <c r="O190" s="53">
        <f t="shared" si="81"/>
        <v>-43860.800000000003</v>
      </c>
      <c r="P190" s="53">
        <f t="shared" si="81"/>
        <v>14426.98</v>
      </c>
      <c r="Q190" s="53">
        <f t="shared" si="81"/>
        <v>-49435.040000000001</v>
      </c>
      <c r="R190" s="53">
        <f t="shared" si="81"/>
        <v>-701692.72384735267</v>
      </c>
      <c r="S190" s="53">
        <f t="shared" si="81"/>
        <v>-13016676.587669244</v>
      </c>
      <c r="T190" s="53">
        <f t="shared" si="81"/>
        <v>-1137517.05</v>
      </c>
      <c r="U190" s="53">
        <f t="shared" si="81"/>
        <v>2164036.73</v>
      </c>
      <c r="V190" s="53">
        <f t="shared" si="81"/>
        <v>1023132.6934608647</v>
      </c>
      <c r="W190" s="53">
        <f t="shared" si="81"/>
        <v>-364563.78202062007</v>
      </c>
      <c r="X190" s="53">
        <f t="shared" si="81"/>
        <v>21310426.970383279</v>
      </c>
      <c r="Y190" s="53">
        <f t="shared" si="81"/>
        <v>-4570.1499999999996</v>
      </c>
      <c r="Z190" s="53">
        <f t="shared" si="81"/>
        <v>-1338264.74</v>
      </c>
      <c r="AA190" s="53">
        <f t="shared" si="81"/>
        <v>-63786670</v>
      </c>
      <c r="AB190" s="53">
        <f t="shared" si="81"/>
        <v>122369.54347800001</v>
      </c>
      <c r="AC190" s="53">
        <f t="shared" si="71"/>
        <v>-73267075.034427077</v>
      </c>
      <c r="AD190" s="53">
        <f t="shared" si="81"/>
        <v>40985600</v>
      </c>
      <c r="AE190" s="53">
        <f t="shared" si="81"/>
        <v>2226420</v>
      </c>
      <c r="AF190" s="53">
        <f t="shared" si="81"/>
        <v>3322662.4727191618</v>
      </c>
      <c r="AG190" s="53">
        <f t="shared" si="81"/>
        <v>906594.968246</v>
      </c>
      <c r="AH190" s="53">
        <f t="shared" si="81"/>
        <v>634460</v>
      </c>
      <c r="AI190" s="53">
        <f t="shared" si="81"/>
        <v>8348043.2351730401</v>
      </c>
      <c r="AJ190" s="53">
        <f t="shared" si="81"/>
        <v>694657.27</v>
      </c>
      <c r="AK190" s="53">
        <f t="shared" si="81"/>
        <v>282220.39</v>
      </c>
      <c r="AL190" s="53">
        <f t="shared" si="81"/>
        <v>4849689.622824355</v>
      </c>
      <c r="AM190" s="53">
        <f t="shared" si="81"/>
        <v>50594.76</v>
      </c>
      <c r="AN190" s="53">
        <f t="shared" si="81"/>
        <v>-311191.27</v>
      </c>
      <c r="AO190" s="53">
        <f t="shared" si="81"/>
        <v>-54859.18</v>
      </c>
      <c r="AP190" s="53">
        <f t="shared" si="81"/>
        <v>760226.48</v>
      </c>
      <c r="AQ190" s="53">
        <f t="shared" si="81"/>
        <v>3390698.17</v>
      </c>
      <c r="AR190" s="53">
        <f t="shared" si="81"/>
        <v>996656.10000000009</v>
      </c>
      <c r="AS190" s="53">
        <f t="shared" si="81"/>
        <v>7720472.162355707</v>
      </c>
      <c r="AT190" s="53">
        <f t="shared" si="81"/>
        <v>1539175.7239999999</v>
      </c>
      <c r="AU190" s="53">
        <f>AU76+AU104+AU127+AU133+AU138+AU153+AU161+AU172+AU174+AU181+AU189</f>
        <v>48823</v>
      </c>
      <c r="AV190" s="53">
        <f t="shared" si="81"/>
        <v>1723319.5760000001</v>
      </c>
      <c r="AW190" s="53">
        <f t="shared" si="81"/>
        <v>-6740.2579999999998</v>
      </c>
      <c r="AX190" s="53">
        <f t="shared" si="81"/>
        <v>359608.63695399999</v>
      </c>
      <c r="AY190" s="53">
        <f t="shared" si="81"/>
        <v>1704302.2280000001</v>
      </c>
      <c r="AZ190" s="53">
        <f t="shared" si="81"/>
        <v>1812884.5660000001</v>
      </c>
      <c r="BA190" s="53">
        <f t="shared" si="81"/>
        <v>749814.46</v>
      </c>
      <c r="BB190" s="53">
        <f t="shared" si="81"/>
        <v>2511507.3160000001</v>
      </c>
      <c r="BC190" s="53">
        <f t="shared" si="81"/>
        <v>298318.61</v>
      </c>
      <c r="BD190" s="53">
        <f t="shared" si="81"/>
        <v>894665.67328600003</v>
      </c>
      <c r="BE190" s="53">
        <f t="shared" si="81"/>
        <v>574389.92760599998</v>
      </c>
      <c r="BF190" s="53">
        <f t="shared" si="81"/>
        <v>368622.42800000001</v>
      </c>
      <c r="BG190" s="53">
        <f t="shared" si="81"/>
        <v>1.3969838619232178E-9</v>
      </c>
      <c r="BH190" s="53">
        <f t="shared" si="81"/>
        <v>-1925.0447371930577</v>
      </c>
      <c r="BI190" s="53">
        <f t="shared" si="72"/>
        <v>87379712.024427086</v>
      </c>
      <c r="BJ190" s="53">
        <f t="shared" si="65"/>
        <v>14112636.99000001</v>
      </c>
      <c r="BK190" s="53">
        <f t="shared" si="66"/>
        <v>566139000</v>
      </c>
      <c r="BL190" s="53">
        <f t="shared" ref="BL190" si="82">BL76+BL104+BL127+BL133+BL138+BL153+BL161+BL172+BL174+BL181+BL189</f>
        <v>12933000</v>
      </c>
      <c r="BM190" s="53">
        <f t="shared" si="61"/>
        <v>579072000</v>
      </c>
    </row>
    <row r="191" spans="1:65" ht="16.5" thickBot="1">
      <c r="A191" s="94">
        <v>189</v>
      </c>
      <c r="B191" s="224" t="s">
        <v>182</v>
      </c>
      <c r="C191" s="224"/>
      <c r="D191" s="225"/>
      <c r="E191" s="131">
        <f>E25-E190</f>
        <v>106559225.99000001</v>
      </c>
      <c r="F191" s="58">
        <f>F25-F190</f>
        <v>-3341.9229480000004</v>
      </c>
      <c r="G191" s="58">
        <f t="shared" ref="G191:BH191" si="83">G25-G190</f>
        <v>-313.30594199999996</v>
      </c>
      <c r="H191" s="58">
        <f t="shared" si="83"/>
        <v>-1450.8928980000001</v>
      </c>
      <c r="I191" s="58">
        <f t="shared" si="83"/>
        <v>6743.4400000013411</v>
      </c>
      <c r="J191" s="58">
        <f t="shared" si="83"/>
        <v>-1337.47</v>
      </c>
      <c r="K191" s="58">
        <f t="shared" si="83"/>
        <v>-1242018.25</v>
      </c>
      <c r="L191" s="58">
        <f t="shared" si="83"/>
        <v>-32824.5</v>
      </c>
      <c r="M191" s="58">
        <f t="shared" si="83"/>
        <v>98324.98</v>
      </c>
      <c r="N191" s="58">
        <f t="shared" si="83"/>
        <v>-812555</v>
      </c>
      <c r="O191" s="58">
        <f t="shared" si="83"/>
        <v>43860.800000000003</v>
      </c>
      <c r="P191" s="58">
        <f t="shared" si="83"/>
        <v>-14426.98</v>
      </c>
      <c r="Q191" s="58">
        <f t="shared" si="83"/>
        <v>49435.040000000001</v>
      </c>
      <c r="R191" s="58">
        <f t="shared" si="83"/>
        <v>-1289968.2761526473</v>
      </c>
      <c r="S191" s="58">
        <f t="shared" si="83"/>
        <v>-64.412330755963922</v>
      </c>
      <c r="T191" s="58">
        <f t="shared" si="83"/>
        <v>1137517.05</v>
      </c>
      <c r="U191" s="58">
        <f t="shared" si="83"/>
        <v>-2164036.73</v>
      </c>
      <c r="V191" s="58">
        <f t="shared" si="83"/>
        <v>-1023132.6934608647</v>
      </c>
      <c r="W191" s="58">
        <f t="shared" si="83"/>
        <v>364563.78202062007</v>
      </c>
      <c r="X191" s="58">
        <f t="shared" si="83"/>
        <v>1678547.029616721</v>
      </c>
      <c r="Y191" s="58">
        <f t="shared" si="83"/>
        <v>4570.1499999999996</v>
      </c>
      <c r="Z191" s="58">
        <f t="shared" si="83"/>
        <v>1338264.74</v>
      </c>
      <c r="AA191" s="58">
        <f t="shared" si="83"/>
        <v>4323670</v>
      </c>
      <c r="AB191" s="58">
        <f t="shared" si="83"/>
        <v>-122369.54347800001</v>
      </c>
      <c r="AC191" s="58">
        <f t="shared" si="71"/>
        <v>2337657.0344270738</v>
      </c>
      <c r="AD191" s="58">
        <f t="shared" si="83"/>
        <v>16242400</v>
      </c>
      <c r="AE191" s="58">
        <f t="shared" si="83"/>
        <v>8375580</v>
      </c>
      <c r="AF191" s="58">
        <f t="shared" si="83"/>
        <v>10041085.527280837</v>
      </c>
      <c r="AG191" s="58">
        <f t="shared" si="83"/>
        <v>-906594.968246</v>
      </c>
      <c r="AH191" s="58">
        <f t="shared" si="83"/>
        <v>-634460</v>
      </c>
      <c r="AI191" s="58">
        <f t="shared" si="83"/>
        <v>-8348043.2351730401</v>
      </c>
      <c r="AJ191" s="58">
        <f t="shared" si="83"/>
        <v>-694657.27</v>
      </c>
      <c r="AK191" s="58">
        <f t="shared" si="83"/>
        <v>-282220.39</v>
      </c>
      <c r="AL191" s="58">
        <f t="shared" si="83"/>
        <v>-4849689.622824355</v>
      </c>
      <c r="AM191" s="58">
        <f t="shared" si="83"/>
        <v>-50594.76</v>
      </c>
      <c r="AN191" s="58">
        <f t="shared" si="83"/>
        <v>311191.27</v>
      </c>
      <c r="AO191" s="58">
        <f t="shared" si="83"/>
        <v>54859.18</v>
      </c>
      <c r="AP191" s="58">
        <f t="shared" si="83"/>
        <v>-760226.48</v>
      </c>
      <c r="AQ191" s="58">
        <f t="shared" si="83"/>
        <v>-3390698.17</v>
      </c>
      <c r="AR191" s="58">
        <f t="shared" si="83"/>
        <v>-996656.10000000009</v>
      </c>
      <c r="AS191" s="58">
        <f t="shared" si="83"/>
        <v>-7720472.162355707</v>
      </c>
      <c r="AT191" s="58">
        <f t="shared" si="83"/>
        <v>-1539175.7239999999</v>
      </c>
      <c r="AU191" s="58">
        <f t="shared" si="83"/>
        <v>-48823</v>
      </c>
      <c r="AV191" s="58">
        <f t="shared" si="83"/>
        <v>-1723319.5760000001</v>
      </c>
      <c r="AW191" s="58">
        <f t="shared" si="83"/>
        <v>6740.2579999999998</v>
      </c>
      <c r="AX191" s="58">
        <f t="shared" si="83"/>
        <v>-359608.63695399999</v>
      </c>
      <c r="AY191" s="58">
        <f t="shared" si="83"/>
        <v>-1704302.2280000001</v>
      </c>
      <c r="AZ191" s="58">
        <f t="shared" si="83"/>
        <v>-1812884.5660000001</v>
      </c>
      <c r="BA191" s="58">
        <f t="shared" si="83"/>
        <v>6173317.54</v>
      </c>
      <c r="BB191" s="58">
        <f t="shared" si="83"/>
        <v>-2511507.3160000001</v>
      </c>
      <c r="BC191" s="58">
        <f t="shared" si="83"/>
        <v>-298318.61</v>
      </c>
      <c r="BD191" s="58">
        <f t="shared" si="83"/>
        <v>-894665.67328600003</v>
      </c>
      <c r="BE191" s="58">
        <f t="shared" si="83"/>
        <v>-574389.92760599998</v>
      </c>
      <c r="BF191" s="58">
        <f t="shared" si="83"/>
        <v>-368622.42800000001</v>
      </c>
      <c r="BG191" s="58">
        <f t="shared" si="83"/>
        <v>-1.3969838619232178E-9</v>
      </c>
      <c r="BH191" s="58">
        <f t="shared" si="83"/>
        <v>874.0447371930577</v>
      </c>
      <c r="BI191" s="58">
        <f t="shared" si="72"/>
        <v>736116.97557292506</v>
      </c>
      <c r="BJ191" s="58">
        <f t="shared" si="65"/>
        <v>3073774.0099999988</v>
      </c>
      <c r="BK191" s="58">
        <f t="shared" si="66"/>
        <v>109633000.00000001</v>
      </c>
      <c r="BL191" s="58">
        <f t="shared" ref="BL191" si="84">BL25-BL190</f>
        <v>39919000</v>
      </c>
      <c r="BM191" s="58">
        <f t="shared" si="61"/>
        <v>149552000</v>
      </c>
    </row>
    <row r="192" spans="1:65" ht="16.5" thickTop="1">
      <c r="A192" s="86">
        <v>190</v>
      </c>
      <c r="B192" s="132"/>
      <c r="C192" s="133"/>
      <c r="D192" s="134"/>
      <c r="E192" s="74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</row>
    <row r="193" spans="1:65">
      <c r="A193" s="86">
        <v>192</v>
      </c>
      <c r="B193" s="132"/>
      <c r="C193" s="133"/>
      <c r="D193" s="134"/>
      <c r="E193" s="74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</row>
    <row r="194" spans="1:65" outlineLevel="1">
      <c r="A194" s="94">
        <v>193</v>
      </c>
      <c r="B194" s="237" t="s">
        <v>183</v>
      </c>
      <c r="C194" s="117" t="s">
        <v>184</v>
      </c>
      <c r="D194" s="118">
        <v>301</v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27">
        <f t="shared" ref="AC194:AC225" si="85">SUM(F194:AB194)</f>
        <v>0</v>
      </c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27">
        <f t="shared" ref="BI194:BI225" si="86">SUM(AD194:BH194)</f>
        <v>0</v>
      </c>
      <c r="BJ194" s="27">
        <f t="shared" ref="BJ194:BJ257" si="87">AC194+BI194</f>
        <v>0</v>
      </c>
      <c r="BK194" s="27">
        <f t="shared" ref="BK194:BK257" si="88">E194+BJ194</f>
        <v>0</v>
      </c>
      <c r="BL194" s="27"/>
      <c r="BM194" s="27">
        <f t="shared" si="61"/>
        <v>0</v>
      </c>
    </row>
    <row r="195" spans="1:65" outlineLevel="1">
      <c r="A195" s="94">
        <v>194</v>
      </c>
      <c r="B195" s="238"/>
      <c r="C195" s="119" t="s">
        <v>185</v>
      </c>
      <c r="D195" s="113">
        <v>302</v>
      </c>
      <c r="E195" s="74">
        <v>31234227.969999999</v>
      </c>
      <c r="F195" s="74">
        <v>0</v>
      </c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335465.47000000253</v>
      </c>
      <c r="X195" s="74">
        <v>0</v>
      </c>
      <c r="Y195" s="74">
        <v>0</v>
      </c>
      <c r="Z195" s="74">
        <v>0</v>
      </c>
      <c r="AA195" s="74">
        <v>0</v>
      </c>
      <c r="AB195" s="74">
        <v>0</v>
      </c>
      <c r="AC195" s="27">
        <f t="shared" si="85"/>
        <v>335465.47000000253</v>
      </c>
      <c r="AD195" s="74">
        <v>0</v>
      </c>
      <c r="AE195" s="74">
        <v>0</v>
      </c>
      <c r="AF195" s="74">
        <v>0</v>
      </c>
      <c r="AG195" s="74">
        <v>0</v>
      </c>
      <c r="AH195" s="74">
        <v>0</v>
      </c>
      <c r="AI195" s="74">
        <v>0</v>
      </c>
      <c r="AJ195" s="74">
        <v>0</v>
      </c>
      <c r="AK195" s="74">
        <v>0</v>
      </c>
      <c r="AL195" s="74">
        <v>0</v>
      </c>
      <c r="AM195" s="74">
        <v>0</v>
      </c>
      <c r="AN195" s="74">
        <v>0</v>
      </c>
      <c r="AO195" s="74">
        <v>0</v>
      </c>
      <c r="AP195" s="74">
        <v>0</v>
      </c>
      <c r="AQ195" s="74">
        <v>0</v>
      </c>
      <c r="AR195" s="74">
        <v>0</v>
      </c>
      <c r="AS195" s="74">
        <v>0</v>
      </c>
      <c r="AT195" s="74">
        <v>0</v>
      </c>
      <c r="AU195" s="74">
        <v>0</v>
      </c>
      <c r="AV195" s="74">
        <v>0</v>
      </c>
      <c r="AW195" s="74">
        <v>0</v>
      </c>
      <c r="AX195" s="74">
        <v>0</v>
      </c>
      <c r="AY195" s="74">
        <v>0</v>
      </c>
      <c r="AZ195" s="74">
        <v>0</v>
      </c>
      <c r="BA195" s="74">
        <v>0</v>
      </c>
      <c r="BB195" s="74">
        <v>0</v>
      </c>
      <c r="BC195" s="74">
        <v>0</v>
      </c>
      <c r="BD195" s="74">
        <v>0</v>
      </c>
      <c r="BE195" s="74">
        <v>0</v>
      </c>
      <c r="BF195" s="74">
        <v>0</v>
      </c>
      <c r="BG195" s="74">
        <v>0</v>
      </c>
      <c r="BH195" s="74">
        <v>306.5599999986589</v>
      </c>
      <c r="BI195" s="27">
        <f t="shared" si="86"/>
        <v>306.5599999986589</v>
      </c>
      <c r="BJ195" s="27">
        <f t="shared" si="87"/>
        <v>335772.03000000119</v>
      </c>
      <c r="BK195" s="27">
        <f t="shared" si="88"/>
        <v>31570000</v>
      </c>
      <c r="BL195" s="27"/>
      <c r="BM195" s="27">
        <f t="shared" si="61"/>
        <v>31570000</v>
      </c>
    </row>
    <row r="196" spans="1:65" outlineLevel="1">
      <c r="A196" s="94">
        <v>195</v>
      </c>
      <c r="B196" s="238"/>
      <c r="C196" s="120" t="s">
        <v>186</v>
      </c>
      <c r="D196" s="121">
        <v>303</v>
      </c>
      <c r="E196" s="74">
        <v>173422239.88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4">
        <v>0</v>
      </c>
      <c r="V196" s="74">
        <v>0</v>
      </c>
      <c r="W196" s="74">
        <v>7723091.3899999987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27">
        <f t="shared" si="85"/>
        <v>7723091.3899999987</v>
      </c>
      <c r="AD196" s="74">
        <v>0</v>
      </c>
      <c r="AE196" s="74">
        <v>0</v>
      </c>
      <c r="AF196" s="74">
        <v>0</v>
      </c>
      <c r="AG196" s="74">
        <v>0</v>
      </c>
      <c r="AH196" s="74">
        <v>0</v>
      </c>
      <c r="AI196" s="74">
        <v>0</v>
      </c>
      <c r="AJ196" s="74">
        <v>0</v>
      </c>
      <c r="AK196" s="74">
        <v>0</v>
      </c>
      <c r="AL196" s="74">
        <v>0</v>
      </c>
      <c r="AM196" s="74">
        <v>0</v>
      </c>
      <c r="AN196" s="74">
        <v>0</v>
      </c>
      <c r="AO196" s="74">
        <v>0</v>
      </c>
      <c r="AP196" s="74">
        <v>0</v>
      </c>
      <c r="AQ196" s="74">
        <v>0</v>
      </c>
      <c r="AR196" s="74">
        <v>0</v>
      </c>
      <c r="AS196" s="74">
        <v>0</v>
      </c>
      <c r="AT196" s="74">
        <v>4504000</v>
      </c>
      <c r="AU196" s="74">
        <v>0</v>
      </c>
      <c r="AV196" s="74">
        <v>7172000</v>
      </c>
      <c r="AW196" s="74">
        <v>99000</v>
      </c>
      <c r="AX196" s="74">
        <v>0</v>
      </c>
      <c r="AY196" s="74">
        <v>-4853000</v>
      </c>
      <c r="AZ196" s="74">
        <v>-3046000</v>
      </c>
      <c r="BA196" s="74">
        <v>0</v>
      </c>
      <c r="BB196" s="74">
        <v>66000</v>
      </c>
      <c r="BC196" s="74">
        <v>0</v>
      </c>
      <c r="BD196" s="74">
        <v>0</v>
      </c>
      <c r="BE196" s="74">
        <v>0</v>
      </c>
      <c r="BF196" s="74">
        <v>125000</v>
      </c>
      <c r="BG196" s="74">
        <v>0</v>
      </c>
      <c r="BH196" s="74">
        <v>668.72999998927116</v>
      </c>
      <c r="BI196" s="27">
        <f t="shared" si="86"/>
        <v>4067668.7299999893</v>
      </c>
      <c r="BJ196" s="27">
        <f t="shared" si="87"/>
        <v>11790760.119999988</v>
      </c>
      <c r="BK196" s="27">
        <f t="shared" si="88"/>
        <v>185212999.99999997</v>
      </c>
      <c r="BL196" s="27"/>
      <c r="BM196" s="27">
        <f t="shared" si="61"/>
        <v>185212999.99999997</v>
      </c>
    </row>
    <row r="197" spans="1:65">
      <c r="A197" s="94">
        <v>196</v>
      </c>
      <c r="B197" s="231"/>
      <c r="C197" s="244" t="s">
        <v>187</v>
      </c>
      <c r="D197" s="245"/>
      <c r="E197" s="135">
        <f>SUM(E194:E196)</f>
        <v>204656467.84999999</v>
      </c>
      <c r="F197" s="62">
        <f>SUM(F194:F196)</f>
        <v>0</v>
      </c>
      <c r="G197" s="62">
        <f t="shared" ref="G197:BH197" si="89">SUM(G194:G196)</f>
        <v>0</v>
      </c>
      <c r="H197" s="62">
        <f t="shared" si="89"/>
        <v>0</v>
      </c>
      <c r="I197" s="62">
        <f t="shared" si="89"/>
        <v>0</v>
      </c>
      <c r="J197" s="62">
        <f t="shared" si="89"/>
        <v>0</v>
      </c>
      <c r="K197" s="62">
        <f t="shared" si="89"/>
        <v>0</v>
      </c>
      <c r="L197" s="62">
        <f t="shared" si="89"/>
        <v>0</v>
      </c>
      <c r="M197" s="62">
        <f t="shared" si="89"/>
        <v>0</v>
      </c>
      <c r="N197" s="62">
        <f t="shared" si="89"/>
        <v>0</v>
      </c>
      <c r="O197" s="62">
        <f t="shared" si="89"/>
        <v>0</v>
      </c>
      <c r="P197" s="62">
        <f t="shared" si="89"/>
        <v>0</v>
      </c>
      <c r="Q197" s="62">
        <f t="shared" si="89"/>
        <v>0</v>
      </c>
      <c r="R197" s="62">
        <f t="shared" si="89"/>
        <v>0</v>
      </c>
      <c r="S197" s="62">
        <f t="shared" si="89"/>
        <v>0</v>
      </c>
      <c r="T197" s="62">
        <f t="shared" si="89"/>
        <v>0</v>
      </c>
      <c r="U197" s="62">
        <f t="shared" si="89"/>
        <v>0</v>
      </c>
      <c r="V197" s="62">
        <f t="shared" si="89"/>
        <v>0</v>
      </c>
      <c r="W197" s="62">
        <f t="shared" si="89"/>
        <v>8058556.8600000013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2">
        <f t="shared" si="89"/>
        <v>0</v>
      </c>
      <c r="AB197" s="62">
        <f t="shared" si="89"/>
        <v>0</v>
      </c>
      <c r="AC197" s="62">
        <f t="shared" si="85"/>
        <v>8058556.8600000013</v>
      </c>
      <c r="AD197" s="62">
        <f t="shared" si="89"/>
        <v>0</v>
      </c>
      <c r="AE197" s="62">
        <f t="shared" si="89"/>
        <v>0</v>
      </c>
      <c r="AF197" s="62">
        <f t="shared" si="89"/>
        <v>0</v>
      </c>
      <c r="AG197" s="62">
        <f t="shared" si="89"/>
        <v>0</v>
      </c>
      <c r="AH197" s="62">
        <f t="shared" si="89"/>
        <v>0</v>
      </c>
      <c r="AI197" s="62">
        <f t="shared" si="89"/>
        <v>0</v>
      </c>
      <c r="AJ197" s="62">
        <f t="shared" si="89"/>
        <v>0</v>
      </c>
      <c r="AK197" s="62">
        <f t="shared" si="89"/>
        <v>0</v>
      </c>
      <c r="AL197" s="62">
        <f t="shared" si="89"/>
        <v>0</v>
      </c>
      <c r="AM197" s="62">
        <f t="shared" si="89"/>
        <v>0</v>
      </c>
      <c r="AN197" s="62">
        <f t="shared" si="89"/>
        <v>0</v>
      </c>
      <c r="AO197" s="62">
        <f t="shared" si="89"/>
        <v>0</v>
      </c>
      <c r="AP197" s="62">
        <f t="shared" si="89"/>
        <v>0</v>
      </c>
      <c r="AQ197" s="62">
        <f t="shared" si="89"/>
        <v>0</v>
      </c>
      <c r="AR197" s="62">
        <f t="shared" si="89"/>
        <v>0</v>
      </c>
      <c r="AS197" s="62">
        <f t="shared" si="89"/>
        <v>0</v>
      </c>
      <c r="AT197" s="62">
        <f t="shared" si="89"/>
        <v>4504000</v>
      </c>
      <c r="AU197" s="62">
        <f t="shared" si="89"/>
        <v>0</v>
      </c>
      <c r="AV197" s="62">
        <f t="shared" si="89"/>
        <v>7172000</v>
      </c>
      <c r="AW197" s="62">
        <f t="shared" si="89"/>
        <v>99000</v>
      </c>
      <c r="AX197" s="62">
        <f t="shared" si="89"/>
        <v>0</v>
      </c>
      <c r="AY197" s="62">
        <f t="shared" si="89"/>
        <v>-4853000</v>
      </c>
      <c r="AZ197" s="62">
        <f t="shared" si="89"/>
        <v>-3046000</v>
      </c>
      <c r="BA197" s="62">
        <f t="shared" si="89"/>
        <v>0</v>
      </c>
      <c r="BB197" s="62">
        <f t="shared" si="89"/>
        <v>66000</v>
      </c>
      <c r="BC197" s="62">
        <f t="shared" si="89"/>
        <v>0</v>
      </c>
      <c r="BD197" s="62">
        <f t="shared" si="89"/>
        <v>0</v>
      </c>
      <c r="BE197" s="62">
        <f t="shared" si="89"/>
        <v>0</v>
      </c>
      <c r="BF197" s="62">
        <f t="shared" si="89"/>
        <v>125000</v>
      </c>
      <c r="BG197" s="62">
        <f t="shared" si="89"/>
        <v>0</v>
      </c>
      <c r="BH197" s="62">
        <f t="shared" si="89"/>
        <v>975.28999998793006</v>
      </c>
      <c r="BI197" s="62">
        <f t="shared" si="86"/>
        <v>4067975.2899999879</v>
      </c>
      <c r="BJ197" s="62">
        <f t="shared" si="87"/>
        <v>12126532.149999989</v>
      </c>
      <c r="BK197" s="62">
        <f t="shared" si="88"/>
        <v>216782999.99999997</v>
      </c>
      <c r="BL197" s="62">
        <f t="shared" ref="BL197" si="90">SUM(BL194:BL196)</f>
        <v>0</v>
      </c>
      <c r="BM197" s="62">
        <f t="shared" ref="BM197:BM260" si="91">BK197+BL197</f>
        <v>216782999.99999997</v>
      </c>
    </row>
    <row r="198" spans="1:65" ht="15.75" customHeight="1" outlineLevel="1">
      <c r="A198" s="94">
        <v>197</v>
      </c>
      <c r="B198" s="238"/>
      <c r="C198" s="117" t="s">
        <v>188</v>
      </c>
      <c r="D198" s="118">
        <v>310</v>
      </c>
      <c r="E198" s="74">
        <v>2529673.61</v>
      </c>
      <c r="F198" s="74">
        <v>0</v>
      </c>
      <c r="G198" s="74">
        <v>0</v>
      </c>
      <c r="H198" s="74">
        <v>0</v>
      </c>
      <c r="I198" s="74">
        <v>0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-1413.8199999998324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27">
        <f t="shared" si="85"/>
        <v>-1413.8199999998324</v>
      </c>
      <c r="AD198" s="74">
        <v>0</v>
      </c>
      <c r="AE198" s="74">
        <v>0</v>
      </c>
      <c r="AF198" s="74">
        <v>0</v>
      </c>
      <c r="AG198" s="74">
        <v>0</v>
      </c>
      <c r="AH198" s="74">
        <v>0</v>
      </c>
      <c r="AI198" s="74">
        <v>0</v>
      </c>
      <c r="AJ198" s="74">
        <v>0</v>
      </c>
      <c r="AK198" s="74">
        <v>0</v>
      </c>
      <c r="AL198" s="74">
        <v>0</v>
      </c>
      <c r="AM198" s="74">
        <v>0</v>
      </c>
      <c r="AN198" s="74">
        <v>0</v>
      </c>
      <c r="AO198" s="74">
        <v>0</v>
      </c>
      <c r="AP198" s="74">
        <v>0</v>
      </c>
      <c r="AQ198" s="74">
        <v>0</v>
      </c>
      <c r="AR198" s="74">
        <v>0</v>
      </c>
      <c r="AS198" s="74">
        <v>0</v>
      </c>
      <c r="AT198" s="74">
        <v>0</v>
      </c>
      <c r="AU198" s="74">
        <v>0</v>
      </c>
      <c r="AV198" s="74">
        <v>0</v>
      </c>
      <c r="AW198" s="74">
        <v>0</v>
      </c>
      <c r="AX198" s="74">
        <v>0</v>
      </c>
      <c r="AY198" s="74">
        <v>0</v>
      </c>
      <c r="AZ198" s="74">
        <v>0</v>
      </c>
      <c r="BA198" s="74">
        <v>0</v>
      </c>
      <c r="BB198" s="74">
        <v>0</v>
      </c>
      <c r="BC198" s="74">
        <v>0</v>
      </c>
      <c r="BD198" s="74">
        <v>0</v>
      </c>
      <c r="BE198" s="74">
        <v>0</v>
      </c>
      <c r="BF198" s="74">
        <v>0</v>
      </c>
      <c r="BG198" s="74">
        <v>0</v>
      </c>
      <c r="BH198" s="74">
        <v>-259.79000000003725</v>
      </c>
      <c r="BI198" s="27">
        <f t="shared" si="86"/>
        <v>-259.79000000003725</v>
      </c>
      <c r="BJ198" s="27">
        <f t="shared" si="87"/>
        <v>-1673.6099999998696</v>
      </c>
      <c r="BK198" s="27">
        <f t="shared" si="88"/>
        <v>2528000</v>
      </c>
      <c r="BL198" s="27"/>
      <c r="BM198" s="27">
        <f t="shared" si="91"/>
        <v>2528000</v>
      </c>
    </row>
    <row r="199" spans="1:65" ht="15.75" customHeight="1" outlineLevel="1">
      <c r="A199" s="94">
        <v>198</v>
      </c>
      <c r="B199" s="238"/>
      <c r="C199" s="119" t="s">
        <v>189</v>
      </c>
      <c r="D199" s="113">
        <v>311</v>
      </c>
      <c r="E199" s="74">
        <v>91988073.599999994</v>
      </c>
      <c r="F199" s="74">
        <v>0</v>
      </c>
      <c r="G199" s="74">
        <v>0</v>
      </c>
      <c r="H199" s="74">
        <v>0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546767.42000000179</v>
      </c>
      <c r="X199" s="74">
        <v>0</v>
      </c>
      <c r="Y199" s="74">
        <v>0</v>
      </c>
      <c r="Z199" s="74">
        <v>0</v>
      </c>
      <c r="AA199" s="74">
        <v>0</v>
      </c>
      <c r="AB199" s="74">
        <v>0</v>
      </c>
      <c r="AC199" s="27">
        <f t="shared" si="85"/>
        <v>546767.42000000179</v>
      </c>
      <c r="AD199" s="74">
        <v>0</v>
      </c>
      <c r="AE199" s="74">
        <v>0</v>
      </c>
      <c r="AF199" s="74">
        <v>0</v>
      </c>
      <c r="AG199" s="74">
        <v>0</v>
      </c>
      <c r="AH199" s="74">
        <v>0</v>
      </c>
      <c r="AI199" s="74">
        <v>0</v>
      </c>
      <c r="AJ199" s="74">
        <v>0</v>
      </c>
      <c r="AK199" s="74">
        <v>0</v>
      </c>
      <c r="AL199" s="74">
        <v>0</v>
      </c>
      <c r="AM199" s="74">
        <v>0</v>
      </c>
      <c r="AN199" s="74">
        <v>0</v>
      </c>
      <c r="AO199" s="74">
        <v>0</v>
      </c>
      <c r="AP199" s="74">
        <v>0</v>
      </c>
      <c r="AQ199" s="74">
        <v>0</v>
      </c>
      <c r="AR199" s="74">
        <v>0</v>
      </c>
      <c r="AS199" s="74">
        <v>0</v>
      </c>
      <c r="AT199" s="74">
        <v>0</v>
      </c>
      <c r="AU199" s="74">
        <v>0</v>
      </c>
      <c r="AV199" s="74">
        <v>0</v>
      </c>
      <c r="AW199" s="74">
        <v>0</v>
      </c>
      <c r="AX199" s="74">
        <v>0</v>
      </c>
      <c r="AY199" s="74">
        <v>0</v>
      </c>
      <c r="AZ199" s="74">
        <v>0</v>
      </c>
      <c r="BA199" s="74">
        <v>0</v>
      </c>
      <c r="BB199" s="74">
        <v>0</v>
      </c>
      <c r="BC199" s="74">
        <v>0</v>
      </c>
      <c r="BD199" s="74">
        <v>0</v>
      </c>
      <c r="BE199" s="74">
        <v>0</v>
      </c>
      <c r="BF199" s="74">
        <v>0</v>
      </c>
      <c r="BG199" s="74">
        <v>0</v>
      </c>
      <c r="BH199" s="74">
        <v>158.98000000417233</v>
      </c>
      <c r="BI199" s="27">
        <f t="shared" si="86"/>
        <v>158.98000000417233</v>
      </c>
      <c r="BJ199" s="27">
        <f t="shared" si="87"/>
        <v>546926.40000000596</v>
      </c>
      <c r="BK199" s="27">
        <f t="shared" si="88"/>
        <v>92535000</v>
      </c>
      <c r="BL199" s="27"/>
      <c r="BM199" s="27">
        <f t="shared" si="91"/>
        <v>92535000</v>
      </c>
    </row>
    <row r="200" spans="1:65" ht="15.75" customHeight="1" outlineLevel="1">
      <c r="A200" s="94">
        <v>199</v>
      </c>
      <c r="B200" s="238"/>
      <c r="C200" s="119" t="s">
        <v>190</v>
      </c>
      <c r="D200" s="113">
        <v>312</v>
      </c>
      <c r="E200" s="74">
        <v>127710765.58</v>
      </c>
      <c r="F200" s="74"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-1677272.799999997</v>
      </c>
      <c r="X200" s="74">
        <v>0</v>
      </c>
      <c r="Y200" s="74">
        <v>0</v>
      </c>
      <c r="Z200" s="74">
        <v>0</v>
      </c>
      <c r="AA200" s="74">
        <v>0</v>
      </c>
      <c r="AB200" s="74">
        <v>0</v>
      </c>
      <c r="AC200" s="27">
        <f t="shared" si="85"/>
        <v>-1677272.799999997</v>
      </c>
      <c r="AD200" s="74">
        <v>0</v>
      </c>
      <c r="AE200" s="74">
        <v>0</v>
      </c>
      <c r="AF200" s="74">
        <v>0</v>
      </c>
      <c r="AG200" s="74">
        <v>0</v>
      </c>
      <c r="AH200" s="74">
        <v>0</v>
      </c>
      <c r="AI200" s="74">
        <v>0</v>
      </c>
      <c r="AJ200" s="74">
        <v>0</v>
      </c>
      <c r="AK200" s="74">
        <v>0</v>
      </c>
      <c r="AL200" s="74">
        <v>0</v>
      </c>
      <c r="AM200" s="74">
        <v>0</v>
      </c>
      <c r="AN200" s="74">
        <v>0</v>
      </c>
      <c r="AO200" s="74">
        <v>0</v>
      </c>
      <c r="AP200" s="74">
        <v>0</v>
      </c>
      <c r="AQ200" s="74">
        <v>0</v>
      </c>
      <c r="AR200" s="74">
        <v>0</v>
      </c>
      <c r="AS200" s="74">
        <v>0</v>
      </c>
      <c r="AT200" s="74">
        <v>7000</v>
      </c>
      <c r="AU200" s="74">
        <v>0</v>
      </c>
      <c r="AV200" s="74">
        <v>0</v>
      </c>
      <c r="AW200" s="74">
        <v>0</v>
      </c>
      <c r="AX200" s="74">
        <v>-1983286</v>
      </c>
      <c r="AY200" s="74">
        <v>685000</v>
      </c>
      <c r="AZ200" s="74">
        <v>284000</v>
      </c>
      <c r="BA200" s="74">
        <v>0</v>
      </c>
      <c r="BB200" s="74">
        <v>0</v>
      </c>
      <c r="BC200" s="74">
        <v>0</v>
      </c>
      <c r="BD200" s="74">
        <v>4046181</v>
      </c>
      <c r="BE200" s="74">
        <v>542230</v>
      </c>
      <c r="BF200" s="74">
        <v>0</v>
      </c>
      <c r="BG200" s="74">
        <v>0</v>
      </c>
      <c r="BH200" s="74">
        <v>382.21999999880791</v>
      </c>
      <c r="BI200" s="27">
        <f t="shared" si="86"/>
        <v>3581507.2199999988</v>
      </c>
      <c r="BJ200" s="27">
        <f t="shared" si="87"/>
        <v>1904234.4200000018</v>
      </c>
      <c r="BK200" s="27">
        <f t="shared" si="88"/>
        <v>129615000</v>
      </c>
      <c r="BL200" s="27"/>
      <c r="BM200" s="27">
        <f t="shared" si="91"/>
        <v>129615000</v>
      </c>
    </row>
    <row r="201" spans="1:65" ht="15.75" customHeight="1" outlineLevel="1">
      <c r="A201" s="94">
        <v>200</v>
      </c>
      <c r="B201" s="238"/>
      <c r="C201" s="119" t="s">
        <v>191</v>
      </c>
      <c r="D201" s="113">
        <v>313</v>
      </c>
      <c r="E201" s="74">
        <v>243927.8</v>
      </c>
      <c r="F201" s="74">
        <v>0</v>
      </c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0</v>
      </c>
      <c r="Q201" s="74">
        <v>0</v>
      </c>
      <c r="R201" s="74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282056.38000000006</v>
      </c>
      <c r="X201" s="74">
        <v>0</v>
      </c>
      <c r="Y201" s="74">
        <v>0</v>
      </c>
      <c r="Z201" s="74">
        <v>0</v>
      </c>
      <c r="AA201" s="74">
        <v>0</v>
      </c>
      <c r="AB201" s="74">
        <v>0</v>
      </c>
      <c r="AC201" s="27">
        <f t="shared" si="85"/>
        <v>282056.38000000006</v>
      </c>
      <c r="AD201" s="74">
        <v>0</v>
      </c>
      <c r="AE201" s="74">
        <v>0</v>
      </c>
      <c r="AF201" s="74">
        <v>0</v>
      </c>
      <c r="AG201" s="74">
        <v>0</v>
      </c>
      <c r="AH201" s="74">
        <v>0</v>
      </c>
      <c r="AI201" s="74">
        <v>0</v>
      </c>
      <c r="AJ201" s="74">
        <v>0</v>
      </c>
      <c r="AK201" s="74">
        <v>0</v>
      </c>
      <c r="AL201" s="74">
        <v>0</v>
      </c>
      <c r="AM201" s="74">
        <v>0</v>
      </c>
      <c r="AN201" s="74">
        <v>0</v>
      </c>
      <c r="AO201" s="74">
        <v>0</v>
      </c>
      <c r="AP201" s="74">
        <v>0</v>
      </c>
      <c r="AQ201" s="74">
        <v>0</v>
      </c>
      <c r="AR201" s="74">
        <v>0</v>
      </c>
      <c r="AS201" s="74">
        <v>0</v>
      </c>
      <c r="AT201" s="74">
        <v>0</v>
      </c>
      <c r="AU201" s="74">
        <v>0</v>
      </c>
      <c r="AV201" s="74">
        <v>0</v>
      </c>
      <c r="AW201" s="74">
        <v>0</v>
      </c>
      <c r="AX201" s="74">
        <v>0</v>
      </c>
      <c r="AY201" s="74">
        <v>0</v>
      </c>
      <c r="AZ201" s="74">
        <v>0</v>
      </c>
      <c r="BA201" s="74">
        <v>0</v>
      </c>
      <c r="BB201" s="74">
        <v>0</v>
      </c>
      <c r="BC201" s="74">
        <v>0</v>
      </c>
      <c r="BD201" s="74">
        <v>0</v>
      </c>
      <c r="BE201" s="74">
        <v>0</v>
      </c>
      <c r="BF201" s="74">
        <v>0</v>
      </c>
      <c r="BG201" s="74">
        <v>0</v>
      </c>
      <c r="BH201" s="74">
        <v>15.819999999948777</v>
      </c>
      <c r="BI201" s="27">
        <f t="shared" si="86"/>
        <v>15.819999999948777</v>
      </c>
      <c r="BJ201" s="27">
        <f t="shared" si="87"/>
        <v>282072.2</v>
      </c>
      <c r="BK201" s="27">
        <f t="shared" si="88"/>
        <v>526000</v>
      </c>
      <c r="BL201" s="27"/>
      <c r="BM201" s="27">
        <f t="shared" si="91"/>
        <v>526000</v>
      </c>
    </row>
    <row r="202" spans="1:65" ht="15.75" customHeight="1" outlineLevel="1">
      <c r="A202" s="94">
        <v>201</v>
      </c>
      <c r="B202" s="238"/>
      <c r="C202" s="119" t="s">
        <v>192</v>
      </c>
      <c r="D202" s="113">
        <v>314</v>
      </c>
      <c r="E202" s="74">
        <v>38376640.159999996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989141.47000000626</v>
      </c>
      <c r="X202" s="74">
        <v>0</v>
      </c>
      <c r="Y202" s="74">
        <v>0</v>
      </c>
      <c r="Z202" s="74">
        <v>0</v>
      </c>
      <c r="AA202" s="74">
        <v>0</v>
      </c>
      <c r="AB202" s="74">
        <v>0</v>
      </c>
      <c r="AC202" s="27">
        <f t="shared" si="85"/>
        <v>989141.47000000626</v>
      </c>
      <c r="AD202" s="74">
        <v>0</v>
      </c>
      <c r="AE202" s="74">
        <v>0</v>
      </c>
      <c r="AF202" s="74">
        <v>0</v>
      </c>
      <c r="AG202" s="74">
        <v>0</v>
      </c>
      <c r="AH202" s="74">
        <v>0</v>
      </c>
      <c r="AI202" s="74">
        <v>0</v>
      </c>
      <c r="AJ202" s="74">
        <v>0</v>
      </c>
      <c r="AK202" s="74">
        <v>0</v>
      </c>
      <c r="AL202" s="74">
        <v>0</v>
      </c>
      <c r="AM202" s="74">
        <v>0</v>
      </c>
      <c r="AN202" s="74">
        <v>0</v>
      </c>
      <c r="AO202" s="74">
        <v>0</v>
      </c>
      <c r="AP202" s="74">
        <v>0</v>
      </c>
      <c r="AQ202" s="74">
        <v>0</v>
      </c>
      <c r="AR202" s="74">
        <v>0</v>
      </c>
      <c r="AS202" s="74">
        <v>0</v>
      </c>
      <c r="AT202" s="74">
        <v>0</v>
      </c>
      <c r="AU202" s="74">
        <v>0</v>
      </c>
      <c r="AV202" s="74">
        <v>0</v>
      </c>
      <c r="AW202" s="74">
        <v>0</v>
      </c>
      <c r="AX202" s="74">
        <v>0</v>
      </c>
      <c r="AY202" s="74">
        <v>0</v>
      </c>
      <c r="AZ202" s="74">
        <v>0</v>
      </c>
      <c r="BA202" s="74">
        <v>0</v>
      </c>
      <c r="BB202" s="74">
        <v>0</v>
      </c>
      <c r="BC202" s="74">
        <v>0</v>
      </c>
      <c r="BD202" s="74">
        <v>0</v>
      </c>
      <c r="BE202" s="74">
        <v>0</v>
      </c>
      <c r="BF202" s="74">
        <v>0</v>
      </c>
      <c r="BG202" s="74">
        <v>0</v>
      </c>
      <c r="BH202" s="74">
        <v>218.36999999731779</v>
      </c>
      <c r="BI202" s="27">
        <f t="shared" si="86"/>
        <v>218.36999999731779</v>
      </c>
      <c r="BJ202" s="27">
        <f t="shared" si="87"/>
        <v>989359.84000000358</v>
      </c>
      <c r="BK202" s="27">
        <f t="shared" si="88"/>
        <v>39366000</v>
      </c>
      <c r="BL202" s="27"/>
      <c r="BM202" s="27">
        <f t="shared" si="91"/>
        <v>39366000</v>
      </c>
    </row>
    <row r="203" spans="1:65" ht="15.75" customHeight="1" outlineLevel="1">
      <c r="A203" s="94">
        <v>202</v>
      </c>
      <c r="B203" s="238"/>
      <c r="C203" s="119" t="s">
        <v>193</v>
      </c>
      <c r="D203" s="113">
        <v>315</v>
      </c>
      <c r="E203" s="74">
        <v>20181325.760000002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V203" s="74">
        <v>0</v>
      </c>
      <c r="W203" s="74">
        <v>539862.21999999881</v>
      </c>
      <c r="X203" s="74">
        <v>0</v>
      </c>
      <c r="Y203" s="74">
        <v>0</v>
      </c>
      <c r="Z203" s="74">
        <v>0</v>
      </c>
      <c r="AA203" s="74">
        <v>0</v>
      </c>
      <c r="AB203" s="74">
        <v>0</v>
      </c>
      <c r="AC203" s="27">
        <f t="shared" si="85"/>
        <v>539862.21999999881</v>
      </c>
      <c r="AD203" s="74">
        <v>0</v>
      </c>
      <c r="AE203" s="74">
        <v>0</v>
      </c>
      <c r="AF203" s="74">
        <v>0</v>
      </c>
      <c r="AG203" s="74">
        <v>0</v>
      </c>
      <c r="AH203" s="74">
        <v>0</v>
      </c>
      <c r="AI203" s="74">
        <v>0</v>
      </c>
      <c r="AJ203" s="74">
        <v>0</v>
      </c>
      <c r="AK203" s="74">
        <v>0</v>
      </c>
      <c r="AL203" s="74">
        <v>0</v>
      </c>
      <c r="AM203" s="74">
        <v>0</v>
      </c>
      <c r="AN203" s="74">
        <v>0</v>
      </c>
      <c r="AO203" s="74">
        <v>0</v>
      </c>
      <c r="AP203" s="74">
        <v>0</v>
      </c>
      <c r="AQ203" s="74">
        <v>0</v>
      </c>
      <c r="AR203" s="74">
        <v>0</v>
      </c>
      <c r="AS203" s="74">
        <v>0</v>
      </c>
      <c r="AT203" s="74">
        <v>0</v>
      </c>
      <c r="AU203" s="74">
        <v>0</v>
      </c>
      <c r="AV203" s="74">
        <v>0</v>
      </c>
      <c r="AW203" s="74">
        <v>0</v>
      </c>
      <c r="AX203" s="74">
        <v>0</v>
      </c>
      <c r="AY203" s="74">
        <v>0</v>
      </c>
      <c r="AZ203" s="74">
        <v>0</v>
      </c>
      <c r="BA203" s="74">
        <v>0</v>
      </c>
      <c r="BB203" s="74">
        <v>0</v>
      </c>
      <c r="BC203" s="74">
        <v>0</v>
      </c>
      <c r="BD203" s="74">
        <v>0</v>
      </c>
      <c r="BE203" s="74">
        <v>0</v>
      </c>
      <c r="BF203" s="74">
        <v>0</v>
      </c>
      <c r="BG203" s="74">
        <v>0</v>
      </c>
      <c r="BH203" s="74">
        <v>-187.98000000044703</v>
      </c>
      <c r="BI203" s="27">
        <f t="shared" si="86"/>
        <v>-187.98000000044703</v>
      </c>
      <c r="BJ203" s="27">
        <f t="shared" si="87"/>
        <v>539674.23999999836</v>
      </c>
      <c r="BK203" s="27">
        <f t="shared" si="88"/>
        <v>20721000</v>
      </c>
      <c r="BL203" s="27"/>
      <c r="BM203" s="27">
        <f t="shared" si="91"/>
        <v>20721000</v>
      </c>
    </row>
    <row r="204" spans="1:65" ht="15.75" customHeight="1" outlineLevel="1">
      <c r="A204" s="94">
        <v>203</v>
      </c>
      <c r="B204" s="238"/>
      <c r="C204" s="119" t="s">
        <v>194</v>
      </c>
      <c r="D204" s="113">
        <v>316</v>
      </c>
      <c r="E204" s="74">
        <v>11070166.24</v>
      </c>
      <c r="F204" s="74">
        <v>0</v>
      </c>
      <c r="G204" s="74">
        <v>0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V204" s="74">
        <v>0</v>
      </c>
      <c r="W204" s="74">
        <v>282027.25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27">
        <f t="shared" si="85"/>
        <v>282027.25</v>
      </c>
      <c r="AD204" s="74">
        <v>0</v>
      </c>
      <c r="AE204" s="74">
        <v>0</v>
      </c>
      <c r="AF204" s="74">
        <v>0</v>
      </c>
      <c r="AG204" s="74">
        <v>0</v>
      </c>
      <c r="AH204" s="74">
        <v>0</v>
      </c>
      <c r="AI204" s="74">
        <v>0</v>
      </c>
      <c r="AJ204" s="74">
        <v>0</v>
      </c>
      <c r="AK204" s="74">
        <v>0</v>
      </c>
      <c r="AL204" s="74">
        <v>0</v>
      </c>
      <c r="AM204" s="74">
        <v>0</v>
      </c>
      <c r="AN204" s="74">
        <v>0</v>
      </c>
      <c r="AO204" s="74">
        <v>0</v>
      </c>
      <c r="AP204" s="74">
        <v>0</v>
      </c>
      <c r="AQ204" s="74">
        <v>0</v>
      </c>
      <c r="AR204" s="74">
        <v>0</v>
      </c>
      <c r="AS204" s="74">
        <v>0</v>
      </c>
      <c r="AT204" s="74">
        <v>0</v>
      </c>
      <c r="AU204" s="74">
        <v>0</v>
      </c>
      <c r="AV204" s="74">
        <v>0</v>
      </c>
      <c r="AW204" s="74">
        <v>0</v>
      </c>
      <c r="AX204" s="74">
        <v>0</v>
      </c>
      <c r="AY204" s="74">
        <v>0</v>
      </c>
      <c r="AZ204" s="74">
        <v>0</v>
      </c>
      <c r="BA204" s="74">
        <v>0</v>
      </c>
      <c r="BB204" s="74">
        <v>0</v>
      </c>
      <c r="BC204" s="74">
        <v>0</v>
      </c>
      <c r="BD204" s="74">
        <v>0</v>
      </c>
      <c r="BE204" s="74">
        <v>0</v>
      </c>
      <c r="BF204" s="74">
        <v>0</v>
      </c>
      <c r="BG204" s="74">
        <v>0</v>
      </c>
      <c r="BH204" s="74">
        <v>-193.49000000022352</v>
      </c>
      <c r="BI204" s="27">
        <f t="shared" si="86"/>
        <v>-193.49000000022352</v>
      </c>
      <c r="BJ204" s="27">
        <f t="shared" si="87"/>
        <v>281833.75999999978</v>
      </c>
      <c r="BK204" s="27">
        <f t="shared" si="88"/>
        <v>11352000</v>
      </c>
      <c r="BL204" s="27"/>
      <c r="BM204" s="27">
        <f t="shared" si="91"/>
        <v>11352000</v>
      </c>
    </row>
    <row r="205" spans="1:65" ht="15.75" customHeight="1" outlineLevel="1">
      <c r="A205" s="94">
        <v>204</v>
      </c>
      <c r="B205" s="238"/>
      <c r="C205" s="120" t="s">
        <v>195</v>
      </c>
      <c r="D205" s="121">
        <v>317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0</v>
      </c>
      <c r="S205" s="74">
        <v>0</v>
      </c>
      <c r="T205" s="74">
        <v>0</v>
      </c>
      <c r="U205" s="74">
        <v>0</v>
      </c>
      <c r="V205" s="74">
        <v>0</v>
      </c>
      <c r="W205" s="74">
        <v>0</v>
      </c>
      <c r="X205" s="74">
        <v>0</v>
      </c>
      <c r="Y205" s="74">
        <v>0</v>
      </c>
      <c r="Z205" s="74">
        <v>0</v>
      </c>
      <c r="AA205" s="74">
        <v>0</v>
      </c>
      <c r="AB205" s="74">
        <v>0</v>
      </c>
      <c r="AC205" s="27">
        <f t="shared" si="85"/>
        <v>0</v>
      </c>
      <c r="AD205" s="74">
        <v>0</v>
      </c>
      <c r="AE205" s="74">
        <v>0</v>
      </c>
      <c r="AF205" s="74">
        <v>0</v>
      </c>
      <c r="AG205" s="74">
        <v>0</v>
      </c>
      <c r="AH205" s="74">
        <v>0</v>
      </c>
      <c r="AI205" s="74">
        <v>0</v>
      </c>
      <c r="AJ205" s="74">
        <v>0</v>
      </c>
      <c r="AK205" s="74">
        <v>0</v>
      </c>
      <c r="AL205" s="74">
        <v>0</v>
      </c>
      <c r="AM205" s="74">
        <v>0</v>
      </c>
      <c r="AN205" s="74">
        <v>0</v>
      </c>
      <c r="AO205" s="74">
        <v>0</v>
      </c>
      <c r="AP205" s="74">
        <v>0</v>
      </c>
      <c r="AQ205" s="74">
        <v>0</v>
      </c>
      <c r="AR205" s="74">
        <v>0</v>
      </c>
      <c r="AS205" s="74">
        <v>0</v>
      </c>
      <c r="AT205" s="74">
        <v>0</v>
      </c>
      <c r="AU205" s="74">
        <v>0</v>
      </c>
      <c r="AV205" s="74">
        <v>0</v>
      </c>
      <c r="AW205" s="74">
        <v>0</v>
      </c>
      <c r="AX205" s="74">
        <v>0</v>
      </c>
      <c r="AY205" s="74">
        <v>0</v>
      </c>
      <c r="AZ205" s="74">
        <v>0</v>
      </c>
      <c r="BA205" s="74">
        <v>0</v>
      </c>
      <c r="BB205" s="74">
        <v>0</v>
      </c>
      <c r="BC205" s="74">
        <v>0</v>
      </c>
      <c r="BD205" s="74">
        <v>0</v>
      </c>
      <c r="BE205" s="74">
        <v>0</v>
      </c>
      <c r="BF205" s="74">
        <v>0</v>
      </c>
      <c r="BG205" s="74">
        <v>0</v>
      </c>
      <c r="BH205" s="74">
        <v>0</v>
      </c>
      <c r="BI205" s="27">
        <f t="shared" si="86"/>
        <v>0</v>
      </c>
      <c r="BJ205" s="27">
        <f t="shared" si="87"/>
        <v>0</v>
      </c>
      <c r="BK205" s="27">
        <f t="shared" si="88"/>
        <v>0</v>
      </c>
      <c r="BL205" s="27"/>
      <c r="BM205" s="27">
        <f t="shared" si="91"/>
        <v>0</v>
      </c>
    </row>
    <row r="206" spans="1:65">
      <c r="A206" s="94">
        <v>205</v>
      </c>
      <c r="B206" s="231"/>
      <c r="C206" s="244" t="s">
        <v>196</v>
      </c>
      <c r="D206" s="245"/>
      <c r="E206" s="135">
        <f>SUM(E198:E205)</f>
        <v>292100572.75</v>
      </c>
      <c r="F206" s="62">
        <f>SUM(F198:F205)</f>
        <v>0</v>
      </c>
      <c r="G206" s="62">
        <f t="shared" ref="G206:BH206" si="92">SUM(G198:G205)</f>
        <v>0</v>
      </c>
      <c r="H206" s="62">
        <f t="shared" si="92"/>
        <v>0</v>
      </c>
      <c r="I206" s="62">
        <f t="shared" si="92"/>
        <v>0</v>
      </c>
      <c r="J206" s="62">
        <f t="shared" si="92"/>
        <v>0</v>
      </c>
      <c r="K206" s="62">
        <f t="shared" si="92"/>
        <v>0</v>
      </c>
      <c r="L206" s="62">
        <f t="shared" si="92"/>
        <v>0</v>
      </c>
      <c r="M206" s="62">
        <f t="shared" si="92"/>
        <v>0</v>
      </c>
      <c r="N206" s="62">
        <f t="shared" si="92"/>
        <v>0</v>
      </c>
      <c r="O206" s="62">
        <f t="shared" si="92"/>
        <v>0</v>
      </c>
      <c r="P206" s="62">
        <f t="shared" si="92"/>
        <v>0</v>
      </c>
      <c r="Q206" s="62">
        <f t="shared" si="92"/>
        <v>0</v>
      </c>
      <c r="R206" s="62">
        <f t="shared" si="92"/>
        <v>0</v>
      </c>
      <c r="S206" s="62">
        <f t="shared" si="92"/>
        <v>0</v>
      </c>
      <c r="T206" s="62">
        <f t="shared" si="92"/>
        <v>0</v>
      </c>
      <c r="U206" s="62">
        <f t="shared" si="92"/>
        <v>0</v>
      </c>
      <c r="V206" s="62">
        <f t="shared" si="92"/>
        <v>0</v>
      </c>
      <c r="W206" s="62">
        <f t="shared" si="92"/>
        <v>961168.12000001012</v>
      </c>
      <c r="X206" s="62">
        <f t="shared" si="92"/>
        <v>0</v>
      </c>
      <c r="Y206" s="62">
        <f t="shared" si="92"/>
        <v>0</v>
      </c>
      <c r="Z206" s="62">
        <f t="shared" si="92"/>
        <v>0</v>
      </c>
      <c r="AA206" s="62">
        <f t="shared" si="92"/>
        <v>0</v>
      </c>
      <c r="AB206" s="62">
        <f t="shared" si="92"/>
        <v>0</v>
      </c>
      <c r="AC206" s="62">
        <f t="shared" si="85"/>
        <v>961168.12000001012</v>
      </c>
      <c r="AD206" s="62">
        <f t="shared" si="92"/>
        <v>0</v>
      </c>
      <c r="AE206" s="62">
        <f t="shared" si="92"/>
        <v>0</v>
      </c>
      <c r="AF206" s="62">
        <f t="shared" si="92"/>
        <v>0</v>
      </c>
      <c r="AG206" s="62">
        <f t="shared" si="92"/>
        <v>0</v>
      </c>
      <c r="AH206" s="62">
        <f t="shared" si="92"/>
        <v>0</v>
      </c>
      <c r="AI206" s="62">
        <f t="shared" si="92"/>
        <v>0</v>
      </c>
      <c r="AJ206" s="62">
        <f t="shared" si="92"/>
        <v>0</v>
      </c>
      <c r="AK206" s="62">
        <f t="shared" si="92"/>
        <v>0</v>
      </c>
      <c r="AL206" s="62">
        <f t="shared" si="92"/>
        <v>0</v>
      </c>
      <c r="AM206" s="62">
        <f t="shared" si="92"/>
        <v>0</v>
      </c>
      <c r="AN206" s="62">
        <f t="shared" si="92"/>
        <v>0</v>
      </c>
      <c r="AO206" s="62">
        <f t="shared" si="92"/>
        <v>0</v>
      </c>
      <c r="AP206" s="62">
        <f t="shared" si="92"/>
        <v>0</v>
      </c>
      <c r="AQ206" s="62">
        <f t="shared" si="92"/>
        <v>0</v>
      </c>
      <c r="AR206" s="62">
        <f t="shared" si="92"/>
        <v>0</v>
      </c>
      <c r="AS206" s="62">
        <f t="shared" si="92"/>
        <v>0</v>
      </c>
      <c r="AT206" s="62">
        <f t="shared" si="92"/>
        <v>7000</v>
      </c>
      <c r="AU206" s="62">
        <f t="shared" si="92"/>
        <v>0</v>
      </c>
      <c r="AV206" s="62">
        <f t="shared" si="92"/>
        <v>0</v>
      </c>
      <c r="AW206" s="62">
        <f t="shared" si="92"/>
        <v>0</v>
      </c>
      <c r="AX206" s="62">
        <f t="shared" si="92"/>
        <v>-1983286</v>
      </c>
      <c r="AY206" s="62">
        <f t="shared" si="92"/>
        <v>685000</v>
      </c>
      <c r="AZ206" s="62">
        <f t="shared" si="92"/>
        <v>284000</v>
      </c>
      <c r="BA206" s="62">
        <f t="shared" si="92"/>
        <v>0</v>
      </c>
      <c r="BB206" s="62">
        <f t="shared" si="92"/>
        <v>0</v>
      </c>
      <c r="BC206" s="62">
        <f t="shared" si="92"/>
        <v>0</v>
      </c>
      <c r="BD206" s="62">
        <f t="shared" si="92"/>
        <v>4046181</v>
      </c>
      <c r="BE206" s="62">
        <f t="shared" si="92"/>
        <v>542230</v>
      </c>
      <c r="BF206" s="62">
        <f t="shared" si="92"/>
        <v>0</v>
      </c>
      <c r="BG206" s="62">
        <f t="shared" si="92"/>
        <v>0</v>
      </c>
      <c r="BH206" s="62">
        <f t="shared" si="92"/>
        <v>134.129999999539</v>
      </c>
      <c r="BI206" s="62">
        <f t="shared" si="86"/>
        <v>3581259.1299999994</v>
      </c>
      <c r="BJ206" s="62">
        <f t="shared" si="87"/>
        <v>4542427.2500000093</v>
      </c>
      <c r="BK206" s="62">
        <f t="shared" si="88"/>
        <v>296643000</v>
      </c>
      <c r="BL206" s="62">
        <f t="shared" ref="BL206" si="93">SUM(BL198:BL205)</f>
        <v>0</v>
      </c>
      <c r="BM206" s="62">
        <f t="shared" si="91"/>
        <v>296643000</v>
      </c>
    </row>
    <row r="207" spans="1:65" ht="15.75" customHeight="1" outlineLevel="1">
      <c r="A207" s="94">
        <v>206</v>
      </c>
      <c r="B207" s="238"/>
      <c r="C207" s="117" t="s">
        <v>188</v>
      </c>
      <c r="D207" s="118">
        <v>330</v>
      </c>
      <c r="E207" s="74">
        <v>42616897.380000003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74">
        <v>0</v>
      </c>
      <c r="L207" s="74">
        <v>0</v>
      </c>
      <c r="M207" s="74">
        <v>0</v>
      </c>
      <c r="N207" s="74">
        <v>0</v>
      </c>
      <c r="O207" s="74">
        <v>0</v>
      </c>
      <c r="P207" s="74">
        <v>0</v>
      </c>
      <c r="Q207" s="74">
        <v>0</v>
      </c>
      <c r="R207" s="74">
        <v>0</v>
      </c>
      <c r="S207" s="74">
        <v>0</v>
      </c>
      <c r="T207" s="74">
        <v>0</v>
      </c>
      <c r="U207" s="74">
        <v>0</v>
      </c>
      <c r="V207" s="74">
        <v>0</v>
      </c>
      <c r="W207" s="74">
        <v>586400.50999999791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27">
        <f t="shared" si="85"/>
        <v>586400.50999999791</v>
      </c>
      <c r="AD207" s="74">
        <v>0</v>
      </c>
      <c r="AE207" s="74">
        <v>0</v>
      </c>
      <c r="AF207" s="74">
        <v>0</v>
      </c>
      <c r="AG207" s="74">
        <v>0</v>
      </c>
      <c r="AH207" s="74">
        <v>0</v>
      </c>
      <c r="AI207" s="74">
        <v>0</v>
      </c>
      <c r="AJ207" s="74">
        <v>0</v>
      </c>
      <c r="AK207" s="74">
        <v>0</v>
      </c>
      <c r="AL207" s="74">
        <v>0</v>
      </c>
      <c r="AM207" s="74">
        <v>0</v>
      </c>
      <c r="AN207" s="74">
        <v>0</v>
      </c>
      <c r="AO207" s="74">
        <v>0</v>
      </c>
      <c r="AP207" s="74">
        <v>0</v>
      </c>
      <c r="AQ207" s="74">
        <v>0</v>
      </c>
      <c r="AR207" s="74">
        <v>0</v>
      </c>
      <c r="AS207" s="74">
        <v>0</v>
      </c>
      <c r="AT207" s="74">
        <v>0</v>
      </c>
      <c r="AU207" s="74">
        <v>0</v>
      </c>
      <c r="AV207" s="74">
        <v>0</v>
      </c>
      <c r="AW207" s="74">
        <v>0</v>
      </c>
      <c r="AX207" s="74">
        <v>0</v>
      </c>
      <c r="AY207" s="74">
        <v>0</v>
      </c>
      <c r="AZ207" s="74">
        <v>0</v>
      </c>
      <c r="BA207" s="74">
        <v>0</v>
      </c>
      <c r="BB207" s="74">
        <v>0</v>
      </c>
      <c r="BC207" s="74">
        <v>0</v>
      </c>
      <c r="BD207" s="74">
        <v>0</v>
      </c>
      <c r="BE207" s="74">
        <v>0</v>
      </c>
      <c r="BF207" s="74">
        <v>0</v>
      </c>
      <c r="BG207" s="74">
        <v>0</v>
      </c>
      <c r="BH207" s="74">
        <v>-297.89000000059605</v>
      </c>
      <c r="BI207" s="27">
        <f t="shared" si="86"/>
        <v>-297.89000000059605</v>
      </c>
      <c r="BJ207" s="27">
        <f t="shared" si="87"/>
        <v>586102.61999999732</v>
      </c>
      <c r="BK207" s="27">
        <f t="shared" si="88"/>
        <v>43203000</v>
      </c>
      <c r="BL207" s="27"/>
      <c r="BM207" s="27">
        <f t="shared" si="91"/>
        <v>43203000</v>
      </c>
    </row>
    <row r="208" spans="1:65" ht="15.75" customHeight="1" outlineLevel="1">
      <c r="A208" s="94">
        <v>207</v>
      </c>
      <c r="B208" s="238"/>
      <c r="C208" s="119" t="s">
        <v>189</v>
      </c>
      <c r="D208" s="113">
        <v>331</v>
      </c>
      <c r="E208" s="74">
        <v>64525184.280000001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1362601.0700000003</v>
      </c>
      <c r="X208" s="74">
        <v>0</v>
      </c>
      <c r="Y208" s="74">
        <v>0</v>
      </c>
      <c r="Z208" s="74">
        <v>0</v>
      </c>
      <c r="AA208" s="74">
        <v>0</v>
      </c>
      <c r="AB208" s="74">
        <v>0</v>
      </c>
      <c r="AC208" s="27">
        <f t="shared" si="85"/>
        <v>1362601.0700000003</v>
      </c>
      <c r="AD208" s="74">
        <v>0</v>
      </c>
      <c r="AE208" s="74">
        <v>0</v>
      </c>
      <c r="AF208" s="74">
        <v>0</v>
      </c>
      <c r="AG208" s="74">
        <v>0</v>
      </c>
      <c r="AH208" s="74">
        <v>0</v>
      </c>
      <c r="AI208" s="74">
        <v>0</v>
      </c>
      <c r="AJ208" s="74">
        <v>0</v>
      </c>
      <c r="AK208" s="74">
        <v>0</v>
      </c>
      <c r="AL208" s="74">
        <v>0</v>
      </c>
      <c r="AM208" s="74">
        <v>0</v>
      </c>
      <c r="AN208" s="74">
        <v>0</v>
      </c>
      <c r="AO208" s="74">
        <v>0</v>
      </c>
      <c r="AP208" s="74">
        <v>0</v>
      </c>
      <c r="AQ208" s="74">
        <v>0</v>
      </c>
      <c r="AR208" s="74">
        <v>0</v>
      </c>
      <c r="AS208" s="74">
        <v>0</v>
      </c>
      <c r="AT208" s="74">
        <v>0</v>
      </c>
      <c r="AU208" s="74">
        <v>0</v>
      </c>
      <c r="AV208" s="74">
        <v>0</v>
      </c>
      <c r="AW208" s="74">
        <v>0</v>
      </c>
      <c r="AX208" s="74">
        <v>0</v>
      </c>
      <c r="AY208" s="74">
        <v>0</v>
      </c>
      <c r="AZ208" s="74">
        <v>0</v>
      </c>
      <c r="BA208" s="74">
        <v>0</v>
      </c>
      <c r="BB208" s="74">
        <v>0</v>
      </c>
      <c r="BC208" s="74">
        <v>0</v>
      </c>
      <c r="BD208" s="74">
        <v>0</v>
      </c>
      <c r="BE208" s="74">
        <v>0</v>
      </c>
      <c r="BF208" s="74">
        <v>0</v>
      </c>
      <c r="BG208" s="74">
        <v>0</v>
      </c>
      <c r="BH208" s="74">
        <v>214.64999999850988</v>
      </c>
      <c r="BI208" s="27">
        <f t="shared" si="86"/>
        <v>214.64999999850988</v>
      </c>
      <c r="BJ208" s="27">
        <f t="shared" si="87"/>
        <v>1362815.7199999988</v>
      </c>
      <c r="BK208" s="27">
        <f t="shared" si="88"/>
        <v>65888000</v>
      </c>
      <c r="BL208" s="27"/>
      <c r="BM208" s="27">
        <f t="shared" si="91"/>
        <v>65888000</v>
      </c>
    </row>
    <row r="209" spans="1:65" ht="15.75" customHeight="1" outlineLevel="1">
      <c r="A209" s="94">
        <v>208</v>
      </c>
      <c r="B209" s="238"/>
      <c r="C209" s="119" t="s">
        <v>197</v>
      </c>
      <c r="D209" s="113">
        <v>332</v>
      </c>
      <c r="E209" s="74">
        <v>127474069.79000001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618627.86999998987</v>
      </c>
      <c r="X209" s="74">
        <v>0</v>
      </c>
      <c r="Y209" s="74">
        <v>0</v>
      </c>
      <c r="Z209" s="74">
        <v>0</v>
      </c>
      <c r="AA209" s="74">
        <v>0</v>
      </c>
      <c r="AB209" s="74">
        <v>0</v>
      </c>
      <c r="AC209" s="27">
        <f t="shared" si="85"/>
        <v>618627.86999998987</v>
      </c>
      <c r="AD209" s="74">
        <v>0</v>
      </c>
      <c r="AE209" s="74">
        <v>0</v>
      </c>
      <c r="AF209" s="74">
        <v>0</v>
      </c>
      <c r="AG209" s="74">
        <v>0</v>
      </c>
      <c r="AH209" s="74">
        <v>0</v>
      </c>
      <c r="AI209" s="74">
        <v>0</v>
      </c>
      <c r="AJ209" s="74">
        <v>0</v>
      </c>
      <c r="AK209" s="74">
        <v>0</v>
      </c>
      <c r="AL209" s="74">
        <v>0</v>
      </c>
      <c r="AM209" s="74">
        <v>0</v>
      </c>
      <c r="AN209" s="74">
        <v>0</v>
      </c>
      <c r="AO209" s="74">
        <v>0</v>
      </c>
      <c r="AP209" s="74">
        <v>0</v>
      </c>
      <c r="AQ209" s="74">
        <v>0</v>
      </c>
      <c r="AR209" s="74">
        <v>0</v>
      </c>
      <c r="AS209" s="74">
        <v>0</v>
      </c>
      <c r="AT209" s="74">
        <v>0</v>
      </c>
      <c r="AU209" s="74">
        <v>0</v>
      </c>
      <c r="AV209" s="74">
        <v>0</v>
      </c>
      <c r="AW209" s="74">
        <v>0</v>
      </c>
      <c r="AX209" s="74">
        <v>0</v>
      </c>
      <c r="AY209" s="74">
        <v>0</v>
      </c>
      <c r="AZ209" s="74">
        <v>0</v>
      </c>
      <c r="BA209" s="74">
        <v>0</v>
      </c>
      <c r="BB209" s="74">
        <v>0</v>
      </c>
      <c r="BC209" s="74">
        <v>0</v>
      </c>
      <c r="BD209" s="74">
        <v>0</v>
      </c>
      <c r="BE209" s="74">
        <v>0</v>
      </c>
      <c r="BF209" s="74">
        <v>0</v>
      </c>
      <c r="BG209" s="74">
        <v>0</v>
      </c>
      <c r="BH209" s="74">
        <v>302.34000000357628</v>
      </c>
      <c r="BI209" s="27">
        <f t="shared" si="86"/>
        <v>302.34000000357628</v>
      </c>
      <c r="BJ209" s="27">
        <f t="shared" si="87"/>
        <v>618930.20999999344</v>
      </c>
      <c r="BK209" s="27">
        <f t="shared" si="88"/>
        <v>128093000</v>
      </c>
      <c r="BL209" s="27"/>
      <c r="BM209" s="27">
        <f t="shared" si="91"/>
        <v>128093000</v>
      </c>
    </row>
    <row r="210" spans="1:65" ht="15.75" customHeight="1" outlineLevel="1">
      <c r="A210" s="94">
        <v>209</v>
      </c>
      <c r="B210" s="238"/>
      <c r="C210" s="119" t="s">
        <v>198</v>
      </c>
      <c r="D210" s="113">
        <v>333</v>
      </c>
      <c r="E210" s="74">
        <v>153641919.16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80188.069999992847</v>
      </c>
      <c r="X210" s="74">
        <v>0</v>
      </c>
      <c r="Y210" s="74">
        <v>0</v>
      </c>
      <c r="Z210" s="74">
        <v>0</v>
      </c>
      <c r="AA210" s="74">
        <v>0</v>
      </c>
      <c r="AB210" s="74">
        <v>0</v>
      </c>
      <c r="AC210" s="27">
        <f t="shared" si="85"/>
        <v>80188.069999992847</v>
      </c>
      <c r="AD210" s="74">
        <v>0</v>
      </c>
      <c r="AE210" s="74">
        <v>0</v>
      </c>
      <c r="AF210" s="74">
        <v>0</v>
      </c>
      <c r="AG210" s="74">
        <v>0</v>
      </c>
      <c r="AH210" s="74">
        <v>0</v>
      </c>
      <c r="AI210" s="74">
        <v>0</v>
      </c>
      <c r="AJ210" s="74">
        <v>0</v>
      </c>
      <c r="AK210" s="74">
        <v>0</v>
      </c>
      <c r="AL210" s="74">
        <v>0</v>
      </c>
      <c r="AM210" s="74">
        <v>0</v>
      </c>
      <c r="AN210" s="74">
        <v>0</v>
      </c>
      <c r="AO210" s="74">
        <v>0</v>
      </c>
      <c r="AP210" s="74">
        <v>0</v>
      </c>
      <c r="AQ210" s="74">
        <v>0</v>
      </c>
      <c r="AR210" s="74">
        <v>0</v>
      </c>
      <c r="AS210" s="74">
        <v>0</v>
      </c>
      <c r="AT210" s="74">
        <v>7714000</v>
      </c>
      <c r="AU210" s="74">
        <v>0</v>
      </c>
      <c r="AV210" s="74">
        <v>0</v>
      </c>
      <c r="AW210" s="74">
        <v>0</v>
      </c>
      <c r="AX210" s="74">
        <v>0</v>
      </c>
      <c r="AY210" s="74">
        <v>48459000</v>
      </c>
      <c r="AZ210" s="74">
        <v>3415000</v>
      </c>
      <c r="BA210" s="74">
        <v>0</v>
      </c>
      <c r="BB210" s="74">
        <v>0</v>
      </c>
      <c r="BC210" s="74">
        <v>0</v>
      </c>
      <c r="BD210" s="74">
        <v>0</v>
      </c>
      <c r="BE210" s="74">
        <v>0</v>
      </c>
      <c r="BF210" s="74">
        <v>0</v>
      </c>
      <c r="BG210" s="74">
        <v>0</v>
      </c>
      <c r="BH210" s="74">
        <v>-107.22999998927116</v>
      </c>
      <c r="BI210" s="27">
        <f t="shared" si="86"/>
        <v>59587892.770000011</v>
      </c>
      <c r="BJ210" s="27">
        <f t="shared" si="87"/>
        <v>59668080.840000004</v>
      </c>
      <c r="BK210" s="27">
        <f t="shared" si="88"/>
        <v>213310000</v>
      </c>
      <c r="BL210" s="27"/>
      <c r="BM210" s="27">
        <f t="shared" si="91"/>
        <v>213310000</v>
      </c>
    </row>
    <row r="211" spans="1:65" ht="15.75" customHeight="1" outlineLevel="1">
      <c r="A211" s="94">
        <v>210</v>
      </c>
      <c r="B211" s="238"/>
      <c r="C211" s="119" t="s">
        <v>193</v>
      </c>
      <c r="D211" s="113">
        <v>334</v>
      </c>
      <c r="E211" s="74">
        <v>50783929.920000002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2125753.3999999985</v>
      </c>
      <c r="X211" s="74">
        <v>0</v>
      </c>
      <c r="Y211" s="74">
        <v>0</v>
      </c>
      <c r="Z211" s="74">
        <v>0</v>
      </c>
      <c r="AA211" s="74">
        <v>0</v>
      </c>
      <c r="AB211" s="74">
        <v>0</v>
      </c>
      <c r="AC211" s="27">
        <f t="shared" si="85"/>
        <v>2125753.3999999985</v>
      </c>
      <c r="AD211" s="74">
        <v>0</v>
      </c>
      <c r="AE211" s="74">
        <v>0</v>
      </c>
      <c r="AF211" s="74">
        <v>0</v>
      </c>
      <c r="AG211" s="74">
        <v>0</v>
      </c>
      <c r="AH211" s="74">
        <v>0</v>
      </c>
      <c r="AI211" s="74">
        <v>0</v>
      </c>
      <c r="AJ211" s="74">
        <v>0</v>
      </c>
      <c r="AK211" s="74">
        <v>0</v>
      </c>
      <c r="AL211" s="74">
        <v>0</v>
      </c>
      <c r="AM211" s="74">
        <v>0</v>
      </c>
      <c r="AN211" s="74">
        <v>0</v>
      </c>
      <c r="AO211" s="74">
        <v>0</v>
      </c>
      <c r="AP211" s="74">
        <v>0</v>
      </c>
      <c r="AQ211" s="74">
        <v>0</v>
      </c>
      <c r="AR211" s="74">
        <v>0</v>
      </c>
      <c r="AS211" s="74">
        <v>0</v>
      </c>
      <c r="AT211" s="74">
        <v>0</v>
      </c>
      <c r="AU211" s="74">
        <v>0</v>
      </c>
      <c r="AV211" s="74">
        <v>0</v>
      </c>
      <c r="AW211" s="74">
        <v>0</v>
      </c>
      <c r="AX211" s="74">
        <v>0</v>
      </c>
      <c r="AY211" s="74">
        <v>0</v>
      </c>
      <c r="AZ211" s="74">
        <v>0</v>
      </c>
      <c r="BA211" s="74">
        <v>0</v>
      </c>
      <c r="BB211" s="74">
        <v>0</v>
      </c>
      <c r="BC211" s="74">
        <v>0</v>
      </c>
      <c r="BD211" s="74">
        <v>0</v>
      </c>
      <c r="BE211" s="74">
        <v>0</v>
      </c>
      <c r="BF211" s="74">
        <v>0</v>
      </c>
      <c r="BG211" s="74">
        <v>0</v>
      </c>
      <c r="BH211" s="74">
        <v>316.67999999970198</v>
      </c>
      <c r="BI211" s="27">
        <f t="shared" si="86"/>
        <v>316.67999999970198</v>
      </c>
      <c r="BJ211" s="27">
        <f t="shared" si="87"/>
        <v>2126070.0799999982</v>
      </c>
      <c r="BK211" s="27">
        <f t="shared" si="88"/>
        <v>52910000</v>
      </c>
      <c r="BL211" s="27"/>
      <c r="BM211" s="27">
        <f t="shared" si="91"/>
        <v>52910000</v>
      </c>
    </row>
    <row r="212" spans="1:65" ht="15.75" customHeight="1" outlineLevel="1">
      <c r="A212" s="94">
        <v>211</v>
      </c>
      <c r="B212" s="238"/>
      <c r="C212" s="119" t="s">
        <v>194</v>
      </c>
      <c r="D212" s="113">
        <v>335</v>
      </c>
      <c r="E212" s="74">
        <v>8551954.2799999993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-3583.179999999702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27">
        <f t="shared" si="85"/>
        <v>-3583.179999999702</v>
      </c>
      <c r="AD212" s="74">
        <v>0</v>
      </c>
      <c r="AE212" s="74">
        <v>0</v>
      </c>
      <c r="AF212" s="74">
        <v>0</v>
      </c>
      <c r="AG212" s="74">
        <v>0</v>
      </c>
      <c r="AH212" s="74">
        <v>0</v>
      </c>
      <c r="AI212" s="74">
        <v>0</v>
      </c>
      <c r="AJ212" s="74">
        <v>0</v>
      </c>
      <c r="AK212" s="74">
        <v>0</v>
      </c>
      <c r="AL212" s="74">
        <v>0</v>
      </c>
      <c r="AM212" s="74">
        <v>0</v>
      </c>
      <c r="AN212" s="74">
        <v>0</v>
      </c>
      <c r="AO212" s="74">
        <v>0</v>
      </c>
      <c r="AP212" s="74">
        <v>0</v>
      </c>
      <c r="AQ212" s="74">
        <v>0</v>
      </c>
      <c r="AR212" s="74">
        <v>0</v>
      </c>
      <c r="AS212" s="74">
        <v>0</v>
      </c>
      <c r="AT212" s="74">
        <v>0</v>
      </c>
      <c r="AU212" s="74">
        <v>0</v>
      </c>
      <c r="AV212" s="74">
        <v>-4000</v>
      </c>
      <c r="AW212" s="74">
        <v>0</v>
      </c>
      <c r="AX212" s="74">
        <v>0</v>
      </c>
      <c r="AY212" s="74">
        <v>0</v>
      </c>
      <c r="AZ212" s="74">
        <v>0</v>
      </c>
      <c r="BA212" s="74">
        <v>0</v>
      </c>
      <c r="BB212" s="74">
        <v>0</v>
      </c>
      <c r="BC212" s="74">
        <v>0</v>
      </c>
      <c r="BD212" s="74">
        <v>0</v>
      </c>
      <c r="BE212" s="74">
        <v>0</v>
      </c>
      <c r="BF212" s="74">
        <v>0</v>
      </c>
      <c r="BG212" s="74">
        <v>0</v>
      </c>
      <c r="BH212" s="74">
        <v>-371.09999999962747</v>
      </c>
      <c r="BI212" s="27">
        <f t="shared" si="86"/>
        <v>-4371.0999999996275</v>
      </c>
      <c r="BJ212" s="27">
        <f t="shared" si="87"/>
        <v>-7954.2799999993294</v>
      </c>
      <c r="BK212" s="27">
        <f t="shared" si="88"/>
        <v>8544000</v>
      </c>
      <c r="BL212" s="27"/>
      <c r="BM212" s="27">
        <f t="shared" si="91"/>
        <v>8544000</v>
      </c>
    </row>
    <row r="213" spans="1:65" ht="15.75" customHeight="1" outlineLevel="1">
      <c r="A213" s="94">
        <v>212</v>
      </c>
      <c r="B213" s="238"/>
      <c r="C213" s="119" t="s">
        <v>199</v>
      </c>
      <c r="D213" s="113">
        <v>336</v>
      </c>
      <c r="E213" s="74">
        <v>2392052.41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-753.3800000003539</v>
      </c>
      <c r="X213" s="74">
        <v>0</v>
      </c>
      <c r="Y213" s="74">
        <v>0</v>
      </c>
      <c r="Z213" s="74">
        <v>0</v>
      </c>
      <c r="AA213" s="74">
        <v>0</v>
      </c>
      <c r="AB213" s="74">
        <v>0</v>
      </c>
      <c r="AC213" s="27">
        <f t="shared" si="85"/>
        <v>-753.3800000003539</v>
      </c>
      <c r="AD213" s="74">
        <v>0</v>
      </c>
      <c r="AE213" s="74">
        <v>0</v>
      </c>
      <c r="AF213" s="74">
        <v>0</v>
      </c>
      <c r="AG213" s="74">
        <v>0</v>
      </c>
      <c r="AH213" s="74">
        <v>0</v>
      </c>
      <c r="AI213" s="74">
        <v>0</v>
      </c>
      <c r="AJ213" s="74">
        <v>0</v>
      </c>
      <c r="AK213" s="74">
        <v>0</v>
      </c>
      <c r="AL213" s="74">
        <v>0</v>
      </c>
      <c r="AM213" s="74">
        <v>0</v>
      </c>
      <c r="AN213" s="74">
        <v>0</v>
      </c>
      <c r="AO213" s="74">
        <v>0</v>
      </c>
      <c r="AP213" s="74">
        <v>0</v>
      </c>
      <c r="AQ213" s="74">
        <v>0</v>
      </c>
      <c r="AR213" s="74">
        <v>0</v>
      </c>
      <c r="AS213" s="74">
        <v>0</v>
      </c>
      <c r="AT213" s="74">
        <v>0</v>
      </c>
      <c r="AU213" s="74">
        <v>0</v>
      </c>
      <c r="AV213" s="74">
        <v>0</v>
      </c>
      <c r="AW213" s="74">
        <v>0</v>
      </c>
      <c r="AX213" s="74">
        <v>0</v>
      </c>
      <c r="AY213" s="74">
        <v>0</v>
      </c>
      <c r="AZ213" s="74">
        <v>0</v>
      </c>
      <c r="BA213" s="74">
        <v>0</v>
      </c>
      <c r="BB213" s="74">
        <v>0</v>
      </c>
      <c r="BC213" s="74">
        <v>0</v>
      </c>
      <c r="BD213" s="74">
        <v>0</v>
      </c>
      <c r="BE213" s="74">
        <v>0</v>
      </c>
      <c r="BF213" s="74">
        <v>0</v>
      </c>
      <c r="BG213" s="74">
        <v>0</v>
      </c>
      <c r="BH213" s="74">
        <v>-299.02999999979511</v>
      </c>
      <c r="BI213" s="27">
        <f t="shared" si="86"/>
        <v>-299.02999999979511</v>
      </c>
      <c r="BJ213" s="27">
        <f t="shared" si="87"/>
        <v>-1052.410000000149</v>
      </c>
      <c r="BK213" s="27">
        <f t="shared" si="88"/>
        <v>2391000</v>
      </c>
      <c r="BL213" s="27"/>
      <c r="BM213" s="27">
        <f t="shared" si="91"/>
        <v>2391000</v>
      </c>
    </row>
    <row r="214" spans="1:65" ht="15.75" customHeight="1" outlineLevel="1">
      <c r="A214" s="94">
        <v>213</v>
      </c>
      <c r="B214" s="238"/>
      <c r="C214" s="120" t="s">
        <v>200</v>
      </c>
      <c r="D214" s="121">
        <v>337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0</v>
      </c>
      <c r="K214" s="74">
        <v>0</v>
      </c>
      <c r="L214" s="74">
        <v>0</v>
      </c>
      <c r="M214" s="74">
        <v>0</v>
      </c>
      <c r="N214" s="74">
        <v>0</v>
      </c>
      <c r="O214" s="74">
        <v>0</v>
      </c>
      <c r="P214" s="74">
        <v>0</v>
      </c>
      <c r="Q214" s="74">
        <v>0</v>
      </c>
      <c r="R214" s="74">
        <v>0</v>
      </c>
      <c r="S214" s="74">
        <v>0</v>
      </c>
      <c r="T214" s="74">
        <v>0</v>
      </c>
      <c r="U214" s="74">
        <v>0</v>
      </c>
      <c r="V214" s="74">
        <v>0</v>
      </c>
      <c r="W214" s="74">
        <v>0</v>
      </c>
      <c r="X214" s="74">
        <v>0</v>
      </c>
      <c r="Y214" s="74">
        <v>0</v>
      </c>
      <c r="Z214" s="74">
        <v>0</v>
      </c>
      <c r="AA214" s="74">
        <v>0</v>
      </c>
      <c r="AB214" s="74">
        <v>0</v>
      </c>
      <c r="AC214" s="27">
        <f t="shared" si="85"/>
        <v>0</v>
      </c>
      <c r="AD214" s="74">
        <v>0</v>
      </c>
      <c r="AE214" s="74">
        <v>0</v>
      </c>
      <c r="AF214" s="74">
        <v>0</v>
      </c>
      <c r="AG214" s="74">
        <v>0</v>
      </c>
      <c r="AH214" s="74">
        <v>0</v>
      </c>
      <c r="AI214" s="74">
        <v>0</v>
      </c>
      <c r="AJ214" s="74">
        <v>0</v>
      </c>
      <c r="AK214" s="74">
        <v>0</v>
      </c>
      <c r="AL214" s="74">
        <v>0</v>
      </c>
      <c r="AM214" s="74">
        <v>0</v>
      </c>
      <c r="AN214" s="74">
        <v>0</v>
      </c>
      <c r="AO214" s="74">
        <v>0</v>
      </c>
      <c r="AP214" s="74">
        <v>0</v>
      </c>
      <c r="AQ214" s="74">
        <v>0</v>
      </c>
      <c r="AR214" s="74">
        <v>0</v>
      </c>
      <c r="AS214" s="74">
        <v>0</v>
      </c>
      <c r="AT214" s="74">
        <v>0</v>
      </c>
      <c r="AU214" s="74">
        <v>0</v>
      </c>
      <c r="AV214" s="74">
        <v>0</v>
      </c>
      <c r="AW214" s="74">
        <v>0</v>
      </c>
      <c r="AX214" s="74">
        <v>0</v>
      </c>
      <c r="AY214" s="74">
        <v>0</v>
      </c>
      <c r="AZ214" s="74">
        <v>0</v>
      </c>
      <c r="BA214" s="74">
        <v>0</v>
      </c>
      <c r="BB214" s="74">
        <v>0</v>
      </c>
      <c r="BC214" s="74">
        <v>0</v>
      </c>
      <c r="BD214" s="74">
        <v>0</v>
      </c>
      <c r="BE214" s="74">
        <v>0</v>
      </c>
      <c r="BF214" s="74">
        <v>0</v>
      </c>
      <c r="BG214" s="74">
        <v>0</v>
      </c>
      <c r="BH214" s="74">
        <v>0</v>
      </c>
      <c r="BI214" s="27">
        <f t="shared" si="86"/>
        <v>0</v>
      </c>
      <c r="BJ214" s="27">
        <f t="shared" si="87"/>
        <v>0</v>
      </c>
      <c r="BK214" s="27">
        <f t="shared" si="88"/>
        <v>0</v>
      </c>
      <c r="BL214" s="27"/>
      <c r="BM214" s="27">
        <f t="shared" si="91"/>
        <v>0</v>
      </c>
    </row>
    <row r="215" spans="1:65">
      <c r="A215" s="94">
        <v>214</v>
      </c>
      <c r="B215" s="231"/>
      <c r="C215" s="244" t="s">
        <v>201</v>
      </c>
      <c r="D215" s="245"/>
      <c r="E215" s="135">
        <f>SUM(E207:E214)</f>
        <v>449986007.22000003</v>
      </c>
      <c r="F215" s="62">
        <f>SUM(F207:F214)</f>
        <v>0</v>
      </c>
      <c r="G215" s="62">
        <f t="shared" ref="G215:BH215" si="94">SUM(G207:G214)</f>
        <v>0</v>
      </c>
      <c r="H215" s="62">
        <f t="shared" si="94"/>
        <v>0</v>
      </c>
      <c r="I215" s="62">
        <f t="shared" si="94"/>
        <v>0</v>
      </c>
      <c r="J215" s="62">
        <f t="shared" si="94"/>
        <v>0</v>
      </c>
      <c r="K215" s="62">
        <f t="shared" si="94"/>
        <v>0</v>
      </c>
      <c r="L215" s="62">
        <f t="shared" si="94"/>
        <v>0</v>
      </c>
      <c r="M215" s="62">
        <f t="shared" si="94"/>
        <v>0</v>
      </c>
      <c r="N215" s="62">
        <f t="shared" si="94"/>
        <v>0</v>
      </c>
      <c r="O215" s="62">
        <f t="shared" si="94"/>
        <v>0</v>
      </c>
      <c r="P215" s="62">
        <f t="shared" si="94"/>
        <v>0</v>
      </c>
      <c r="Q215" s="62">
        <f t="shared" si="94"/>
        <v>0</v>
      </c>
      <c r="R215" s="62">
        <f t="shared" si="94"/>
        <v>0</v>
      </c>
      <c r="S215" s="62">
        <f t="shared" si="94"/>
        <v>0</v>
      </c>
      <c r="T215" s="62">
        <f t="shared" si="94"/>
        <v>0</v>
      </c>
      <c r="U215" s="62">
        <f t="shared" si="94"/>
        <v>0</v>
      </c>
      <c r="V215" s="62">
        <f t="shared" si="94"/>
        <v>0</v>
      </c>
      <c r="W215" s="62">
        <f t="shared" si="94"/>
        <v>4769234.3599999789</v>
      </c>
      <c r="X215" s="62">
        <f t="shared" si="94"/>
        <v>0</v>
      </c>
      <c r="Y215" s="62">
        <f t="shared" si="94"/>
        <v>0</v>
      </c>
      <c r="Z215" s="62">
        <f t="shared" si="94"/>
        <v>0</v>
      </c>
      <c r="AA215" s="62">
        <f t="shared" si="94"/>
        <v>0</v>
      </c>
      <c r="AB215" s="62">
        <f t="shared" si="94"/>
        <v>0</v>
      </c>
      <c r="AC215" s="62">
        <f t="shared" si="85"/>
        <v>4769234.3599999789</v>
      </c>
      <c r="AD215" s="62">
        <f t="shared" si="94"/>
        <v>0</v>
      </c>
      <c r="AE215" s="62">
        <f t="shared" si="94"/>
        <v>0</v>
      </c>
      <c r="AF215" s="62">
        <f t="shared" si="94"/>
        <v>0</v>
      </c>
      <c r="AG215" s="62">
        <f t="shared" si="94"/>
        <v>0</v>
      </c>
      <c r="AH215" s="62">
        <f t="shared" si="94"/>
        <v>0</v>
      </c>
      <c r="AI215" s="62">
        <f t="shared" si="94"/>
        <v>0</v>
      </c>
      <c r="AJ215" s="62">
        <f t="shared" si="94"/>
        <v>0</v>
      </c>
      <c r="AK215" s="62">
        <f t="shared" si="94"/>
        <v>0</v>
      </c>
      <c r="AL215" s="62">
        <f t="shared" si="94"/>
        <v>0</v>
      </c>
      <c r="AM215" s="62">
        <f t="shared" si="94"/>
        <v>0</v>
      </c>
      <c r="AN215" s="62">
        <f t="shared" si="94"/>
        <v>0</v>
      </c>
      <c r="AO215" s="62">
        <f t="shared" si="94"/>
        <v>0</v>
      </c>
      <c r="AP215" s="62">
        <f t="shared" si="94"/>
        <v>0</v>
      </c>
      <c r="AQ215" s="62">
        <f t="shared" si="94"/>
        <v>0</v>
      </c>
      <c r="AR215" s="62">
        <f t="shared" si="94"/>
        <v>0</v>
      </c>
      <c r="AS215" s="62">
        <f t="shared" si="94"/>
        <v>0</v>
      </c>
      <c r="AT215" s="62">
        <f t="shared" si="94"/>
        <v>7714000</v>
      </c>
      <c r="AU215" s="62">
        <f t="shared" si="94"/>
        <v>0</v>
      </c>
      <c r="AV215" s="62">
        <f t="shared" si="94"/>
        <v>-4000</v>
      </c>
      <c r="AW215" s="62">
        <f t="shared" si="94"/>
        <v>0</v>
      </c>
      <c r="AX215" s="62">
        <f t="shared" si="94"/>
        <v>0</v>
      </c>
      <c r="AY215" s="62">
        <f t="shared" si="94"/>
        <v>48459000</v>
      </c>
      <c r="AZ215" s="62">
        <f t="shared" si="94"/>
        <v>3415000</v>
      </c>
      <c r="BA215" s="62">
        <f t="shared" si="94"/>
        <v>0</v>
      </c>
      <c r="BB215" s="62">
        <f t="shared" si="94"/>
        <v>0</v>
      </c>
      <c r="BC215" s="62">
        <f t="shared" si="94"/>
        <v>0</v>
      </c>
      <c r="BD215" s="62">
        <f t="shared" si="94"/>
        <v>0</v>
      </c>
      <c r="BE215" s="62">
        <f t="shared" si="94"/>
        <v>0</v>
      </c>
      <c r="BF215" s="62">
        <f t="shared" si="94"/>
        <v>0</v>
      </c>
      <c r="BG215" s="62">
        <f t="shared" si="94"/>
        <v>0</v>
      </c>
      <c r="BH215" s="62">
        <f t="shared" si="94"/>
        <v>-241.57999998750165</v>
      </c>
      <c r="BI215" s="62">
        <f t="shared" si="86"/>
        <v>59583758.420000009</v>
      </c>
      <c r="BJ215" s="62">
        <f t="shared" si="87"/>
        <v>64352992.779999986</v>
      </c>
      <c r="BK215" s="62">
        <f t="shared" si="88"/>
        <v>514339000</v>
      </c>
      <c r="BL215" s="62">
        <f t="shared" ref="BL215" si="95">SUM(BL207:BL214)</f>
        <v>0</v>
      </c>
      <c r="BM215" s="62">
        <f t="shared" si="91"/>
        <v>514339000</v>
      </c>
    </row>
    <row r="216" spans="1:65" ht="15.75" customHeight="1" outlineLevel="1">
      <c r="A216" s="94">
        <v>215</v>
      </c>
      <c r="B216" s="238"/>
      <c r="C216" s="117" t="s">
        <v>188</v>
      </c>
      <c r="D216" s="118">
        <v>340</v>
      </c>
      <c r="E216" s="74">
        <v>593246.89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>
        <v>0</v>
      </c>
      <c r="AC216" s="27">
        <f t="shared" si="85"/>
        <v>0</v>
      </c>
      <c r="AD216" s="74">
        <v>0</v>
      </c>
      <c r="AE216" s="74">
        <v>0</v>
      </c>
      <c r="AF216" s="74">
        <v>0</v>
      </c>
      <c r="AG216" s="74">
        <v>0</v>
      </c>
      <c r="AH216" s="74">
        <v>0</v>
      </c>
      <c r="AI216" s="74">
        <v>0</v>
      </c>
      <c r="AJ216" s="74">
        <v>0</v>
      </c>
      <c r="AK216" s="74">
        <v>0</v>
      </c>
      <c r="AL216" s="74">
        <v>0</v>
      </c>
      <c r="AM216" s="74">
        <v>0</v>
      </c>
      <c r="AN216" s="74">
        <v>0</v>
      </c>
      <c r="AO216" s="74">
        <v>0</v>
      </c>
      <c r="AP216" s="74">
        <v>0</v>
      </c>
      <c r="AQ216" s="74">
        <v>0</v>
      </c>
      <c r="AR216" s="74">
        <v>0</v>
      </c>
      <c r="AS216" s="74">
        <v>0</v>
      </c>
      <c r="AT216" s="74">
        <v>0</v>
      </c>
      <c r="AU216" s="74">
        <v>0</v>
      </c>
      <c r="AV216" s="74">
        <v>0</v>
      </c>
      <c r="AW216" s="74">
        <v>0</v>
      </c>
      <c r="AX216" s="74">
        <v>0</v>
      </c>
      <c r="AY216" s="74">
        <v>0</v>
      </c>
      <c r="AZ216" s="74">
        <v>0</v>
      </c>
      <c r="BA216" s="74">
        <v>0</v>
      </c>
      <c r="BB216" s="74">
        <v>0</v>
      </c>
      <c r="BC216" s="74">
        <v>0</v>
      </c>
      <c r="BD216" s="74">
        <v>0</v>
      </c>
      <c r="BE216" s="74">
        <v>0</v>
      </c>
      <c r="BF216" s="74">
        <v>0</v>
      </c>
      <c r="BG216" s="74">
        <v>0</v>
      </c>
      <c r="BH216" s="74">
        <v>-246.89000000001397</v>
      </c>
      <c r="BI216" s="27">
        <f t="shared" si="86"/>
        <v>-246.89000000001397</v>
      </c>
      <c r="BJ216" s="27">
        <f t="shared" si="87"/>
        <v>-246.89000000001397</v>
      </c>
      <c r="BK216" s="27">
        <f t="shared" si="88"/>
        <v>593000</v>
      </c>
      <c r="BL216" s="27"/>
      <c r="BM216" s="27">
        <f t="shared" si="91"/>
        <v>593000</v>
      </c>
    </row>
    <row r="217" spans="1:65" ht="15.75" customHeight="1" outlineLevel="1">
      <c r="A217" s="94">
        <v>216</v>
      </c>
      <c r="B217" s="238"/>
      <c r="C217" s="119" t="s">
        <v>189</v>
      </c>
      <c r="D217" s="113">
        <v>341</v>
      </c>
      <c r="E217" s="74">
        <v>11427055.91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0</v>
      </c>
      <c r="L217" s="74">
        <v>0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13453.86999999918</v>
      </c>
      <c r="X217" s="74">
        <v>0</v>
      </c>
      <c r="Y217" s="74">
        <v>0</v>
      </c>
      <c r="Z217" s="74">
        <v>0</v>
      </c>
      <c r="AA217" s="74">
        <v>0</v>
      </c>
      <c r="AB217" s="74">
        <v>0</v>
      </c>
      <c r="AC217" s="27">
        <f t="shared" si="85"/>
        <v>13453.86999999918</v>
      </c>
      <c r="AD217" s="74">
        <v>0</v>
      </c>
      <c r="AE217" s="74">
        <v>0</v>
      </c>
      <c r="AF217" s="74">
        <v>0</v>
      </c>
      <c r="AG217" s="74">
        <v>0</v>
      </c>
      <c r="AH217" s="74">
        <v>0</v>
      </c>
      <c r="AI217" s="74">
        <v>0</v>
      </c>
      <c r="AJ217" s="74">
        <v>0</v>
      </c>
      <c r="AK217" s="74">
        <v>0</v>
      </c>
      <c r="AL217" s="74">
        <v>0</v>
      </c>
      <c r="AM217" s="74">
        <v>0</v>
      </c>
      <c r="AN217" s="74">
        <v>0</v>
      </c>
      <c r="AO217" s="74">
        <v>0</v>
      </c>
      <c r="AP217" s="74">
        <v>0</v>
      </c>
      <c r="AQ217" s="74">
        <v>0</v>
      </c>
      <c r="AR217" s="74">
        <v>0</v>
      </c>
      <c r="AS217" s="74">
        <v>0</v>
      </c>
      <c r="AT217" s="74">
        <v>0</v>
      </c>
      <c r="AU217" s="74">
        <v>0</v>
      </c>
      <c r="AV217" s="74">
        <v>0</v>
      </c>
      <c r="AW217" s="74">
        <v>0</v>
      </c>
      <c r="AX217" s="74">
        <v>0</v>
      </c>
      <c r="AY217" s="74">
        <v>0</v>
      </c>
      <c r="AZ217" s="74">
        <v>0</v>
      </c>
      <c r="BA217" s="74">
        <v>0</v>
      </c>
      <c r="BB217" s="74">
        <v>0</v>
      </c>
      <c r="BC217" s="74">
        <v>0</v>
      </c>
      <c r="BD217" s="74">
        <v>0</v>
      </c>
      <c r="BE217" s="74">
        <v>0</v>
      </c>
      <c r="BF217" s="74">
        <v>0</v>
      </c>
      <c r="BG217" s="74">
        <v>0</v>
      </c>
      <c r="BH217" s="74">
        <v>490.22000000067055</v>
      </c>
      <c r="BI217" s="27">
        <f t="shared" si="86"/>
        <v>490.22000000067055</v>
      </c>
      <c r="BJ217" s="27">
        <f t="shared" si="87"/>
        <v>13944.089999999851</v>
      </c>
      <c r="BK217" s="27">
        <f t="shared" si="88"/>
        <v>11441000</v>
      </c>
      <c r="BL217" s="27"/>
      <c r="BM217" s="27">
        <f t="shared" si="91"/>
        <v>11441000</v>
      </c>
    </row>
    <row r="218" spans="1:65" ht="15.75" customHeight="1" outlineLevel="1">
      <c r="A218" s="94">
        <v>217</v>
      </c>
      <c r="B218" s="238"/>
      <c r="C218" s="119" t="s">
        <v>202</v>
      </c>
      <c r="D218" s="113">
        <v>342</v>
      </c>
      <c r="E218" s="74">
        <v>13808799.060000001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78.059999998658895</v>
      </c>
      <c r="X218" s="74">
        <v>0</v>
      </c>
      <c r="Y218" s="74">
        <v>0</v>
      </c>
      <c r="Z218" s="74">
        <v>0</v>
      </c>
      <c r="AA218" s="74">
        <v>0</v>
      </c>
      <c r="AB218" s="74">
        <v>0</v>
      </c>
      <c r="AC218" s="27">
        <f t="shared" si="85"/>
        <v>78.059999998658895</v>
      </c>
      <c r="AD218" s="74">
        <v>0</v>
      </c>
      <c r="AE218" s="74">
        <v>0</v>
      </c>
      <c r="AF218" s="74">
        <v>0</v>
      </c>
      <c r="AG218" s="74">
        <v>0</v>
      </c>
      <c r="AH218" s="74">
        <v>0</v>
      </c>
      <c r="AI218" s="74">
        <v>0</v>
      </c>
      <c r="AJ218" s="74">
        <v>0</v>
      </c>
      <c r="AK218" s="74">
        <v>0</v>
      </c>
      <c r="AL218" s="74">
        <v>0</v>
      </c>
      <c r="AM218" s="74">
        <v>0</v>
      </c>
      <c r="AN218" s="74">
        <v>0</v>
      </c>
      <c r="AO218" s="74">
        <v>0</v>
      </c>
      <c r="AP218" s="74">
        <v>0</v>
      </c>
      <c r="AQ218" s="74">
        <v>0</v>
      </c>
      <c r="AR218" s="74">
        <v>0</v>
      </c>
      <c r="AS218" s="74">
        <v>0</v>
      </c>
      <c r="AT218" s="74">
        <v>0</v>
      </c>
      <c r="AU218" s="74">
        <v>0</v>
      </c>
      <c r="AV218" s="74">
        <v>0</v>
      </c>
      <c r="AW218" s="74">
        <v>0</v>
      </c>
      <c r="AX218" s="74">
        <v>0</v>
      </c>
      <c r="AY218" s="74">
        <v>0</v>
      </c>
      <c r="AZ218" s="74">
        <v>0</v>
      </c>
      <c r="BA218" s="74">
        <v>0</v>
      </c>
      <c r="BB218" s="74">
        <v>0</v>
      </c>
      <c r="BC218" s="74">
        <v>0</v>
      </c>
      <c r="BD218" s="74">
        <v>0</v>
      </c>
      <c r="BE218" s="74">
        <v>0</v>
      </c>
      <c r="BF218" s="74">
        <v>0</v>
      </c>
      <c r="BG218" s="74">
        <v>0</v>
      </c>
      <c r="BH218" s="74">
        <v>122.88000000081956</v>
      </c>
      <c r="BI218" s="27">
        <f t="shared" si="86"/>
        <v>122.88000000081956</v>
      </c>
      <c r="BJ218" s="27">
        <f t="shared" si="87"/>
        <v>200.93999999947846</v>
      </c>
      <c r="BK218" s="27">
        <f t="shared" si="88"/>
        <v>13809000</v>
      </c>
      <c r="BL218" s="27"/>
      <c r="BM218" s="27">
        <f t="shared" si="91"/>
        <v>13809000</v>
      </c>
    </row>
    <row r="219" spans="1:65" ht="15.75" customHeight="1" outlineLevel="1">
      <c r="A219" s="94">
        <v>218</v>
      </c>
      <c r="B219" s="238"/>
      <c r="C219" s="119" t="s">
        <v>203</v>
      </c>
      <c r="D219" s="113">
        <v>343</v>
      </c>
      <c r="E219" s="74">
        <v>14783282.779999999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-728948.80999999866</v>
      </c>
      <c r="X219" s="74">
        <v>0</v>
      </c>
      <c r="Y219" s="74">
        <v>0</v>
      </c>
      <c r="Z219" s="74">
        <v>0</v>
      </c>
      <c r="AA219" s="74">
        <v>0</v>
      </c>
      <c r="AB219" s="74">
        <v>0</v>
      </c>
      <c r="AC219" s="27">
        <f t="shared" si="85"/>
        <v>-728948.80999999866</v>
      </c>
      <c r="AD219" s="74">
        <v>0</v>
      </c>
      <c r="AE219" s="74">
        <v>0</v>
      </c>
      <c r="AF219" s="74">
        <v>0</v>
      </c>
      <c r="AG219" s="74">
        <v>0</v>
      </c>
      <c r="AH219" s="74">
        <v>0</v>
      </c>
      <c r="AI219" s="74">
        <v>0</v>
      </c>
      <c r="AJ219" s="74">
        <v>0</v>
      </c>
      <c r="AK219" s="74">
        <v>0</v>
      </c>
      <c r="AL219" s="74">
        <v>0</v>
      </c>
      <c r="AM219" s="74">
        <v>0</v>
      </c>
      <c r="AN219" s="74">
        <v>0</v>
      </c>
      <c r="AO219" s="74">
        <v>0</v>
      </c>
      <c r="AP219" s="74">
        <v>0</v>
      </c>
      <c r="AQ219" s="74">
        <v>0</v>
      </c>
      <c r="AR219" s="74">
        <v>0</v>
      </c>
      <c r="AS219" s="74">
        <v>0</v>
      </c>
      <c r="AT219" s="74">
        <v>0</v>
      </c>
      <c r="AU219" s="74">
        <v>0</v>
      </c>
      <c r="AV219" s="74">
        <v>0</v>
      </c>
      <c r="AW219" s="74">
        <v>0</v>
      </c>
      <c r="AX219" s="74">
        <v>0</v>
      </c>
      <c r="AY219" s="74">
        <v>0</v>
      </c>
      <c r="AZ219" s="74">
        <v>0</v>
      </c>
      <c r="BA219" s="74">
        <v>0</v>
      </c>
      <c r="BB219" s="74">
        <v>0</v>
      </c>
      <c r="BC219" s="74">
        <v>0</v>
      </c>
      <c r="BD219" s="74">
        <v>0</v>
      </c>
      <c r="BE219" s="74">
        <v>0</v>
      </c>
      <c r="BF219" s="74">
        <v>0</v>
      </c>
      <c r="BG219" s="74">
        <v>0</v>
      </c>
      <c r="BH219" s="74">
        <v>-333.97000000067055</v>
      </c>
      <c r="BI219" s="27">
        <f t="shared" si="86"/>
        <v>-333.97000000067055</v>
      </c>
      <c r="BJ219" s="27">
        <f t="shared" si="87"/>
        <v>-729282.77999999933</v>
      </c>
      <c r="BK219" s="27">
        <f t="shared" si="88"/>
        <v>14054000</v>
      </c>
      <c r="BL219" s="27"/>
      <c r="BM219" s="27">
        <f t="shared" si="91"/>
        <v>14054000</v>
      </c>
    </row>
    <row r="220" spans="1:65" ht="15.75" customHeight="1" outlineLevel="1">
      <c r="A220" s="94">
        <v>219</v>
      </c>
      <c r="B220" s="238"/>
      <c r="C220" s="119" t="s">
        <v>204</v>
      </c>
      <c r="D220" s="113">
        <v>344</v>
      </c>
      <c r="E220" s="74">
        <v>148697686.51000002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8545824.5600000024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27">
        <f t="shared" si="85"/>
        <v>8545824.5600000024</v>
      </c>
      <c r="AD220" s="74">
        <v>0</v>
      </c>
      <c r="AE220" s="74">
        <v>0</v>
      </c>
      <c r="AF220" s="74">
        <v>0</v>
      </c>
      <c r="AG220" s="74">
        <v>0</v>
      </c>
      <c r="AH220" s="74">
        <v>0</v>
      </c>
      <c r="AI220" s="74">
        <v>0</v>
      </c>
      <c r="AJ220" s="74">
        <v>0</v>
      </c>
      <c r="AK220" s="74">
        <v>0</v>
      </c>
      <c r="AL220" s="74">
        <v>0</v>
      </c>
      <c r="AM220" s="74">
        <v>0</v>
      </c>
      <c r="AN220" s="74">
        <v>0</v>
      </c>
      <c r="AO220" s="74">
        <v>0</v>
      </c>
      <c r="AP220" s="74">
        <v>0</v>
      </c>
      <c r="AQ220" s="74">
        <v>0</v>
      </c>
      <c r="AR220" s="74">
        <v>0</v>
      </c>
      <c r="AS220" s="74">
        <v>0</v>
      </c>
      <c r="AT220" s="74">
        <v>128000</v>
      </c>
      <c r="AU220" s="74">
        <v>0</v>
      </c>
      <c r="AV220" s="74">
        <v>81000</v>
      </c>
      <c r="AW220" s="74">
        <v>0</v>
      </c>
      <c r="AX220" s="74">
        <v>0</v>
      </c>
      <c r="AY220" s="74">
        <v>892000</v>
      </c>
      <c r="AZ220" s="74">
        <v>12512000</v>
      </c>
      <c r="BA220" s="74">
        <v>0</v>
      </c>
      <c r="BB220" s="74">
        <v>0</v>
      </c>
      <c r="BC220" s="74">
        <v>0</v>
      </c>
      <c r="BD220" s="74">
        <v>0</v>
      </c>
      <c r="BE220" s="74">
        <v>0</v>
      </c>
      <c r="BF220" s="74">
        <v>0</v>
      </c>
      <c r="BG220" s="74">
        <v>0</v>
      </c>
      <c r="BH220" s="74">
        <v>488.92999997735023</v>
      </c>
      <c r="BI220" s="27">
        <f t="shared" si="86"/>
        <v>13613488.929999977</v>
      </c>
      <c r="BJ220" s="27">
        <f t="shared" si="87"/>
        <v>22159313.48999998</v>
      </c>
      <c r="BK220" s="27">
        <f t="shared" si="88"/>
        <v>170857000</v>
      </c>
      <c r="BL220" s="27"/>
      <c r="BM220" s="27">
        <f t="shared" si="91"/>
        <v>170857000</v>
      </c>
    </row>
    <row r="221" spans="1:65" ht="15.75" customHeight="1" outlineLevel="1">
      <c r="A221" s="94">
        <v>220</v>
      </c>
      <c r="B221" s="238"/>
      <c r="C221" s="119" t="s">
        <v>193</v>
      </c>
      <c r="D221" s="113">
        <v>345</v>
      </c>
      <c r="E221" s="74">
        <v>15595710.319999998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1210782.7200000007</v>
      </c>
      <c r="X221" s="74">
        <v>0</v>
      </c>
      <c r="Y221" s="74">
        <v>0</v>
      </c>
      <c r="Z221" s="74">
        <v>0</v>
      </c>
      <c r="AA221" s="74">
        <v>0</v>
      </c>
      <c r="AB221" s="74">
        <v>0</v>
      </c>
      <c r="AC221" s="27">
        <f t="shared" si="85"/>
        <v>1210782.7200000007</v>
      </c>
      <c r="AD221" s="74">
        <v>0</v>
      </c>
      <c r="AE221" s="74">
        <v>0</v>
      </c>
      <c r="AF221" s="74">
        <v>0</v>
      </c>
      <c r="AG221" s="74">
        <v>0</v>
      </c>
      <c r="AH221" s="74">
        <v>0</v>
      </c>
      <c r="AI221" s="74">
        <v>0</v>
      </c>
      <c r="AJ221" s="74">
        <v>0</v>
      </c>
      <c r="AK221" s="74">
        <v>0</v>
      </c>
      <c r="AL221" s="74">
        <v>0</v>
      </c>
      <c r="AM221" s="74">
        <v>0</v>
      </c>
      <c r="AN221" s="74">
        <v>0</v>
      </c>
      <c r="AO221" s="74">
        <v>0</v>
      </c>
      <c r="AP221" s="74">
        <v>0</v>
      </c>
      <c r="AQ221" s="74">
        <v>0</v>
      </c>
      <c r="AR221" s="74">
        <v>0</v>
      </c>
      <c r="AS221" s="74">
        <v>0</v>
      </c>
      <c r="AT221" s="74">
        <v>0</v>
      </c>
      <c r="AU221" s="74">
        <v>0</v>
      </c>
      <c r="AV221" s="74">
        <v>0</v>
      </c>
      <c r="AW221" s="74">
        <v>0</v>
      </c>
      <c r="AX221" s="74">
        <v>0</v>
      </c>
      <c r="AY221" s="74">
        <v>0</v>
      </c>
      <c r="AZ221" s="74">
        <v>0</v>
      </c>
      <c r="BA221" s="74">
        <v>0</v>
      </c>
      <c r="BB221" s="74">
        <v>0</v>
      </c>
      <c r="BC221" s="74">
        <v>0</v>
      </c>
      <c r="BD221" s="74">
        <v>0</v>
      </c>
      <c r="BE221" s="74">
        <v>0</v>
      </c>
      <c r="BF221" s="74">
        <v>0</v>
      </c>
      <c r="BG221" s="74">
        <v>0</v>
      </c>
      <c r="BH221" s="74">
        <v>-493.03999999910593</v>
      </c>
      <c r="BI221" s="27">
        <f t="shared" si="86"/>
        <v>-493.03999999910593</v>
      </c>
      <c r="BJ221" s="27">
        <f t="shared" si="87"/>
        <v>1210289.6800000016</v>
      </c>
      <c r="BK221" s="27">
        <f t="shared" si="88"/>
        <v>16806000</v>
      </c>
      <c r="BL221" s="27"/>
      <c r="BM221" s="27">
        <f t="shared" si="91"/>
        <v>16806000</v>
      </c>
    </row>
    <row r="222" spans="1:65" ht="15.75" customHeight="1" outlineLevel="1">
      <c r="A222" s="94">
        <v>221</v>
      </c>
      <c r="B222" s="238"/>
      <c r="C222" s="119" t="s">
        <v>194</v>
      </c>
      <c r="D222" s="113">
        <v>346</v>
      </c>
      <c r="E222" s="74">
        <v>1074698.4099999999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1455.7299999999814</v>
      </c>
      <c r="X222" s="74">
        <v>0</v>
      </c>
      <c r="Y222" s="74">
        <v>0</v>
      </c>
      <c r="Z222" s="74">
        <v>0</v>
      </c>
      <c r="AA222" s="74">
        <v>0</v>
      </c>
      <c r="AB222" s="74">
        <v>0</v>
      </c>
      <c r="AC222" s="27">
        <f t="shared" si="85"/>
        <v>1455.7299999999814</v>
      </c>
      <c r="AD222" s="74">
        <v>0</v>
      </c>
      <c r="AE222" s="74">
        <v>0</v>
      </c>
      <c r="AF222" s="74">
        <v>0</v>
      </c>
      <c r="AG222" s="74">
        <v>0</v>
      </c>
      <c r="AH222" s="74">
        <v>0</v>
      </c>
      <c r="AI222" s="74">
        <v>0</v>
      </c>
      <c r="AJ222" s="74">
        <v>0</v>
      </c>
      <c r="AK222" s="74">
        <v>0</v>
      </c>
      <c r="AL222" s="74">
        <v>0</v>
      </c>
      <c r="AM222" s="74">
        <v>0</v>
      </c>
      <c r="AN222" s="74">
        <v>0</v>
      </c>
      <c r="AO222" s="74">
        <v>0</v>
      </c>
      <c r="AP222" s="74">
        <v>0</v>
      </c>
      <c r="AQ222" s="74">
        <v>0</v>
      </c>
      <c r="AR222" s="74">
        <v>0</v>
      </c>
      <c r="AS222" s="74">
        <v>0</v>
      </c>
      <c r="AT222" s="74">
        <v>0</v>
      </c>
      <c r="AU222" s="74">
        <v>0</v>
      </c>
      <c r="AV222" s="74">
        <v>0</v>
      </c>
      <c r="AW222" s="74">
        <v>0</v>
      </c>
      <c r="AX222" s="74">
        <v>0</v>
      </c>
      <c r="AY222" s="74">
        <v>0</v>
      </c>
      <c r="AZ222" s="74">
        <v>0</v>
      </c>
      <c r="BA222" s="74">
        <v>0</v>
      </c>
      <c r="BB222" s="74">
        <v>0</v>
      </c>
      <c r="BC222" s="74">
        <v>0</v>
      </c>
      <c r="BD222" s="74">
        <v>0</v>
      </c>
      <c r="BE222" s="74">
        <v>0</v>
      </c>
      <c r="BF222" s="74">
        <v>0</v>
      </c>
      <c r="BG222" s="74">
        <v>0</v>
      </c>
      <c r="BH222" s="74">
        <v>-154.13999999989755</v>
      </c>
      <c r="BI222" s="27">
        <f t="shared" si="86"/>
        <v>-154.13999999989755</v>
      </c>
      <c r="BJ222" s="27">
        <f t="shared" si="87"/>
        <v>1301.5900000000838</v>
      </c>
      <c r="BK222" s="27">
        <f t="shared" si="88"/>
        <v>1076000</v>
      </c>
      <c r="BL222" s="27"/>
      <c r="BM222" s="27">
        <f t="shared" si="91"/>
        <v>1076000</v>
      </c>
    </row>
    <row r="223" spans="1:65" ht="15.75" customHeight="1" outlineLevel="1">
      <c r="A223" s="94">
        <v>222</v>
      </c>
      <c r="B223" s="238"/>
      <c r="C223" s="119" t="s">
        <v>205</v>
      </c>
      <c r="D223" s="113">
        <v>347</v>
      </c>
      <c r="E223" s="74">
        <v>0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  <c r="Z223" s="74">
        <v>0</v>
      </c>
      <c r="AA223" s="74">
        <v>0</v>
      </c>
      <c r="AB223" s="74">
        <v>0</v>
      </c>
      <c r="AC223" s="27">
        <f t="shared" si="85"/>
        <v>0</v>
      </c>
      <c r="AD223" s="74">
        <v>0</v>
      </c>
      <c r="AE223" s="74">
        <v>0</v>
      </c>
      <c r="AF223" s="74">
        <v>0</v>
      </c>
      <c r="AG223" s="74">
        <v>0</v>
      </c>
      <c r="AH223" s="74">
        <v>0</v>
      </c>
      <c r="AI223" s="74">
        <v>0</v>
      </c>
      <c r="AJ223" s="74">
        <v>0</v>
      </c>
      <c r="AK223" s="74">
        <v>0</v>
      </c>
      <c r="AL223" s="74">
        <v>0</v>
      </c>
      <c r="AM223" s="74">
        <v>0</v>
      </c>
      <c r="AN223" s="74">
        <v>0</v>
      </c>
      <c r="AO223" s="74">
        <v>0</v>
      </c>
      <c r="AP223" s="74">
        <v>0</v>
      </c>
      <c r="AQ223" s="74">
        <v>0</v>
      </c>
      <c r="AR223" s="74">
        <v>0</v>
      </c>
      <c r="AS223" s="74">
        <v>0</v>
      </c>
      <c r="AT223" s="74">
        <v>0</v>
      </c>
      <c r="AU223" s="74">
        <v>0</v>
      </c>
      <c r="AV223" s="74">
        <v>0</v>
      </c>
      <c r="AW223" s="74">
        <v>0</v>
      </c>
      <c r="AX223" s="74">
        <v>0</v>
      </c>
      <c r="AY223" s="74">
        <v>0</v>
      </c>
      <c r="AZ223" s="74">
        <v>0</v>
      </c>
      <c r="BA223" s="74">
        <v>0</v>
      </c>
      <c r="BB223" s="74">
        <v>0</v>
      </c>
      <c r="BC223" s="74">
        <v>0</v>
      </c>
      <c r="BD223" s="74">
        <v>0</v>
      </c>
      <c r="BE223" s="74">
        <v>0</v>
      </c>
      <c r="BF223" s="74">
        <v>0</v>
      </c>
      <c r="BG223" s="74">
        <v>0</v>
      </c>
      <c r="BH223" s="74">
        <v>0</v>
      </c>
      <c r="BI223" s="27">
        <f t="shared" si="86"/>
        <v>0</v>
      </c>
      <c r="BJ223" s="27">
        <f t="shared" si="87"/>
        <v>0</v>
      </c>
      <c r="BK223" s="27">
        <f t="shared" si="88"/>
        <v>0</v>
      </c>
      <c r="BL223" s="27"/>
      <c r="BM223" s="27">
        <f t="shared" si="91"/>
        <v>0</v>
      </c>
    </row>
    <row r="224" spans="1:65" ht="15.75" customHeight="1" outlineLevel="1">
      <c r="A224" s="94">
        <v>223</v>
      </c>
      <c r="B224" s="238"/>
      <c r="C224" s="120" t="s">
        <v>206</v>
      </c>
      <c r="D224" s="121">
        <v>348</v>
      </c>
      <c r="E224" s="74">
        <v>0</v>
      </c>
      <c r="F224" s="74">
        <v>0</v>
      </c>
      <c r="G224" s="74">
        <v>0</v>
      </c>
      <c r="H224" s="74">
        <v>0</v>
      </c>
      <c r="I224" s="74">
        <v>0</v>
      </c>
      <c r="J224" s="74">
        <v>0</v>
      </c>
      <c r="K224" s="74">
        <v>0</v>
      </c>
      <c r="L224" s="74">
        <v>0</v>
      </c>
      <c r="M224" s="74">
        <v>0</v>
      </c>
      <c r="N224" s="74">
        <v>0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  <c r="T224" s="74">
        <v>0</v>
      </c>
      <c r="U224" s="74">
        <v>0</v>
      </c>
      <c r="V224" s="74">
        <v>0</v>
      </c>
      <c r="W224" s="74">
        <v>0</v>
      </c>
      <c r="X224" s="74">
        <v>0</v>
      </c>
      <c r="Y224" s="74">
        <v>0</v>
      </c>
      <c r="Z224" s="74">
        <v>0</v>
      </c>
      <c r="AA224" s="74">
        <v>0</v>
      </c>
      <c r="AB224" s="74">
        <v>0</v>
      </c>
      <c r="AC224" s="27">
        <f t="shared" si="85"/>
        <v>0</v>
      </c>
      <c r="AD224" s="74">
        <v>0</v>
      </c>
      <c r="AE224" s="74">
        <v>0</v>
      </c>
      <c r="AF224" s="74">
        <v>0</v>
      </c>
      <c r="AG224" s="74">
        <v>0</v>
      </c>
      <c r="AH224" s="74">
        <v>0</v>
      </c>
      <c r="AI224" s="74">
        <v>0</v>
      </c>
      <c r="AJ224" s="74">
        <v>0</v>
      </c>
      <c r="AK224" s="74">
        <v>0</v>
      </c>
      <c r="AL224" s="74">
        <v>0</v>
      </c>
      <c r="AM224" s="74">
        <v>0</v>
      </c>
      <c r="AN224" s="74">
        <v>0</v>
      </c>
      <c r="AO224" s="74">
        <v>0</v>
      </c>
      <c r="AP224" s="74">
        <v>0</v>
      </c>
      <c r="AQ224" s="74">
        <v>0</v>
      </c>
      <c r="AR224" s="74">
        <v>0</v>
      </c>
      <c r="AS224" s="74">
        <v>0</v>
      </c>
      <c r="AT224" s="74">
        <v>0</v>
      </c>
      <c r="AU224" s="74">
        <v>0</v>
      </c>
      <c r="AV224" s="74">
        <v>0</v>
      </c>
      <c r="AW224" s="74">
        <v>0</v>
      </c>
      <c r="AX224" s="74">
        <v>0</v>
      </c>
      <c r="AY224" s="74">
        <v>0</v>
      </c>
      <c r="AZ224" s="74">
        <v>0</v>
      </c>
      <c r="BA224" s="74">
        <v>0</v>
      </c>
      <c r="BB224" s="74">
        <v>0</v>
      </c>
      <c r="BC224" s="74">
        <v>0</v>
      </c>
      <c r="BD224" s="74">
        <v>0</v>
      </c>
      <c r="BE224" s="74">
        <v>0</v>
      </c>
      <c r="BF224" s="74">
        <v>0</v>
      </c>
      <c r="BG224" s="74">
        <v>0</v>
      </c>
      <c r="BH224" s="74">
        <v>0</v>
      </c>
      <c r="BI224" s="27">
        <f t="shared" si="86"/>
        <v>0</v>
      </c>
      <c r="BJ224" s="27">
        <f t="shared" si="87"/>
        <v>0</v>
      </c>
      <c r="BK224" s="27">
        <f t="shared" si="88"/>
        <v>0</v>
      </c>
      <c r="BL224" s="27"/>
      <c r="BM224" s="27">
        <f t="shared" si="91"/>
        <v>0</v>
      </c>
    </row>
    <row r="225" spans="1:65">
      <c r="A225" s="94">
        <v>224</v>
      </c>
      <c r="B225" s="231"/>
      <c r="C225" s="244" t="s">
        <v>207</v>
      </c>
      <c r="D225" s="245"/>
      <c r="E225" s="135">
        <f>SUM(E216:E224)</f>
        <v>205980479.88000003</v>
      </c>
      <c r="F225" s="62">
        <f>SUM(F216:F224)</f>
        <v>0</v>
      </c>
      <c r="G225" s="62">
        <f t="shared" ref="G225:BH225" si="96">SUM(G216:G224)</f>
        <v>0</v>
      </c>
      <c r="H225" s="62">
        <f t="shared" si="96"/>
        <v>0</v>
      </c>
      <c r="I225" s="62">
        <f t="shared" si="96"/>
        <v>0</v>
      </c>
      <c r="J225" s="62">
        <f t="shared" si="96"/>
        <v>0</v>
      </c>
      <c r="K225" s="62">
        <f t="shared" si="96"/>
        <v>0</v>
      </c>
      <c r="L225" s="62">
        <f t="shared" si="96"/>
        <v>0</v>
      </c>
      <c r="M225" s="62">
        <f t="shared" si="96"/>
        <v>0</v>
      </c>
      <c r="N225" s="62">
        <f t="shared" si="96"/>
        <v>0</v>
      </c>
      <c r="O225" s="62">
        <f t="shared" si="96"/>
        <v>0</v>
      </c>
      <c r="P225" s="62">
        <f t="shared" si="96"/>
        <v>0</v>
      </c>
      <c r="Q225" s="62">
        <f t="shared" si="96"/>
        <v>0</v>
      </c>
      <c r="R225" s="62">
        <f t="shared" si="96"/>
        <v>0</v>
      </c>
      <c r="S225" s="62">
        <f t="shared" si="96"/>
        <v>0</v>
      </c>
      <c r="T225" s="62">
        <f t="shared" si="96"/>
        <v>0</v>
      </c>
      <c r="U225" s="62">
        <f t="shared" si="96"/>
        <v>0</v>
      </c>
      <c r="V225" s="62">
        <f t="shared" si="96"/>
        <v>0</v>
      </c>
      <c r="W225" s="62">
        <f t="shared" si="96"/>
        <v>9042646.1300000027</v>
      </c>
      <c r="X225" s="62">
        <f t="shared" si="96"/>
        <v>0</v>
      </c>
      <c r="Y225" s="62">
        <f t="shared" si="96"/>
        <v>0</v>
      </c>
      <c r="Z225" s="62">
        <f t="shared" si="96"/>
        <v>0</v>
      </c>
      <c r="AA225" s="62">
        <f t="shared" si="96"/>
        <v>0</v>
      </c>
      <c r="AB225" s="62">
        <f t="shared" si="96"/>
        <v>0</v>
      </c>
      <c r="AC225" s="62">
        <f t="shared" si="85"/>
        <v>9042646.1300000027</v>
      </c>
      <c r="AD225" s="62">
        <f t="shared" si="96"/>
        <v>0</v>
      </c>
      <c r="AE225" s="62">
        <f t="shared" si="96"/>
        <v>0</v>
      </c>
      <c r="AF225" s="62">
        <f t="shared" si="96"/>
        <v>0</v>
      </c>
      <c r="AG225" s="62">
        <f t="shared" si="96"/>
        <v>0</v>
      </c>
      <c r="AH225" s="62">
        <f t="shared" si="96"/>
        <v>0</v>
      </c>
      <c r="AI225" s="62">
        <f t="shared" si="96"/>
        <v>0</v>
      </c>
      <c r="AJ225" s="62">
        <f t="shared" si="96"/>
        <v>0</v>
      </c>
      <c r="AK225" s="62">
        <f t="shared" si="96"/>
        <v>0</v>
      </c>
      <c r="AL225" s="62">
        <f t="shared" si="96"/>
        <v>0</v>
      </c>
      <c r="AM225" s="62">
        <f t="shared" si="96"/>
        <v>0</v>
      </c>
      <c r="AN225" s="62">
        <f t="shared" si="96"/>
        <v>0</v>
      </c>
      <c r="AO225" s="62">
        <f t="shared" si="96"/>
        <v>0</v>
      </c>
      <c r="AP225" s="62">
        <f t="shared" si="96"/>
        <v>0</v>
      </c>
      <c r="AQ225" s="62">
        <f t="shared" si="96"/>
        <v>0</v>
      </c>
      <c r="AR225" s="62">
        <f t="shared" si="96"/>
        <v>0</v>
      </c>
      <c r="AS225" s="62">
        <f t="shared" si="96"/>
        <v>0</v>
      </c>
      <c r="AT225" s="62">
        <f t="shared" si="96"/>
        <v>128000</v>
      </c>
      <c r="AU225" s="62">
        <f t="shared" si="96"/>
        <v>0</v>
      </c>
      <c r="AV225" s="62">
        <f t="shared" si="96"/>
        <v>81000</v>
      </c>
      <c r="AW225" s="62">
        <f t="shared" si="96"/>
        <v>0</v>
      </c>
      <c r="AX225" s="62">
        <f t="shared" si="96"/>
        <v>0</v>
      </c>
      <c r="AY225" s="62">
        <f t="shared" si="96"/>
        <v>892000</v>
      </c>
      <c r="AZ225" s="62">
        <f t="shared" si="96"/>
        <v>12512000</v>
      </c>
      <c r="BA225" s="62">
        <f t="shared" si="96"/>
        <v>0</v>
      </c>
      <c r="BB225" s="62">
        <f t="shared" si="96"/>
        <v>0</v>
      </c>
      <c r="BC225" s="62">
        <f t="shared" si="96"/>
        <v>0</v>
      </c>
      <c r="BD225" s="62">
        <f t="shared" si="96"/>
        <v>0</v>
      </c>
      <c r="BE225" s="62">
        <f t="shared" si="96"/>
        <v>0</v>
      </c>
      <c r="BF225" s="62">
        <f t="shared" si="96"/>
        <v>0</v>
      </c>
      <c r="BG225" s="62">
        <f t="shared" si="96"/>
        <v>0</v>
      </c>
      <c r="BH225" s="62">
        <f t="shared" si="96"/>
        <v>-126.01000002084766</v>
      </c>
      <c r="BI225" s="62">
        <f t="shared" si="86"/>
        <v>13612873.98999998</v>
      </c>
      <c r="BJ225" s="62">
        <f t="shared" si="87"/>
        <v>22655520.119999982</v>
      </c>
      <c r="BK225" s="62">
        <f t="shared" si="88"/>
        <v>228636000</v>
      </c>
      <c r="BL225" s="62">
        <f t="shared" ref="BL225" si="97">SUM(BL216:BL224)</f>
        <v>0</v>
      </c>
      <c r="BM225" s="62">
        <f t="shared" si="91"/>
        <v>228636000</v>
      </c>
    </row>
    <row r="226" spans="1:65" outlineLevel="1">
      <c r="A226" s="94">
        <v>225</v>
      </c>
      <c r="B226" s="238"/>
      <c r="C226" s="117" t="s">
        <v>188</v>
      </c>
      <c r="D226" s="118">
        <v>350</v>
      </c>
      <c r="E226" s="73">
        <v>20076336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0</v>
      </c>
      <c r="S226" s="73">
        <v>0</v>
      </c>
      <c r="T226" s="73">
        <v>0</v>
      </c>
      <c r="U226" s="73">
        <v>0</v>
      </c>
      <c r="V226" s="73">
        <v>0</v>
      </c>
      <c r="W226" s="73">
        <v>-407697.71000000089</v>
      </c>
      <c r="X226" s="73">
        <v>0</v>
      </c>
      <c r="Y226" s="73">
        <v>0</v>
      </c>
      <c r="Z226" s="73">
        <v>0</v>
      </c>
      <c r="AA226" s="73">
        <v>0</v>
      </c>
      <c r="AB226" s="73">
        <v>0</v>
      </c>
      <c r="AC226" s="23">
        <f t="shared" ref="AC226:AC257" si="98">SUM(F226:AB226)</f>
        <v>-407697.71000000089</v>
      </c>
      <c r="AD226" s="73">
        <v>0</v>
      </c>
      <c r="AE226" s="73">
        <v>0</v>
      </c>
      <c r="AF226" s="73">
        <v>0</v>
      </c>
      <c r="AG226" s="73">
        <v>0</v>
      </c>
      <c r="AH226" s="73">
        <v>0</v>
      </c>
      <c r="AI226" s="73">
        <v>0</v>
      </c>
      <c r="AJ226" s="73">
        <v>0</v>
      </c>
      <c r="AK226" s="73">
        <v>0</v>
      </c>
      <c r="AL226" s="73">
        <v>0</v>
      </c>
      <c r="AM226" s="73">
        <v>0</v>
      </c>
      <c r="AN226" s="73">
        <v>0</v>
      </c>
      <c r="AO226" s="73">
        <v>0</v>
      </c>
      <c r="AP226" s="73">
        <v>0</v>
      </c>
      <c r="AQ226" s="73">
        <v>0</v>
      </c>
      <c r="AR226" s="73">
        <v>0</v>
      </c>
      <c r="AS226" s="73">
        <v>0</v>
      </c>
      <c r="AT226" s="73">
        <v>0</v>
      </c>
      <c r="AU226" s="73">
        <v>0</v>
      </c>
      <c r="AV226" s="73">
        <v>0</v>
      </c>
      <c r="AW226" s="73">
        <v>0</v>
      </c>
      <c r="AX226" s="73">
        <v>0</v>
      </c>
      <c r="AY226" s="73">
        <v>0</v>
      </c>
      <c r="AZ226" s="73">
        <v>0</v>
      </c>
      <c r="BA226" s="73">
        <v>0</v>
      </c>
      <c r="BB226" s="73">
        <v>0</v>
      </c>
      <c r="BC226" s="73">
        <v>0</v>
      </c>
      <c r="BD226" s="73">
        <v>0</v>
      </c>
      <c r="BE226" s="73">
        <v>0</v>
      </c>
      <c r="BF226" s="73">
        <v>0</v>
      </c>
      <c r="BG226" s="73">
        <v>0</v>
      </c>
      <c r="BH226" s="74">
        <v>361.71000000089407</v>
      </c>
      <c r="BI226" s="23">
        <f t="shared" ref="BI226:BI289" si="99">SUM(AD226:BH226)</f>
        <v>361.71000000089407</v>
      </c>
      <c r="BJ226" s="23">
        <f t="shared" si="87"/>
        <v>-407336</v>
      </c>
      <c r="BK226" s="23">
        <f t="shared" si="88"/>
        <v>19669000</v>
      </c>
      <c r="BL226" s="23"/>
      <c r="BM226" s="23">
        <f t="shared" si="91"/>
        <v>19669000</v>
      </c>
    </row>
    <row r="227" spans="1:65" outlineLevel="1">
      <c r="A227" s="94">
        <v>226</v>
      </c>
      <c r="B227" s="238"/>
      <c r="C227" s="119" t="s">
        <v>189</v>
      </c>
      <c r="D227" s="113">
        <v>352</v>
      </c>
      <c r="E227" s="73">
        <v>18904153.43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3">
        <v>844476.17000000179</v>
      </c>
      <c r="X227" s="73">
        <v>0</v>
      </c>
      <c r="Y227" s="73">
        <v>0</v>
      </c>
      <c r="Z227" s="73">
        <v>0</v>
      </c>
      <c r="AA227" s="73">
        <v>0</v>
      </c>
      <c r="AB227" s="73">
        <v>0</v>
      </c>
      <c r="AC227" s="23">
        <f t="shared" si="98"/>
        <v>844476.17000000179</v>
      </c>
      <c r="AD227" s="73">
        <v>0</v>
      </c>
      <c r="AE227" s="73">
        <v>0</v>
      </c>
      <c r="AF227" s="73">
        <v>0</v>
      </c>
      <c r="AG227" s="73">
        <v>0</v>
      </c>
      <c r="AH227" s="73">
        <v>0</v>
      </c>
      <c r="AI227" s="73">
        <v>0</v>
      </c>
      <c r="AJ227" s="73">
        <v>0</v>
      </c>
      <c r="AK227" s="73">
        <v>0</v>
      </c>
      <c r="AL227" s="73">
        <v>0</v>
      </c>
      <c r="AM227" s="73">
        <v>0</v>
      </c>
      <c r="AN227" s="73">
        <v>0</v>
      </c>
      <c r="AO227" s="73">
        <v>0</v>
      </c>
      <c r="AP227" s="73">
        <v>0</v>
      </c>
      <c r="AQ227" s="73">
        <v>0</v>
      </c>
      <c r="AR227" s="73">
        <v>0</v>
      </c>
      <c r="AS227" s="73">
        <v>0</v>
      </c>
      <c r="AT227" s="73">
        <v>0</v>
      </c>
      <c r="AU227" s="73">
        <v>0</v>
      </c>
      <c r="AV227" s="73">
        <v>0</v>
      </c>
      <c r="AW227" s="73">
        <v>0</v>
      </c>
      <c r="AX227" s="73">
        <v>0</v>
      </c>
      <c r="AY227" s="73">
        <v>0</v>
      </c>
      <c r="AZ227" s="73">
        <v>0</v>
      </c>
      <c r="BA227" s="73">
        <v>0</v>
      </c>
      <c r="BB227" s="73">
        <v>0</v>
      </c>
      <c r="BC227" s="73">
        <v>0</v>
      </c>
      <c r="BD227" s="73">
        <v>0</v>
      </c>
      <c r="BE227" s="73">
        <v>0</v>
      </c>
      <c r="BF227" s="73">
        <v>0</v>
      </c>
      <c r="BG227" s="73">
        <v>0</v>
      </c>
      <c r="BH227" s="74">
        <v>370.39999999850988</v>
      </c>
      <c r="BI227" s="23">
        <f t="shared" si="99"/>
        <v>370.39999999850988</v>
      </c>
      <c r="BJ227" s="23">
        <f t="shared" si="87"/>
        <v>844846.5700000003</v>
      </c>
      <c r="BK227" s="23">
        <f t="shared" si="88"/>
        <v>19749000</v>
      </c>
      <c r="BL227" s="23"/>
      <c r="BM227" s="23">
        <f t="shared" si="91"/>
        <v>19749000</v>
      </c>
    </row>
    <row r="228" spans="1:65" outlineLevel="1">
      <c r="A228" s="94">
        <v>227</v>
      </c>
      <c r="B228" s="238"/>
      <c r="C228" s="119" t="s">
        <v>208</v>
      </c>
      <c r="D228" s="113">
        <v>353</v>
      </c>
      <c r="E228" s="73">
        <v>208553053.47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73">
        <v>0</v>
      </c>
      <c r="R228" s="73">
        <v>0</v>
      </c>
      <c r="S228" s="73">
        <v>0</v>
      </c>
      <c r="T228" s="73">
        <v>0</v>
      </c>
      <c r="U228" s="73">
        <v>0</v>
      </c>
      <c r="V228" s="73">
        <v>0</v>
      </c>
      <c r="W228" s="73">
        <v>15998349.229999989</v>
      </c>
      <c r="X228" s="73">
        <v>0</v>
      </c>
      <c r="Y228" s="73">
        <v>0</v>
      </c>
      <c r="Z228" s="73">
        <v>0</v>
      </c>
      <c r="AA228" s="73">
        <v>0</v>
      </c>
      <c r="AB228" s="73">
        <v>0</v>
      </c>
      <c r="AC228" s="23">
        <f t="shared" si="98"/>
        <v>15998349.229999989</v>
      </c>
      <c r="AD228" s="73">
        <v>0</v>
      </c>
      <c r="AE228" s="73">
        <v>0</v>
      </c>
      <c r="AF228" s="73">
        <v>0</v>
      </c>
      <c r="AG228" s="73">
        <v>0</v>
      </c>
      <c r="AH228" s="73">
        <v>0</v>
      </c>
      <c r="AI228" s="73">
        <v>0</v>
      </c>
      <c r="AJ228" s="73">
        <v>0</v>
      </c>
      <c r="AK228" s="73">
        <v>0</v>
      </c>
      <c r="AL228" s="73">
        <v>0</v>
      </c>
      <c r="AM228" s="73">
        <v>0</v>
      </c>
      <c r="AN228" s="73">
        <v>0</v>
      </c>
      <c r="AO228" s="73">
        <v>0</v>
      </c>
      <c r="AP228" s="73">
        <v>0</v>
      </c>
      <c r="AQ228" s="73">
        <v>0</v>
      </c>
      <c r="AR228" s="73">
        <v>0</v>
      </c>
      <c r="AS228" s="73">
        <v>0</v>
      </c>
      <c r="AT228" s="73">
        <v>14068000</v>
      </c>
      <c r="AU228" s="73">
        <v>0</v>
      </c>
      <c r="AV228" s="73">
        <v>33000</v>
      </c>
      <c r="AW228" s="73">
        <v>726000</v>
      </c>
      <c r="AX228" s="73">
        <v>0</v>
      </c>
      <c r="AY228" s="73">
        <v>21649000</v>
      </c>
      <c r="AZ228" s="73">
        <v>11028000</v>
      </c>
      <c r="BA228" s="73">
        <v>0</v>
      </c>
      <c r="BB228" s="73">
        <v>2757000</v>
      </c>
      <c r="BC228" s="73">
        <v>1102000</v>
      </c>
      <c r="BD228" s="73">
        <v>0</v>
      </c>
      <c r="BE228" s="73">
        <v>0</v>
      </c>
      <c r="BF228" s="73">
        <v>0</v>
      </c>
      <c r="BG228" s="73">
        <v>0</v>
      </c>
      <c r="BH228" s="74">
        <v>-402.69999998807907</v>
      </c>
      <c r="BI228" s="23">
        <f t="shared" si="99"/>
        <v>51362597.300000012</v>
      </c>
      <c r="BJ228" s="23">
        <f t="shared" si="87"/>
        <v>67360946.530000001</v>
      </c>
      <c r="BK228" s="23">
        <f t="shared" si="88"/>
        <v>275914000</v>
      </c>
      <c r="BL228" s="23"/>
      <c r="BM228" s="23">
        <f t="shared" si="91"/>
        <v>275914000</v>
      </c>
    </row>
    <row r="229" spans="1:65" outlineLevel="1">
      <c r="A229" s="94">
        <v>228</v>
      </c>
      <c r="B229" s="238"/>
      <c r="C229" s="119" t="s">
        <v>209</v>
      </c>
      <c r="D229" s="113">
        <v>354</v>
      </c>
      <c r="E229" s="73">
        <v>11250228.15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73">
        <v>0</v>
      </c>
      <c r="Q229" s="73">
        <v>0</v>
      </c>
      <c r="R229" s="73">
        <v>0</v>
      </c>
      <c r="S229" s="73">
        <v>0</v>
      </c>
      <c r="T229" s="73">
        <v>0</v>
      </c>
      <c r="U229" s="73">
        <v>0</v>
      </c>
      <c r="V229" s="73">
        <v>0</v>
      </c>
      <c r="W229" s="73">
        <v>20370.419999999925</v>
      </c>
      <c r="X229" s="73">
        <v>0</v>
      </c>
      <c r="Y229" s="73">
        <v>0</v>
      </c>
      <c r="Z229" s="73">
        <v>0</v>
      </c>
      <c r="AA229" s="73">
        <v>0</v>
      </c>
      <c r="AB229" s="73">
        <v>0</v>
      </c>
      <c r="AC229" s="23">
        <f t="shared" si="98"/>
        <v>20370.419999999925</v>
      </c>
      <c r="AD229" s="73">
        <v>0</v>
      </c>
      <c r="AE229" s="73">
        <v>0</v>
      </c>
      <c r="AF229" s="73">
        <v>0</v>
      </c>
      <c r="AG229" s="73">
        <v>0</v>
      </c>
      <c r="AH229" s="73">
        <v>0</v>
      </c>
      <c r="AI229" s="73">
        <v>0</v>
      </c>
      <c r="AJ229" s="73">
        <v>0</v>
      </c>
      <c r="AK229" s="73">
        <v>0</v>
      </c>
      <c r="AL229" s="73">
        <v>0</v>
      </c>
      <c r="AM229" s="73">
        <v>0</v>
      </c>
      <c r="AN229" s="73">
        <v>0</v>
      </c>
      <c r="AO229" s="73">
        <v>0</v>
      </c>
      <c r="AP229" s="73">
        <v>0</v>
      </c>
      <c r="AQ229" s="73">
        <v>0</v>
      </c>
      <c r="AR229" s="73">
        <v>0</v>
      </c>
      <c r="AS229" s="73">
        <v>0</v>
      </c>
      <c r="AT229" s="73">
        <v>0</v>
      </c>
      <c r="AU229" s="73">
        <v>0</v>
      </c>
      <c r="AV229" s="73">
        <v>0</v>
      </c>
      <c r="AW229" s="73">
        <v>0</v>
      </c>
      <c r="AX229" s="73">
        <v>0</v>
      </c>
      <c r="AY229" s="73">
        <v>0</v>
      </c>
      <c r="AZ229" s="73">
        <v>0</v>
      </c>
      <c r="BA229" s="73">
        <v>0</v>
      </c>
      <c r="BB229" s="73">
        <v>0</v>
      </c>
      <c r="BC229" s="73">
        <v>0</v>
      </c>
      <c r="BD229" s="73">
        <v>0</v>
      </c>
      <c r="BE229" s="73">
        <v>0</v>
      </c>
      <c r="BF229" s="73">
        <v>0</v>
      </c>
      <c r="BG229" s="73">
        <v>0</v>
      </c>
      <c r="BH229" s="74">
        <v>401.42999999970198</v>
      </c>
      <c r="BI229" s="23">
        <f t="shared" si="99"/>
        <v>401.42999999970198</v>
      </c>
      <c r="BJ229" s="23">
        <f t="shared" si="87"/>
        <v>20771.849999999627</v>
      </c>
      <c r="BK229" s="23">
        <f t="shared" si="88"/>
        <v>11271000</v>
      </c>
      <c r="BL229" s="23"/>
      <c r="BM229" s="23">
        <f t="shared" si="91"/>
        <v>11271000</v>
      </c>
    </row>
    <row r="230" spans="1:65" outlineLevel="1">
      <c r="A230" s="94">
        <v>229</v>
      </c>
      <c r="B230" s="238"/>
      <c r="C230" s="119" t="s">
        <v>210</v>
      </c>
      <c r="D230" s="113">
        <v>355</v>
      </c>
      <c r="E230" s="73">
        <v>200266377.47999999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73">
        <v>0</v>
      </c>
      <c r="Q230" s="73">
        <v>0</v>
      </c>
      <c r="R230" s="73">
        <v>0</v>
      </c>
      <c r="S230" s="73">
        <v>0</v>
      </c>
      <c r="T230" s="73">
        <v>0</v>
      </c>
      <c r="U230" s="73">
        <v>0</v>
      </c>
      <c r="V230" s="73">
        <v>0</v>
      </c>
      <c r="W230" s="73">
        <v>11093181.950000018</v>
      </c>
      <c r="X230" s="73">
        <v>0</v>
      </c>
      <c r="Y230" s="73">
        <v>0</v>
      </c>
      <c r="Z230" s="73">
        <v>0</v>
      </c>
      <c r="AA230" s="73">
        <v>0</v>
      </c>
      <c r="AB230" s="73">
        <v>0</v>
      </c>
      <c r="AC230" s="23">
        <f t="shared" si="98"/>
        <v>11093181.950000018</v>
      </c>
      <c r="AD230" s="73">
        <v>0</v>
      </c>
      <c r="AE230" s="73">
        <v>0</v>
      </c>
      <c r="AF230" s="73">
        <v>0</v>
      </c>
      <c r="AG230" s="73">
        <v>0</v>
      </c>
      <c r="AH230" s="73">
        <v>0</v>
      </c>
      <c r="AI230" s="73">
        <v>0</v>
      </c>
      <c r="AJ230" s="73">
        <v>0</v>
      </c>
      <c r="AK230" s="73">
        <v>0</v>
      </c>
      <c r="AL230" s="73">
        <v>0</v>
      </c>
      <c r="AM230" s="73">
        <v>0</v>
      </c>
      <c r="AN230" s="73">
        <v>0</v>
      </c>
      <c r="AO230" s="73">
        <v>0</v>
      </c>
      <c r="AP230" s="73">
        <v>0</v>
      </c>
      <c r="AQ230" s="73">
        <v>0</v>
      </c>
      <c r="AR230" s="73">
        <v>0</v>
      </c>
      <c r="AS230" s="73">
        <v>0</v>
      </c>
      <c r="AT230" s="73">
        <v>0</v>
      </c>
      <c r="AU230" s="73">
        <v>0</v>
      </c>
      <c r="AV230" s="73">
        <v>0</v>
      </c>
      <c r="AW230" s="73">
        <v>0</v>
      </c>
      <c r="AX230" s="73">
        <v>0</v>
      </c>
      <c r="AY230" s="73">
        <v>0</v>
      </c>
      <c r="AZ230" s="73">
        <v>0</v>
      </c>
      <c r="BA230" s="73">
        <v>0</v>
      </c>
      <c r="BB230" s="73">
        <v>0</v>
      </c>
      <c r="BC230" s="73">
        <v>0</v>
      </c>
      <c r="BD230" s="73">
        <v>0</v>
      </c>
      <c r="BE230" s="73">
        <v>0</v>
      </c>
      <c r="BF230" s="73">
        <v>0</v>
      </c>
      <c r="BG230" s="73">
        <v>0</v>
      </c>
      <c r="BH230" s="74">
        <v>440.56999999284744</v>
      </c>
      <c r="BI230" s="23">
        <f t="shared" si="99"/>
        <v>440.56999999284744</v>
      </c>
      <c r="BJ230" s="23">
        <f t="shared" si="87"/>
        <v>11093622.520000011</v>
      </c>
      <c r="BK230" s="23">
        <f t="shared" si="88"/>
        <v>211360000</v>
      </c>
      <c r="BL230" s="23"/>
      <c r="BM230" s="23">
        <f t="shared" si="91"/>
        <v>211360000</v>
      </c>
    </row>
    <row r="231" spans="1:65" outlineLevel="1">
      <c r="A231" s="94">
        <v>230</v>
      </c>
      <c r="B231" s="238"/>
      <c r="C231" s="119" t="s">
        <v>211</v>
      </c>
      <c r="D231" s="113">
        <v>356</v>
      </c>
      <c r="E231" s="73">
        <v>109994721.11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73">
        <v>0</v>
      </c>
      <c r="R231" s="73">
        <v>0</v>
      </c>
      <c r="S231" s="73">
        <v>0</v>
      </c>
      <c r="T231" s="73">
        <v>0</v>
      </c>
      <c r="U231" s="73">
        <v>0</v>
      </c>
      <c r="V231" s="73">
        <v>0</v>
      </c>
      <c r="W231" s="73">
        <v>2921039.6899999976</v>
      </c>
      <c r="X231" s="73">
        <v>0</v>
      </c>
      <c r="Y231" s="73">
        <v>0</v>
      </c>
      <c r="Z231" s="73">
        <v>0</v>
      </c>
      <c r="AA231" s="73">
        <v>0</v>
      </c>
      <c r="AB231" s="73">
        <v>0</v>
      </c>
      <c r="AC231" s="23">
        <f t="shared" si="98"/>
        <v>2921039.6899999976</v>
      </c>
      <c r="AD231" s="73">
        <v>0</v>
      </c>
      <c r="AE231" s="73">
        <v>0</v>
      </c>
      <c r="AF231" s="73">
        <v>0</v>
      </c>
      <c r="AG231" s="73">
        <v>0</v>
      </c>
      <c r="AH231" s="73">
        <v>0</v>
      </c>
      <c r="AI231" s="73">
        <v>0</v>
      </c>
      <c r="AJ231" s="73">
        <v>0</v>
      </c>
      <c r="AK231" s="73">
        <v>0</v>
      </c>
      <c r="AL231" s="73">
        <v>0</v>
      </c>
      <c r="AM231" s="73">
        <v>0</v>
      </c>
      <c r="AN231" s="73">
        <v>0</v>
      </c>
      <c r="AO231" s="73">
        <v>0</v>
      </c>
      <c r="AP231" s="73">
        <v>0</v>
      </c>
      <c r="AQ231" s="73">
        <v>0</v>
      </c>
      <c r="AR231" s="73">
        <v>0</v>
      </c>
      <c r="AS231" s="73">
        <v>0</v>
      </c>
      <c r="AT231" s="73">
        <v>0</v>
      </c>
      <c r="AU231" s="73">
        <v>0</v>
      </c>
      <c r="AV231" s="73">
        <v>0</v>
      </c>
      <c r="AW231" s="73">
        <v>0</v>
      </c>
      <c r="AX231" s="73">
        <v>0</v>
      </c>
      <c r="AY231" s="73">
        <v>0</v>
      </c>
      <c r="AZ231" s="73">
        <v>0</v>
      </c>
      <c r="BA231" s="73">
        <v>0</v>
      </c>
      <c r="BB231" s="73">
        <v>0</v>
      </c>
      <c r="BC231" s="73">
        <v>0</v>
      </c>
      <c r="BD231" s="73">
        <v>0</v>
      </c>
      <c r="BE231" s="73">
        <v>0</v>
      </c>
      <c r="BF231" s="73">
        <v>0</v>
      </c>
      <c r="BG231" s="73">
        <v>0</v>
      </c>
      <c r="BH231" s="74">
        <v>239.20000000298023</v>
      </c>
      <c r="BI231" s="23">
        <f t="shared" si="99"/>
        <v>239.20000000298023</v>
      </c>
      <c r="BJ231" s="23">
        <f t="shared" si="87"/>
        <v>2921278.8900000006</v>
      </c>
      <c r="BK231" s="23">
        <f t="shared" si="88"/>
        <v>112916000</v>
      </c>
      <c r="BL231" s="23"/>
      <c r="BM231" s="23">
        <f t="shared" si="91"/>
        <v>112916000</v>
      </c>
    </row>
    <row r="232" spans="1:65" outlineLevel="1">
      <c r="A232" s="94">
        <v>231</v>
      </c>
      <c r="B232" s="238"/>
      <c r="C232" s="119" t="s">
        <v>212</v>
      </c>
      <c r="D232" s="113">
        <v>357</v>
      </c>
      <c r="E232" s="73">
        <v>2202172.62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73">
        <v>0</v>
      </c>
      <c r="Q232" s="73">
        <v>0</v>
      </c>
      <c r="R232" s="73">
        <v>0</v>
      </c>
      <c r="S232" s="73">
        <v>0</v>
      </c>
      <c r="T232" s="73">
        <v>0</v>
      </c>
      <c r="U232" s="73">
        <v>0</v>
      </c>
      <c r="V232" s="73">
        <v>0</v>
      </c>
      <c r="W232" s="73">
        <v>51409.339999999851</v>
      </c>
      <c r="X232" s="73">
        <v>0</v>
      </c>
      <c r="Y232" s="73">
        <v>0</v>
      </c>
      <c r="Z232" s="73">
        <v>0</v>
      </c>
      <c r="AA232" s="73">
        <v>0</v>
      </c>
      <c r="AB232" s="73">
        <v>0</v>
      </c>
      <c r="AC232" s="23">
        <f t="shared" si="98"/>
        <v>51409.339999999851</v>
      </c>
      <c r="AD232" s="73">
        <v>0</v>
      </c>
      <c r="AE232" s="73">
        <v>0</v>
      </c>
      <c r="AF232" s="73">
        <v>0</v>
      </c>
      <c r="AG232" s="73">
        <v>0</v>
      </c>
      <c r="AH232" s="73">
        <v>0</v>
      </c>
      <c r="AI232" s="73">
        <v>0</v>
      </c>
      <c r="AJ232" s="73">
        <v>0</v>
      </c>
      <c r="AK232" s="73">
        <v>0</v>
      </c>
      <c r="AL232" s="73">
        <v>0</v>
      </c>
      <c r="AM232" s="73">
        <v>0</v>
      </c>
      <c r="AN232" s="73">
        <v>0</v>
      </c>
      <c r="AO232" s="73">
        <v>0</v>
      </c>
      <c r="AP232" s="73">
        <v>0</v>
      </c>
      <c r="AQ232" s="73">
        <v>0</v>
      </c>
      <c r="AR232" s="73">
        <v>0</v>
      </c>
      <c r="AS232" s="73">
        <v>0</v>
      </c>
      <c r="AT232" s="73">
        <v>0</v>
      </c>
      <c r="AU232" s="73">
        <v>0</v>
      </c>
      <c r="AV232" s="73">
        <v>0</v>
      </c>
      <c r="AW232" s="73">
        <v>0</v>
      </c>
      <c r="AX232" s="73">
        <v>0</v>
      </c>
      <c r="AY232" s="73">
        <v>0</v>
      </c>
      <c r="AZ232" s="73">
        <v>0</v>
      </c>
      <c r="BA232" s="73">
        <v>0</v>
      </c>
      <c r="BB232" s="73">
        <v>0</v>
      </c>
      <c r="BC232" s="73">
        <v>0</v>
      </c>
      <c r="BD232" s="73">
        <v>0</v>
      </c>
      <c r="BE232" s="73">
        <v>0</v>
      </c>
      <c r="BF232" s="73">
        <v>0</v>
      </c>
      <c r="BG232" s="73">
        <v>0</v>
      </c>
      <c r="BH232" s="74">
        <v>418.04000000003725</v>
      </c>
      <c r="BI232" s="23">
        <f t="shared" si="99"/>
        <v>418.04000000003725</v>
      </c>
      <c r="BJ232" s="23">
        <f t="shared" si="87"/>
        <v>51827.379999999888</v>
      </c>
      <c r="BK232" s="23">
        <f t="shared" si="88"/>
        <v>2254000</v>
      </c>
      <c r="BL232" s="23"/>
      <c r="BM232" s="23">
        <f t="shared" si="91"/>
        <v>2254000</v>
      </c>
    </row>
    <row r="233" spans="1:65" outlineLevel="1">
      <c r="A233" s="94">
        <v>232</v>
      </c>
      <c r="B233" s="238"/>
      <c r="C233" s="119" t="s">
        <v>213</v>
      </c>
      <c r="D233" s="113">
        <v>358</v>
      </c>
      <c r="E233" s="73">
        <v>2953664.01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73">
        <v>0</v>
      </c>
      <c r="Q233" s="73">
        <v>0</v>
      </c>
      <c r="R233" s="73">
        <v>0</v>
      </c>
      <c r="S233" s="73">
        <v>0</v>
      </c>
      <c r="T233" s="73">
        <v>0</v>
      </c>
      <c r="U233" s="73">
        <v>0</v>
      </c>
      <c r="V233" s="73">
        <v>0</v>
      </c>
      <c r="W233" s="73">
        <v>1912462.38</v>
      </c>
      <c r="X233" s="73">
        <v>0</v>
      </c>
      <c r="Y233" s="73">
        <v>0</v>
      </c>
      <c r="Z233" s="73">
        <v>0</v>
      </c>
      <c r="AA233" s="73">
        <v>0</v>
      </c>
      <c r="AB233" s="73">
        <v>0</v>
      </c>
      <c r="AC233" s="23">
        <f t="shared" si="98"/>
        <v>1912462.38</v>
      </c>
      <c r="AD233" s="73">
        <v>0</v>
      </c>
      <c r="AE233" s="73">
        <v>0</v>
      </c>
      <c r="AF233" s="73">
        <v>0</v>
      </c>
      <c r="AG233" s="73">
        <v>0</v>
      </c>
      <c r="AH233" s="73">
        <v>0</v>
      </c>
      <c r="AI233" s="73">
        <v>0</v>
      </c>
      <c r="AJ233" s="73">
        <v>0</v>
      </c>
      <c r="AK233" s="73">
        <v>0</v>
      </c>
      <c r="AL233" s="73">
        <v>0</v>
      </c>
      <c r="AM233" s="73">
        <v>0</v>
      </c>
      <c r="AN233" s="73">
        <v>0</v>
      </c>
      <c r="AO233" s="73">
        <v>0</v>
      </c>
      <c r="AP233" s="73">
        <v>0</v>
      </c>
      <c r="AQ233" s="73">
        <v>0</v>
      </c>
      <c r="AR233" s="73">
        <v>0</v>
      </c>
      <c r="AS233" s="73">
        <v>0</v>
      </c>
      <c r="AT233" s="73">
        <v>0</v>
      </c>
      <c r="AU233" s="73">
        <v>0</v>
      </c>
      <c r="AV233" s="73">
        <v>0</v>
      </c>
      <c r="AW233" s="73">
        <v>0</v>
      </c>
      <c r="AX233" s="73">
        <v>0</v>
      </c>
      <c r="AY233" s="73">
        <v>0</v>
      </c>
      <c r="AZ233" s="73">
        <v>0</v>
      </c>
      <c r="BA233" s="73">
        <v>0</v>
      </c>
      <c r="BB233" s="73">
        <v>0</v>
      </c>
      <c r="BC233" s="73">
        <v>0</v>
      </c>
      <c r="BD233" s="73">
        <v>0</v>
      </c>
      <c r="BE233" s="73">
        <v>0</v>
      </c>
      <c r="BF233" s="73">
        <v>0</v>
      </c>
      <c r="BG233" s="73">
        <v>0</v>
      </c>
      <c r="BH233" s="74">
        <v>-126.38999999966472</v>
      </c>
      <c r="BI233" s="23">
        <f t="shared" si="99"/>
        <v>-126.38999999966472</v>
      </c>
      <c r="BJ233" s="23">
        <f t="shared" si="87"/>
        <v>1912335.9900000002</v>
      </c>
      <c r="BK233" s="23">
        <f t="shared" si="88"/>
        <v>4866000</v>
      </c>
      <c r="BL233" s="23"/>
      <c r="BM233" s="23">
        <f t="shared" si="91"/>
        <v>4866000</v>
      </c>
    </row>
    <row r="234" spans="1:65" outlineLevel="1">
      <c r="A234" s="94">
        <v>233</v>
      </c>
      <c r="B234" s="238"/>
      <c r="C234" s="119" t="s">
        <v>214</v>
      </c>
      <c r="D234" s="113">
        <v>359</v>
      </c>
      <c r="E234" s="73">
        <v>1434547.35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73">
        <v>0</v>
      </c>
      <c r="R234" s="73">
        <v>0</v>
      </c>
      <c r="S234" s="73">
        <v>0</v>
      </c>
      <c r="T234" s="73">
        <v>0</v>
      </c>
      <c r="U234" s="73">
        <v>0</v>
      </c>
      <c r="V234" s="73">
        <v>0</v>
      </c>
      <c r="W234" s="73">
        <v>190828.47999999998</v>
      </c>
      <c r="X234" s="73">
        <v>0</v>
      </c>
      <c r="Y234" s="73">
        <v>0</v>
      </c>
      <c r="Z234" s="73">
        <v>0</v>
      </c>
      <c r="AA234" s="73">
        <v>0</v>
      </c>
      <c r="AB234" s="73">
        <v>0</v>
      </c>
      <c r="AC234" s="23">
        <f t="shared" si="98"/>
        <v>190828.47999999998</v>
      </c>
      <c r="AD234" s="73">
        <v>0</v>
      </c>
      <c r="AE234" s="73">
        <v>0</v>
      </c>
      <c r="AF234" s="73">
        <v>0</v>
      </c>
      <c r="AG234" s="73">
        <v>0</v>
      </c>
      <c r="AH234" s="73">
        <v>0</v>
      </c>
      <c r="AI234" s="73">
        <v>0</v>
      </c>
      <c r="AJ234" s="73">
        <v>0</v>
      </c>
      <c r="AK234" s="73">
        <v>0</v>
      </c>
      <c r="AL234" s="73">
        <v>0</v>
      </c>
      <c r="AM234" s="73">
        <v>0</v>
      </c>
      <c r="AN234" s="73">
        <v>0</v>
      </c>
      <c r="AO234" s="73">
        <v>0</v>
      </c>
      <c r="AP234" s="73">
        <v>0</v>
      </c>
      <c r="AQ234" s="73">
        <v>0</v>
      </c>
      <c r="AR234" s="73">
        <v>0</v>
      </c>
      <c r="AS234" s="73">
        <v>0</v>
      </c>
      <c r="AT234" s="73">
        <v>0</v>
      </c>
      <c r="AU234" s="73">
        <v>0</v>
      </c>
      <c r="AV234" s="73">
        <v>0</v>
      </c>
      <c r="AW234" s="73">
        <v>0</v>
      </c>
      <c r="AX234" s="73">
        <v>0</v>
      </c>
      <c r="AY234" s="73">
        <v>0</v>
      </c>
      <c r="AZ234" s="73">
        <v>0</v>
      </c>
      <c r="BA234" s="73">
        <v>0</v>
      </c>
      <c r="BB234" s="73">
        <v>0</v>
      </c>
      <c r="BC234" s="73">
        <v>0</v>
      </c>
      <c r="BD234" s="73">
        <v>0</v>
      </c>
      <c r="BE234" s="73">
        <v>0</v>
      </c>
      <c r="BF234" s="73">
        <v>0</v>
      </c>
      <c r="BG234" s="73">
        <v>0</v>
      </c>
      <c r="BH234" s="74">
        <v>-375.83000000007451</v>
      </c>
      <c r="BI234" s="23">
        <f t="shared" si="99"/>
        <v>-375.83000000007451</v>
      </c>
      <c r="BJ234" s="23">
        <f t="shared" si="87"/>
        <v>190452.64999999991</v>
      </c>
      <c r="BK234" s="23">
        <f t="shared" si="88"/>
        <v>1625000</v>
      </c>
      <c r="BL234" s="23"/>
      <c r="BM234" s="23">
        <f t="shared" si="91"/>
        <v>1625000</v>
      </c>
    </row>
    <row r="235" spans="1:65" ht="15.75" customHeight="1" outlineLevel="1">
      <c r="A235" s="94">
        <v>234</v>
      </c>
      <c r="B235" s="238"/>
      <c r="C235" s="120" t="s">
        <v>215</v>
      </c>
      <c r="D235" s="129">
        <v>359.1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0</v>
      </c>
      <c r="Q235" s="73">
        <v>0</v>
      </c>
      <c r="R235" s="73">
        <v>0</v>
      </c>
      <c r="S235" s="73">
        <v>0</v>
      </c>
      <c r="T235" s="73">
        <v>0</v>
      </c>
      <c r="U235" s="73">
        <v>0</v>
      </c>
      <c r="V235" s="73">
        <v>0</v>
      </c>
      <c r="W235" s="73">
        <v>0</v>
      </c>
      <c r="X235" s="73">
        <v>0</v>
      </c>
      <c r="Y235" s="73">
        <v>0</v>
      </c>
      <c r="Z235" s="73">
        <v>0</v>
      </c>
      <c r="AA235" s="73">
        <v>0</v>
      </c>
      <c r="AB235" s="73">
        <v>0</v>
      </c>
      <c r="AC235" s="23">
        <f t="shared" si="98"/>
        <v>0</v>
      </c>
      <c r="AD235" s="73">
        <v>0</v>
      </c>
      <c r="AE235" s="73">
        <v>0</v>
      </c>
      <c r="AF235" s="73">
        <v>0</v>
      </c>
      <c r="AG235" s="73">
        <v>0</v>
      </c>
      <c r="AH235" s="73">
        <v>0</v>
      </c>
      <c r="AI235" s="73">
        <v>0</v>
      </c>
      <c r="AJ235" s="73">
        <v>0</v>
      </c>
      <c r="AK235" s="73">
        <v>0</v>
      </c>
      <c r="AL235" s="73">
        <v>0</v>
      </c>
      <c r="AM235" s="73">
        <v>0</v>
      </c>
      <c r="AN235" s="73">
        <v>0</v>
      </c>
      <c r="AO235" s="73">
        <v>0</v>
      </c>
      <c r="AP235" s="73">
        <v>0</v>
      </c>
      <c r="AQ235" s="73">
        <v>0</v>
      </c>
      <c r="AR235" s="73">
        <v>0</v>
      </c>
      <c r="AS235" s="73">
        <v>0</v>
      </c>
      <c r="AT235" s="73">
        <v>0</v>
      </c>
      <c r="AU235" s="73">
        <v>0</v>
      </c>
      <c r="AV235" s="73">
        <v>0</v>
      </c>
      <c r="AW235" s="73">
        <v>0</v>
      </c>
      <c r="AX235" s="73">
        <v>0</v>
      </c>
      <c r="AY235" s="73">
        <v>0</v>
      </c>
      <c r="AZ235" s="73">
        <v>0</v>
      </c>
      <c r="BA235" s="73">
        <v>0</v>
      </c>
      <c r="BB235" s="73">
        <v>0</v>
      </c>
      <c r="BC235" s="73">
        <v>0</v>
      </c>
      <c r="BD235" s="73">
        <v>0</v>
      </c>
      <c r="BE235" s="73">
        <v>0</v>
      </c>
      <c r="BF235" s="73">
        <v>0</v>
      </c>
      <c r="BG235" s="73">
        <v>0</v>
      </c>
      <c r="BH235" s="74">
        <v>0</v>
      </c>
      <c r="BI235" s="23">
        <f t="shared" si="99"/>
        <v>0</v>
      </c>
      <c r="BJ235" s="23">
        <f t="shared" si="87"/>
        <v>0</v>
      </c>
      <c r="BK235" s="23">
        <f t="shared" si="88"/>
        <v>0</v>
      </c>
      <c r="BL235" s="23"/>
      <c r="BM235" s="23">
        <f t="shared" si="91"/>
        <v>0</v>
      </c>
    </row>
    <row r="236" spans="1:65">
      <c r="A236" s="94">
        <v>235</v>
      </c>
      <c r="B236" s="231"/>
      <c r="C236" s="244" t="s">
        <v>216</v>
      </c>
      <c r="D236" s="245"/>
      <c r="E236" s="135">
        <f>SUM(E226:E235)</f>
        <v>575635253.62</v>
      </c>
      <c r="F236" s="62">
        <f>SUM(F226:F235)</f>
        <v>0</v>
      </c>
      <c r="G236" s="62">
        <f t="shared" ref="G236:BH236" si="100">SUM(G226:G235)</f>
        <v>0</v>
      </c>
      <c r="H236" s="62">
        <f t="shared" si="100"/>
        <v>0</v>
      </c>
      <c r="I236" s="62">
        <f t="shared" si="100"/>
        <v>0</v>
      </c>
      <c r="J236" s="62">
        <f t="shared" si="100"/>
        <v>0</v>
      </c>
      <c r="K236" s="62">
        <f t="shared" si="100"/>
        <v>0</v>
      </c>
      <c r="L236" s="62">
        <f t="shared" si="100"/>
        <v>0</v>
      </c>
      <c r="M236" s="62">
        <f t="shared" si="100"/>
        <v>0</v>
      </c>
      <c r="N236" s="62">
        <f t="shared" si="100"/>
        <v>0</v>
      </c>
      <c r="O236" s="62">
        <f t="shared" si="100"/>
        <v>0</v>
      </c>
      <c r="P236" s="62">
        <f t="shared" si="100"/>
        <v>0</v>
      </c>
      <c r="Q236" s="62">
        <f t="shared" si="100"/>
        <v>0</v>
      </c>
      <c r="R236" s="62">
        <f t="shared" si="100"/>
        <v>0</v>
      </c>
      <c r="S236" s="62">
        <f t="shared" si="100"/>
        <v>0</v>
      </c>
      <c r="T236" s="62">
        <f t="shared" si="100"/>
        <v>0</v>
      </c>
      <c r="U236" s="62">
        <f t="shared" si="100"/>
        <v>0</v>
      </c>
      <c r="V236" s="62">
        <f t="shared" si="100"/>
        <v>0</v>
      </c>
      <c r="W236" s="62">
        <f t="shared" si="100"/>
        <v>32624419.950000007</v>
      </c>
      <c r="X236" s="62">
        <f t="shared" si="100"/>
        <v>0</v>
      </c>
      <c r="Y236" s="62">
        <f t="shared" si="100"/>
        <v>0</v>
      </c>
      <c r="Z236" s="62">
        <f t="shared" si="100"/>
        <v>0</v>
      </c>
      <c r="AA236" s="62">
        <f t="shared" si="100"/>
        <v>0</v>
      </c>
      <c r="AB236" s="62">
        <f t="shared" si="100"/>
        <v>0</v>
      </c>
      <c r="AC236" s="62">
        <f t="shared" si="98"/>
        <v>32624419.950000007</v>
      </c>
      <c r="AD236" s="62">
        <f t="shared" si="100"/>
        <v>0</v>
      </c>
      <c r="AE236" s="62">
        <f t="shared" si="100"/>
        <v>0</v>
      </c>
      <c r="AF236" s="62">
        <f t="shared" si="100"/>
        <v>0</v>
      </c>
      <c r="AG236" s="62">
        <f t="shared" si="100"/>
        <v>0</v>
      </c>
      <c r="AH236" s="62">
        <f t="shared" si="100"/>
        <v>0</v>
      </c>
      <c r="AI236" s="62">
        <f t="shared" si="100"/>
        <v>0</v>
      </c>
      <c r="AJ236" s="62">
        <f t="shared" si="100"/>
        <v>0</v>
      </c>
      <c r="AK236" s="62">
        <f t="shared" si="100"/>
        <v>0</v>
      </c>
      <c r="AL236" s="62">
        <f t="shared" si="100"/>
        <v>0</v>
      </c>
      <c r="AM236" s="62">
        <f t="shared" si="100"/>
        <v>0</v>
      </c>
      <c r="AN236" s="62">
        <f t="shared" si="100"/>
        <v>0</v>
      </c>
      <c r="AO236" s="62">
        <f t="shared" si="100"/>
        <v>0</v>
      </c>
      <c r="AP236" s="62">
        <f t="shared" si="100"/>
        <v>0</v>
      </c>
      <c r="AQ236" s="62">
        <f t="shared" si="100"/>
        <v>0</v>
      </c>
      <c r="AR236" s="62">
        <f t="shared" si="100"/>
        <v>0</v>
      </c>
      <c r="AS236" s="62">
        <f t="shared" si="100"/>
        <v>0</v>
      </c>
      <c r="AT236" s="62">
        <f t="shared" si="100"/>
        <v>14068000</v>
      </c>
      <c r="AU236" s="62">
        <f t="shared" si="100"/>
        <v>0</v>
      </c>
      <c r="AV236" s="62">
        <f t="shared" si="100"/>
        <v>33000</v>
      </c>
      <c r="AW236" s="62">
        <f t="shared" si="100"/>
        <v>726000</v>
      </c>
      <c r="AX236" s="62">
        <f t="shared" si="100"/>
        <v>0</v>
      </c>
      <c r="AY236" s="62">
        <f t="shared" si="100"/>
        <v>21649000</v>
      </c>
      <c r="AZ236" s="62">
        <f t="shared" si="100"/>
        <v>11028000</v>
      </c>
      <c r="BA236" s="62">
        <f t="shared" si="100"/>
        <v>0</v>
      </c>
      <c r="BB236" s="62">
        <f t="shared" si="100"/>
        <v>2757000</v>
      </c>
      <c r="BC236" s="62">
        <f t="shared" si="100"/>
        <v>1102000</v>
      </c>
      <c r="BD236" s="62">
        <f t="shared" si="100"/>
        <v>0</v>
      </c>
      <c r="BE236" s="62">
        <f t="shared" si="100"/>
        <v>0</v>
      </c>
      <c r="BF236" s="62">
        <f t="shared" si="100"/>
        <v>0</v>
      </c>
      <c r="BG236" s="62">
        <f t="shared" si="100"/>
        <v>0</v>
      </c>
      <c r="BH236" s="62">
        <f t="shared" si="100"/>
        <v>1326.4300000071526</v>
      </c>
      <c r="BI236" s="62">
        <f t="shared" si="99"/>
        <v>51364326.430000007</v>
      </c>
      <c r="BJ236" s="62">
        <f t="shared" si="87"/>
        <v>83988746.38000001</v>
      </c>
      <c r="BK236" s="62">
        <f t="shared" si="88"/>
        <v>659624000</v>
      </c>
      <c r="BL236" s="62">
        <f t="shared" ref="BL236" si="101">SUM(BL226:BL235)</f>
        <v>0</v>
      </c>
      <c r="BM236" s="62">
        <f t="shared" si="91"/>
        <v>659624000</v>
      </c>
    </row>
    <row r="237" spans="1:65" outlineLevel="1">
      <c r="A237" s="94">
        <v>236</v>
      </c>
      <c r="B237" s="238"/>
      <c r="C237" s="117" t="s">
        <v>188</v>
      </c>
      <c r="D237" s="118">
        <v>360</v>
      </c>
      <c r="E237" s="73">
        <v>8665734.3800000008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73">
        <v>0</v>
      </c>
      <c r="Q237" s="73">
        <v>0</v>
      </c>
      <c r="R237" s="73">
        <v>0</v>
      </c>
      <c r="S237" s="73">
        <v>0</v>
      </c>
      <c r="T237" s="73">
        <v>0</v>
      </c>
      <c r="U237" s="73">
        <v>0</v>
      </c>
      <c r="V237" s="73">
        <v>0</v>
      </c>
      <c r="W237" s="73">
        <v>103787.59999999963</v>
      </c>
      <c r="X237" s="73">
        <v>0</v>
      </c>
      <c r="Y237" s="73">
        <v>0</v>
      </c>
      <c r="Z237" s="73">
        <v>0</v>
      </c>
      <c r="AA237" s="73">
        <v>0</v>
      </c>
      <c r="AB237" s="73">
        <v>0</v>
      </c>
      <c r="AC237" s="23">
        <f t="shared" si="98"/>
        <v>103787.59999999963</v>
      </c>
      <c r="AD237" s="73">
        <v>0</v>
      </c>
      <c r="AE237" s="73">
        <v>0</v>
      </c>
      <c r="AF237" s="73">
        <v>0</v>
      </c>
      <c r="AG237" s="73">
        <v>0</v>
      </c>
      <c r="AH237" s="73">
        <v>0</v>
      </c>
      <c r="AI237" s="73">
        <v>0</v>
      </c>
      <c r="AJ237" s="73">
        <v>0</v>
      </c>
      <c r="AK237" s="73">
        <v>0</v>
      </c>
      <c r="AL237" s="73">
        <v>0</v>
      </c>
      <c r="AM237" s="73">
        <v>0</v>
      </c>
      <c r="AN237" s="73">
        <v>0</v>
      </c>
      <c r="AO237" s="73">
        <v>0</v>
      </c>
      <c r="AP237" s="73">
        <v>0</v>
      </c>
      <c r="AQ237" s="73">
        <v>0</v>
      </c>
      <c r="AR237" s="73">
        <v>0</v>
      </c>
      <c r="AS237" s="73">
        <v>0</v>
      </c>
      <c r="AT237" s="73">
        <v>0</v>
      </c>
      <c r="AU237" s="73">
        <v>0</v>
      </c>
      <c r="AV237" s="73">
        <v>0</v>
      </c>
      <c r="AW237" s="73">
        <v>0</v>
      </c>
      <c r="AX237" s="73">
        <v>0</v>
      </c>
      <c r="AY237" s="73">
        <v>0</v>
      </c>
      <c r="AZ237" s="73">
        <v>0</v>
      </c>
      <c r="BA237" s="73">
        <v>0</v>
      </c>
      <c r="BB237" s="73">
        <v>0</v>
      </c>
      <c r="BC237" s="73">
        <v>0</v>
      </c>
      <c r="BD237" s="73">
        <v>0</v>
      </c>
      <c r="BE237" s="73">
        <v>0</v>
      </c>
      <c r="BF237" s="73">
        <v>0</v>
      </c>
      <c r="BG237" s="73">
        <v>0</v>
      </c>
      <c r="BH237" s="73">
        <v>478.01999999955297</v>
      </c>
      <c r="BI237" s="23">
        <f t="shared" si="99"/>
        <v>478.01999999955297</v>
      </c>
      <c r="BJ237" s="23">
        <f t="shared" si="87"/>
        <v>104265.61999999918</v>
      </c>
      <c r="BK237" s="23">
        <f t="shared" si="88"/>
        <v>8770000</v>
      </c>
      <c r="BL237" s="23"/>
      <c r="BM237" s="23">
        <f t="shared" si="91"/>
        <v>8770000</v>
      </c>
    </row>
    <row r="238" spans="1:65" outlineLevel="1">
      <c r="A238" s="94">
        <v>237</v>
      </c>
      <c r="B238" s="238"/>
      <c r="C238" s="119" t="s">
        <v>189</v>
      </c>
      <c r="D238" s="113">
        <v>361</v>
      </c>
      <c r="E238" s="73">
        <v>26229591.07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0</v>
      </c>
      <c r="Q238" s="73">
        <v>0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3">
        <v>-5816426.0399999991</v>
      </c>
      <c r="X238" s="73">
        <v>0</v>
      </c>
      <c r="Y238" s="73">
        <v>0</v>
      </c>
      <c r="Z238" s="73">
        <v>0</v>
      </c>
      <c r="AA238" s="73">
        <v>0</v>
      </c>
      <c r="AB238" s="73">
        <v>0</v>
      </c>
      <c r="AC238" s="23">
        <f t="shared" si="98"/>
        <v>-5816426.0399999991</v>
      </c>
      <c r="AD238" s="73">
        <v>0</v>
      </c>
      <c r="AE238" s="73">
        <v>0</v>
      </c>
      <c r="AF238" s="73">
        <v>0</v>
      </c>
      <c r="AG238" s="73">
        <v>0</v>
      </c>
      <c r="AH238" s="73">
        <v>0</v>
      </c>
      <c r="AI238" s="73">
        <v>0</v>
      </c>
      <c r="AJ238" s="73">
        <v>0</v>
      </c>
      <c r="AK238" s="73">
        <v>0</v>
      </c>
      <c r="AL238" s="73">
        <v>0</v>
      </c>
      <c r="AM238" s="73">
        <v>0</v>
      </c>
      <c r="AN238" s="73">
        <v>0</v>
      </c>
      <c r="AO238" s="73">
        <v>0</v>
      </c>
      <c r="AP238" s="73">
        <v>0</v>
      </c>
      <c r="AQ238" s="73">
        <v>0</v>
      </c>
      <c r="AR238" s="73">
        <v>0</v>
      </c>
      <c r="AS238" s="73">
        <v>0</v>
      </c>
      <c r="AT238" s="73">
        <v>0</v>
      </c>
      <c r="AU238" s="73">
        <v>0</v>
      </c>
      <c r="AV238" s="73">
        <v>0</v>
      </c>
      <c r="AW238" s="73">
        <v>0</v>
      </c>
      <c r="AX238" s="73">
        <v>0</v>
      </c>
      <c r="AY238" s="73">
        <v>0</v>
      </c>
      <c r="AZ238" s="73">
        <v>0</v>
      </c>
      <c r="BA238" s="73">
        <v>0</v>
      </c>
      <c r="BB238" s="73">
        <v>0</v>
      </c>
      <c r="BC238" s="73">
        <v>0</v>
      </c>
      <c r="BD238" s="73">
        <v>0</v>
      </c>
      <c r="BE238" s="73">
        <v>0</v>
      </c>
      <c r="BF238" s="73">
        <v>0</v>
      </c>
      <c r="BG238" s="73">
        <v>0</v>
      </c>
      <c r="BH238" s="73">
        <v>-165.03000000119209</v>
      </c>
      <c r="BI238" s="23">
        <f t="shared" si="99"/>
        <v>-165.03000000119209</v>
      </c>
      <c r="BJ238" s="23">
        <f t="shared" si="87"/>
        <v>-5816591.0700000003</v>
      </c>
      <c r="BK238" s="23">
        <f t="shared" si="88"/>
        <v>20413000</v>
      </c>
      <c r="BL238" s="23"/>
      <c r="BM238" s="23">
        <f t="shared" si="91"/>
        <v>20413000</v>
      </c>
    </row>
    <row r="239" spans="1:65" outlineLevel="1">
      <c r="A239" s="94">
        <v>238</v>
      </c>
      <c r="B239" s="238"/>
      <c r="C239" s="119" t="s">
        <v>208</v>
      </c>
      <c r="D239" s="113">
        <v>362</v>
      </c>
      <c r="E239" s="73">
        <v>104737135.42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73">
        <v>0</v>
      </c>
      <c r="Q239" s="73">
        <v>0</v>
      </c>
      <c r="R239" s="73">
        <v>0</v>
      </c>
      <c r="S239" s="73">
        <v>0</v>
      </c>
      <c r="T239" s="73">
        <v>0</v>
      </c>
      <c r="U239" s="73">
        <v>0</v>
      </c>
      <c r="V239" s="73">
        <v>0</v>
      </c>
      <c r="W239" s="73">
        <v>1259790.349999994</v>
      </c>
      <c r="X239" s="73">
        <v>0</v>
      </c>
      <c r="Y239" s="73">
        <v>0</v>
      </c>
      <c r="Z239" s="73">
        <v>0</v>
      </c>
      <c r="AA239" s="73">
        <v>0</v>
      </c>
      <c r="AB239" s="73">
        <v>0</v>
      </c>
      <c r="AC239" s="23">
        <f t="shared" si="98"/>
        <v>1259790.349999994</v>
      </c>
      <c r="AD239" s="73">
        <v>0</v>
      </c>
      <c r="AE239" s="73">
        <v>0</v>
      </c>
      <c r="AF239" s="73">
        <v>0</v>
      </c>
      <c r="AG239" s="73">
        <v>0</v>
      </c>
      <c r="AH239" s="73">
        <v>0</v>
      </c>
      <c r="AI239" s="73">
        <v>0</v>
      </c>
      <c r="AJ239" s="73">
        <v>0</v>
      </c>
      <c r="AK239" s="73">
        <v>0</v>
      </c>
      <c r="AL239" s="73">
        <v>0</v>
      </c>
      <c r="AM239" s="73">
        <v>0</v>
      </c>
      <c r="AN239" s="73">
        <v>0</v>
      </c>
      <c r="AO239" s="73">
        <v>0</v>
      </c>
      <c r="AP239" s="73">
        <v>0</v>
      </c>
      <c r="AQ239" s="73">
        <v>0</v>
      </c>
      <c r="AR239" s="73">
        <v>0</v>
      </c>
      <c r="AS239" s="73">
        <v>0</v>
      </c>
      <c r="AT239" s="73">
        <v>0</v>
      </c>
      <c r="AU239" s="73">
        <v>0</v>
      </c>
      <c r="AV239" s="73">
        <v>0</v>
      </c>
      <c r="AW239" s="73">
        <v>0</v>
      </c>
      <c r="AX239" s="73">
        <v>0</v>
      </c>
      <c r="AY239" s="73">
        <v>0</v>
      </c>
      <c r="AZ239" s="73">
        <v>0</v>
      </c>
      <c r="BA239" s="73">
        <v>0</v>
      </c>
      <c r="BB239" s="73">
        <v>0</v>
      </c>
      <c r="BC239" s="73">
        <v>0</v>
      </c>
      <c r="BD239" s="73">
        <v>0</v>
      </c>
      <c r="BE239" s="73">
        <v>0</v>
      </c>
      <c r="BF239" s="73">
        <v>0</v>
      </c>
      <c r="BG239" s="73">
        <v>0</v>
      </c>
      <c r="BH239" s="73">
        <v>74.230000004172325</v>
      </c>
      <c r="BI239" s="23">
        <f t="shared" si="99"/>
        <v>74.230000004172325</v>
      </c>
      <c r="BJ239" s="23">
        <f t="shared" si="87"/>
        <v>1259864.5799999982</v>
      </c>
      <c r="BK239" s="23">
        <f t="shared" si="88"/>
        <v>105997000</v>
      </c>
      <c r="BL239" s="23"/>
      <c r="BM239" s="23">
        <f t="shared" si="91"/>
        <v>105997000</v>
      </c>
    </row>
    <row r="240" spans="1:65" outlineLevel="1">
      <c r="A240" s="94">
        <v>239</v>
      </c>
      <c r="B240" s="238"/>
      <c r="C240" s="119" t="s">
        <v>217</v>
      </c>
      <c r="D240" s="113">
        <v>363</v>
      </c>
      <c r="E240" s="73">
        <v>1725635.27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73">
        <v>0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3">
        <v>-1725635.27</v>
      </c>
      <c r="X240" s="73">
        <v>0</v>
      </c>
      <c r="Y240" s="73">
        <v>0</v>
      </c>
      <c r="Z240" s="73">
        <v>0</v>
      </c>
      <c r="AA240" s="73">
        <v>0</v>
      </c>
      <c r="AB240" s="73">
        <v>0</v>
      </c>
      <c r="AC240" s="23">
        <f t="shared" si="98"/>
        <v>-1725635.27</v>
      </c>
      <c r="AD240" s="73">
        <v>0</v>
      </c>
      <c r="AE240" s="73">
        <v>0</v>
      </c>
      <c r="AF240" s="73">
        <v>0</v>
      </c>
      <c r="AG240" s="73">
        <v>0</v>
      </c>
      <c r="AH240" s="73">
        <v>0</v>
      </c>
      <c r="AI240" s="73">
        <v>0</v>
      </c>
      <c r="AJ240" s="73">
        <v>0</v>
      </c>
      <c r="AK240" s="73">
        <v>0</v>
      </c>
      <c r="AL240" s="73">
        <v>0</v>
      </c>
      <c r="AM240" s="73">
        <v>0</v>
      </c>
      <c r="AN240" s="73">
        <v>0</v>
      </c>
      <c r="AO240" s="73">
        <v>0</v>
      </c>
      <c r="AP240" s="73">
        <v>0</v>
      </c>
      <c r="AQ240" s="73">
        <v>0</v>
      </c>
      <c r="AR240" s="73">
        <v>0</v>
      </c>
      <c r="AS240" s="73">
        <v>0</v>
      </c>
      <c r="AT240" s="73">
        <v>19613000</v>
      </c>
      <c r="AU240" s="73">
        <v>0</v>
      </c>
      <c r="AV240" s="73">
        <v>44000</v>
      </c>
      <c r="AW240" s="73">
        <v>1677000</v>
      </c>
      <c r="AX240" s="73">
        <v>0</v>
      </c>
      <c r="AY240" s="73">
        <v>69477000</v>
      </c>
      <c r="AZ240" s="73">
        <v>29256000</v>
      </c>
      <c r="BA240" s="73">
        <v>0</v>
      </c>
      <c r="BB240" s="73">
        <v>11489000</v>
      </c>
      <c r="BC240" s="73">
        <v>6628000</v>
      </c>
      <c r="BD240" s="73">
        <v>0</v>
      </c>
      <c r="BE240" s="73">
        <v>0</v>
      </c>
      <c r="BF240" s="73">
        <v>0</v>
      </c>
      <c r="BG240" s="73">
        <v>0</v>
      </c>
      <c r="BH240" s="73">
        <v>0</v>
      </c>
      <c r="BI240" s="23">
        <f t="shared" si="99"/>
        <v>138184000</v>
      </c>
      <c r="BJ240" s="23">
        <f t="shared" si="87"/>
        <v>136458364.72999999</v>
      </c>
      <c r="BK240" s="23">
        <f t="shared" si="88"/>
        <v>138184000</v>
      </c>
      <c r="BL240" s="23"/>
      <c r="BM240" s="23">
        <f t="shared" si="91"/>
        <v>138184000</v>
      </c>
    </row>
    <row r="241" spans="1:65" outlineLevel="1">
      <c r="A241" s="94">
        <v>240</v>
      </c>
      <c r="B241" s="238"/>
      <c r="C241" s="119" t="s">
        <v>218</v>
      </c>
      <c r="D241" s="113">
        <v>364</v>
      </c>
      <c r="E241" s="73">
        <v>307854541.06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0</v>
      </c>
      <c r="R241" s="73">
        <v>0</v>
      </c>
      <c r="S241" s="73">
        <v>0</v>
      </c>
      <c r="T241" s="73">
        <v>0</v>
      </c>
      <c r="U241" s="73">
        <v>0</v>
      </c>
      <c r="V241" s="73">
        <v>0</v>
      </c>
      <c r="W241" s="73">
        <v>10187342.420000017</v>
      </c>
      <c r="X241" s="73">
        <v>0</v>
      </c>
      <c r="Y241" s="73">
        <v>0</v>
      </c>
      <c r="Z241" s="73">
        <v>0</v>
      </c>
      <c r="AA241" s="73">
        <v>0</v>
      </c>
      <c r="AB241" s="73">
        <v>0</v>
      </c>
      <c r="AC241" s="23">
        <f t="shared" si="98"/>
        <v>10187342.420000017</v>
      </c>
      <c r="AD241" s="73">
        <v>0</v>
      </c>
      <c r="AE241" s="73">
        <v>0</v>
      </c>
      <c r="AF241" s="73">
        <v>0</v>
      </c>
      <c r="AG241" s="73">
        <v>0</v>
      </c>
      <c r="AH241" s="73">
        <v>0</v>
      </c>
      <c r="AI241" s="73">
        <v>0</v>
      </c>
      <c r="AJ241" s="73">
        <v>0</v>
      </c>
      <c r="AK241" s="73">
        <v>0</v>
      </c>
      <c r="AL241" s="73">
        <v>0</v>
      </c>
      <c r="AM241" s="73">
        <v>0</v>
      </c>
      <c r="AN241" s="73">
        <v>0</v>
      </c>
      <c r="AO241" s="73">
        <v>0</v>
      </c>
      <c r="AP241" s="73">
        <v>0</v>
      </c>
      <c r="AQ241" s="73">
        <v>0</v>
      </c>
      <c r="AR241" s="73">
        <v>0</v>
      </c>
      <c r="AS241" s="73">
        <v>0</v>
      </c>
      <c r="AT241" s="73">
        <v>0</v>
      </c>
      <c r="AU241" s="73">
        <v>0</v>
      </c>
      <c r="AV241" s="73">
        <v>0</v>
      </c>
      <c r="AW241" s="73">
        <v>0</v>
      </c>
      <c r="AX241" s="73">
        <v>0</v>
      </c>
      <c r="AY241" s="73">
        <v>0</v>
      </c>
      <c r="AZ241" s="73">
        <v>0</v>
      </c>
      <c r="BA241" s="73">
        <v>0</v>
      </c>
      <c r="BB241" s="73">
        <v>0</v>
      </c>
      <c r="BC241" s="73">
        <v>0</v>
      </c>
      <c r="BD241" s="73">
        <v>0</v>
      </c>
      <c r="BE241" s="73">
        <v>0</v>
      </c>
      <c r="BF241" s="73">
        <v>0</v>
      </c>
      <c r="BG241" s="73">
        <v>0</v>
      </c>
      <c r="BH241" s="73">
        <v>116.51999998092651</v>
      </c>
      <c r="BI241" s="23">
        <f t="shared" si="99"/>
        <v>116.51999998092651</v>
      </c>
      <c r="BJ241" s="23">
        <f t="shared" si="87"/>
        <v>10187458.939999998</v>
      </c>
      <c r="BK241" s="23">
        <f t="shared" si="88"/>
        <v>318042000</v>
      </c>
      <c r="BL241" s="23"/>
      <c r="BM241" s="23">
        <f t="shared" si="91"/>
        <v>318042000</v>
      </c>
    </row>
    <row r="242" spans="1:65" outlineLevel="1">
      <c r="A242" s="94">
        <v>241</v>
      </c>
      <c r="B242" s="238"/>
      <c r="C242" s="119" t="s">
        <v>211</v>
      </c>
      <c r="D242" s="113">
        <v>365</v>
      </c>
      <c r="E242" s="73">
        <v>192542731.88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73">
        <v>0</v>
      </c>
      <c r="R242" s="73">
        <v>0</v>
      </c>
      <c r="S242" s="73">
        <v>0</v>
      </c>
      <c r="T242" s="73">
        <v>0</v>
      </c>
      <c r="U242" s="73">
        <v>0</v>
      </c>
      <c r="V242" s="73">
        <v>0</v>
      </c>
      <c r="W242" s="73">
        <v>5949955.7599999905</v>
      </c>
      <c r="X242" s="73">
        <v>0</v>
      </c>
      <c r="Y242" s="73">
        <v>0</v>
      </c>
      <c r="Z242" s="73">
        <v>0</v>
      </c>
      <c r="AA242" s="73">
        <v>0</v>
      </c>
      <c r="AB242" s="73">
        <v>0</v>
      </c>
      <c r="AC242" s="23">
        <f t="shared" si="98"/>
        <v>5949955.7599999905</v>
      </c>
      <c r="AD242" s="73">
        <v>0</v>
      </c>
      <c r="AE242" s="73">
        <v>0</v>
      </c>
      <c r="AF242" s="73">
        <v>0</v>
      </c>
      <c r="AG242" s="73">
        <v>0</v>
      </c>
      <c r="AH242" s="73">
        <v>0</v>
      </c>
      <c r="AI242" s="73">
        <v>0</v>
      </c>
      <c r="AJ242" s="73">
        <v>0</v>
      </c>
      <c r="AK242" s="73">
        <v>0</v>
      </c>
      <c r="AL242" s="73">
        <v>0</v>
      </c>
      <c r="AM242" s="73">
        <v>0</v>
      </c>
      <c r="AN242" s="73">
        <v>0</v>
      </c>
      <c r="AO242" s="73">
        <v>0</v>
      </c>
      <c r="AP242" s="73">
        <v>0</v>
      </c>
      <c r="AQ242" s="73">
        <v>0</v>
      </c>
      <c r="AR242" s="73">
        <v>0</v>
      </c>
      <c r="AS242" s="73">
        <v>0</v>
      </c>
      <c r="AT242" s="73">
        <v>0</v>
      </c>
      <c r="AU242" s="73">
        <v>0</v>
      </c>
      <c r="AV242" s="73">
        <v>0</v>
      </c>
      <c r="AW242" s="73">
        <v>0</v>
      </c>
      <c r="AX242" s="73">
        <v>0</v>
      </c>
      <c r="AY242" s="73">
        <v>0</v>
      </c>
      <c r="AZ242" s="73">
        <v>0</v>
      </c>
      <c r="BA242" s="73">
        <v>0</v>
      </c>
      <c r="BB242" s="73">
        <v>0</v>
      </c>
      <c r="BC242" s="73">
        <v>0</v>
      </c>
      <c r="BD242" s="73">
        <v>0</v>
      </c>
      <c r="BE242" s="73">
        <v>0</v>
      </c>
      <c r="BF242" s="73">
        <v>0</v>
      </c>
      <c r="BG242" s="73">
        <v>0</v>
      </c>
      <c r="BH242" s="73">
        <v>312.36000001430511</v>
      </c>
      <c r="BI242" s="23">
        <f t="shared" si="99"/>
        <v>312.36000001430511</v>
      </c>
      <c r="BJ242" s="23">
        <f t="shared" si="87"/>
        <v>5950268.1200000048</v>
      </c>
      <c r="BK242" s="23">
        <f t="shared" si="88"/>
        <v>198493000</v>
      </c>
      <c r="BL242" s="23"/>
      <c r="BM242" s="23">
        <f t="shared" si="91"/>
        <v>198493000</v>
      </c>
    </row>
    <row r="243" spans="1:65" outlineLevel="1">
      <c r="A243" s="94">
        <v>242</v>
      </c>
      <c r="B243" s="238"/>
      <c r="C243" s="119" t="s">
        <v>212</v>
      </c>
      <c r="D243" s="113">
        <v>366</v>
      </c>
      <c r="E243" s="73">
        <v>89254067.049999997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0</v>
      </c>
      <c r="S243" s="73">
        <v>0</v>
      </c>
      <c r="T243" s="73">
        <v>0</v>
      </c>
      <c r="U243" s="73">
        <v>0</v>
      </c>
      <c r="V243" s="73">
        <v>0</v>
      </c>
      <c r="W243" s="73">
        <v>3123859.5300000012</v>
      </c>
      <c r="X243" s="73">
        <v>0</v>
      </c>
      <c r="Y243" s="73">
        <v>0</v>
      </c>
      <c r="Z243" s="73">
        <v>0</v>
      </c>
      <c r="AA243" s="73">
        <v>0</v>
      </c>
      <c r="AB243" s="73">
        <v>0</v>
      </c>
      <c r="AC243" s="23">
        <f t="shared" si="98"/>
        <v>3123859.5300000012</v>
      </c>
      <c r="AD243" s="73">
        <v>0</v>
      </c>
      <c r="AE243" s="73">
        <v>0</v>
      </c>
      <c r="AF243" s="73">
        <v>0</v>
      </c>
      <c r="AG243" s="73">
        <v>0</v>
      </c>
      <c r="AH243" s="73">
        <v>0</v>
      </c>
      <c r="AI243" s="73">
        <v>0</v>
      </c>
      <c r="AJ243" s="73">
        <v>0</v>
      </c>
      <c r="AK243" s="73">
        <v>0</v>
      </c>
      <c r="AL243" s="73">
        <v>0</v>
      </c>
      <c r="AM243" s="73">
        <v>0</v>
      </c>
      <c r="AN243" s="73">
        <v>0</v>
      </c>
      <c r="AO243" s="73">
        <v>0</v>
      </c>
      <c r="AP243" s="73">
        <v>0</v>
      </c>
      <c r="AQ243" s="73">
        <v>0</v>
      </c>
      <c r="AR243" s="73">
        <v>0</v>
      </c>
      <c r="AS243" s="73">
        <v>0</v>
      </c>
      <c r="AT243" s="73">
        <v>0</v>
      </c>
      <c r="AU243" s="73">
        <v>0</v>
      </c>
      <c r="AV243" s="73">
        <v>0</v>
      </c>
      <c r="AW243" s="73">
        <v>0</v>
      </c>
      <c r="AX243" s="73">
        <v>0</v>
      </c>
      <c r="AY243" s="73">
        <v>0</v>
      </c>
      <c r="AZ243" s="73">
        <v>0</v>
      </c>
      <c r="BA243" s="73">
        <v>0</v>
      </c>
      <c r="BB243" s="73">
        <v>0</v>
      </c>
      <c r="BC243" s="73">
        <v>0</v>
      </c>
      <c r="BD243" s="73">
        <v>0</v>
      </c>
      <c r="BE243" s="73">
        <v>0</v>
      </c>
      <c r="BF243" s="73">
        <v>0</v>
      </c>
      <c r="BG243" s="73">
        <v>0</v>
      </c>
      <c r="BH243" s="73">
        <v>73.420000001788139</v>
      </c>
      <c r="BI243" s="23">
        <f t="shared" si="99"/>
        <v>73.420000001788139</v>
      </c>
      <c r="BJ243" s="23">
        <f t="shared" si="87"/>
        <v>3123932.950000003</v>
      </c>
      <c r="BK243" s="23">
        <f t="shared" si="88"/>
        <v>92378000</v>
      </c>
      <c r="BL243" s="23"/>
      <c r="BM243" s="23">
        <f t="shared" si="91"/>
        <v>92378000</v>
      </c>
    </row>
    <row r="244" spans="1:65" outlineLevel="1">
      <c r="A244" s="94">
        <v>243</v>
      </c>
      <c r="B244" s="238"/>
      <c r="C244" s="119" t="s">
        <v>213</v>
      </c>
      <c r="D244" s="113">
        <v>367</v>
      </c>
      <c r="E244" s="73">
        <v>155651882.03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73">
        <v>0</v>
      </c>
      <c r="Q244" s="73">
        <v>0</v>
      </c>
      <c r="R244" s="73">
        <v>0</v>
      </c>
      <c r="S244" s="73">
        <v>0</v>
      </c>
      <c r="T244" s="73">
        <v>0</v>
      </c>
      <c r="U244" s="73">
        <v>0</v>
      </c>
      <c r="V244" s="73">
        <v>0</v>
      </c>
      <c r="W244" s="73">
        <v>4328398.5</v>
      </c>
      <c r="X244" s="73">
        <v>0</v>
      </c>
      <c r="Y244" s="73">
        <v>0</v>
      </c>
      <c r="Z244" s="73">
        <v>0</v>
      </c>
      <c r="AA244" s="73">
        <v>0</v>
      </c>
      <c r="AB244" s="73">
        <v>0</v>
      </c>
      <c r="AC244" s="23">
        <f t="shared" si="98"/>
        <v>4328398.5</v>
      </c>
      <c r="AD244" s="73">
        <v>0</v>
      </c>
      <c r="AE244" s="73">
        <v>0</v>
      </c>
      <c r="AF244" s="73">
        <v>0</v>
      </c>
      <c r="AG244" s="73">
        <v>0</v>
      </c>
      <c r="AH244" s="73">
        <v>0</v>
      </c>
      <c r="AI244" s="73">
        <v>0</v>
      </c>
      <c r="AJ244" s="73">
        <v>0</v>
      </c>
      <c r="AK244" s="73">
        <v>0</v>
      </c>
      <c r="AL244" s="73">
        <v>0</v>
      </c>
      <c r="AM244" s="73">
        <v>0</v>
      </c>
      <c r="AN244" s="73">
        <v>0</v>
      </c>
      <c r="AO244" s="73">
        <v>0</v>
      </c>
      <c r="AP244" s="73">
        <v>0</v>
      </c>
      <c r="AQ244" s="73">
        <v>0</v>
      </c>
      <c r="AR244" s="73">
        <v>0</v>
      </c>
      <c r="AS244" s="73">
        <v>0</v>
      </c>
      <c r="AT244" s="73">
        <v>0</v>
      </c>
      <c r="AU244" s="73">
        <v>0</v>
      </c>
      <c r="AV244" s="73">
        <v>0</v>
      </c>
      <c r="AW244" s="73">
        <v>0</v>
      </c>
      <c r="AX244" s="73">
        <v>0</v>
      </c>
      <c r="AY244" s="73">
        <v>0</v>
      </c>
      <c r="AZ244" s="73">
        <v>0</v>
      </c>
      <c r="BA244" s="73">
        <v>0</v>
      </c>
      <c r="BB244" s="73">
        <v>0</v>
      </c>
      <c r="BC244" s="73">
        <v>0</v>
      </c>
      <c r="BD244" s="73">
        <v>0</v>
      </c>
      <c r="BE244" s="73">
        <v>0</v>
      </c>
      <c r="BF244" s="73">
        <v>0</v>
      </c>
      <c r="BG244" s="73">
        <v>0</v>
      </c>
      <c r="BH244" s="73">
        <v>-280.53000000119209</v>
      </c>
      <c r="BI244" s="23">
        <f t="shared" si="99"/>
        <v>-280.53000000119209</v>
      </c>
      <c r="BJ244" s="23">
        <f t="shared" si="87"/>
        <v>4328117.9699999988</v>
      </c>
      <c r="BK244" s="23">
        <f t="shared" si="88"/>
        <v>159980000</v>
      </c>
      <c r="BL244" s="23"/>
      <c r="BM244" s="23">
        <f t="shared" si="91"/>
        <v>159980000</v>
      </c>
    </row>
    <row r="245" spans="1:65" outlineLevel="1">
      <c r="A245" s="94">
        <v>244</v>
      </c>
      <c r="B245" s="238"/>
      <c r="C245" s="119" t="s">
        <v>219</v>
      </c>
      <c r="D245" s="113">
        <v>368</v>
      </c>
      <c r="E245" s="73">
        <v>206587444.68000001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73">
        <v>0</v>
      </c>
      <c r="R245" s="73">
        <v>0</v>
      </c>
      <c r="S245" s="73">
        <v>0</v>
      </c>
      <c r="T245" s="73">
        <v>0</v>
      </c>
      <c r="U245" s="73">
        <v>0</v>
      </c>
      <c r="V245" s="73">
        <v>0</v>
      </c>
      <c r="W245" s="73">
        <v>5762448.1699999869</v>
      </c>
      <c r="X245" s="73">
        <v>0</v>
      </c>
      <c r="Y245" s="73">
        <v>0</v>
      </c>
      <c r="Z245" s="73">
        <v>0</v>
      </c>
      <c r="AA245" s="73">
        <v>0</v>
      </c>
      <c r="AB245" s="73">
        <v>0</v>
      </c>
      <c r="AC245" s="23">
        <f t="shared" si="98"/>
        <v>5762448.1699999869</v>
      </c>
      <c r="AD245" s="73">
        <v>0</v>
      </c>
      <c r="AE245" s="73">
        <v>0</v>
      </c>
      <c r="AF245" s="73">
        <v>0</v>
      </c>
      <c r="AG245" s="73">
        <v>0</v>
      </c>
      <c r="AH245" s="73">
        <v>0</v>
      </c>
      <c r="AI245" s="73">
        <v>0</v>
      </c>
      <c r="AJ245" s="73">
        <v>0</v>
      </c>
      <c r="AK245" s="73">
        <v>0</v>
      </c>
      <c r="AL245" s="73">
        <v>0</v>
      </c>
      <c r="AM245" s="73">
        <v>0</v>
      </c>
      <c r="AN245" s="73">
        <v>0</v>
      </c>
      <c r="AO245" s="73">
        <v>0</v>
      </c>
      <c r="AP245" s="73">
        <v>0</v>
      </c>
      <c r="AQ245" s="73">
        <v>0</v>
      </c>
      <c r="AR245" s="73">
        <v>0</v>
      </c>
      <c r="AS245" s="73">
        <v>0</v>
      </c>
      <c r="AT245" s="73">
        <v>0</v>
      </c>
      <c r="AU245" s="73">
        <v>0</v>
      </c>
      <c r="AV245" s="73">
        <v>0</v>
      </c>
      <c r="AW245" s="73">
        <v>0</v>
      </c>
      <c r="AX245" s="73">
        <v>0</v>
      </c>
      <c r="AY245" s="73">
        <v>0</v>
      </c>
      <c r="AZ245" s="73">
        <v>0</v>
      </c>
      <c r="BA245" s="73">
        <v>0</v>
      </c>
      <c r="BB245" s="73">
        <v>0</v>
      </c>
      <c r="BC245" s="73">
        <v>0</v>
      </c>
      <c r="BD245" s="73">
        <v>0</v>
      </c>
      <c r="BE245" s="73">
        <v>0</v>
      </c>
      <c r="BF245" s="73">
        <v>0</v>
      </c>
      <c r="BG245" s="73">
        <v>0</v>
      </c>
      <c r="BH245" s="73">
        <v>107.15000000596046</v>
      </c>
      <c r="BI245" s="23">
        <f t="shared" si="99"/>
        <v>107.15000000596046</v>
      </c>
      <c r="BJ245" s="23">
        <f t="shared" si="87"/>
        <v>5762555.3199999928</v>
      </c>
      <c r="BK245" s="23">
        <f t="shared" si="88"/>
        <v>212350000</v>
      </c>
      <c r="BL245" s="23"/>
      <c r="BM245" s="23">
        <f t="shared" si="91"/>
        <v>212350000</v>
      </c>
    </row>
    <row r="246" spans="1:65" outlineLevel="1">
      <c r="A246" s="94">
        <v>245</v>
      </c>
      <c r="B246" s="238"/>
      <c r="C246" s="119" t="s">
        <v>220</v>
      </c>
      <c r="D246" s="113">
        <v>369</v>
      </c>
      <c r="E246" s="73">
        <v>126743075.28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v>0</v>
      </c>
      <c r="P246" s="73">
        <v>0</v>
      </c>
      <c r="Q246" s="73">
        <v>0</v>
      </c>
      <c r="R246" s="73">
        <v>0</v>
      </c>
      <c r="S246" s="73">
        <v>0</v>
      </c>
      <c r="T246" s="73">
        <v>0</v>
      </c>
      <c r="U246" s="73">
        <v>0</v>
      </c>
      <c r="V246" s="73">
        <v>0</v>
      </c>
      <c r="W246" s="73">
        <v>3354496.9599999934</v>
      </c>
      <c r="X246" s="73">
        <v>0</v>
      </c>
      <c r="Y246" s="73">
        <v>0</v>
      </c>
      <c r="Z246" s="73">
        <v>0</v>
      </c>
      <c r="AA246" s="73">
        <v>0</v>
      </c>
      <c r="AB246" s="73">
        <v>0</v>
      </c>
      <c r="AC246" s="23">
        <f t="shared" si="98"/>
        <v>3354496.9599999934</v>
      </c>
      <c r="AD246" s="73">
        <v>0</v>
      </c>
      <c r="AE246" s="73">
        <v>0</v>
      </c>
      <c r="AF246" s="73">
        <v>0</v>
      </c>
      <c r="AG246" s="73">
        <v>0</v>
      </c>
      <c r="AH246" s="73">
        <v>0</v>
      </c>
      <c r="AI246" s="73">
        <v>0</v>
      </c>
      <c r="AJ246" s="73">
        <v>0</v>
      </c>
      <c r="AK246" s="73">
        <v>0</v>
      </c>
      <c r="AL246" s="73">
        <v>0</v>
      </c>
      <c r="AM246" s="73">
        <v>0</v>
      </c>
      <c r="AN246" s="73">
        <v>0</v>
      </c>
      <c r="AO246" s="73">
        <v>0</v>
      </c>
      <c r="AP246" s="73">
        <v>0</v>
      </c>
      <c r="AQ246" s="73">
        <v>0</v>
      </c>
      <c r="AR246" s="73">
        <v>0</v>
      </c>
      <c r="AS246" s="73">
        <v>0</v>
      </c>
      <c r="AT246" s="73">
        <v>0</v>
      </c>
      <c r="AU246" s="73">
        <v>0</v>
      </c>
      <c r="AV246" s="73">
        <v>0</v>
      </c>
      <c r="AW246" s="73">
        <v>0</v>
      </c>
      <c r="AX246" s="73">
        <v>0</v>
      </c>
      <c r="AY246" s="73">
        <v>0</v>
      </c>
      <c r="AZ246" s="73">
        <v>0</v>
      </c>
      <c r="BA246" s="73">
        <v>0</v>
      </c>
      <c r="BB246" s="73">
        <v>0</v>
      </c>
      <c r="BC246" s="73">
        <v>0</v>
      </c>
      <c r="BD246" s="73">
        <v>0</v>
      </c>
      <c r="BE246" s="73">
        <v>0</v>
      </c>
      <c r="BF246" s="73">
        <v>0</v>
      </c>
      <c r="BG246" s="73">
        <v>0</v>
      </c>
      <c r="BH246" s="73">
        <v>427.76000000536442</v>
      </c>
      <c r="BI246" s="23">
        <f t="shared" si="99"/>
        <v>427.76000000536442</v>
      </c>
      <c r="BJ246" s="23">
        <f t="shared" si="87"/>
        <v>3354924.7199999988</v>
      </c>
      <c r="BK246" s="23">
        <f t="shared" si="88"/>
        <v>130098000</v>
      </c>
      <c r="BL246" s="23"/>
      <c r="BM246" s="23">
        <f t="shared" si="91"/>
        <v>130098000</v>
      </c>
    </row>
    <row r="247" spans="1:65" outlineLevel="1">
      <c r="A247" s="94">
        <v>246</v>
      </c>
      <c r="B247" s="238"/>
      <c r="C247" s="119" t="s">
        <v>221</v>
      </c>
      <c r="D247" s="113">
        <v>370</v>
      </c>
      <c r="E247" s="73">
        <v>58609385.369999997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73">
        <v>0</v>
      </c>
      <c r="Q247" s="73">
        <v>0</v>
      </c>
      <c r="R247" s="73">
        <v>0</v>
      </c>
      <c r="S247" s="73">
        <v>0</v>
      </c>
      <c r="T247" s="73">
        <v>0</v>
      </c>
      <c r="U247" s="73">
        <v>0</v>
      </c>
      <c r="V247" s="73">
        <v>0</v>
      </c>
      <c r="W247" s="73">
        <v>1067971.8700000048</v>
      </c>
      <c r="X247" s="73">
        <v>0</v>
      </c>
      <c r="Y247" s="73">
        <v>0</v>
      </c>
      <c r="Z247" s="73">
        <v>0</v>
      </c>
      <c r="AA247" s="73">
        <v>0</v>
      </c>
      <c r="AB247" s="73">
        <v>0</v>
      </c>
      <c r="AC247" s="23">
        <f t="shared" si="98"/>
        <v>1067971.8700000048</v>
      </c>
      <c r="AD247" s="73">
        <v>0</v>
      </c>
      <c r="AE247" s="73">
        <v>0</v>
      </c>
      <c r="AF247" s="73">
        <v>0</v>
      </c>
      <c r="AG247" s="73">
        <v>0</v>
      </c>
      <c r="AH247" s="73">
        <v>0</v>
      </c>
      <c r="AI247" s="73">
        <v>0</v>
      </c>
      <c r="AJ247" s="73">
        <v>0</v>
      </c>
      <c r="AK247" s="73">
        <v>0</v>
      </c>
      <c r="AL247" s="73">
        <v>0</v>
      </c>
      <c r="AM247" s="73">
        <v>0</v>
      </c>
      <c r="AN247" s="73">
        <v>0</v>
      </c>
      <c r="AO247" s="73">
        <v>0</v>
      </c>
      <c r="AP247" s="73">
        <v>0</v>
      </c>
      <c r="AQ247" s="73">
        <v>0</v>
      </c>
      <c r="AR247" s="73">
        <v>0</v>
      </c>
      <c r="AS247" s="73">
        <v>0</v>
      </c>
      <c r="AT247" s="73">
        <v>0</v>
      </c>
      <c r="AU247" s="73">
        <v>0</v>
      </c>
      <c r="AV247" s="73">
        <v>0</v>
      </c>
      <c r="AW247" s="73">
        <v>0</v>
      </c>
      <c r="AX247" s="73">
        <v>0</v>
      </c>
      <c r="AY247" s="73">
        <v>0</v>
      </c>
      <c r="AZ247" s="73">
        <v>0</v>
      </c>
      <c r="BA247" s="73">
        <v>0</v>
      </c>
      <c r="BB247" s="73">
        <v>0</v>
      </c>
      <c r="BC247" s="73">
        <v>0</v>
      </c>
      <c r="BD247" s="73">
        <v>0</v>
      </c>
      <c r="BE247" s="73">
        <v>0</v>
      </c>
      <c r="BF247" s="73">
        <v>0</v>
      </c>
      <c r="BG247" s="73">
        <v>0</v>
      </c>
      <c r="BH247" s="73">
        <v>-357.24000000208616</v>
      </c>
      <c r="BI247" s="23">
        <f t="shared" si="99"/>
        <v>-357.24000000208616</v>
      </c>
      <c r="BJ247" s="23">
        <f t="shared" si="87"/>
        <v>1067614.6300000027</v>
      </c>
      <c r="BK247" s="23">
        <f t="shared" si="88"/>
        <v>59677000</v>
      </c>
      <c r="BL247" s="23"/>
      <c r="BM247" s="23">
        <f t="shared" si="91"/>
        <v>59677000</v>
      </c>
    </row>
    <row r="248" spans="1:65" outlineLevel="1">
      <c r="A248" s="94">
        <v>247</v>
      </c>
      <c r="B248" s="238"/>
      <c r="C248" s="119" t="s">
        <v>222</v>
      </c>
      <c r="D248" s="113">
        <v>371</v>
      </c>
      <c r="E248" s="73">
        <v>2924067.96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0</v>
      </c>
      <c r="P248" s="73">
        <v>0</v>
      </c>
      <c r="Q248" s="73">
        <v>0</v>
      </c>
      <c r="R248" s="73">
        <v>0</v>
      </c>
      <c r="S248" s="73">
        <v>0</v>
      </c>
      <c r="T248" s="73">
        <v>0</v>
      </c>
      <c r="U248" s="73">
        <v>0</v>
      </c>
      <c r="V248" s="73">
        <v>0</v>
      </c>
      <c r="W248" s="73">
        <v>37530.030000000261</v>
      </c>
      <c r="X248" s="73">
        <v>0</v>
      </c>
      <c r="Y248" s="73">
        <v>0</v>
      </c>
      <c r="Z248" s="73">
        <v>0</v>
      </c>
      <c r="AA248" s="73">
        <v>0</v>
      </c>
      <c r="AB248" s="73">
        <v>0</v>
      </c>
      <c r="AC248" s="23">
        <f t="shared" si="98"/>
        <v>37530.030000000261</v>
      </c>
      <c r="AD248" s="73">
        <v>0</v>
      </c>
      <c r="AE248" s="73">
        <v>0</v>
      </c>
      <c r="AF248" s="73">
        <v>0</v>
      </c>
      <c r="AG248" s="73">
        <v>0</v>
      </c>
      <c r="AH248" s="73">
        <v>0</v>
      </c>
      <c r="AI248" s="73">
        <v>0</v>
      </c>
      <c r="AJ248" s="73">
        <v>0</v>
      </c>
      <c r="AK248" s="73">
        <v>0</v>
      </c>
      <c r="AL248" s="73">
        <v>0</v>
      </c>
      <c r="AM248" s="73">
        <v>0</v>
      </c>
      <c r="AN248" s="73">
        <v>0</v>
      </c>
      <c r="AO248" s="73">
        <v>0</v>
      </c>
      <c r="AP248" s="73">
        <v>0</v>
      </c>
      <c r="AQ248" s="73">
        <v>0</v>
      </c>
      <c r="AR248" s="73">
        <v>0</v>
      </c>
      <c r="AS248" s="73">
        <v>0</v>
      </c>
      <c r="AT248" s="73">
        <v>0</v>
      </c>
      <c r="AU248" s="73">
        <v>0</v>
      </c>
      <c r="AV248" s="73">
        <v>0</v>
      </c>
      <c r="AW248" s="73">
        <v>0</v>
      </c>
      <c r="AX248" s="73">
        <v>0</v>
      </c>
      <c r="AY248" s="73">
        <v>0</v>
      </c>
      <c r="AZ248" s="73">
        <v>0</v>
      </c>
      <c r="BA248" s="73">
        <v>0</v>
      </c>
      <c r="BB248" s="73">
        <v>0</v>
      </c>
      <c r="BC248" s="73">
        <v>0</v>
      </c>
      <c r="BD248" s="73">
        <v>0</v>
      </c>
      <c r="BE248" s="73">
        <v>0</v>
      </c>
      <c r="BF248" s="73">
        <v>0</v>
      </c>
      <c r="BG248" s="73">
        <v>0</v>
      </c>
      <c r="BH248" s="73">
        <v>402.00999999977648</v>
      </c>
      <c r="BI248" s="23">
        <f t="shared" si="99"/>
        <v>402.00999999977648</v>
      </c>
      <c r="BJ248" s="23">
        <f t="shared" si="87"/>
        <v>37932.040000000037</v>
      </c>
      <c r="BK248" s="23">
        <f t="shared" si="88"/>
        <v>2962000</v>
      </c>
      <c r="BL248" s="23"/>
      <c r="BM248" s="23">
        <f t="shared" si="91"/>
        <v>2962000</v>
      </c>
    </row>
    <row r="249" spans="1:65" ht="15.75" customHeight="1" outlineLevel="1">
      <c r="A249" s="94">
        <v>248</v>
      </c>
      <c r="B249" s="238"/>
      <c r="C249" s="119" t="s">
        <v>223</v>
      </c>
      <c r="D249" s="113">
        <v>372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73">
        <v>0</v>
      </c>
      <c r="S249" s="73">
        <v>0</v>
      </c>
      <c r="T249" s="73">
        <v>0</v>
      </c>
      <c r="U249" s="73">
        <v>0</v>
      </c>
      <c r="V249" s="73">
        <v>0</v>
      </c>
      <c r="W249" s="73">
        <v>0</v>
      </c>
      <c r="X249" s="73">
        <v>0</v>
      </c>
      <c r="Y249" s="73">
        <v>0</v>
      </c>
      <c r="Z249" s="73">
        <v>0</v>
      </c>
      <c r="AA249" s="73">
        <v>0</v>
      </c>
      <c r="AB249" s="73">
        <v>0</v>
      </c>
      <c r="AC249" s="23">
        <f t="shared" si="98"/>
        <v>0</v>
      </c>
      <c r="AD249" s="73">
        <v>0</v>
      </c>
      <c r="AE249" s="73">
        <v>0</v>
      </c>
      <c r="AF249" s="73">
        <v>0</v>
      </c>
      <c r="AG249" s="73">
        <v>0</v>
      </c>
      <c r="AH249" s="73">
        <v>0</v>
      </c>
      <c r="AI249" s="73">
        <v>0</v>
      </c>
      <c r="AJ249" s="73">
        <v>0</v>
      </c>
      <c r="AK249" s="73">
        <v>0</v>
      </c>
      <c r="AL249" s="73">
        <v>0</v>
      </c>
      <c r="AM249" s="73">
        <v>0</v>
      </c>
      <c r="AN249" s="73">
        <v>0</v>
      </c>
      <c r="AO249" s="73">
        <v>0</v>
      </c>
      <c r="AP249" s="73">
        <v>0</v>
      </c>
      <c r="AQ249" s="73">
        <v>0</v>
      </c>
      <c r="AR249" s="73">
        <v>0</v>
      </c>
      <c r="AS249" s="73">
        <v>0</v>
      </c>
      <c r="AT249" s="73">
        <v>0</v>
      </c>
      <c r="AU249" s="73">
        <v>0</v>
      </c>
      <c r="AV249" s="73">
        <v>0</v>
      </c>
      <c r="AW249" s="73">
        <v>0</v>
      </c>
      <c r="AX249" s="73">
        <v>0</v>
      </c>
      <c r="AY249" s="73">
        <v>0</v>
      </c>
      <c r="AZ249" s="73">
        <v>0</v>
      </c>
      <c r="BA249" s="73">
        <v>0</v>
      </c>
      <c r="BB249" s="73">
        <v>0</v>
      </c>
      <c r="BC249" s="73">
        <v>0</v>
      </c>
      <c r="BD249" s="73">
        <v>0</v>
      </c>
      <c r="BE249" s="73">
        <v>0</v>
      </c>
      <c r="BF249" s="73">
        <v>0</v>
      </c>
      <c r="BG249" s="73">
        <v>0</v>
      </c>
      <c r="BH249" s="73">
        <v>0</v>
      </c>
      <c r="BI249" s="23">
        <f t="shared" si="99"/>
        <v>0</v>
      </c>
      <c r="BJ249" s="23">
        <f t="shared" si="87"/>
        <v>0</v>
      </c>
      <c r="BK249" s="23">
        <f t="shared" si="88"/>
        <v>0</v>
      </c>
      <c r="BL249" s="23"/>
      <c r="BM249" s="23">
        <f t="shared" si="91"/>
        <v>0</v>
      </c>
    </row>
    <row r="250" spans="1:65" outlineLevel="1">
      <c r="A250" s="94">
        <v>249</v>
      </c>
      <c r="B250" s="238"/>
      <c r="C250" s="119" t="s">
        <v>224</v>
      </c>
      <c r="D250" s="113">
        <v>373</v>
      </c>
      <c r="E250" s="73">
        <v>46256803.240000002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73">
        <v>0</v>
      </c>
      <c r="R250" s="73">
        <v>0</v>
      </c>
      <c r="S250" s="73">
        <v>0</v>
      </c>
      <c r="T250" s="73">
        <v>0</v>
      </c>
      <c r="U250" s="73">
        <v>0</v>
      </c>
      <c r="V250" s="73">
        <v>0</v>
      </c>
      <c r="W250" s="73">
        <v>1721378.6000000015</v>
      </c>
      <c r="X250" s="73">
        <v>0</v>
      </c>
      <c r="Y250" s="73">
        <v>0</v>
      </c>
      <c r="Z250" s="73">
        <v>0</v>
      </c>
      <c r="AA250" s="73">
        <v>0</v>
      </c>
      <c r="AB250" s="73">
        <v>0</v>
      </c>
      <c r="AC250" s="23">
        <f t="shared" si="98"/>
        <v>1721378.6000000015</v>
      </c>
      <c r="AD250" s="73">
        <v>0</v>
      </c>
      <c r="AE250" s="73">
        <v>0</v>
      </c>
      <c r="AF250" s="73">
        <v>0</v>
      </c>
      <c r="AG250" s="73">
        <v>0</v>
      </c>
      <c r="AH250" s="73">
        <v>0</v>
      </c>
      <c r="AI250" s="73">
        <v>0</v>
      </c>
      <c r="AJ250" s="73">
        <v>0</v>
      </c>
      <c r="AK250" s="73">
        <v>0</v>
      </c>
      <c r="AL250" s="73">
        <v>0</v>
      </c>
      <c r="AM250" s="73">
        <v>0</v>
      </c>
      <c r="AN250" s="73">
        <v>0</v>
      </c>
      <c r="AO250" s="73">
        <v>0</v>
      </c>
      <c r="AP250" s="73">
        <v>0</v>
      </c>
      <c r="AQ250" s="73">
        <v>0</v>
      </c>
      <c r="AR250" s="73">
        <v>0</v>
      </c>
      <c r="AS250" s="73">
        <v>0</v>
      </c>
      <c r="AT250" s="73">
        <v>0</v>
      </c>
      <c r="AU250" s="73">
        <v>0</v>
      </c>
      <c r="AV250" s="73">
        <v>0</v>
      </c>
      <c r="AW250" s="73">
        <v>0</v>
      </c>
      <c r="AX250" s="73">
        <v>0</v>
      </c>
      <c r="AY250" s="73">
        <v>0</v>
      </c>
      <c r="AZ250" s="73">
        <v>0</v>
      </c>
      <c r="BA250" s="73">
        <v>0</v>
      </c>
      <c r="BB250" s="73">
        <v>0</v>
      </c>
      <c r="BC250" s="73">
        <v>0</v>
      </c>
      <c r="BD250" s="73">
        <v>0</v>
      </c>
      <c r="BE250" s="73">
        <v>0</v>
      </c>
      <c r="BF250" s="73">
        <v>0</v>
      </c>
      <c r="BG250" s="73">
        <v>0</v>
      </c>
      <c r="BH250" s="73">
        <v>-181.84000000357628</v>
      </c>
      <c r="BI250" s="23">
        <f t="shared" si="99"/>
        <v>-181.84000000357628</v>
      </c>
      <c r="BJ250" s="23">
        <f t="shared" si="87"/>
        <v>1721196.7599999979</v>
      </c>
      <c r="BK250" s="23">
        <f t="shared" si="88"/>
        <v>47978000</v>
      </c>
      <c r="BL250" s="23"/>
      <c r="BM250" s="23">
        <f t="shared" si="91"/>
        <v>47978000</v>
      </c>
    </row>
    <row r="251" spans="1:65" ht="15.75" customHeight="1" outlineLevel="1">
      <c r="A251" s="94">
        <v>250</v>
      </c>
      <c r="B251" s="238"/>
      <c r="C251" s="120" t="s">
        <v>225</v>
      </c>
      <c r="D251" s="121">
        <v>374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0</v>
      </c>
      <c r="O251" s="73">
        <v>0</v>
      </c>
      <c r="P251" s="73">
        <v>0</v>
      </c>
      <c r="Q251" s="73">
        <v>0</v>
      </c>
      <c r="R251" s="73">
        <v>0</v>
      </c>
      <c r="S251" s="73">
        <v>0</v>
      </c>
      <c r="T251" s="73">
        <v>0</v>
      </c>
      <c r="U251" s="73">
        <v>0</v>
      </c>
      <c r="V251" s="73">
        <v>0</v>
      </c>
      <c r="W251" s="73">
        <v>0</v>
      </c>
      <c r="X251" s="73">
        <v>0</v>
      </c>
      <c r="Y251" s="73">
        <v>0</v>
      </c>
      <c r="Z251" s="73">
        <v>0</v>
      </c>
      <c r="AA251" s="73">
        <v>0</v>
      </c>
      <c r="AB251" s="73">
        <v>0</v>
      </c>
      <c r="AC251" s="23">
        <f t="shared" si="98"/>
        <v>0</v>
      </c>
      <c r="AD251" s="73">
        <v>0</v>
      </c>
      <c r="AE251" s="73">
        <v>0</v>
      </c>
      <c r="AF251" s="73">
        <v>0</v>
      </c>
      <c r="AG251" s="73">
        <v>0</v>
      </c>
      <c r="AH251" s="73">
        <v>0</v>
      </c>
      <c r="AI251" s="73">
        <v>0</v>
      </c>
      <c r="AJ251" s="73">
        <v>0</v>
      </c>
      <c r="AK251" s="73">
        <v>0</v>
      </c>
      <c r="AL251" s="73">
        <v>0</v>
      </c>
      <c r="AM251" s="73">
        <v>0</v>
      </c>
      <c r="AN251" s="73">
        <v>0</v>
      </c>
      <c r="AO251" s="73">
        <v>0</v>
      </c>
      <c r="AP251" s="73">
        <v>0</v>
      </c>
      <c r="AQ251" s="73">
        <v>0</v>
      </c>
      <c r="AR251" s="73">
        <v>0</v>
      </c>
      <c r="AS251" s="73">
        <v>0</v>
      </c>
      <c r="AT251" s="73">
        <v>0</v>
      </c>
      <c r="AU251" s="73">
        <v>0</v>
      </c>
      <c r="AV251" s="73">
        <v>0</v>
      </c>
      <c r="AW251" s="73">
        <v>0</v>
      </c>
      <c r="AX251" s="73">
        <v>0</v>
      </c>
      <c r="AY251" s="73">
        <v>0</v>
      </c>
      <c r="AZ251" s="73">
        <v>0</v>
      </c>
      <c r="BA251" s="73">
        <v>0</v>
      </c>
      <c r="BB251" s="73">
        <v>0</v>
      </c>
      <c r="BC251" s="73">
        <v>0</v>
      </c>
      <c r="BD251" s="73">
        <v>0</v>
      </c>
      <c r="BE251" s="73">
        <v>0</v>
      </c>
      <c r="BF251" s="73">
        <v>0</v>
      </c>
      <c r="BG251" s="73">
        <v>0</v>
      </c>
      <c r="BH251" s="73">
        <v>0</v>
      </c>
      <c r="BI251" s="23">
        <f t="shared" si="99"/>
        <v>0</v>
      </c>
      <c r="BJ251" s="23">
        <f t="shared" si="87"/>
        <v>0</v>
      </c>
      <c r="BK251" s="23">
        <f t="shared" si="88"/>
        <v>0</v>
      </c>
      <c r="BL251" s="23"/>
      <c r="BM251" s="23">
        <f t="shared" si="91"/>
        <v>0</v>
      </c>
    </row>
    <row r="252" spans="1:65">
      <c r="A252" s="94">
        <v>251</v>
      </c>
      <c r="B252" s="231"/>
      <c r="C252" s="244" t="s">
        <v>226</v>
      </c>
      <c r="D252" s="245"/>
      <c r="E252" s="135">
        <f>SUM(E237:E251)</f>
        <v>1327782094.6899998</v>
      </c>
      <c r="F252" s="62">
        <f>SUM(F237:F251)</f>
        <v>0</v>
      </c>
      <c r="G252" s="62">
        <f t="shared" ref="G252:BH252" si="102">SUM(G237:G251)</f>
        <v>0</v>
      </c>
      <c r="H252" s="62">
        <f t="shared" si="102"/>
        <v>0</v>
      </c>
      <c r="I252" s="62">
        <f t="shared" si="102"/>
        <v>0</v>
      </c>
      <c r="J252" s="62">
        <f t="shared" si="102"/>
        <v>0</v>
      </c>
      <c r="K252" s="62">
        <f t="shared" si="102"/>
        <v>0</v>
      </c>
      <c r="L252" s="62">
        <f t="shared" si="102"/>
        <v>0</v>
      </c>
      <c r="M252" s="62">
        <f t="shared" si="102"/>
        <v>0</v>
      </c>
      <c r="N252" s="62">
        <f t="shared" si="102"/>
        <v>0</v>
      </c>
      <c r="O252" s="62">
        <f t="shared" si="102"/>
        <v>0</v>
      </c>
      <c r="P252" s="62">
        <f t="shared" si="102"/>
        <v>0</v>
      </c>
      <c r="Q252" s="62">
        <f t="shared" si="102"/>
        <v>0</v>
      </c>
      <c r="R252" s="62">
        <f t="shared" si="102"/>
        <v>0</v>
      </c>
      <c r="S252" s="62">
        <f t="shared" si="102"/>
        <v>0</v>
      </c>
      <c r="T252" s="62">
        <f t="shared" si="102"/>
        <v>0</v>
      </c>
      <c r="U252" s="62">
        <f t="shared" si="102"/>
        <v>0</v>
      </c>
      <c r="V252" s="62">
        <f t="shared" si="102"/>
        <v>0</v>
      </c>
      <c r="W252" s="62">
        <f t="shared" si="102"/>
        <v>29354898.479999989</v>
      </c>
      <c r="X252" s="62">
        <f t="shared" si="102"/>
        <v>0</v>
      </c>
      <c r="Y252" s="62">
        <f t="shared" si="102"/>
        <v>0</v>
      </c>
      <c r="Z252" s="62">
        <f t="shared" si="102"/>
        <v>0</v>
      </c>
      <c r="AA252" s="62">
        <f t="shared" si="102"/>
        <v>0</v>
      </c>
      <c r="AB252" s="62">
        <f t="shared" si="102"/>
        <v>0</v>
      </c>
      <c r="AC252" s="62">
        <f t="shared" si="98"/>
        <v>29354898.479999989</v>
      </c>
      <c r="AD252" s="62">
        <f t="shared" si="102"/>
        <v>0</v>
      </c>
      <c r="AE252" s="62">
        <f t="shared" si="102"/>
        <v>0</v>
      </c>
      <c r="AF252" s="62">
        <f t="shared" si="102"/>
        <v>0</v>
      </c>
      <c r="AG252" s="62">
        <f t="shared" si="102"/>
        <v>0</v>
      </c>
      <c r="AH252" s="62">
        <f t="shared" si="102"/>
        <v>0</v>
      </c>
      <c r="AI252" s="62">
        <f t="shared" si="102"/>
        <v>0</v>
      </c>
      <c r="AJ252" s="62">
        <f t="shared" si="102"/>
        <v>0</v>
      </c>
      <c r="AK252" s="62">
        <f t="shared" si="102"/>
        <v>0</v>
      </c>
      <c r="AL252" s="62">
        <f t="shared" si="102"/>
        <v>0</v>
      </c>
      <c r="AM252" s="62">
        <f t="shared" si="102"/>
        <v>0</v>
      </c>
      <c r="AN252" s="62">
        <f t="shared" si="102"/>
        <v>0</v>
      </c>
      <c r="AO252" s="62">
        <f t="shared" si="102"/>
        <v>0</v>
      </c>
      <c r="AP252" s="62">
        <f t="shared" si="102"/>
        <v>0</v>
      </c>
      <c r="AQ252" s="62">
        <f t="shared" si="102"/>
        <v>0</v>
      </c>
      <c r="AR252" s="62">
        <f t="shared" si="102"/>
        <v>0</v>
      </c>
      <c r="AS252" s="62">
        <f t="shared" si="102"/>
        <v>0</v>
      </c>
      <c r="AT252" s="62">
        <f t="shared" si="102"/>
        <v>19613000</v>
      </c>
      <c r="AU252" s="62">
        <f t="shared" si="102"/>
        <v>0</v>
      </c>
      <c r="AV252" s="62">
        <f t="shared" si="102"/>
        <v>44000</v>
      </c>
      <c r="AW252" s="62">
        <f t="shared" si="102"/>
        <v>1677000</v>
      </c>
      <c r="AX252" s="62">
        <f t="shared" si="102"/>
        <v>0</v>
      </c>
      <c r="AY252" s="62">
        <f t="shared" si="102"/>
        <v>69477000</v>
      </c>
      <c r="AZ252" s="62">
        <f t="shared" si="102"/>
        <v>29256000</v>
      </c>
      <c r="BA252" s="62">
        <f t="shared" si="102"/>
        <v>0</v>
      </c>
      <c r="BB252" s="62">
        <f t="shared" si="102"/>
        <v>11489000</v>
      </c>
      <c r="BC252" s="62">
        <f t="shared" si="102"/>
        <v>6628000</v>
      </c>
      <c r="BD252" s="62">
        <f t="shared" si="102"/>
        <v>0</v>
      </c>
      <c r="BE252" s="62">
        <f t="shared" si="102"/>
        <v>0</v>
      </c>
      <c r="BF252" s="62">
        <f t="shared" si="102"/>
        <v>0</v>
      </c>
      <c r="BG252" s="62">
        <f t="shared" si="102"/>
        <v>0</v>
      </c>
      <c r="BH252" s="62">
        <f t="shared" si="102"/>
        <v>1006.8300000037998</v>
      </c>
      <c r="BI252" s="62">
        <f t="shared" si="99"/>
        <v>138185006.83000001</v>
      </c>
      <c r="BJ252" s="62">
        <f t="shared" si="87"/>
        <v>167539905.31</v>
      </c>
      <c r="BK252" s="62">
        <f t="shared" si="88"/>
        <v>1495321999.9999998</v>
      </c>
      <c r="BL252" s="62">
        <f t="shared" ref="BL252" si="103">SUM(BL237:BL251)</f>
        <v>0</v>
      </c>
      <c r="BM252" s="62">
        <f t="shared" si="91"/>
        <v>1495321999.9999998</v>
      </c>
    </row>
    <row r="253" spans="1:65" outlineLevel="1">
      <c r="A253" s="94">
        <v>252</v>
      </c>
      <c r="B253" s="238"/>
      <c r="C253" s="117" t="s">
        <v>188</v>
      </c>
      <c r="D253" s="118">
        <v>389</v>
      </c>
      <c r="E253" s="73">
        <v>6969109.7300000004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73">
        <v>0</v>
      </c>
      <c r="R253" s="73">
        <v>0</v>
      </c>
      <c r="S253" s="73">
        <v>0</v>
      </c>
      <c r="T253" s="73">
        <v>0</v>
      </c>
      <c r="U253" s="73">
        <v>0</v>
      </c>
      <c r="V253" s="73">
        <v>0</v>
      </c>
      <c r="W253" s="73">
        <v>159473.06999999937</v>
      </c>
      <c r="X253" s="73">
        <v>0</v>
      </c>
      <c r="Y253" s="73">
        <v>0</v>
      </c>
      <c r="Z253" s="73">
        <v>0</v>
      </c>
      <c r="AA253" s="73">
        <v>0</v>
      </c>
      <c r="AB253" s="73">
        <v>0</v>
      </c>
      <c r="AC253" s="23">
        <f t="shared" si="98"/>
        <v>159473.06999999937</v>
      </c>
      <c r="AD253" s="73">
        <v>0</v>
      </c>
      <c r="AE253" s="73">
        <v>0</v>
      </c>
      <c r="AF253" s="73">
        <v>0</v>
      </c>
      <c r="AG253" s="73">
        <v>0</v>
      </c>
      <c r="AH253" s="73">
        <v>0</v>
      </c>
      <c r="AI253" s="73">
        <v>0</v>
      </c>
      <c r="AJ253" s="73">
        <v>0</v>
      </c>
      <c r="AK253" s="73">
        <v>0</v>
      </c>
      <c r="AL253" s="73">
        <v>0</v>
      </c>
      <c r="AM253" s="73">
        <v>0</v>
      </c>
      <c r="AN253" s="73">
        <v>0</v>
      </c>
      <c r="AO253" s="73">
        <v>0</v>
      </c>
      <c r="AP253" s="73">
        <v>0</v>
      </c>
      <c r="AQ253" s="73">
        <v>0</v>
      </c>
      <c r="AR253" s="73">
        <v>0</v>
      </c>
      <c r="AS253" s="73">
        <v>0</v>
      </c>
      <c r="AT253" s="73">
        <v>0</v>
      </c>
      <c r="AU253" s="73">
        <v>0</v>
      </c>
      <c r="AV253" s="73">
        <v>0</v>
      </c>
      <c r="AW253" s="73">
        <v>0</v>
      </c>
      <c r="AX253" s="73">
        <v>0</v>
      </c>
      <c r="AY253" s="73">
        <v>0</v>
      </c>
      <c r="AZ253" s="73">
        <v>0</v>
      </c>
      <c r="BA253" s="73">
        <v>0</v>
      </c>
      <c r="BB253" s="73">
        <v>0</v>
      </c>
      <c r="BC253" s="73">
        <v>0</v>
      </c>
      <c r="BD253" s="73">
        <v>0</v>
      </c>
      <c r="BE253" s="73">
        <v>0</v>
      </c>
      <c r="BF253" s="73">
        <v>0</v>
      </c>
      <c r="BG253" s="73">
        <v>0</v>
      </c>
      <c r="BH253" s="73">
        <v>417.20000000018626</v>
      </c>
      <c r="BI253" s="23">
        <f t="shared" si="99"/>
        <v>417.20000000018626</v>
      </c>
      <c r="BJ253" s="23">
        <f t="shared" si="87"/>
        <v>159890.26999999955</v>
      </c>
      <c r="BK253" s="23">
        <f t="shared" si="88"/>
        <v>7129000</v>
      </c>
      <c r="BL253" s="23"/>
      <c r="BM253" s="23">
        <f t="shared" si="91"/>
        <v>7129000</v>
      </c>
    </row>
    <row r="254" spans="1:65" outlineLevel="1">
      <c r="A254" s="94">
        <v>253</v>
      </c>
      <c r="B254" s="238"/>
      <c r="C254" s="119" t="s">
        <v>189</v>
      </c>
      <c r="D254" s="113">
        <v>390</v>
      </c>
      <c r="E254" s="73">
        <v>83549063.120000005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73">
        <v>0</v>
      </c>
      <c r="Q254" s="73">
        <v>0</v>
      </c>
      <c r="R254" s="73">
        <v>0</v>
      </c>
      <c r="S254" s="73">
        <v>0</v>
      </c>
      <c r="T254" s="73">
        <v>0</v>
      </c>
      <c r="U254" s="73">
        <v>0</v>
      </c>
      <c r="V254" s="73">
        <v>0</v>
      </c>
      <c r="W254" s="73">
        <v>5147084.6700000018</v>
      </c>
      <c r="X254" s="73">
        <v>0</v>
      </c>
      <c r="Y254" s="73">
        <v>0</v>
      </c>
      <c r="Z254" s="73">
        <v>0</v>
      </c>
      <c r="AA254" s="73">
        <v>0</v>
      </c>
      <c r="AB254" s="73">
        <v>0</v>
      </c>
      <c r="AC254" s="23">
        <f t="shared" si="98"/>
        <v>5147084.6700000018</v>
      </c>
      <c r="AD254" s="73">
        <v>0</v>
      </c>
      <c r="AE254" s="73">
        <v>0</v>
      </c>
      <c r="AF254" s="73">
        <v>0</v>
      </c>
      <c r="AG254" s="73">
        <v>0</v>
      </c>
      <c r="AH254" s="73">
        <v>0</v>
      </c>
      <c r="AI254" s="73">
        <v>0</v>
      </c>
      <c r="AJ254" s="73">
        <v>0</v>
      </c>
      <c r="AK254" s="73">
        <v>0</v>
      </c>
      <c r="AL254" s="73">
        <v>0</v>
      </c>
      <c r="AM254" s="73">
        <v>0</v>
      </c>
      <c r="AN254" s="73">
        <v>0</v>
      </c>
      <c r="AO254" s="73">
        <v>0</v>
      </c>
      <c r="AP254" s="73">
        <v>0</v>
      </c>
      <c r="AQ254" s="73">
        <v>0</v>
      </c>
      <c r="AR254" s="73">
        <v>0</v>
      </c>
      <c r="AS254" s="73">
        <v>0</v>
      </c>
      <c r="AT254" s="73">
        <v>10374000</v>
      </c>
      <c r="AU254" s="73">
        <v>0</v>
      </c>
      <c r="AV254" s="73">
        <v>0</v>
      </c>
      <c r="AW254" s="73">
        <v>0</v>
      </c>
      <c r="AX254" s="73">
        <v>0</v>
      </c>
      <c r="AY254" s="73">
        <v>8788000</v>
      </c>
      <c r="AZ254" s="73">
        <v>2615000</v>
      </c>
      <c r="BA254" s="73">
        <v>0</v>
      </c>
      <c r="BB254" s="73">
        <v>0</v>
      </c>
      <c r="BC254" s="73">
        <v>0</v>
      </c>
      <c r="BD254" s="73">
        <v>0</v>
      </c>
      <c r="BE254" s="73">
        <v>0</v>
      </c>
      <c r="BF254" s="73">
        <v>0</v>
      </c>
      <c r="BG254" s="73">
        <v>0</v>
      </c>
      <c r="BH254" s="73">
        <v>-147.79000000655651</v>
      </c>
      <c r="BI254" s="23">
        <f t="shared" si="99"/>
        <v>21776852.209999993</v>
      </c>
      <c r="BJ254" s="23">
        <f t="shared" si="87"/>
        <v>26923936.879999995</v>
      </c>
      <c r="BK254" s="23">
        <f t="shared" si="88"/>
        <v>110473000</v>
      </c>
      <c r="BL254" s="23"/>
      <c r="BM254" s="23">
        <f t="shared" si="91"/>
        <v>110473000</v>
      </c>
    </row>
    <row r="255" spans="1:65" outlineLevel="1">
      <c r="A255" s="94">
        <v>254</v>
      </c>
      <c r="B255" s="238"/>
      <c r="C255" s="119" t="s">
        <v>227</v>
      </c>
      <c r="D255" s="113">
        <v>391</v>
      </c>
      <c r="E255" s="73">
        <v>42992336.619999997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73">
        <v>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3">
        <v>376822.0700000003</v>
      </c>
      <c r="X255" s="73">
        <v>0</v>
      </c>
      <c r="Y255" s="73">
        <v>0</v>
      </c>
      <c r="Z255" s="73">
        <v>0</v>
      </c>
      <c r="AA255" s="73">
        <v>0</v>
      </c>
      <c r="AB255" s="73">
        <v>0</v>
      </c>
      <c r="AC255" s="23">
        <f t="shared" si="98"/>
        <v>376822.0700000003</v>
      </c>
      <c r="AD255" s="73">
        <v>0</v>
      </c>
      <c r="AE255" s="73">
        <v>0</v>
      </c>
      <c r="AF255" s="73">
        <v>0</v>
      </c>
      <c r="AG255" s="73">
        <v>0</v>
      </c>
      <c r="AH255" s="73">
        <v>0</v>
      </c>
      <c r="AI255" s="73">
        <v>0</v>
      </c>
      <c r="AJ255" s="73">
        <v>0</v>
      </c>
      <c r="AK255" s="73">
        <v>0</v>
      </c>
      <c r="AL255" s="73">
        <v>0</v>
      </c>
      <c r="AM255" s="73">
        <v>0</v>
      </c>
      <c r="AN255" s="73">
        <v>0</v>
      </c>
      <c r="AO255" s="73">
        <v>0</v>
      </c>
      <c r="AP255" s="73">
        <v>0</v>
      </c>
      <c r="AQ255" s="73">
        <v>0</v>
      </c>
      <c r="AR255" s="73">
        <v>0</v>
      </c>
      <c r="AS255" s="73">
        <v>0</v>
      </c>
      <c r="AT255" s="73">
        <v>0</v>
      </c>
      <c r="AU255" s="73">
        <v>0</v>
      </c>
      <c r="AV255" s="73">
        <v>484000</v>
      </c>
      <c r="AW255" s="73">
        <v>2000</v>
      </c>
      <c r="AX255" s="73">
        <v>0</v>
      </c>
      <c r="AY255" s="73">
        <v>0</v>
      </c>
      <c r="AZ255" s="73">
        <v>0</v>
      </c>
      <c r="BA255" s="73">
        <v>0</v>
      </c>
      <c r="BB255" s="73">
        <v>0</v>
      </c>
      <c r="BC255" s="73">
        <v>0</v>
      </c>
      <c r="BD255" s="73">
        <v>0</v>
      </c>
      <c r="BE255" s="73">
        <v>0</v>
      </c>
      <c r="BF255" s="73">
        <v>0</v>
      </c>
      <c r="BG255" s="73">
        <v>0</v>
      </c>
      <c r="BH255" s="73">
        <v>-158.68999999761581</v>
      </c>
      <c r="BI255" s="23">
        <f t="shared" si="99"/>
        <v>485841.31000000238</v>
      </c>
      <c r="BJ255" s="23">
        <f t="shared" si="87"/>
        <v>862663.38000000268</v>
      </c>
      <c r="BK255" s="23">
        <f t="shared" si="88"/>
        <v>43855000</v>
      </c>
      <c r="BL255" s="23"/>
      <c r="BM255" s="23">
        <f t="shared" si="91"/>
        <v>43855000</v>
      </c>
    </row>
    <row r="256" spans="1:65" outlineLevel="1">
      <c r="A256" s="94">
        <v>255</v>
      </c>
      <c r="B256" s="238"/>
      <c r="C256" s="119" t="s">
        <v>228</v>
      </c>
      <c r="D256" s="113">
        <v>392</v>
      </c>
      <c r="E256" s="73">
        <v>44471581.140000001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73">
        <v>0</v>
      </c>
      <c r="Q256" s="73">
        <v>0</v>
      </c>
      <c r="R256" s="73">
        <v>0</v>
      </c>
      <c r="S256" s="73">
        <v>0</v>
      </c>
      <c r="T256" s="73">
        <v>0</v>
      </c>
      <c r="U256" s="73">
        <v>0</v>
      </c>
      <c r="V256" s="73">
        <v>0</v>
      </c>
      <c r="W256" s="73">
        <v>646672.03000000119</v>
      </c>
      <c r="X256" s="73">
        <v>0</v>
      </c>
      <c r="Y256" s="73">
        <v>0</v>
      </c>
      <c r="Z256" s="73">
        <v>0</v>
      </c>
      <c r="AA256" s="73">
        <v>0</v>
      </c>
      <c r="AB256" s="73">
        <v>0</v>
      </c>
      <c r="AC256" s="23">
        <f t="shared" si="98"/>
        <v>646672.03000000119</v>
      </c>
      <c r="AD256" s="73">
        <v>0</v>
      </c>
      <c r="AE256" s="73">
        <v>0</v>
      </c>
      <c r="AF256" s="73">
        <v>0</v>
      </c>
      <c r="AG256" s="73">
        <v>0</v>
      </c>
      <c r="AH256" s="73">
        <v>0</v>
      </c>
      <c r="AI256" s="73">
        <v>0</v>
      </c>
      <c r="AJ256" s="73">
        <v>0</v>
      </c>
      <c r="AK256" s="73">
        <v>0</v>
      </c>
      <c r="AL256" s="73">
        <v>0</v>
      </c>
      <c r="AM256" s="73">
        <v>0</v>
      </c>
      <c r="AN256" s="73">
        <v>0</v>
      </c>
      <c r="AO256" s="73">
        <v>0</v>
      </c>
      <c r="AP256" s="73">
        <v>0</v>
      </c>
      <c r="AQ256" s="73">
        <v>0</v>
      </c>
      <c r="AR256" s="73">
        <v>0</v>
      </c>
      <c r="AS256" s="73">
        <v>0</v>
      </c>
      <c r="AT256" s="73">
        <v>0</v>
      </c>
      <c r="AU256" s="73">
        <v>0</v>
      </c>
      <c r="AV256" s="73">
        <v>0</v>
      </c>
      <c r="AW256" s="73">
        <v>0</v>
      </c>
      <c r="AX256" s="73">
        <v>0</v>
      </c>
      <c r="AY256" s="73">
        <v>0</v>
      </c>
      <c r="AZ256" s="73">
        <v>0</v>
      </c>
      <c r="BA256" s="73">
        <v>0</v>
      </c>
      <c r="BB256" s="73">
        <v>0</v>
      </c>
      <c r="BC256" s="73">
        <v>0</v>
      </c>
      <c r="BD256" s="73">
        <v>0</v>
      </c>
      <c r="BE256" s="73">
        <v>0</v>
      </c>
      <c r="BF256" s="73">
        <v>0</v>
      </c>
      <c r="BG256" s="73">
        <v>0</v>
      </c>
      <c r="BH256" s="73">
        <v>-253.17000000178814</v>
      </c>
      <c r="BI256" s="23">
        <f t="shared" si="99"/>
        <v>-253.17000000178814</v>
      </c>
      <c r="BJ256" s="23">
        <f t="shared" si="87"/>
        <v>646418.8599999994</v>
      </c>
      <c r="BK256" s="23">
        <f t="shared" si="88"/>
        <v>45118000</v>
      </c>
      <c r="BL256" s="23"/>
      <c r="BM256" s="23">
        <f t="shared" si="91"/>
        <v>45118000</v>
      </c>
    </row>
    <row r="257" spans="1:65" outlineLevel="1">
      <c r="A257" s="94">
        <v>256</v>
      </c>
      <c r="B257" s="238"/>
      <c r="C257" s="119" t="s">
        <v>229</v>
      </c>
      <c r="D257" s="113">
        <v>393</v>
      </c>
      <c r="E257" s="73">
        <v>2962965.72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0</v>
      </c>
      <c r="Q257" s="73">
        <v>0</v>
      </c>
      <c r="R257" s="73">
        <v>0</v>
      </c>
      <c r="S257" s="73">
        <v>0</v>
      </c>
      <c r="T257" s="73">
        <v>0</v>
      </c>
      <c r="U257" s="73">
        <v>0</v>
      </c>
      <c r="V257" s="73">
        <v>0</v>
      </c>
      <c r="W257" s="73">
        <v>168224.71999999974</v>
      </c>
      <c r="X257" s="73">
        <v>0</v>
      </c>
      <c r="Y257" s="73">
        <v>0</v>
      </c>
      <c r="Z257" s="73">
        <v>0</v>
      </c>
      <c r="AA257" s="73">
        <v>0</v>
      </c>
      <c r="AB257" s="73">
        <v>0</v>
      </c>
      <c r="AC257" s="23">
        <f t="shared" si="98"/>
        <v>168224.71999999974</v>
      </c>
      <c r="AD257" s="73">
        <v>0</v>
      </c>
      <c r="AE257" s="73">
        <v>0</v>
      </c>
      <c r="AF257" s="73">
        <v>0</v>
      </c>
      <c r="AG257" s="73">
        <v>0</v>
      </c>
      <c r="AH257" s="73">
        <v>0</v>
      </c>
      <c r="AI257" s="73">
        <v>0</v>
      </c>
      <c r="AJ257" s="73">
        <v>0</v>
      </c>
      <c r="AK257" s="73">
        <v>0</v>
      </c>
      <c r="AL257" s="73">
        <v>0</v>
      </c>
      <c r="AM257" s="73">
        <v>0</v>
      </c>
      <c r="AN257" s="73">
        <v>0</v>
      </c>
      <c r="AO257" s="73">
        <v>0</v>
      </c>
      <c r="AP257" s="73">
        <v>0</v>
      </c>
      <c r="AQ257" s="73">
        <v>0</v>
      </c>
      <c r="AR257" s="73">
        <v>0</v>
      </c>
      <c r="AS257" s="73">
        <v>0</v>
      </c>
      <c r="AT257" s="73">
        <v>0</v>
      </c>
      <c r="AU257" s="73">
        <v>0</v>
      </c>
      <c r="AV257" s="73">
        <v>0</v>
      </c>
      <c r="AW257" s="73">
        <v>0</v>
      </c>
      <c r="AX257" s="73">
        <v>0</v>
      </c>
      <c r="AY257" s="73">
        <v>0</v>
      </c>
      <c r="AZ257" s="73">
        <v>0</v>
      </c>
      <c r="BA257" s="73">
        <v>0</v>
      </c>
      <c r="BB257" s="73">
        <v>0</v>
      </c>
      <c r="BC257" s="73">
        <v>0</v>
      </c>
      <c r="BD257" s="73">
        <v>0</v>
      </c>
      <c r="BE257" s="73">
        <v>0</v>
      </c>
      <c r="BF257" s="73">
        <v>0</v>
      </c>
      <c r="BG257" s="73">
        <v>0</v>
      </c>
      <c r="BH257" s="73">
        <v>-190.43999999994412</v>
      </c>
      <c r="BI257" s="23">
        <f t="shared" si="99"/>
        <v>-190.43999999994412</v>
      </c>
      <c r="BJ257" s="23">
        <f t="shared" si="87"/>
        <v>168034.2799999998</v>
      </c>
      <c r="BK257" s="23">
        <f t="shared" si="88"/>
        <v>3131000</v>
      </c>
      <c r="BL257" s="23"/>
      <c r="BM257" s="23">
        <f t="shared" si="91"/>
        <v>3131000</v>
      </c>
    </row>
    <row r="258" spans="1:65" outlineLevel="1">
      <c r="A258" s="94">
        <v>257</v>
      </c>
      <c r="B258" s="238"/>
      <c r="C258" s="119" t="s">
        <v>230</v>
      </c>
      <c r="D258" s="113">
        <v>394</v>
      </c>
      <c r="E258" s="73">
        <v>11662337.220000001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73">
        <v>0</v>
      </c>
      <c r="Q258" s="73">
        <v>0</v>
      </c>
      <c r="R258" s="73">
        <v>0</v>
      </c>
      <c r="S258" s="73">
        <v>0</v>
      </c>
      <c r="T258" s="73">
        <v>0</v>
      </c>
      <c r="U258" s="73">
        <v>0</v>
      </c>
      <c r="V258" s="73">
        <v>0</v>
      </c>
      <c r="W258" s="73">
        <v>1038485.9099999989</v>
      </c>
      <c r="X258" s="73">
        <v>0</v>
      </c>
      <c r="Y258" s="73">
        <v>0</v>
      </c>
      <c r="Z258" s="73">
        <v>0</v>
      </c>
      <c r="AA258" s="73">
        <v>0</v>
      </c>
      <c r="AB258" s="73">
        <v>0</v>
      </c>
      <c r="AC258" s="23">
        <f t="shared" ref="AC258:AC289" si="104">SUM(F258:AB258)</f>
        <v>1038485.9099999989</v>
      </c>
      <c r="AD258" s="73">
        <v>0</v>
      </c>
      <c r="AE258" s="73">
        <v>0</v>
      </c>
      <c r="AF258" s="73">
        <v>0</v>
      </c>
      <c r="AG258" s="73">
        <v>0</v>
      </c>
      <c r="AH258" s="73">
        <v>0</v>
      </c>
      <c r="AI258" s="73">
        <v>0</v>
      </c>
      <c r="AJ258" s="73">
        <v>0</v>
      </c>
      <c r="AK258" s="73">
        <v>0</v>
      </c>
      <c r="AL258" s="73">
        <v>0</v>
      </c>
      <c r="AM258" s="73">
        <v>0</v>
      </c>
      <c r="AN258" s="73">
        <v>0</v>
      </c>
      <c r="AO258" s="73">
        <v>0</v>
      </c>
      <c r="AP258" s="73">
        <v>0</v>
      </c>
      <c r="AQ258" s="73">
        <v>0</v>
      </c>
      <c r="AR258" s="73">
        <v>0</v>
      </c>
      <c r="AS258" s="73">
        <v>0</v>
      </c>
      <c r="AT258" s="73">
        <v>0</v>
      </c>
      <c r="AU258" s="73">
        <v>0</v>
      </c>
      <c r="AV258" s="73">
        <v>0</v>
      </c>
      <c r="AW258" s="73">
        <v>0</v>
      </c>
      <c r="AX258" s="73">
        <v>0</v>
      </c>
      <c r="AY258" s="73">
        <v>0</v>
      </c>
      <c r="AZ258" s="73">
        <v>0</v>
      </c>
      <c r="BA258" s="73">
        <v>0</v>
      </c>
      <c r="BB258" s="73">
        <v>0</v>
      </c>
      <c r="BC258" s="73">
        <v>0</v>
      </c>
      <c r="BD258" s="73">
        <v>0</v>
      </c>
      <c r="BE258" s="73">
        <v>0</v>
      </c>
      <c r="BF258" s="73">
        <v>0</v>
      </c>
      <c r="BG258" s="73">
        <v>0</v>
      </c>
      <c r="BH258" s="73">
        <v>176.87000000104308</v>
      </c>
      <c r="BI258" s="23">
        <f t="shared" si="99"/>
        <v>176.87000000104308</v>
      </c>
      <c r="BJ258" s="23">
        <f t="shared" ref="BJ258:BJ321" si="105">AC258+BI258</f>
        <v>1038662.7799999999</v>
      </c>
      <c r="BK258" s="23">
        <f t="shared" ref="BK258:BK321" si="106">E258+BJ258</f>
        <v>12701000</v>
      </c>
      <c r="BL258" s="23"/>
      <c r="BM258" s="23">
        <f t="shared" si="91"/>
        <v>12701000</v>
      </c>
    </row>
    <row r="259" spans="1:65" outlineLevel="1">
      <c r="A259" s="94">
        <v>258</v>
      </c>
      <c r="B259" s="238"/>
      <c r="C259" s="119" t="s">
        <v>231</v>
      </c>
      <c r="D259" s="113">
        <v>395</v>
      </c>
      <c r="E259" s="73">
        <v>2216394.04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73">
        <v>0</v>
      </c>
      <c r="R259" s="73">
        <v>0</v>
      </c>
      <c r="S259" s="73">
        <v>0</v>
      </c>
      <c r="T259" s="73">
        <v>0</v>
      </c>
      <c r="U259" s="73">
        <v>0</v>
      </c>
      <c r="V259" s="73">
        <v>0</v>
      </c>
      <c r="W259" s="73">
        <v>67190.589999999851</v>
      </c>
      <c r="X259" s="73">
        <v>0</v>
      </c>
      <c r="Y259" s="73">
        <v>0</v>
      </c>
      <c r="Z259" s="73">
        <v>0</v>
      </c>
      <c r="AA259" s="73">
        <v>0</v>
      </c>
      <c r="AB259" s="73">
        <v>0</v>
      </c>
      <c r="AC259" s="23">
        <f t="shared" si="104"/>
        <v>67190.589999999851</v>
      </c>
      <c r="AD259" s="73">
        <v>0</v>
      </c>
      <c r="AE259" s="73">
        <v>0</v>
      </c>
      <c r="AF259" s="73">
        <v>0</v>
      </c>
      <c r="AG259" s="73">
        <v>0</v>
      </c>
      <c r="AH259" s="73">
        <v>0</v>
      </c>
      <c r="AI259" s="73">
        <v>0</v>
      </c>
      <c r="AJ259" s="73">
        <v>0</v>
      </c>
      <c r="AK259" s="73">
        <v>0</v>
      </c>
      <c r="AL259" s="73">
        <v>0</v>
      </c>
      <c r="AM259" s="73">
        <v>0</v>
      </c>
      <c r="AN259" s="73">
        <v>0</v>
      </c>
      <c r="AO259" s="73">
        <v>0</v>
      </c>
      <c r="AP259" s="73">
        <v>0</v>
      </c>
      <c r="AQ259" s="73">
        <v>0</v>
      </c>
      <c r="AR259" s="73">
        <v>0</v>
      </c>
      <c r="AS259" s="73">
        <v>0</v>
      </c>
      <c r="AT259" s="73">
        <v>0</v>
      </c>
      <c r="AU259" s="73">
        <v>0</v>
      </c>
      <c r="AV259" s="73">
        <v>0</v>
      </c>
      <c r="AW259" s="73">
        <v>0</v>
      </c>
      <c r="AX259" s="73">
        <v>0</v>
      </c>
      <c r="AY259" s="73">
        <v>0</v>
      </c>
      <c r="AZ259" s="73">
        <v>0</v>
      </c>
      <c r="BA259" s="73">
        <v>0</v>
      </c>
      <c r="BB259" s="73">
        <v>0</v>
      </c>
      <c r="BC259" s="73">
        <v>0</v>
      </c>
      <c r="BD259" s="73">
        <v>0</v>
      </c>
      <c r="BE259" s="73">
        <v>0</v>
      </c>
      <c r="BF259" s="73">
        <v>0</v>
      </c>
      <c r="BG259" s="73">
        <v>0</v>
      </c>
      <c r="BH259" s="73">
        <v>415.37000000011176</v>
      </c>
      <c r="BI259" s="23">
        <f t="shared" si="99"/>
        <v>415.37000000011176</v>
      </c>
      <c r="BJ259" s="23">
        <f t="shared" si="105"/>
        <v>67605.959999999963</v>
      </c>
      <c r="BK259" s="23">
        <f t="shared" si="106"/>
        <v>2284000</v>
      </c>
      <c r="BL259" s="23"/>
      <c r="BM259" s="23">
        <f t="shared" si="91"/>
        <v>2284000</v>
      </c>
    </row>
    <row r="260" spans="1:65" outlineLevel="1">
      <c r="A260" s="94">
        <v>259</v>
      </c>
      <c r="B260" s="238"/>
      <c r="C260" s="119" t="s">
        <v>232</v>
      </c>
      <c r="D260" s="113">
        <v>396</v>
      </c>
      <c r="E260" s="73">
        <v>20244404.350000001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73">
        <v>0</v>
      </c>
      <c r="Q260" s="73">
        <v>0</v>
      </c>
      <c r="R260" s="73">
        <v>0</v>
      </c>
      <c r="S260" s="73">
        <v>0</v>
      </c>
      <c r="T260" s="73">
        <v>0</v>
      </c>
      <c r="U260" s="73">
        <v>0</v>
      </c>
      <c r="V260" s="73">
        <v>0</v>
      </c>
      <c r="W260" s="73">
        <v>-172575.03000000119</v>
      </c>
      <c r="X260" s="73">
        <v>0</v>
      </c>
      <c r="Y260" s="73">
        <v>0</v>
      </c>
      <c r="Z260" s="73">
        <v>0</v>
      </c>
      <c r="AA260" s="73">
        <v>0</v>
      </c>
      <c r="AB260" s="73">
        <v>0</v>
      </c>
      <c r="AC260" s="23">
        <f t="shared" si="104"/>
        <v>-172575.03000000119</v>
      </c>
      <c r="AD260" s="73">
        <v>0</v>
      </c>
      <c r="AE260" s="73">
        <v>0</v>
      </c>
      <c r="AF260" s="73">
        <v>0</v>
      </c>
      <c r="AG260" s="73">
        <v>0</v>
      </c>
      <c r="AH260" s="73">
        <v>0</v>
      </c>
      <c r="AI260" s="73">
        <v>0</v>
      </c>
      <c r="AJ260" s="73">
        <v>0</v>
      </c>
      <c r="AK260" s="73">
        <v>0</v>
      </c>
      <c r="AL260" s="73">
        <v>0</v>
      </c>
      <c r="AM260" s="73">
        <v>0</v>
      </c>
      <c r="AN260" s="73">
        <v>0</v>
      </c>
      <c r="AO260" s="73">
        <v>0</v>
      </c>
      <c r="AP260" s="73">
        <v>0</v>
      </c>
      <c r="AQ260" s="73">
        <v>0</v>
      </c>
      <c r="AR260" s="73">
        <v>0</v>
      </c>
      <c r="AS260" s="73">
        <v>0</v>
      </c>
      <c r="AT260" s="73">
        <v>0</v>
      </c>
      <c r="AU260" s="73">
        <v>0</v>
      </c>
      <c r="AV260" s="73">
        <v>0</v>
      </c>
      <c r="AW260" s="73">
        <v>0</v>
      </c>
      <c r="AX260" s="73">
        <v>0</v>
      </c>
      <c r="AY260" s="73">
        <v>0</v>
      </c>
      <c r="AZ260" s="73">
        <v>0</v>
      </c>
      <c r="BA260" s="73">
        <v>0</v>
      </c>
      <c r="BB260" s="73">
        <v>0</v>
      </c>
      <c r="BC260" s="73">
        <v>0</v>
      </c>
      <c r="BD260" s="73">
        <v>0</v>
      </c>
      <c r="BE260" s="73">
        <v>0</v>
      </c>
      <c r="BF260" s="73">
        <v>0</v>
      </c>
      <c r="BG260" s="73">
        <v>0</v>
      </c>
      <c r="BH260" s="73">
        <v>170.67999999970198</v>
      </c>
      <c r="BI260" s="23">
        <f t="shared" si="99"/>
        <v>170.67999999970198</v>
      </c>
      <c r="BJ260" s="23">
        <f t="shared" si="105"/>
        <v>-172404.35000000149</v>
      </c>
      <c r="BK260" s="23">
        <f t="shared" si="106"/>
        <v>20072000</v>
      </c>
      <c r="BL260" s="23"/>
      <c r="BM260" s="23">
        <f t="shared" si="91"/>
        <v>20072000</v>
      </c>
    </row>
    <row r="261" spans="1:65" outlineLevel="1">
      <c r="A261" s="94">
        <v>260</v>
      </c>
      <c r="B261" s="238"/>
      <c r="C261" s="119" t="s">
        <v>233</v>
      </c>
      <c r="D261" s="113">
        <v>397</v>
      </c>
      <c r="E261" s="73">
        <v>78951795.900000006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73">
        <v>0</v>
      </c>
      <c r="Q261" s="73">
        <v>0</v>
      </c>
      <c r="R261" s="73">
        <v>0</v>
      </c>
      <c r="S261" s="73">
        <v>0</v>
      </c>
      <c r="T261" s="73">
        <v>0</v>
      </c>
      <c r="U261" s="73">
        <v>0</v>
      </c>
      <c r="V261" s="73">
        <v>0</v>
      </c>
      <c r="W261" s="73">
        <v>3152932.5</v>
      </c>
      <c r="X261" s="73">
        <v>0</v>
      </c>
      <c r="Y261" s="73">
        <v>0</v>
      </c>
      <c r="Z261" s="73">
        <v>0</v>
      </c>
      <c r="AA261" s="73">
        <v>0</v>
      </c>
      <c r="AB261" s="73">
        <v>0</v>
      </c>
      <c r="AC261" s="23">
        <f t="shared" si="104"/>
        <v>3152932.5</v>
      </c>
      <c r="AD261" s="73">
        <v>0</v>
      </c>
      <c r="AE261" s="73">
        <v>0</v>
      </c>
      <c r="AF261" s="73">
        <v>0</v>
      </c>
      <c r="AG261" s="73">
        <v>0</v>
      </c>
      <c r="AH261" s="73">
        <v>0</v>
      </c>
      <c r="AI261" s="73">
        <v>0</v>
      </c>
      <c r="AJ261" s="73">
        <v>0</v>
      </c>
      <c r="AK261" s="73">
        <v>0</v>
      </c>
      <c r="AL261" s="73">
        <v>0</v>
      </c>
      <c r="AM261" s="73">
        <v>0</v>
      </c>
      <c r="AN261" s="73">
        <v>0</v>
      </c>
      <c r="AO261" s="73">
        <v>0</v>
      </c>
      <c r="AP261" s="73">
        <v>0</v>
      </c>
      <c r="AQ261" s="73">
        <v>0</v>
      </c>
      <c r="AR261" s="73">
        <v>0</v>
      </c>
      <c r="AS261" s="73">
        <v>0</v>
      </c>
      <c r="AT261" s="73">
        <v>0</v>
      </c>
      <c r="AU261" s="73">
        <v>0</v>
      </c>
      <c r="AV261" s="73">
        <v>0</v>
      </c>
      <c r="AW261" s="73">
        <v>0</v>
      </c>
      <c r="AX261" s="73">
        <v>0</v>
      </c>
      <c r="AY261" s="73">
        <v>0</v>
      </c>
      <c r="AZ261" s="73">
        <v>0</v>
      </c>
      <c r="BA261" s="73">
        <v>0</v>
      </c>
      <c r="BB261" s="73">
        <v>0</v>
      </c>
      <c r="BC261" s="73">
        <v>0</v>
      </c>
      <c r="BD261" s="73">
        <v>0</v>
      </c>
      <c r="BE261" s="73">
        <v>0</v>
      </c>
      <c r="BF261" s="73">
        <v>0</v>
      </c>
      <c r="BG261" s="73">
        <v>0</v>
      </c>
      <c r="BH261" s="73">
        <v>271.59999999403954</v>
      </c>
      <c r="BI261" s="23">
        <f t="shared" si="99"/>
        <v>271.59999999403954</v>
      </c>
      <c r="BJ261" s="23">
        <f t="shared" si="105"/>
        <v>3153204.099999994</v>
      </c>
      <c r="BK261" s="23">
        <f t="shared" si="106"/>
        <v>82105000</v>
      </c>
      <c r="BL261" s="23"/>
      <c r="BM261" s="23">
        <f t="shared" ref="BM261:BM324" si="107">BK261+BL261</f>
        <v>82105000</v>
      </c>
    </row>
    <row r="262" spans="1:65" outlineLevel="1">
      <c r="A262" s="94">
        <v>261</v>
      </c>
      <c r="B262" s="238"/>
      <c r="C262" s="119" t="s">
        <v>234</v>
      </c>
      <c r="D262" s="113">
        <v>398</v>
      </c>
      <c r="E262" s="73">
        <v>511798.92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73">
        <v>0</v>
      </c>
      <c r="Q262" s="73">
        <v>0</v>
      </c>
      <c r="R262" s="73">
        <v>0</v>
      </c>
      <c r="S262" s="73">
        <v>0</v>
      </c>
      <c r="T262" s="73">
        <v>0</v>
      </c>
      <c r="U262" s="73">
        <v>0</v>
      </c>
      <c r="V262" s="73">
        <v>0</v>
      </c>
      <c r="W262" s="73">
        <v>7979.4700000000303</v>
      </c>
      <c r="X262" s="73">
        <v>0</v>
      </c>
      <c r="Y262" s="73">
        <v>0</v>
      </c>
      <c r="Z262" s="73">
        <v>0</v>
      </c>
      <c r="AA262" s="73">
        <v>0</v>
      </c>
      <c r="AB262" s="73">
        <v>0</v>
      </c>
      <c r="AC262" s="23">
        <f t="shared" si="104"/>
        <v>7979.4700000000303</v>
      </c>
      <c r="AD262" s="73">
        <v>0</v>
      </c>
      <c r="AE262" s="73">
        <v>0</v>
      </c>
      <c r="AF262" s="73">
        <v>0</v>
      </c>
      <c r="AG262" s="73">
        <v>0</v>
      </c>
      <c r="AH262" s="73">
        <v>0</v>
      </c>
      <c r="AI262" s="73">
        <v>0</v>
      </c>
      <c r="AJ262" s="73">
        <v>0</v>
      </c>
      <c r="AK262" s="73">
        <v>0</v>
      </c>
      <c r="AL262" s="73">
        <v>0</v>
      </c>
      <c r="AM262" s="73">
        <v>0</v>
      </c>
      <c r="AN262" s="73">
        <v>0</v>
      </c>
      <c r="AO262" s="73">
        <v>0</v>
      </c>
      <c r="AP262" s="73">
        <v>0</v>
      </c>
      <c r="AQ262" s="73">
        <v>0</v>
      </c>
      <c r="AR262" s="73">
        <v>0</v>
      </c>
      <c r="AS262" s="73">
        <v>0</v>
      </c>
      <c r="AT262" s="73">
        <v>0</v>
      </c>
      <c r="AU262" s="73">
        <v>0</v>
      </c>
      <c r="AV262" s="73">
        <v>0</v>
      </c>
      <c r="AW262" s="73">
        <v>0</v>
      </c>
      <c r="AX262" s="73">
        <v>0</v>
      </c>
      <c r="AY262" s="73">
        <v>0</v>
      </c>
      <c r="AZ262" s="73">
        <v>0</v>
      </c>
      <c r="BA262" s="73">
        <v>0</v>
      </c>
      <c r="BB262" s="73">
        <v>477000</v>
      </c>
      <c r="BC262" s="73">
        <v>208000</v>
      </c>
      <c r="BD262" s="73">
        <v>0</v>
      </c>
      <c r="BE262" s="73">
        <v>0</v>
      </c>
      <c r="BF262" s="73">
        <v>0</v>
      </c>
      <c r="BG262" s="73">
        <v>0</v>
      </c>
      <c r="BH262" s="73">
        <v>221.61000000010245</v>
      </c>
      <c r="BI262" s="23">
        <f t="shared" si="99"/>
        <v>685221.6100000001</v>
      </c>
      <c r="BJ262" s="23">
        <f t="shared" si="105"/>
        <v>693201.08000000007</v>
      </c>
      <c r="BK262" s="23">
        <f t="shared" si="106"/>
        <v>1205000</v>
      </c>
      <c r="BL262" s="23"/>
      <c r="BM262" s="23">
        <f t="shared" si="107"/>
        <v>1205000</v>
      </c>
    </row>
    <row r="263" spans="1:65" outlineLevel="1">
      <c r="A263" s="94">
        <v>262</v>
      </c>
      <c r="B263" s="238"/>
      <c r="C263" s="119" t="s">
        <v>235</v>
      </c>
      <c r="D263" s="113">
        <v>399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0</v>
      </c>
      <c r="Q263" s="73">
        <v>0</v>
      </c>
      <c r="R263" s="73">
        <v>0</v>
      </c>
      <c r="S263" s="73">
        <v>0</v>
      </c>
      <c r="T263" s="73">
        <v>0</v>
      </c>
      <c r="U263" s="73">
        <v>0</v>
      </c>
      <c r="V263" s="73">
        <v>0</v>
      </c>
      <c r="W263" s="73">
        <v>0</v>
      </c>
      <c r="X263" s="73">
        <v>0</v>
      </c>
      <c r="Y263" s="73">
        <v>0</v>
      </c>
      <c r="Z263" s="73">
        <v>0</v>
      </c>
      <c r="AA263" s="73">
        <v>0</v>
      </c>
      <c r="AB263" s="73">
        <v>0</v>
      </c>
      <c r="AC263" s="23">
        <f t="shared" si="104"/>
        <v>0</v>
      </c>
      <c r="AD263" s="73">
        <v>0</v>
      </c>
      <c r="AE263" s="73">
        <v>0</v>
      </c>
      <c r="AF263" s="73">
        <v>0</v>
      </c>
      <c r="AG263" s="73">
        <v>0</v>
      </c>
      <c r="AH263" s="73">
        <v>0</v>
      </c>
      <c r="AI263" s="73">
        <v>0</v>
      </c>
      <c r="AJ263" s="73">
        <v>0</v>
      </c>
      <c r="AK263" s="73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23">
        <f t="shared" si="99"/>
        <v>0</v>
      </c>
      <c r="BJ263" s="23">
        <f t="shared" si="105"/>
        <v>0</v>
      </c>
      <c r="BK263" s="23">
        <f t="shared" si="106"/>
        <v>0</v>
      </c>
      <c r="BL263" s="23"/>
      <c r="BM263" s="23">
        <f t="shared" si="107"/>
        <v>0</v>
      </c>
    </row>
    <row r="264" spans="1:65" ht="15.75" customHeight="1" outlineLevel="1">
      <c r="A264" s="94">
        <v>263</v>
      </c>
      <c r="B264" s="238"/>
      <c r="C264" s="120" t="s">
        <v>236</v>
      </c>
      <c r="D264" s="129">
        <v>399.1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73">
        <v>0</v>
      </c>
      <c r="Q264" s="73">
        <v>0</v>
      </c>
      <c r="R264" s="73">
        <v>0</v>
      </c>
      <c r="S264" s="73">
        <v>0</v>
      </c>
      <c r="T264" s="73">
        <v>0</v>
      </c>
      <c r="U264" s="73">
        <v>0</v>
      </c>
      <c r="V264" s="73">
        <v>0</v>
      </c>
      <c r="W264" s="73">
        <v>0</v>
      </c>
      <c r="X264" s="73">
        <v>0</v>
      </c>
      <c r="Y264" s="73">
        <v>0</v>
      </c>
      <c r="Z264" s="73">
        <v>0</v>
      </c>
      <c r="AA264" s="73">
        <v>0</v>
      </c>
      <c r="AB264" s="73">
        <v>0</v>
      </c>
      <c r="AC264" s="23">
        <f t="shared" si="104"/>
        <v>0</v>
      </c>
      <c r="AD264" s="73">
        <v>0</v>
      </c>
      <c r="AE264" s="73">
        <v>0</v>
      </c>
      <c r="AF264" s="73">
        <v>0</v>
      </c>
      <c r="AG264" s="73">
        <v>0</v>
      </c>
      <c r="AH264" s="73">
        <v>0</v>
      </c>
      <c r="AI264" s="73">
        <v>0</v>
      </c>
      <c r="AJ264" s="73">
        <v>0</v>
      </c>
      <c r="AK264" s="73">
        <v>0</v>
      </c>
      <c r="AL264" s="73">
        <v>0</v>
      </c>
      <c r="AM264" s="73">
        <v>0</v>
      </c>
      <c r="AN264" s="73">
        <v>0</v>
      </c>
      <c r="AO264" s="73">
        <v>0</v>
      </c>
      <c r="AP264" s="73">
        <v>0</v>
      </c>
      <c r="AQ264" s="73">
        <v>0</v>
      </c>
      <c r="AR264" s="73">
        <v>0</v>
      </c>
      <c r="AS264" s="73">
        <v>0</v>
      </c>
      <c r="AT264" s="73">
        <v>0</v>
      </c>
      <c r="AU264" s="73">
        <v>0</v>
      </c>
      <c r="AV264" s="73">
        <v>0</v>
      </c>
      <c r="AW264" s="73">
        <v>0</v>
      </c>
      <c r="AX264" s="73">
        <v>0</v>
      </c>
      <c r="AY264" s="73">
        <v>0</v>
      </c>
      <c r="AZ264" s="73">
        <v>0</v>
      </c>
      <c r="BA264" s="73">
        <v>0</v>
      </c>
      <c r="BB264" s="73">
        <v>0</v>
      </c>
      <c r="BC264" s="73">
        <v>0</v>
      </c>
      <c r="BD264" s="73">
        <v>0</v>
      </c>
      <c r="BE264" s="73">
        <v>0</v>
      </c>
      <c r="BF264" s="73">
        <v>0</v>
      </c>
      <c r="BG264" s="73">
        <v>0</v>
      </c>
      <c r="BH264" s="73">
        <v>0</v>
      </c>
      <c r="BI264" s="23">
        <f t="shared" si="99"/>
        <v>0</v>
      </c>
      <c r="BJ264" s="23">
        <f t="shared" si="105"/>
        <v>0</v>
      </c>
      <c r="BK264" s="23">
        <f t="shared" si="106"/>
        <v>0</v>
      </c>
      <c r="BL264" s="23"/>
      <c r="BM264" s="23">
        <f t="shared" si="107"/>
        <v>0</v>
      </c>
    </row>
    <row r="265" spans="1:65">
      <c r="A265" s="94">
        <v>264</v>
      </c>
      <c r="B265" s="232"/>
      <c r="C265" s="214" t="s">
        <v>237</v>
      </c>
      <c r="D265" s="246"/>
      <c r="E265" s="135">
        <f>SUM(E253:E264)</f>
        <v>294531786.76000005</v>
      </c>
      <c r="F265" s="62">
        <f>SUM(F253:F264)</f>
        <v>0</v>
      </c>
      <c r="G265" s="62">
        <f t="shared" ref="G265:BH265" si="108">SUM(G253:G264)</f>
        <v>0</v>
      </c>
      <c r="H265" s="62">
        <f t="shared" si="108"/>
        <v>0</v>
      </c>
      <c r="I265" s="62">
        <f t="shared" si="108"/>
        <v>0</v>
      </c>
      <c r="J265" s="62">
        <f t="shared" si="108"/>
        <v>0</v>
      </c>
      <c r="K265" s="62">
        <f t="shared" si="108"/>
        <v>0</v>
      </c>
      <c r="L265" s="62">
        <f t="shared" si="108"/>
        <v>0</v>
      </c>
      <c r="M265" s="62">
        <f t="shared" si="108"/>
        <v>0</v>
      </c>
      <c r="N265" s="62">
        <f t="shared" si="108"/>
        <v>0</v>
      </c>
      <c r="O265" s="62">
        <f t="shared" si="108"/>
        <v>0</v>
      </c>
      <c r="P265" s="62">
        <f t="shared" si="108"/>
        <v>0</v>
      </c>
      <c r="Q265" s="62">
        <f t="shared" si="108"/>
        <v>0</v>
      </c>
      <c r="R265" s="62">
        <f t="shared" si="108"/>
        <v>0</v>
      </c>
      <c r="S265" s="62">
        <f t="shared" si="108"/>
        <v>0</v>
      </c>
      <c r="T265" s="62">
        <f t="shared" si="108"/>
        <v>0</v>
      </c>
      <c r="U265" s="62">
        <f t="shared" si="108"/>
        <v>0</v>
      </c>
      <c r="V265" s="62">
        <f t="shared" si="108"/>
        <v>0</v>
      </c>
      <c r="W265" s="62">
        <f t="shared" si="108"/>
        <v>10592290.000000002</v>
      </c>
      <c r="X265" s="62">
        <f t="shared" si="108"/>
        <v>0</v>
      </c>
      <c r="Y265" s="62">
        <f t="shared" si="108"/>
        <v>0</v>
      </c>
      <c r="Z265" s="62">
        <f t="shared" si="108"/>
        <v>0</v>
      </c>
      <c r="AA265" s="62">
        <f t="shared" si="108"/>
        <v>0</v>
      </c>
      <c r="AB265" s="62">
        <f t="shared" si="108"/>
        <v>0</v>
      </c>
      <c r="AC265" s="62">
        <f t="shared" si="104"/>
        <v>10592290.000000002</v>
      </c>
      <c r="AD265" s="62">
        <f t="shared" si="108"/>
        <v>0</v>
      </c>
      <c r="AE265" s="62">
        <f t="shared" si="108"/>
        <v>0</v>
      </c>
      <c r="AF265" s="62">
        <f t="shared" si="108"/>
        <v>0</v>
      </c>
      <c r="AG265" s="62">
        <f t="shared" si="108"/>
        <v>0</v>
      </c>
      <c r="AH265" s="62">
        <f t="shared" si="108"/>
        <v>0</v>
      </c>
      <c r="AI265" s="62">
        <f t="shared" si="108"/>
        <v>0</v>
      </c>
      <c r="AJ265" s="62">
        <f t="shared" si="108"/>
        <v>0</v>
      </c>
      <c r="AK265" s="62">
        <f t="shared" si="108"/>
        <v>0</v>
      </c>
      <c r="AL265" s="62">
        <f t="shared" si="108"/>
        <v>0</v>
      </c>
      <c r="AM265" s="62">
        <f t="shared" si="108"/>
        <v>0</v>
      </c>
      <c r="AN265" s="62">
        <f t="shared" si="108"/>
        <v>0</v>
      </c>
      <c r="AO265" s="62">
        <f t="shared" si="108"/>
        <v>0</v>
      </c>
      <c r="AP265" s="62">
        <f t="shared" si="108"/>
        <v>0</v>
      </c>
      <c r="AQ265" s="62">
        <f t="shared" si="108"/>
        <v>0</v>
      </c>
      <c r="AR265" s="62">
        <f t="shared" si="108"/>
        <v>0</v>
      </c>
      <c r="AS265" s="62">
        <f t="shared" si="108"/>
        <v>0</v>
      </c>
      <c r="AT265" s="62">
        <f t="shared" si="108"/>
        <v>10374000</v>
      </c>
      <c r="AU265" s="62">
        <f t="shared" si="108"/>
        <v>0</v>
      </c>
      <c r="AV265" s="62">
        <f t="shared" si="108"/>
        <v>484000</v>
      </c>
      <c r="AW265" s="62">
        <f t="shared" si="108"/>
        <v>2000</v>
      </c>
      <c r="AX265" s="62">
        <f t="shared" si="108"/>
        <v>0</v>
      </c>
      <c r="AY265" s="62">
        <f t="shared" si="108"/>
        <v>8788000</v>
      </c>
      <c r="AZ265" s="62">
        <f t="shared" si="108"/>
        <v>2615000</v>
      </c>
      <c r="BA265" s="62">
        <f t="shared" si="108"/>
        <v>0</v>
      </c>
      <c r="BB265" s="62">
        <f t="shared" si="108"/>
        <v>477000</v>
      </c>
      <c r="BC265" s="62">
        <f t="shared" si="108"/>
        <v>208000</v>
      </c>
      <c r="BD265" s="62">
        <f t="shared" si="108"/>
        <v>0</v>
      </c>
      <c r="BE265" s="62">
        <f t="shared" si="108"/>
        <v>0</v>
      </c>
      <c r="BF265" s="62">
        <f t="shared" si="108"/>
        <v>0</v>
      </c>
      <c r="BG265" s="62">
        <f t="shared" si="108"/>
        <v>0</v>
      </c>
      <c r="BH265" s="62">
        <f t="shared" si="108"/>
        <v>923.23999998928048</v>
      </c>
      <c r="BI265" s="62">
        <f t="shared" si="99"/>
        <v>22948923.239999991</v>
      </c>
      <c r="BJ265" s="62">
        <f t="shared" si="105"/>
        <v>33541213.239999995</v>
      </c>
      <c r="BK265" s="62">
        <f t="shared" si="106"/>
        <v>328073000.00000006</v>
      </c>
      <c r="BL265" s="62">
        <f t="shared" ref="BL265" si="109">SUM(BL253:BL264)</f>
        <v>0</v>
      </c>
      <c r="BM265" s="62">
        <f t="shared" si="107"/>
        <v>328073000.00000006</v>
      </c>
    </row>
    <row r="266" spans="1:65" ht="16.5" thickBot="1">
      <c r="A266" s="94">
        <v>265</v>
      </c>
      <c r="B266" s="224" t="s">
        <v>183</v>
      </c>
      <c r="C266" s="224"/>
      <c r="D266" s="225"/>
      <c r="E266" s="136">
        <f>E197+E206+E215+E225+E236+E252+E265</f>
        <v>3350672662.7700005</v>
      </c>
      <c r="F266" s="30">
        <f>F197+F206+F215+F225+F236+F252+F265</f>
        <v>0</v>
      </c>
      <c r="G266" s="30">
        <f t="shared" ref="G266:BH266" si="110">G197+G206+G215+G225+G236+G252+G265</f>
        <v>0</v>
      </c>
      <c r="H266" s="30">
        <f t="shared" si="110"/>
        <v>0</v>
      </c>
      <c r="I266" s="30">
        <f t="shared" si="110"/>
        <v>0</v>
      </c>
      <c r="J266" s="30">
        <f t="shared" si="110"/>
        <v>0</v>
      </c>
      <c r="K266" s="30">
        <f t="shared" si="110"/>
        <v>0</v>
      </c>
      <c r="L266" s="30">
        <f t="shared" si="110"/>
        <v>0</v>
      </c>
      <c r="M266" s="30">
        <f t="shared" si="110"/>
        <v>0</v>
      </c>
      <c r="N266" s="30">
        <f t="shared" si="110"/>
        <v>0</v>
      </c>
      <c r="O266" s="30">
        <f t="shared" si="110"/>
        <v>0</v>
      </c>
      <c r="P266" s="30">
        <f t="shared" si="110"/>
        <v>0</v>
      </c>
      <c r="Q266" s="30">
        <f t="shared" si="110"/>
        <v>0</v>
      </c>
      <c r="R266" s="30">
        <f t="shared" si="110"/>
        <v>0</v>
      </c>
      <c r="S266" s="30">
        <f t="shared" si="110"/>
        <v>0</v>
      </c>
      <c r="T266" s="30">
        <f t="shared" si="110"/>
        <v>0</v>
      </c>
      <c r="U266" s="30">
        <f t="shared" si="110"/>
        <v>0</v>
      </c>
      <c r="V266" s="30">
        <f t="shared" si="110"/>
        <v>0</v>
      </c>
      <c r="W266" s="30">
        <f t="shared" si="110"/>
        <v>95403213.899999991</v>
      </c>
      <c r="X266" s="30">
        <f t="shared" si="110"/>
        <v>0</v>
      </c>
      <c r="Y266" s="30">
        <f t="shared" si="110"/>
        <v>0</v>
      </c>
      <c r="Z266" s="30">
        <f t="shared" si="110"/>
        <v>0</v>
      </c>
      <c r="AA266" s="30">
        <f t="shared" si="110"/>
        <v>0</v>
      </c>
      <c r="AB266" s="30">
        <f t="shared" si="110"/>
        <v>0</v>
      </c>
      <c r="AC266" s="30">
        <f t="shared" si="104"/>
        <v>95403213.899999991</v>
      </c>
      <c r="AD266" s="30">
        <f t="shared" si="110"/>
        <v>0</v>
      </c>
      <c r="AE266" s="30">
        <f t="shared" si="110"/>
        <v>0</v>
      </c>
      <c r="AF266" s="30">
        <f t="shared" si="110"/>
        <v>0</v>
      </c>
      <c r="AG266" s="30">
        <f t="shared" si="110"/>
        <v>0</v>
      </c>
      <c r="AH266" s="30">
        <f t="shared" si="110"/>
        <v>0</v>
      </c>
      <c r="AI266" s="30">
        <f t="shared" si="110"/>
        <v>0</v>
      </c>
      <c r="AJ266" s="30">
        <f t="shared" si="110"/>
        <v>0</v>
      </c>
      <c r="AK266" s="30">
        <f t="shared" si="110"/>
        <v>0</v>
      </c>
      <c r="AL266" s="30">
        <f t="shared" si="110"/>
        <v>0</v>
      </c>
      <c r="AM266" s="30">
        <f t="shared" si="110"/>
        <v>0</v>
      </c>
      <c r="AN266" s="30">
        <f t="shared" si="110"/>
        <v>0</v>
      </c>
      <c r="AO266" s="30">
        <f t="shared" si="110"/>
        <v>0</v>
      </c>
      <c r="AP266" s="30">
        <f t="shared" si="110"/>
        <v>0</v>
      </c>
      <c r="AQ266" s="30">
        <f t="shared" si="110"/>
        <v>0</v>
      </c>
      <c r="AR266" s="30">
        <f t="shared" si="110"/>
        <v>0</v>
      </c>
      <c r="AS266" s="30">
        <f t="shared" si="110"/>
        <v>0</v>
      </c>
      <c r="AT266" s="30">
        <f t="shared" si="110"/>
        <v>56408000</v>
      </c>
      <c r="AU266" s="30">
        <f t="shared" si="110"/>
        <v>0</v>
      </c>
      <c r="AV266" s="30">
        <f t="shared" si="110"/>
        <v>7810000</v>
      </c>
      <c r="AW266" s="30">
        <f t="shared" si="110"/>
        <v>2504000</v>
      </c>
      <c r="AX266" s="30">
        <f t="shared" si="110"/>
        <v>-1983286</v>
      </c>
      <c r="AY266" s="30">
        <f t="shared" si="110"/>
        <v>145097000</v>
      </c>
      <c r="AZ266" s="30">
        <f t="shared" si="110"/>
        <v>56064000</v>
      </c>
      <c r="BA266" s="30">
        <f t="shared" si="110"/>
        <v>0</v>
      </c>
      <c r="BB266" s="30">
        <f t="shared" si="110"/>
        <v>14789000</v>
      </c>
      <c r="BC266" s="30">
        <f t="shared" si="110"/>
        <v>7938000</v>
      </c>
      <c r="BD266" s="30">
        <f t="shared" si="110"/>
        <v>4046181</v>
      </c>
      <c r="BE266" s="30">
        <f t="shared" si="110"/>
        <v>542230</v>
      </c>
      <c r="BF266" s="30">
        <f t="shared" si="110"/>
        <v>125000</v>
      </c>
      <c r="BG266" s="30">
        <f t="shared" si="110"/>
        <v>0</v>
      </c>
      <c r="BH266" s="30">
        <f t="shared" si="110"/>
        <v>3998.3299999793526</v>
      </c>
      <c r="BI266" s="30">
        <f t="shared" si="99"/>
        <v>293344123.32999998</v>
      </c>
      <c r="BJ266" s="30">
        <f t="shared" si="105"/>
        <v>388747337.22999996</v>
      </c>
      <c r="BK266" s="30">
        <f t="shared" si="106"/>
        <v>3739420000.0000005</v>
      </c>
      <c r="BL266" s="30">
        <f t="shared" ref="BL266" si="111">BL197+BL206+BL215+BL225+BL236+BL252+BL265</f>
        <v>0</v>
      </c>
      <c r="BM266" s="30">
        <f t="shared" si="107"/>
        <v>3739420000.0000005</v>
      </c>
    </row>
    <row r="267" spans="1:65" ht="16.5" outlineLevel="1" thickTop="1">
      <c r="A267" s="94">
        <v>266</v>
      </c>
      <c r="B267" s="237" t="s">
        <v>238</v>
      </c>
      <c r="C267" s="137" t="s">
        <v>187</v>
      </c>
      <c r="D267" s="138">
        <v>101.1</v>
      </c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23">
        <f t="shared" si="104"/>
        <v>0</v>
      </c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23">
        <f t="shared" si="99"/>
        <v>0</v>
      </c>
      <c r="BJ267" s="23">
        <f t="shared" si="105"/>
        <v>0</v>
      </c>
      <c r="BK267" s="23">
        <f t="shared" si="106"/>
        <v>0</v>
      </c>
      <c r="BL267" s="23"/>
      <c r="BM267" s="23">
        <f t="shared" si="107"/>
        <v>0</v>
      </c>
    </row>
    <row r="268" spans="1:65" outlineLevel="1">
      <c r="A268" s="94">
        <v>267</v>
      </c>
      <c r="B268" s="238"/>
      <c r="C268" s="122" t="s">
        <v>196</v>
      </c>
      <c r="D268" s="115">
        <v>101.1</v>
      </c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23">
        <f t="shared" si="104"/>
        <v>0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23">
        <f t="shared" si="99"/>
        <v>0</v>
      </c>
      <c r="BJ268" s="23">
        <f t="shared" si="105"/>
        <v>0</v>
      </c>
      <c r="BK268" s="23">
        <f t="shared" si="106"/>
        <v>0</v>
      </c>
      <c r="BL268" s="23"/>
      <c r="BM268" s="23">
        <f t="shared" si="107"/>
        <v>0</v>
      </c>
    </row>
    <row r="269" spans="1:65" outlineLevel="1">
      <c r="A269" s="94">
        <v>268</v>
      </c>
      <c r="B269" s="238"/>
      <c r="C269" s="122" t="s">
        <v>201</v>
      </c>
      <c r="D269" s="115">
        <v>101.1</v>
      </c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23">
        <f t="shared" si="104"/>
        <v>0</v>
      </c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23">
        <f t="shared" si="99"/>
        <v>0</v>
      </c>
      <c r="BJ269" s="23">
        <f t="shared" si="105"/>
        <v>0</v>
      </c>
      <c r="BK269" s="23">
        <f t="shared" si="106"/>
        <v>0</v>
      </c>
      <c r="BL269" s="23"/>
      <c r="BM269" s="23">
        <f t="shared" si="107"/>
        <v>0</v>
      </c>
    </row>
    <row r="270" spans="1:65" outlineLevel="1">
      <c r="A270" s="94">
        <v>269</v>
      </c>
      <c r="B270" s="238"/>
      <c r="C270" s="122" t="s">
        <v>207</v>
      </c>
      <c r="D270" s="115">
        <v>101.1</v>
      </c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23">
        <f t="shared" si="104"/>
        <v>0</v>
      </c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23">
        <f t="shared" si="99"/>
        <v>0</v>
      </c>
      <c r="BJ270" s="23">
        <f t="shared" si="105"/>
        <v>0</v>
      </c>
      <c r="BK270" s="23">
        <f t="shared" si="106"/>
        <v>0</v>
      </c>
      <c r="BL270" s="23"/>
      <c r="BM270" s="23">
        <f t="shared" si="107"/>
        <v>0</v>
      </c>
    </row>
    <row r="271" spans="1:65" outlineLevel="1">
      <c r="A271" s="94">
        <v>270</v>
      </c>
      <c r="B271" s="238"/>
      <c r="C271" s="122" t="s">
        <v>216</v>
      </c>
      <c r="D271" s="115">
        <v>101.1</v>
      </c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23">
        <f t="shared" si="104"/>
        <v>0</v>
      </c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23">
        <f t="shared" si="99"/>
        <v>0</v>
      </c>
      <c r="BJ271" s="23">
        <f t="shared" si="105"/>
        <v>0</v>
      </c>
      <c r="BK271" s="23">
        <f t="shared" si="106"/>
        <v>0</v>
      </c>
      <c r="BL271" s="23"/>
      <c r="BM271" s="23">
        <f t="shared" si="107"/>
        <v>0</v>
      </c>
    </row>
    <row r="272" spans="1:65" outlineLevel="1">
      <c r="A272" s="94">
        <v>271</v>
      </c>
      <c r="B272" s="238"/>
      <c r="C272" s="122" t="s">
        <v>226</v>
      </c>
      <c r="D272" s="115">
        <v>101.1</v>
      </c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23">
        <f t="shared" si="104"/>
        <v>0</v>
      </c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23">
        <f t="shared" si="99"/>
        <v>0</v>
      </c>
      <c r="BJ272" s="23">
        <f t="shared" si="105"/>
        <v>0</v>
      </c>
      <c r="BK272" s="23">
        <f t="shared" si="106"/>
        <v>0</v>
      </c>
      <c r="BL272" s="23"/>
      <c r="BM272" s="23">
        <f t="shared" si="107"/>
        <v>0</v>
      </c>
    </row>
    <row r="273" spans="1:65">
      <c r="A273" s="94">
        <v>272</v>
      </c>
      <c r="B273" s="239"/>
      <c r="C273" s="139" t="s">
        <v>237</v>
      </c>
      <c r="D273" s="140">
        <v>101.1</v>
      </c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23">
        <f t="shared" si="104"/>
        <v>0</v>
      </c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23">
        <f t="shared" si="99"/>
        <v>0</v>
      </c>
      <c r="BJ273" s="23">
        <f t="shared" si="105"/>
        <v>0</v>
      </c>
      <c r="BK273" s="23">
        <f t="shared" si="106"/>
        <v>0</v>
      </c>
      <c r="BL273" s="23"/>
      <c r="BM273" s="23">
        <f t="shared" si="107"/>
        <v>0</v>
      </c>
    </row>
    <row r="274" spans="1:65">
      <c r="A274" s="94">
        <v>273</v>
      </c>
      <c r="B274" s="233" t="s">
        <v>239</v>
      </c>
      <c r="C274" s="240"/>
      <c r="D274" s="241"/>
      <c r="E274" s="135">
        <f>SUM(E267:E273)</f>
        <v>0</v>
      </c>
      <c r="F274" s="62">
        <f>SUM(F267:F273)</f>
        <v>0</v>
      </c>
      <c r="G274" s="62">
        <f t="shared" ref="G274:BH274" si="112">SUM(G267:G273)</f>
        <v>0</v>
      </c>
      <c r="H274" s="62">
        <f t="shared" si="112"/>
        <v>0</v>
      </c>
      <c r="I274" s="62">
        <f t="shared" si="112"/>
        <v>0</v>
      </c>
      <c r="J274" s="62">
        <f t="shared" si="112"/>
        <v>0</v>
      </c>
      <c r="K274" s="62">
        <f t="shared" si="112"/>
        <v>0</v>
      </c>
      <c r="L274" s="62">
        <f t="shared" si="112"/>
        <v>0</v>
      </c>
      <c r="M274" s="62">
        <f t="shared" si="112"/>
        <v>0</v>
      </c>
      <c r="N274" s="62">
        <f t="shared" si="112"/>
        <v>0</v>
      </c>
      <c r="O274" s="62">
        <f t="shared" si="112"/>
        <v>0</v>
      </c>
      <c r="P274" s="62">
        <f t="shared" si="112"/>
        <v>0</v>
      </c>
      <c r="Q274" s="62">
        <f t="shared" si="112"/>
        <v>0</v>
      </c>
      <c r="R274" s="62">
        <f t="shared" si="112"/>
        <v>0</v>
      </c>
      <c r="S274" s="62">
        <f t="shared" si="112"/>
        <v>0</v>
      </c>
      <c r="T274" s="62">
        <f t="shared" si="112"/>
        <v>0</v>
      </c>
      <c r="U274" s="62">
        <f t="shared" si="112"/>
        <v>0</v>
      </c>
      <c r="V274" s="62">
        <f t="shared" si="112"/>
        <v>0</v>
      </c>
      <c r="W274" s="62">
        <f t="shared" si="112"/>
        <v>0</v>
      </c>
      <c r="X274" s="62">
        <f t="shared" si="112"/>
        <v>0</v>
      </c>
      <c r="Y274" s="62">
        <f t="shared" si="112"/>
        <v>0</v>
      </c>
      <c r="Z274" s="62">
        <f t="shared" si="112"/>
        <v>0</v>
      </c>
      <c r="AA274" s="62">
        <f t="shared" si="112"/>
        <v>0</v>
      </c>
      <c r="AB274" s="62">
        <f t="shared" si="112"/>
        <v>0</v>
      </c>
      <c r="AC274" s="62">
        <f t="shared" si="104"/>
        <v>0</v>
      </c>
      <c r="AD274" s="62">
        <f t="shared" si="112"/>
        <v>0</v>
      </c>
      <c r="AE274" s="62">
        <f t="shared" si="112"/>
        <v>0</v>
      </c>
      <c r="AF274" s="62">
        <f t="shared" si="112"/>
        <v>0</v>
      </c>
      <c r="AG274" s="62">
        <f t="shared" si="112"/>
        <v>0</v>
      </c>
      <c r="AH274" s="62">
        <f t="shared" si="112"/>
        <v>0</v>
      </c>
      <c r="AI274" s="62">
        <f t="shared" si="112"/>
        <v>0</v>
      </c>
      <c r="AJ274" s="62">
        <f t="shared" si="112"/>
        <v>0</v>
      </c>
      <c r="AK274" s="62">
        <f t="shared" si="112"/>
        <v>0</v>
      </c>
      <c r="AL274" s="62">
        <f t="shared" si="112"/>
        <v>0</v>
      </c>
      <c r="AM274" s="62">
        <f t="shared" si="112"/>
        <v>0</v>
      </c>
      <c r="AN274" s="62">
        <f t="shared" si="112"/>
        <v>0</v>
      </c>
      <c r="AO274" s="62">
        <f t="shared" si="112"/>
        <v>0</v>
      </c>
      <c r="AP274" s="62">
        <f t="shared" si="112"/>
        <v>0</v>
      </c>
      <c r="AQ274" s="62">
        <f t="shared" si="112"/>
        <v>0</v>
      </c>
      <c r="AR274" s="62">
        <f t="shared" si="112"/>
        <v>0</v>
      </c>
      <c r="AS274" s="62">
        <f t="shared" si="112"/>
        <v>0</v>
      </c>
      <c r="AT274" s="62">
        <f t="shared" si="112"/>
        <v>0</v>
      </c>
      <c r="AU274" s="62">
        <f t="shared" si="112"/>
        <v>0</v>
      </c>
      <c r="AV274" s="62">
        <f t="shared" si="112"/>
        <v>0</v>
      </c>
      <c r="AW274" s="62">
        <f t="shared" si="112"/>
        <v>0</v>
      </c>
      <c r="AX274" s="62">
        <f t="shared" si="112"/>
        <v>0</v>
      </c>
      <c r="AY274" s="62">
        <f t="shared" si="112"/>
        <v>0</v>
      </c>
      <c r="AZ274" s="62">
        <f t="shared" si="112"/>
        <v>0</v>
      </c>
      <c r="BA274" s="62">
        <f t="shared" si="112"/>
        <v>0</v>
      </c>
      <c r="BB274" s="62">
        <f t="shared" si="112"/>
        <v>0</v>
      </c>
      <c r="BC274" s="62">
        <f t="shared" si="112"/>
        <v>0</v>
      </c>
      <c r="BD274" s="62">
        <f t="shared" si="112"/>
        <v>0</v>
      </c>
      <c r="BE274" s="62">
        <f t="shared" si="112"/>
        <v>0</v>
      </c>
      <c r="BF274" s="62">
        <f t="shared" si="112"/>
        <v>0</v>
      </c>
      <c r="BG274" s="62">
        <f t="shared" si="112"/>
        <v>0</v>
      </c>
      <c r="BH274" s="62">
        <f t="shared" si="112"/>
        <v>0</v>
      </c>
      <c r="BI274" s="62">
        <f t="shared" si="99"/>
        <v>0</v>
      </c>
      <c r="BJ274" s="62">
        <f t="shared" si="105"/>
        <v>0</v>
      </c>
      <c r="BK274" s="62">
        <f t="shared" si="106"/>
        <v>0</v>
      </c>
      <c r="BL274" s="62">
        <f t="shared" ref="BL274" si="113">SUM(BL267:BL273)</f>
        <v>0</v>
      </c>
      <c r="BM274" s="62">
        <f t="shared" si="107"/>
        <v>0</v>
      </c>
    </row>
    <row r="275" spans="1:65" ht="34.5" customHeight="1">
      <c r="A275" s="94">
        <v>274</v>
      </c>
      <c r="B275" s="141" t="s">
        <v>240</v>
      </c>
      <c r="C275" s="142" t="s">
        <v>240</v>
      </c>
      <c r="D275" s="143">
        <v>102</v>
      </c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23">
        <f t="shared" si="104"/>
        <v>0</v>
      </c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23">
        <f t="shared" si="99"/>
        <v>0</v>
      </c>
      <c r="BJ275" s="23">
        <f t="shared" si="105"/>
        <v>0</v>
      </c>
      <c r="BK275" s="23">
        <f t="shared" si="106"/>
        <v>0</v>
      </c>
      <c r="BL275" s="23"/>
      <c r="BM275" s="23">
        <f t="shared" si="107"/>
        <v>0</v>
      </c>
    </row>
    <row r="276" spans="1:65">
      <c r="A276" s="94">
        <v>275</v>
      </c>
      <c r="B276" s="233" t="s">
        <v>241</v>
      </c>
      <c r="C276" s="235"/>
      <c r="D276" s="236"/>
      <c r="E276" s="135">
        <f>SUM(E275)</f>
        <v>0</v>
      </c>
      <c r="F276" s="62">
        <f>SUM(F275)</f>
        <v>0</v>
      </c>
      <c r="G276" s="62">
        <f t="shared" ref="G276:BH276" si="114">SUM(G275)</f>
        <v>0</v>
      </c>
      <c r="H276" s="62">
        <f t="shared" si="114"/>
        <v>0</v>
      </c>
      <c r="I276" s="62">
        <f t="shared" si="114"/>
        <v>0</v>
      </c>
      <c r="J276" s="62">
        <f t="shared" si="114"/>
        <v>0</v>
      </c>
      <c r="K276" s="62">
        <f t="shared" si="114"/>
        <v>0</v>
      </c>
      <c r="L276" s="62">
        <f t="shared" si="114"/>
        <v>0</v>
      </c>
      <c r="M276" s="62">
        <f t="shared" si="114"/>
        <v>0</v>
      </c>
      <c r="N276" s="62">
        <f t="shared" si="114"/>
        <v>0</v>
      </c>
      <c r="O276" s="62">
        <f t="shared" si="114"/>
        <v>0</v>
      </c>
      <c r="P276" s="62">
        <f t="shared" si="114"/>
        <v>0</v>
      </c>
      <c r="Q276" s="62">
        <f t="shared" si="114"/>
        <v>0</v>
      </c>
      <c r="R276" s="62">
        <f t="shared" si="114"/>
        <v>0</v>
      </c>
      <c r="S276" s="62">
        <f t="shared" si="114"/>
        <v>0</v>
      </c>
      <c r="T276" s="62">
        <f t="shared" si="114"/>
        <v>0</v>
      </c>
      <c r="U276" s="62">
        <f t="shared" si="114"/>
        <v>0</v>
      </c>
      <c r="V276" s="62">
        <f t="shared" si="114"/>
        <v>0</v>
      </c>
      <c r="W276" s="62">
        <f t="shared" si="114"/>
        <v>0</v>
      </c>
      <c r="X276" s="62">
        <f t="shared" si="114"/>
        <v>0</v>
      </c>
      <c r="Y276" s="62">
        <f t="shared" si="114"/>
        <v>0</v>
      </c>
      <c r="Z276" s="62">
        <f t="shared" si="114"/>
        <v>0</v>
      </c>
      <c r="AA276" s="62">
        <f t="shared" si="114"/>
        <v>0</v>
      </c>
      <c r="AB276" s="62">
        <f t="shared" si="114"/>
        <v>0</v>
      </c>
      <c r="AC276" s="62">
        <f t="shared" si="104"/>
        <v>0</v>
      </c>
      <c r="AD276" s="62">
        <f t="shared" si="114"/>
        <v>0</v>
      </c>
      <c r="AE276" s="62">
        <f t="shared" si="114"/>
        <v>0</v>
      </c>
      <c r="AF276" s="62">
        <f t="shared" si="114"/>
        <v>0</v>
      </c>
      <c r="AG276" s="62">
        <f t="shared" si="114"/>
        <v>0</v>
      </c>
      <c r="AH276" s="62">
        <f t="shared" si="114"/>
        <v>0</v>
      </c>
      <c r="AI276" s="62">
        <f t="shared" si="114"/>
        <v>0</v>
      </c>
      <c r="AJ276" s="62">
        <f t="shared" si="114"/>
        <v>0</v>
      </c>
      <c r="AK276" s="62">
        <f t="shared" si="114"/>
        <v>0</v>
      </c>
      <c r="AL276" s="62">
        <f t="shared" si="114"/>
        <v>0</v>
      </c>
      <c r="AM276" s="62">
        <f t="shared" si="114"/>
        <v>0</v>
      </c>
      <c r="AN276" s="62">
        <f t="shared" si="114"/>
        <v>0</v>
      </c>
      <c r="AO276" s="62">
        <f t="shared" si="114"/>
        <v>0</v>
      </c>
      <c r="AP276" s="62">
        <f t="shared" si="114"/>
        <v>0</v>
      </c>
      <c r="AQ276" s="62">
        <f t="shared" si="114"/>
        <v>0</v>
      </c>
      <c r="AR276" s="62">
        <f t="shared" si="114"/>
        <v>0</v>
      </c>
      <c r="AS276" s="62">
        <f t="shared" si="114"/>
        <v>0</v>
      </c>
      <c r="AT276" s="62">
        <f t="shared" si="114"/>
        <v>0</v>
      </c>
      <c r="AU276" s="62">
        <f t="shared" si="114"/>
        <v>0</v>
      </c>
      <c r="AV276" s="62">
        <f t="shared" si="114"/>
        <v>0</v>
      </c>
      <c r="AW276" s="62">
        <f t="shared" si="114"/>
        <v>0</v>
      </c>
      <c r="AX276" s="62">
        <f t="shared" si="114"/>
        <v>0</v>
      </c>
      <c r="AY276" s="62">
        <f t="shared" si="114"/>
        <v>0</v>
      </c>
      <c r="AZ276" s="62">
        <f t="shared" si="114"/>
        <v>0</v>
      </c>
      <c r="BA276" s="62">
        <f t="shared" si="114"/>
        <v>0</v>
      </c>
      <c r="BB276" s="62">
        <f t="shared" si="114"/>
        <v>0</v>
      </c>
      <c r="BC276" s="62">
        <f t="shared" si="114"/>
        <v>0</v>
      </c>
      <c r="BD276" s="62">
        <f t="shared" si="114"/>
        <v>0</v>
      </c>
      <c r="BE276" s="62">
        <f t="shared" si="114"/>
        <v>0</v>
      </c>
      <c r="BF276" s="62">
        <f t="shared" si="114"/>
        <v>0</v>
      </c>
      <c r="BG276" s="62">
        <f t="shared" si="114"/>
        <v>0</v>
      </c>
      <c r="BH276" s="62">
        <f t="shared" si="114"/>
        <v>0</v>
      </c>
      <c r="BI276" s="62">
        <f t="shared" si="99"/>
        <v>0</v>
      </c>
      <c r="BJ276" s="62">
        <f t="shared" si="105"/>
        <v>0</v>
      </c>
      <c r="BK276" s="62">
        <f t="shared" si="106"/>
        <v>0</v>
      </c>
      <c r="BL276" s="62">
        <f t="shared" ref="BL276" si="115">SUM(BL275)</f>
        <v>0</v>
      </c>
      <c r="BM276" s="62">
        <f t="shared" si="107"/>
        <v>0</v>
      </c>
    </row>
    <row r="277" spans="1:65" outlineLevel="1">
      <c r="A277" s="94">
        <v>276</v>
      </c>
      <c r="B277" s="237" t="s">
        <v>242</v>
      </c>
      <c r="C277" s="137" t="s">
        <v>187</v>
      </c>
      <c r="D277" s="138">
        <v>104</v>
      </c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23">
        <f t="shared" si="104"/>
        <v>0</v>
      </c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23">
        <f t="shared" si="99"/>
        <v>0</v>
      </c>
      <c r="BJ277" s="23">
        <f t="shared" si="105"/>
        <v>0</v>
      </c>
      <c r="BK277" s="23">
        <f t="shared" si="106"/>
        <v>0</v>
      </c>
      <c r="BL277" s="23"/>
      <c r="BM277" s="23">
        <f t="shared" si="107"/>
        <v>0</v>
      </c>
    </row>
    <row r="278" spans="1:65" outlineLevel="1">
      <c r="A278" s="94">
        <v>277</v>
      </c>
      <c r="B278" s="238"/>
      <c r="C278" s="122" t="s">
        <v>196</v>
      </c>
      <c r="D278" s="115">
        <v>104</v>
      </c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23">
        <f t="shared" si="104"/>
        <v>0</v>
      </c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23">
        <f t="shared" si="99"/>
        <v>0</v>
      </c>
      <c r="BJ278" s="23">
        <f t="shared" si="105"/>
        <v>0</v>
      </c>
      <c r="BK278" s="23">
        <f t="shared" si="106"/>
        <v>0</v>
      </c>
      <c r="BL278" s="23"/>
      <c r="BM278" s="23">
        <f t="shared" si="107"/>
        <v>0</v>
      </c>
    </row>
    <row r="279" spans="1:65" outlineLevel="1">
      <c r="A279" s="94">
        <v>278</v>
      </c>
      <c r="B279" s="238"/>
      <c r="C279" s="122" t="s">
        <v>201</v>
      </c>
      <c r="D279" s="115">
        <v>104</v>
      </c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23">
        <f t="shared" si="104"/>
        <v>0</v>
      </c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23">
        <f t="shared" si="99"/>
        <v>0</v>
      </c>
      <c r="BJ279" s="23">
        <f t="shared" si="105"/>
        <v>0</v>
      </c>
      <c r="BK279" s="23">
        <f t="shared" si="106"/>
        <v>0</v>
      </c>
      <c r="BL279" s="23"/>
      <c r="BM279" s="23">
        <f t="shared" si="107"/>
        <v>0</v>
      </c>
    </row>
    <row r="280" spans="1:65" outlineLevel="1">
      <c r="A280" s="94">
        <v>279</v>
      </c>
      <c r="B280" s="238"/>
      <c r="C280" s="122" t="s">
        <v>207</v>
      </c>
      <c r="D280" s="115">
        <v>104</v>
      </c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23">
        <f t="shared" si="104"/>
        <v>0</v>
      </c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23">
        <f t="shared" si="99"/>
        <v>0</v>
      </c>
      <c r="BJ280" s="23">
        <f t="shared" si="105"/>
        <v>0</v>
      </c>
      <c r="BK280" s="23">
        <f t="shared" si="106"/>
        <v>0</v>
      </c>
      <c r="BL280" s="23"/>
      <c r="BM280" s="23">
        <f t="shared" si="107"/>
        <v>0</v>
      </c>
    </row>
    <row r="281" spans="1:65" outlineLevel="1">
      <c r="A281" s="94">
        <v>280</v>
      </c>
      <c r="B281" s="238"/>
      <c r="C281" s="122" t="s">
        <v>216</v>
      </c>
      <c r="D281" s="115">
        <v>104</v>
      </c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23">
        <f t="shared" si="104"/>
        <v>0</v>
      </c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23">
        <f t="shared" si="99"/>
        <v>0</v>
      </c>
      <c r="BJ281" s="23">
        <f t="shared" si="105"/>
        <v>0</v>
      </c>
      <c r="BK281" s="23">
        <f t="shared" si="106"/>
        <v>0</v>
      </c>
      <c r="BL281" s="23"/>
      <c r="BM281" s="23">
        <f t="shared" si="107"/>
        <v>0</v>
      </c>
    </row>
    <row r="282" spans="1:65" outlineLevel="1">
      <c r="A282" s="94">
        <v>281</v>
      </c>
      <c r="B282" s="238"/>
      <c r="C282" s="122" t="s">
        <v>226</v>
      </c>
      <c r="D282" s="115">
        <v>104</v>
      </c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23">
        <f t="shared" si="104"/>
        <v>0</v>
      </c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23">
        <f t="shared" si="99"/>
        <v>0</v>
      </c>
      <c r="BJ282" s="23">
        <f t="shared" si="105"/>
        <v>0</v>
      </c>
      <c r="BK282" s="23">
        <f t="shared" si="106"/>
        <v>0</v>
      </c>
      <c r="BL282" s="23"/>
      <c r="BM282" s="23">
        <f t="shared" si="107"/>
        <v>0</v>
      </c>
    </row>
    <row r="283" spans="1:65">
      <c r="A283" s="94">
        <v>282</v>
      </c>
      <c r="B283" s="239"/>
      <c r="C283" s="139" t="s">
        <v>237</v>
      </c>
      <c r="D283" s="140">
        <v>104</v>
      </c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23">
        <f t="shared" si="104"/>
        <v>0</v>
      </c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23">
        <f t="shared" si="99"/>
        <v>0</v>
      </c>
      <c r="BJ283" s="23">
        <f t="shared" si="105"/>
        <v>0</v>
      </c>
      <c r="BK283" s="23">
        <f t="shared" si="106"/>
        <v>0</v>
      </c>
      <c r="BL283" s="23"/>
      <c r="BM283" s="23">
        <f t="shared" si="107"/>
        <v>0</v>
      </c>
    </row>
    <row r="284" spans="1:65">
      <c r="A284" s="94">
        <v>283</v>
      </c>
      <c r="B284" s="233" t="s">
        <v>243</v>
      </c>
      <c r="C284" s="242"/>
      <c r="D284" s="243"/>
      <c r="E284" s="135">
        <f>SUM(E277:E283)</f>
        <v>0</v>
      </c>
      <c r="F284" s="62">
        <f>SUM(F277:F283)</f>
        <v>0</v>
      </c>
      <c r="G284" s="62">
        <f t="shared" ref="G284:BH284" si="116">SUM(G277:G283)</f>
        <v>0</v>
      </c>
      <c r="H284" s="62">
        <f t="shared" si="116"/>
        <v>0</v>
      </c>
      <c r="I284" s="62">
        <f t="shared" si="116"/>
        <v>0</v>
      </c>
      <c r="J284" s="62">
        <f t="shared" si="116"/>
        <v>0</v>
      </c>
      <c r="K284" s="62">
        <f t="shared" si="116"/>
        <v>0</v>
      </c>
      <c r="L284" s="62">
        <f t="shared" si="116"/>
        <v>0</v>
      </c>
      <c r="M284" s="62">
        <f t="shared" si="116"/>
        <v>0</v>
      </c>
      <c r="N284" s="62">
        <f t="shared" si="116"/>
        <v>0</v>
      </c>
      <c r="O284" s="62">
        <f t="shared" si="116"/>
        <v>0</v>
      </c>
      <c r="P284" s="62">
        <f t="shared" si="116"/>
        <v>0</v>
      </c>
      <c r="Q284" s="62">
        <f t="shared" si="116"/>
        <v>0</v>
      </c>
      <c r="R284" s="62">
        <f t="shared" si="116"/>
        <v>0</v>
      </c>
      <c r="S284" s="62">
        <f t="shared" si="116"/>
        <v>0</v>
      </c>
      <c r="T284" s="62">
        <f t="shared" si="116"/>
        <v>0</v>
      </c>
      <c r="U284" s="62">
        <f t="shared" si="116"/>
        <v>0</v>
      </c>
      <c r="V284" s="62">
        <f t="shared" si="116"/>
        <v>0</v>
      </c>
      <c r="W284" s="62">
        <f t="shared" si="116"/>
        <v>0</v>
      </c>
      <c r="X284" s="62">
        <f t="shared" si="116"/>
        <v>0</v>
      </c>
      <c r="Y284" s="62">
        <f t="shared" si="116"/>
        <v>0</v>
      </c>
      <c r="Z284" s="62">
        <f t="shared" si="116"/>
        <v>0</v>
      </c>
      <c r="AA284" s="62">
        <f t="shared" si="116"/>
        <v>0</v>
      </c>
      <c r="AB284" s="62">
        <f t="shared" si="116"/>
        <v>0</v>
      </c>
      <c r="AC284" s="62">
        <f t="shared" si="104"/>
        <v>0</v>
      </c>
      <c r="AD284" s="62">
        <f t="shared" si="116"/>
        <v>0</v>
      </c>
      <c r="AE284" s="62">
        <f t="shared" si="116"/>
        <v>0</v>
      </c>
      <c r="AF284" s="62">
        <f t="shared" si="116"/>
        <v>0</v>
      </c>
      <c r="AG284" s="62">
        <f t="shared" si="116"/>
        <v>0</v>
      </c>
      <c r="AH284" s="62">
        <f t="shared" si="116"/>
        <v>0</v>
      </c>
      <c r="AI284" s="62">
        <f t="shared" si="116"/>
        <v>0</v>
      </c>
      <c r="AJ284" s="62">
        <f t="shared" si="116"/>
        <v>0</v>
      </c>
      <c r="AK284" s="62">
        <f t="shared" si="116"/>
        <v>0</v>
      </c>
      <c r="AL284" s="62">
        <f t="shared" si="116"/>
        <v>0</v>
      </c>
      <c r="AM284" s="62">
        <f t="shared" si="116"/>
        <v>0</v>
      </c>
      <c r="AN284" s="62">
        <f t="shared" si="116"/>
        <v>0</v>
      </c>
      <c r="AO284" s="62">
        <f t="shared" si="116"/>
        <v>0</v>
      </c>
      <c r="AP284" s="62">
        <f t="shared" si="116"/>
        <v>0</v>
      </c>
      <c r="AQ284" s="62">
        <f t="shared" si="116"/>
        <v>0</v>
      </c>
      <c r="AR284" s="62">
        <f t="shared" si="116"/>
        <v>0</v>
      </c>
      <c r="AS284" s="62">
        <f t="shared" si="116"/>
        <v>0</v>
      </c>
      <c r="AT284" s="62">
        <f t="shared" si="116"/>
        <v>0</v>
      </c>
      <c r="AU284" s="62">
        <f t="shared" si="116"/>
        <v>0</v>
      </c>
      <c r="AV284" s="62">
        <f t="shared" si="116"/>
        <v>0</v>
      </c>
      <c r="AW284" s="62">
        <f t="shared" si="116"/>
        <v>0</v>
      </c>
      <c r="AX284" s="62">
        <f t="shared" si="116"/>
        <v>0</v>
      </c>
      <c r="AY284" s="62">
        <f t="shared" si="116"/>
        <v>0</v>
      </c>
      <c r="AZ284" s="62">
        <f t="shared" si="116"/>
        <v>0</v>
      </c>
      <c r="BA284" s="62">
        <f t="shared" si="116"/>
        <v>0</v>
      </c>
      <c r="BB284" s="62">
        <f t="shared" si="116"/>
        <v>0</v>
      </c>
      <c r="BC284" s="62">
        <f t="shared" si="116"/>
        <v>0</v>
      </c>
      <c r="BD284" s="62">
        <f t="shared" si="116"/>
        <v>0</v>
      </c>
      <c r="BE284" s="62">
        <f t="shared" si="116"/>
        <v>0</v>
      </c>
      <c r="BF284" s="62">
        <f t="shared" si="116"/>
        <v>0</v>
      </c>
      <c r="BG284" s="62">
        <f t="shared" si="116"/>
        <v>0</v>
      </c>
      <c r="BH284" s="62">
        <f t="shared" si="116"/>
        <v>0</v>
      </c>
      <c r="BI284" s="62">
        <f t="shared" si="99"/>
        <v>0</v>
      </c>
      <c r="BJ284" s="62">
        <f t="shared" si="105"/>
        <v>0</v>
      </c>
      <c r="BK284" s="62">
        <f t="shared" si="106"/>
        <v>0</v>
      </c>
      <c r="BL284" s="62">
        <f t="shared" ref="BL284" si="117">SUM(BL277:BL283)</f>
        <v>0</v>
      </c>
      <c r="BM284" s="62">
        <f t="shared" si="107"/>
        <v>0</v>
      </c>
    </row>
    <row r="285" spans="1:65" outlineLevel="1">
      <c r="A285" s="94">
        <v>284</v>
      </c>
      <c r="B285" s="237" t="s">
        <v>244</v>
      </c>
      <c r="C285" s="137" t="s">
        <v>196</v>
      </c>
      <c r="D285" s="138">
        <v>105</v>
      </c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23">
        <f t="shared" si="104"/>
        <v>0</v>
      </c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23">
        <f t="shared" si="99"/>
        <v>0</v>
      </c>
      <c r="BJ285" s="23">
        <f t="shared" si="105"/>
        <v>0</v>
      </c>
      <c r="BK285" s="23">
        <f t="shared" si="106"/>
        <v>0</v>
      </c>
      <c r="BL285" s="23"/>
      <c r="BM285" s="23">
        <f t="shared" si="107"/>
        <v>0</v>
      </c>
    </row>
    <row r="286" spans="1:65" outlineLevel="1">
      <c r="A286" s="94">
        <v>285</v>
      </c>
      <c r="B286" s="238"/>
      <c r="C286" s="122" t="s">
        <v>201</v>
      </c>
      <c r="D286" s="115">
        <v>105</v>
      </c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23">
        <f t="shared" si="104"/>
        <v>0</v>
      </c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23">
        <f t="shared" si="99"/>
        <v>0</v>
      </c>
      <c r="BJ286" s="23">
        <f t="shared" si="105"/>
        <v>0</v>
      </c>
      <c r="BK286" s="23">
        <f t="shared" si="106"/>
        <v>0</v>
      </c>
      <c r="BL286" s="23"/>
      <c r="BM286" s="23">
        <f t="shared" si="107"/>
        <v>0</v>
      </c>
    </row>
    <row r="287" spans="1:65" outlineLevel="1">
      <c r="A287" s="94">
        <v>286</v>
      </c>
      <c r="B287" s="238"/>
      <c r="C287" s="122" t="s">
        <v>207</v>
      </c>
      <c r="D287" s="115">
        <v>105</v>
      </c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23">
        <f t="shared" si="104"/>
        <v>0</v>
      </c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23">
        <f t="shared" si="99"/>
        <v>0</v>
      </c>
      <c r="BJ287" s="23">
        <f t="shared" si="105"/>
        <v>0</v>
      </c>
      <c r="BK287" s="23">
        <f t="shared" si="106"/>
        <v>0</v>
      </c>
      <c r="BL287" s="23"/>
      <c r="BM287" s="23">
        <f t="shared" si="107"/>
        <v>0</v>
      </c>
    </row>
    <row r="288" spans="1:65" outlineLevel="1">
      <c r="A288" s="94">
        <v>287</v>
      </c>
      <c r="B288" s="238"/>
      <c r="C288" s="122" t="s">
        <v>216</v>
      </c>
      <c r="D288" s="115">
        <v>105</v>
      </c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23">
        <f t="shared" si="104"/>
        <v>0</v>
      </c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23">
        <f t="shared" si="99"/>
        <v>0</v>
      </c>
      <c r="BJ288" s="23">
        <f t="shared" si="105"/>
        <v>0</v>
      </c>
      <c r="BK288" s="23">
        <f t="shared" si="106"/>
        <v>0</v>
      </c>
      <c r="BL288" s="23"/>
      <c r="BM288" s="23">
        <f t="shared" si="107"/>
        <v>0</v>
      </c>
    </row>
    <row r="289" spans="1:65" outlineLevel="1">
      <c r="A289" s="94">
        <v>288</v>
      </c>
      <c r="B289" s="238"/>
      <c r="C289" s="122" t="s">
        <v>226</v>
      </c>
      <c r="D289" s="115">
        <v>105</v>
      </c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23">
        <f t="shared" si="104"/>
        <v>0</v>
      </c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23">
        <f t="shared" si="99"/>
        <v>0</v>
      </c>
      <c r="BJ289" s="23">
        <f t="shared" si="105"/>
        <v>0</v>
      </c>
      <c r="BK289" s="23">
        <f t="shared" si="106"/>
        <v>0</v>
      </c>
      <c r="BL289" s="23"/>
      <c r="BM289" s="23">
        <f t="shared" si="107"/>
        <v>0</v>
      </c>
    </row>
    <row r="290" spans="1:65">
      <c r="A290" s="94">
        <v>289</v>
      </c>
      <c r="B290" s="239"/>
      <c r="C290" s="139" t="s">
        <v>237</v>
      </c>
      <c r="D290" s="140">
        <v>105</v>
      </c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23">
        <f t="shared" ref="AC290:AC321" si="118">SUM(F290:AB290)</f>
        <v>0</v>
      </c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23">
        <f t="shared" ref="BI290:BI350" si="119">SUM(AD290:BH290)</f>
        <v>0</v>
      </c>
      <c r="BJ290" s="23">
        <f t="shared" si="105"/>
        <v>0</v>
      </c>
      <c r="BK290" s="23">
        <f t="shared" si="106"/>
        <v>0</v>
      </c>
      <c r="BL290" s="23"/>
      <c r="BM290" s="23">
        <f t="shared" si="107"/>
        <v>0</v>
      </c>
    </row>
    <row r="291" spans="1:65">
      <c r="A291" s="94">
        <v>290</v>
      </c>
      <c r="B291" s="233" t="s">
        <v>245</v>
      </c>
      <c r="C291" s="240"/>
      <c r="D291" s="241"/>
      <c r="E291" s="135">
        <f>SUM(E285:E290)</f>
        <v>0</v>
      </c>
      <c r="F291" s="62">
        <f>SUM(F285:F290)</f>
        <v>0</v>
      </c>
      <c r="G291" s="62">
        <f t="shared" ref="G291:BH291" si="120">SUM(G285:G290)</f>
        <v>0</v>
      </c>
      <c r="H291" s="62">
        <f t="shared" si="120"/>
        <v>0</v>
      </c>
      <c r="I291" s="62">
        <f t="shared" si="120"/>
        <v>0</v>
      </c>
      <c r="J291" s="62">
        <f t="shared" si="120"/>
        <v>0</v>
      </c>
      <c r="K291" s="62">
        <f t="shared" si="120"/>
        <v>0</v>
      </c>
      <c r="L291" s="62">
        <f t="shared" si="120"/>
        <v>0</v>
      </c>
      <c r="M291" s="62">
        <f t="shared" si="120"/>
        <v>0</v>
      </c>
      <c r="N291" s="62">
        <f t="shared" si="120"/>
        <v>0</v>
      </c>
      <c r="O291" s="62">
        <f t="shared" si="120"/>
        <v>0</v>
      </c>
      <c r="P291" s="62">
        <f t="shared" si="120"/>
        <v>0</v>
      </c>
      <c r="Q291" s="62">
        <f t="shared" si="120"/>
        <v>0</v>
      </c>
      <c r="R291" s="62">
        <f t="shared" si="120"/>
        <v>0</v>
      </c>
      <c r="S291" s="62">
        <f t="shared" si="120"/>
        <v>0</v>
      </c>
      <c r="T291" s="62">
        <f t="shared" si="120"/>
        <v>0</v>
      </c>
      <c r="U291" s="62">
        <f t="shared" si="120"/>
        <v>0</v>
      </c>
      <c r="V291" s="62">
        <f t="shared" si="120"/>
        <v>0</v>
      </c>
      <c r="W291" s="62">
        <f t="shared" si="120"/>
        <v>0</v>
      </c>
      <c r="X291" s="62">
        <f t="shared" si="120"/>
        <v>0</v>
      </c>
      <c r="Y291" s="62">
        <f t="shared" si="120"/>
        <v>0</v>
      </c>
      <c r="Z291" s="62">
        <f t="shared" si="120"/>
        <v>0</v>
      </c>
      <c r="AA291" s="62">
        <f t="shared" si="120"/>
        <v>0</v>
      </c>
      <c r="AB291" s="62">
        <f t="shared" si="120"/>
        <v>0</v>
      </c>
      <c r="AC291" s="62">
        <f t="shared" si="118"/>
        <v>0</v>
      </c>
      <c r="AD291" s="62">
        <f t="shared" si="120"/>
        <v>0</v>
      </c>
      <c r="AE291" s="62">
        <f t="shared" si="120"/>
        <v>0</v>
      </c>
      <c r="AF291" s="62">
        <f t="shared" si="120"/>
        <v>0</v>
      </c>
      <c r="AG291" s="62">
        <f t="shared" si="120"/>
        <v>0</v>
      </c>
      <c r="AH291" s="62">
        <f t="shared" si="120"/>
        <v>0</v>
      </c>
      <c r="AI291" s="62">
        <f t="shared" si="120"/>
        <v>0</v>
      </c>
      <c r="AJ291" s="62">
        <f t="shared" si="120"/>
        <v>0</v>
      </c>
      <c r="AK291" s="62">
        <f t="shared" si="120"/>
        <v>0</v>
      </c>
      <c r="AL291" s="62">
        <f t="shared" si="120"/>
        <v>0</v>
      </c>
      <c r="AM291" s="62">
        <f t="shared" si="120"/>
        <v>0</v>
      </c>
      <c r="AN291" s="62">
        <f t="shared" si="120"/>
        <v>0</v>
      </c>
      <c r="AO291" s="62">
        <f t="shared" si="120"/>
        <v>0</v>
      </c>
      <c r="AP291" s="62">
        <f t="shared" si="120"/>
        <v>0</v>
      </c>
      <c r="AQ291" s="62">
        <f t="shared" si="120"/>
        <v>0</v>
      </c>
      <c r="AR291" s="62">
        <f t="shared" si="120"/>
        <v>0</v>
      </c>
      <c r="AS291" s="62">
        <f t="shared" si="120"/>
        <v>0</v>
      </c>
      <c r="AT291" s="62">
        <f t="shared" si="120"/>
        <v>0</v>
      </c>
      <c r="AU291" s="62">
        <f t="shared" si="120"/>
        <v>0</v>
      </c>
      <c r="AV291" s="62">
        <f t="shared" si="120"/>
        <v>0</v>
      </c>
      <c r="AW291" s="62">
        <f t="shared" si="120"/>
        <v>0</v>
      </c>
      <c r="AX291" s="62">
        <f t="shared" si="120"/>
        <v>0</v>
      </c>
      <c r="AY291" s="62">
        <f t="shared" si="120"/>
        <v>0</v>
      </c>
      <c r="AZ291" s="62">
        <f t="shared" si="120"/>
        <v>0</v>
      </c>
      <c r="BA291" s="62">
        <f t="shared" si="120"/>
        <v>0</v>
      </c>
      <c r="BB291" s="62">
        <f t="shared" si="120"/>
        <v>0</v>
      </c>
      <c r="BC291" s="62">
        <f t="shared" si="120"/>
        <v>0</v>
      </c>
      <c r="BD291" s="62">
        <f t="shared" si="120"/>
        <v>0</v>
      </c>
      <c r="BE291" s="62">
        <f t="shared" si="120"/>
        <v>0</v>
      </c>
      <c r="BF291" s="62">
        <f t="shared" si="120"/>
        <v>0</v>
      </c>
      <c r="BG291" s="62">
        <f t="shared" si="120"/>
        <v>0</v>
      </c>
      <c r="BH291" s="62">
        <f t="shared" si="120"/>
        <v>0</v>
      </c>
      <c r="BI291" s="62">
        <f t="shared" si="119"/>
        <v>0</v>
      </c>
      <c r="BJ291" s="62">
        <f t="shared" si="105"/>
        <v>0</v>
      </c>
      <c r="BK291" s="62">
        <f t="shared" si="106"/>
        <v>0</v>
      </c>
      <c r="BL291" s="62">
        <f t="shared" ref="BL291" si="121">SUM(BL285:BL290)</f>
        <v>0</v>
      </c>
      <c r="BM291" s="62">
        <f t="shared" si="107"/>
        <v>0</v>
      </c>
    </row>
    <row r="292" spans="1:65" ht="31.5">
      <c r="A292" s="94">
        <v>291</v>
      </c>
      <c r="B292" s="141" t="s">
        <v>246</v>
      </c>
      <c r="C292" s="144" t="s">
        <v>246</v>
      </c>
      <c r="D292" s="145">
        <v>106</v>
      </c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23">
        <f t="shared" si="118"/>
        <v>0</v>
      </c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23">
        <f t="shared" si="119"/>
        <v>0</v>
      </c>
      <c r="BJ292" s="23">
        <f t="shared" si="105"/>
        <v>0</v>
      </c>
      <c r="BK292" s="23">
        <f t="shared" si="106"/>
        <v>0</v>
      </c>
      <c r="BL292" s="23"/>
      <c r="BM292" s="23">
        <f t="shared" si="107"/>
        <v>0</v>
      </c>
    </row>
    <row r="293" spans="1:65">
      <c r="A293" s="94">
        <v>292</v>
      </c>
      <c r="B293" s="233" t="s">
        <v>247</v>
      </c>
      <c r="C293" s="235"/>
      <c r="D293" s="236"/>
      <c r="E293" s="135">
        <f>SUM(E292)</f>
        <v>0</v>
      </c>
      <c r="F293" s="62">
        <f>SUM(F292)</f>
        <v>0</v>
      </c>
      <c r="G293" s="62">
        <f t="shared" ref="G293:BH293" si="122">SUM(G292)</f>
        <v>0</v>
      </c>
      <c r="H293" s="62">
        <f t="shared" si="122"/>
        <v>0</v>
      </c>
      <c r="I293" s="62">
        <f t="shared" si="122"/>
        <v>0</v>
      </c>
      <c r="J293" s="62">
        <f t="shared" si="122"/>
        <v>0</v>
      </c>
      <c r="K293" s="62">
        <f t="shared" si="122"/>
        <v>0</v>
      </c>
      <c r="L293" s="62">
        <f t="shared" si="122"/>
        <v>0</v>
      </c>
      <c r="M293" s="62">
        <f t="shared" si="122"/>
        <v>0</v>
      </c>
      <c r="N293" s="62">
        <f t="shared" si="122"/>
        <v>0</v>
      </c>
      <c r="O293" s="62">
        <f t="shared" si="122"/>
        <v>0</v>
      </c>
      <c r="P293" s="62">
        <f t="shared" si="122"/>
        <v>0</v>
      </c>
      <c r="Q293" s="62">
        <f t="shared" si="122"/>
        <v>0</v>
      </c>
      <c r="R293" s="62">
        <f t="shared" si="122"/>
        <v>0</v>
      </c>
      <c r="S293" s="62">
        <f t="shared" si="122"/>
        <v>0</v>
      </c>
      <c r="T293" s="62">
        <f t="shared" si="122"/>
        <v>0</v>
      </c>
      <c r="U293" s="62">
        <f t="shared" si="122"/>
        <v>0</v>
      </c>
      <c r="V293" s="62">
        <f t="shared" si="122"/>
        <v>0</v>
      </c>
      <c r="W293" s="62">
        <f t="shared" si="122"/>
        <v>0</v>
      </c>
      <c r="X293" s="62">
        <f t="shared" si="122"/>
        <v>0</v>
      </c>
      <c r="Y293" s="62">
        <f t="shared" si="122"/>
        <v>0</v>
      </c>
      <c r="Z293" s="62">
        <f t="shared" si="122"/>
        <v>0</v>
      </c>
      <c r="AA293" s="62">
        <f t="shared" si="122"/>
        <v>0</v>
      </c>
      <c r="AB293" s="62">
        <f t="shared" si="122"/>
        <v>0</v>
      </c>
      <c r="AC293" s="62">
        <f t="shared" si="118"/>
        <v>0</v>
      </c>
      <c r="AD293" s="62">
        <f t="shared" si="122"/>
        <v>0</v>
      </c>
      <c r="AE293" s="62">
        <f t="shared" si="122"/>
        <v>0</v>
      </c>
      <c r="AF293" s="62">
        <f t="shared" si="122"/>
        <v>0</v>
      </c>
      <c r="AG293" s="62">
        <f t="shared" si="122"/>
        <v>0</v>
      </c>
      <c r="AH293" s="62">
        <f t="shared" si="122"/>
        <v>0</v>
      </c>
      <c r="AI293" s="62">
        <f t="shared" si="122"/>
        <v>0</v>
      </c>
      <c r="AJ293" s="62">
        <f t="shared" si="122"/>
        <v>0</v>
      </c>
      <c r="AK293" s="62">
        <f t="shared" si="122"/>
        <v>0</v>
      </c>
      <c r="AL293" s="62">
        <f t="shared" si="122"/>
        <v>0</v>
      </c>
      <c r="AM293" s="62">
        <f t="shared" si="122"/>
        <v>0</v>
      </c>
      <c r="AN293" s="62">
        <f t="shared" si="122"/>
        <v>0</v>
      </c>
      <c r="AO293" s="62">
        <f t="shared" si="122"/>
        <v>0</v>
      </c>
      <c r="AP293" s="62">
        <f t="shared" si="122"/>
        <v>0</v>
      </c>
      <c r="AQ293" s="62">
        <f t="shared" si="122"/>
        <v>0</v>
      </c>
      <c r="AR293" s="62">
        <f t="shared" si="122"/>
        <v>0</v>
      </c>
      <c r="AS293" s="62">
        <f t="shared" si="122"/>
        <v>0</v>
      </c>
      <c r="AT293" s="62">
        <f t="shared" si="122"/>
        <v>0</v>
      </c>
      <c r="AU293" s="62">
        <f t="shared" si="122"/>
        <v>0</v>
      </c>
      <c r="AV293" s="62">
        <f t="shared" si="122"/>
        <v>0</v>
      </c>
      <c r="AW293" s="62">
        <f t="shared" si="122"/>
        <v>0</v>
      </c>
      <c r="AX293" s="62">
        <f t="shared" si="122"/>
        <v>0</v>
      </c>
      <c r="AY293" s="62">
        <f t="shared" si="122"/>
        <v>0</v>
      </c>
      <c r="AZ293" s="62">
        <f t="shared" si="122"/>
        <v>0</v>
      </c>
      <c r="BA293" s="62">
        <f t="shared" si="122"/>
        <v>0</v>
      </c>
      <c r="BB293" s="62">
        <f t="shared" si="122"/>
        <v>0</v>
      </c>
      <c r="BC293" s="62">
        <f t="shared" si="122"/>
        <v>0</v>
      </c>
      <c r="BD293" s="62">
        <f t="shared" si="122"/>
        <v>0</v>
      </c>
      <c r="BE293" s="62">
        <f t="shared" si="122"/>
        <v>0</v>
      </c>
      <c r="BF293" s="62">
        <f t="shared" si="122"/>
        <v>0</v>
      </c>
      <c r="BG293" s="62">
        <f t="shared" si="122"/>
        <v>0</v>
      </c>
      <c r="BH293" s="62">
        <f t="shared" si="122"/>
        <v>0</v>
      </c>
      <c r="BI293" s="62">
        <f t="shared" si="119"/>
        <v>0</v>
      </c>
      <c r="BJ293" s="62">
        <f t="shared" si="105"/>
        <v>0</v>
      </c>
      <c r="BK293" s="62">
        <f t="shared" si="106"/>
        <v>0</v>
      </c>
      <c r="BL293" s="62">
        <f t="shared" ref="BL293" si="123">SUM(BL292)</f>
        <v>0</v>
      </c>
      <c r="BM293" s="62">
        <f t="shared" si="107"/>
        <v>0</v>
      </c>
    </row>
    <row r="294" spans="1:65" outlineLevel="1">
      <c r="A294" s="94">
        <v>293</v>
      </c>
      <c r="B294" s="237" t="s">
        <v>248</v>
      </c>
      <c r="C294" s="137" t="s">
        <v>196</v>
      </c>
      <c r="D294" s="138">
        <v>107</v>
      </c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23">
        <f t="shared" si="118"/>
        <v>0</v>
      </c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23">
        <f t="shared" si="119"/>
        <v>0</v>
      </c>
      <c r="BJ294" s="23">
        <f t="shared" si="105"/>
        <v>0</v>
      </c>
      <c r="BK294" s="23">
        <f t="shared" si="106"/>
        <v>0</v>
      </c>
      <c r="BL294" s="23"/>
      <c r="BM294" s="23">
        <f t="shared" si="107"/>
        <v>0</v>
      </c>
    </row>
    <row r="295" spans="1:65" outlineLevel="1">
      <c r="A295" s="94">
        <v>294</v>
      </c>
      <c r="B295" s="238"/>
      <c r="C295" s="122" t="s">
        <v>201</v>
      </c>
      <c r="D295" s="115">
        <v>107</v>
      </c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23">
        <f t="shared" si="118"/>
        <v>0</v>
      </c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23">
        <f t="shared" si="119"/>
        <v>0</v>
      </c>
      <c r="BJ295" s="23">
        <f t="shared" si="105"/>
        <v>0</v>
      </c>
      <c r="BK295" s="23">
        <f t="shared" si="106"/>
        <v>0</v>
      </c>
      <c r="BL295" s="23"/>
      <c r="BM295" s="23">
        <f t="shared" si="107"/>
        <v>0</v>
      </c>
    </row>
    <row r="296" spans="1:65" outlineLevel="1">
      <c r="A296" s="94">
        <v>295</v>
      </c>
      <c r="B296" s="238"/>
      <c r="C296" s="122" t="s">
        <v>207</v>
      </c>
      <c r="D296" s="115">
        <v>107</v>
      </c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23">
        <f t="shared" si="118"/>
        <v>0</v>
      </c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23">
        <f t="shared" si="119"/>
        <v>0</v>
      </c>
      <c r="BJ296" s="23">
        <f t="shared" si="105"/>
        <v>0</v>
      </c>
      <c r="BK296" s="23">
        <f t="shared" si="106"/>
        <v>0</v>
      </c>
      <c r="BL296" s="23"/>
      <c r="BM296" s="23">
        <f t="shared" si="107"/>
        <v>0</v>
      </c>
    </row>
    <row r="297" spans="1:65" outlineLevel="1">
      <c r="A297" s="94">
        <v>296</v>
      </c>
      <c r="B297" s="238"/>
      <c r="C297" s="122" t="s">
        <v>216</v>
      </c>
      <c r="D297" s="115">
        <v>107</v>
      </c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23">
        <f t="shared" si="118"/>
        <v>0</v>
      </c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23">
        <f t="shared" si="119"/>
        <v>0</v>
      </c>
      <c r="BJ297" s="23">
        <f t="shared" si="105"/>
        <v>0</v>
      </c>
      <c r="BK297" s="23">
        <f t="shared" si="106"/>
        <v>0</v>
      </c>
      <c r="BL297" s="23"/>
      <c r="BM297" s="23">
        <f t="shared" si="107"/>
        <v>0</v>
      </c>
    </row>
    <row r="298" spans="1:65" outlineLevel="1">
      <c r="A298" s="94">
        <v>297</v>
      </c>
      <c r="B298" s="238"/>
      <c r="C298" s="122" t="s">
        <v>226</v>
      </c>
      <c r="D298" s="115">
        <v>107</v>
      </c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23">
        <f t="shared" si="118"/>
        <v>0</v>
      </c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23">
        <f t="shared" si="119"/>
        <v>0</v>
      </c>
      <c r="BJ298" s="23">
        <f t="shared" si="105"/>
        <v>0</v>
      </c>
      <c r="BK298" s="23">
        <f t="shared" si="106"/>
        <v>0</v>
      </c>
      <c r="BL298" s="23"/>
      <c r="BM298" s="23">
        <f t="shared" si="107"/>
        <v>0</v>
      </c>
    </row>
    <row r="299" spans="1:65">
      <c r="A299" s="94">
        <v>298</v>
      </c>
      <c r="B299" s="239"/>
      <c r="C299" s="139" t="s">
        <v>237</v>
      </c>
      <c r="D299" s="140">
        <v>107</v>
      </c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23">
        <f t="shared" si="118"/>
        <v>0</v>
      </c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23">
        <f t="shared" si="119"/>
        <v>0</v>
      </c>
      <c r="BJ299" s="23">
        <f t="shared" si="105"/>
        <v>0</v>
      </c>
      <c r="BK299" s="23">
        <f t="shared" si="106"/>
        <v>0</v>
      </c>
      <c r="BL299" s="23"/>
      <c r="BM299" s="23">
        <f t="shared" si="107"/>
        <v>0</v>
      </c>
    </row>
    <row r="300" spans="1:65">
      <c r="A300" s="94">
        <v>299</v>
      </c>
      <c r="B300" s="233" t="s">
        <v>249</v>
      </c>
      <c r="C300" s="233"/>
      <c r="D300" s="234"/>
      <c r="E300" s="135">
        <f>SUM(E294:E299)</f>
        <v>0</v>
      </c>
      <c r="F300" s="62">
        <f>SUM(F294:F299)</f>
        <v>0</v>
      </c>
      <c r="G300" s="62">
        <f t="shared" ref="G300:BH300" si="124">SUM(G294:G299)</f>
        <v>0</v>
      </c>
      <c r="H300" s="62">
        <f t="shared" si="124"/>
        <v>0</v>
      </c>
      <c r="I300" s="62">
        <f t="shared" si="124"/>
        <v>0</v>
      </c>
      <c r="J300" s="62">
        <f t="shared" si="124"/>
        <v>0</v>
      </c>
      <c r="K300" s="62">
        <f t="shared" si="124"/>
        <v>0</v>
      </c>
      <c r="L300" s="62">
        <f t="shared" si="124"/>
        <v>0</v>
      </c>
      <c r="M300" s="62">
        <f t="shared" si="124"/>
        <v>0</v>
      </c>
      <c r="N300" s="62">
        <f t="shared" si="124"/>
        <v>0</v>
      </c>
      <c r="O300" s="62">
        <f t="shared" si="124"/>
        <v>0</v>
      </c>
      <c r="P300" s="62">
        <f t="shared" si="124"/>
        <v>0</v>
      </c>
      <c r="Q300" s="62">
        <f t="shared" si="124"/>
        <v>0</v>
      </c>
      <c r="R300" s="62">
        <f t="shared" si="124"/>
        <v>0</v>
      </c>
      <c r="S300" s="62">
        <f t="shared" si="124"/>
        <v>0</v>
      </c>
      <c r="T300" s="62">
        <f t="shared" si="124"/>
        <v>0</v>
      </c>
      <c r="U300" s="62">
        <f t="shared" si="124"/>
        <v>0</v>
      </c>
      <c r="V300" s="62">
        <f t="shared" si="124"/>
        <v>0</v>
      </c>
      <c r="W300" s="62">
        <f t="shared" si="124"/>
        <v>0</v>
      </c>
      <c r="X300" s="62">
        <f t="shared" si="124"/>
        <v>0</v>
      </c>
      <c r="Y300" s="62">
        <f t="shared" si="124"/>
        <v>0</v>
      </c>
      <c r="Z300" s="62">
        <f t="shared" si="124"/>
        <v>0</v>
      </c>
      <c r="AA300" s="62">
        <f t="shared" si="124"/>
        <v>0</v>
      </c>
      <c r="AB300" s="62">
        <f t="shared" si="124"/>
        <v>0</v>
      </c>
      <c r="AC300" s="62">
        <f t="shared" si="118"/>
        <v>0</v>
      </c>
      <c r="AD300" s="62">
        <f t="shared" si="124"/>
        <v>0</v>
      </c>
      <c r="AE300" s="62">
        <f t="shared" si="124"/>
        <v>0</v>
      </c>
      <c r="AF300" s="62">
        <f t="shared" si="124"/>
        <v>0</v>
      </c>
      <c r="AG300" s="62">
        <f t="shared" si="124"/>
        <v>0</v>
      </c>
      <c r="AH300" s="62">
        <f t="shared" si="124"/>
        <v>0</v>
      </c>
      <c r="AI300" s="62">
        <f t="shared" si="124"/>
        <v>0</v>
      </c>
      <c r="AJ300" s="62">
        <f t="shared" si="124"/>
        <v>0</v>
      </c>
      <c r="AK300" s="62">
        <f t="shared" si="124"/>
        <v>0</v>
      </c>
      <c r="AL300" s="62">
        <f t="shared" si="124"/>
        <v>0</v>
      </c>
      <c r="AM300" s="62">
        <f t="shared" si="124"/>
        <v>0</v>
      </c>
      <c r="AN300" s="62">
        <f t="shared" si="124"/>
        <v>0</v>
      </c>
      <c r="AO300" s="62">
        <f t="shared" si="124"/>
        <v>0</v>
      </c>
      <c r="AP300" s="62">
        <f t="shared" si="124"/>
        <v>0</v>
      </c>
      <c r="AQ300" s="62">
        <f t="shared" si="124"/>
        <v>0</v>
      </c>
      <c r="AR300" s="62">
        <f t="shared" si="124"/>
        <v>0</v>
      </c>
      <c r="AS300" s="62">
        <f t="shared" si="124"/>
        <v>0</v>
      </c>
      <c r="AT300" s="62">
        <f t="shared" si="124"/>
        <v>0</v>
      </c>
      <c r="AU300" s="62">
        <f t="shared" si="124"/>
        <v>0</v>
      </c>
      <c r="AV300" s="62">
        <f t="shared" si="124"/>
        <v>0</v>
      </c>
      <c r="AW300" s="62">
        <f t="shared" si="124"/>
        <v>0</v>
      </c>
      <c r="AX300" s="62">
        <f t="shared" si="124"/>
        <v>0</v>
      </c>
      <c r="AY300" s="62">
        <f t="shared" si="124"/>
        <v>0</v>
      </c>
      <c r="AZ300" s="62">
        <f t="shared" si="124"/>
        <v>0</v>
      </c>
      <c r="BA300" s="62">
        <f t="shared" si="124"/>
        <v>0</v>
      </c>
      <c r="BB300" s="62">
        <f t="shared" si="124"/>
        <v>0</v>
      </c>
      <c r="BC300" s="62">
        <f t="shared" si="124"/>
        <v>0</v>
      </c>
      <c r="BD300" s="62">
        <f t="shared" si="124"/>
        <v>0</v>
      </c>
      <c r="BE300" s="62">
        <f t="shared" si="124"/>
        <v>0</v>
      </c>
      <c r="BF300" s="62">
        <f t="shared" si="124"/>
        <v>0</v>
      </c>
      <c r="BG300" s="62">
        <f t="shared" si="124"/>
        <v>0</v>
      </c>
      <c r="BH300" s="62">
        <f t="shared" si="124"/>
        <v>0</v>
      </c>
      <c r="BI300" s="62">
        <f t="shared" si="119"/>
        <v>0</v>
      </c>
      <c r="BJ300" s="62">
        <f t="shared" si="105"/>
        <v>0</v>
      </c>
      <c r="BK300" s="62">
        <f t="shared" si="106"/>
        <v>0</v>
      </c>
      <c r="BL300" s="62">
        <f t="shared" ref="BL300" si="125">SUM(BL294:BL299)</f>
        <v>0</v>
      </c>
      <c r="BM300" s="62">
        <f t="shared" si="107"/>
        <v>0</v>
      </c>
    </row>
    <row r="301" spans="1:65" outlineLevel="1">
      <c r="A301" s="94">
        <v>300</v>
      </c>
      <c r="B301" s="238" t="s">
        <v>250</v>
      </c>
      <c r="C301" s="137" t="s">
        <v>196</v>
      </c>
      <c r="D301" s="138">
        <v>108</v>
      </c>
      <c r="E301" s="73">
        <v>-218188013.77999994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73">
        <v>0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3">
        <v>-6043868.6199999964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23">
        <f t="shared" si="118"/>
        <v>-6043868.6199999964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0</v>
      </c>
      <c r="AJ301" s="73">
        <v>0</v>
      </c>
      <c r="AK301" s="73">
        <v>0</v>
      </c>
      <c r="AL301" s="73">
        <v>0</v>
      </c>
      <c r="AM301" s="73">
        <v>0</v>
      </c>
      <c r="AN301" s="73">
        <v>0</v>
      </c>
      <c r="AO301" s="73">
        <v>0</v>
      </c>
      <c r="AP301" s="73">
        <v>0</v>
      </c>
      <c r="AQ301" s="73">
        <v>0</v>
      </c>
      <c r="AR301" s="73">
        <v>0</v>
      </c>
      <c r="AS301" s="73">
        <v>0</v>
      </c>
      <c r="AT301" s="73">
        <v>-525000</v>
      </c>
      <c r="AU301" s="73">
        <v>0</v>
      </c>
      <c r="AV301" s="73">
        <v>0</v>
      </c>
      <c r="AW301" s="73">
        <v>0</v>
      </c>
      <c r="AX301" s="73">
        <v>-2998217</v>
      </c>
      <c r="AY301" s="73">
        <v>-1954000</v>
      </c>
      <c r="AZ301" s="73">
        <v>-1000000</v>
      </c>
      <c r="BA301" s="73">
        <v>0</v>
      </c>
      <c r="BB301" s="73">
        <v>0</v>
      </c>
      <c r="BC301" s="73">
        <v>0</v>
      </c>
      <c r="BD301" s="73">
        <v>-12121992</v>
      </c>
      <c r="BE301" s="73">
        <v>-6481535</v>
      </c>
      <c r="BF301" s="73">
        <v>0</v>
      </c>
      <c r="BG301" s="73">
        <v>0</v>
      </c>
      <c r="BH301" s="73">
        <v>-373.59999999403954</v>
      </c>
      <c r="BI301" s="23">
        <f t="shared" si="119"/>
        <v>-25081117.599999994</v>
      </c>
      <c r="BJ301" s="23">
        <f t="shared" si="105"/>
        <v>-31124986.219999991</v>
      </c>
      <c r="BK301" s="23">
        <f t="shared" si="106"/>
        <v>-249312999.99999994</v>
      </c>
      <c r="BL301" s="23"/>
      <c r="BM301" s="23">
        <f t="shared" si="107"/>
        <v>-249312999.99999994</v>
      </c>
    </row>
    <row r="302" spans="1:65" outlineLevel="1">
      <c r="A302" s="94">
        <v>301</v>
      </c>
      <c r="B302" s="238"/>
      <c r="C302" s="122" t="s">
        <v>201</v>
      </c>
      <c r="D302" s="115">
        <v>108</v>
      </c>
      <c r="E302" s="73">
        <v>-106230207.14000002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  <c r="O302" s="73">
        <v>0</v>
      </c>
      <c r="P302" s="73">
        <v>0</v>
      </c>
      <c r="Q302" s="73">
        <v>0</v>
      </c>
      <c r="R302" s="73">
        <v>0</v>
      </c>
      <c r="S302" s="73">
        <v>0</v>
      </c>
      <c r="T302" s="73">
        <v>0</v>
      </c>
      <c r="U302" s="73">
        <v>0</v>
      </c>
      <c r="V302" s="73">
        <v>0</v>
      </c>
      <c r="W302" s="73">
        <v>-5080295.1999999927</v>
      </c>
      <c r="X302" s="73">
        <v>0</v>
      </c>
      <c r="Y302" s="73">
        <v>0</v>
      </c>
      <c r="Z302" s="73">
        <v>0</v>
      </c>
      <c r="AA302" s="73">
        <v>0</v>
      </c>
      <c r="AB302" s="73">
        <v>0</v>
      </c>
      <c r="AC302" s="23">
        <f t="shared" si="118"/>
        <v>-5080295.1999999927</v>
      </c>
      <c r="AD302" s="73">
        <v>0</v>
      </c>
      <c r="AE302" s="73">
        <v>0</v>
      </c>
      <c r="AF302" s="73">
        <v>0</v>
      </c>
      <c r="AG302" s="73">
        <v>0</v>
      </c>
      <c r="AH302" s="73">
        <v>0</v>
      </c>
      <c r="AI302" s="73">
        <v>0</v>
      </c>
      <c r="AJ302" s="73">
        <v>0</v>
      </c>
      <c r="AK302" s="73">
        <v>0</v>
      </c>
      <c r="AL302" s="73">
        <v>0</v>
      </c>
      <c r="AM302" s="73">
        <v>0</v>
      </c>
      <c r="AN302" s="73">
        <v>0</v>
      </c>
      <c r="AO302" s="73">
        <v>0</v>
      </c>
      <c r="AP302" s="73">
        <v>0</v>
      </c>
      <c r="AQ302" s="73">
        <v>0</v>
      </c>
      <c r="AR302" s="73">
        <v>0</v>
      </c>
      <c r="AS302" s="73">
        <v>0</v>
      </c>
      <c r="AT302" s="73">
        <v>-1297000</v>
      </c>
      <c r="AU302" s="73">
        <v>0</v>
      </c>
      <c r="AV302" s="73">
        <v>0</v>
      </c>
      <c r="AW302" s="73">
        <v>0</v>
      </c>
      <c r="AX302" s="73">
        <v>0</v>
      </c>
      <c r="AY302" s="73">
        <v>-3454000</v>
      </c>
      <c r="AZ302" s="73">
        <v>-5079000</v>
      </c>
      <c r="BA302" s="73">
        <v>0</v>
      </c>
      <c r="BB302" s="73">
        <v>0</v>
      </c>
      <c r="BC302" s="73">
        <v>0</v>
      </c>
      <c r="BD302" s="73">
        <v>0</v>
      </c>
      <c r="BE302" s="73">
        <v>0</v>
      </c>
      <c r="BF302" s="73">
        <v>0</v>
      </c>
      <c r="BG302" s="73">
        <v>0</v>
      </c>
      <c r="BH302" s="73">
        <v>-497.65999999642372</v>
      </c>
      <c r="BI302" s="23">
        <f t="shared" si="119"/>
        <v>-9830497.6599999964</v>
      </c>
      <c r="BJ302" s="23">
        <f t="shared" si="105"/>
        <v>-14910792.859999988</v>
      </c>
      <c r="BK302" s="23">
        <f t="shared" si="106"/>
        <v>-121141000</v>
      </c>
      <c r="BL302" s="23"/>
      <c r="BM302" s="23">
        <f t="shared" si="107"/>
        <v>-121141000</v>
      </c>
    </row>
    <row r="303" spans="1:65" outlineLevel="1">
      <c r="A303" s="94">
        <v>302</v>
      </c>
      <c r="B303" s="238"/>
      <c r="C303" s="122" t="s">
        <v>207</v>
      </c>
      <c r="D303" s="115">
        <v>108</v>
      </c>
      <c r="E303" s="73">
        <v>-99320849.25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0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v>0</v>
      </c>
      <c r="V303" s="73">
        <v>0</v>
      </c>
      <c r="W303" s="73">
        <v>-3303954.850000001</v>
      </c>
      <c r="X303" s="73">
        <v>0</v>
      </c>
      <c r="Y303" s="73">
        <v>0</v>
      </c>
      <c r="Z303" s="73">
        <v>0</v>
      </c>
      <c r="AA303" s="73">
        <v>0</v>
      </c>
      <c r="AB303" s="73">
        <v>0</v>
      </c>
      <c r="AC303" s="23">
        <f t="shared" si="118"/>
        <v>-3303954.850000001</v>
      </c>
      <c r="AD303" s="73">
        <v>0</v>
      </c>
      <c r="AE303" s="73">
        <v>0</v>
      </c>
      <c r="AF303" s="73">
        <v>0</v>
      </c>
      <c r="AG303" s="73">
        <v>0</v>
      </c>
      <c r="AH303" s="73">
        <v>0</v>
      </c>
      <c r="AI303" s="73">
        <v>0</v>
      </c>
      <c r="AJ303" s="73">
        <v>0</v>
      </c>
      <c r="AK303" s="73">
        <v>0</v>
      </c>
      <c r="AL303" s="73">
        <v>0</v>
      </c>
      <c r="AM303" s="73">
        <v>0</v>
      </c>
      <c r="AN303" s="73">
        <v>0</v>
      </c>
      <c r="AO303" s="73">
        <v>0</v>
      </c>
      <c r="AP303" s="73">
        <v>0</v>
      </c>
      <c r="AQ303" s="73">
        <v>0</v>
      </c>
      <c r="AR303" s="73">
        <v>0</v>
      </c>
      <c r="AS303" s="73">
        <v>0</v>
      </c>
      <c r="AT303" s="73">
        <v>-1902000</v>
      </c>
      <c r="AU303" s="73">
        <v>0</v>
      </c>
      <c r="AV303" s="73">
        <v>-3000</v>
      </c>
      <c r="AW303" s="73">
        <v>0</v>
      </c>
      <c r="AX303" s="73">
        <v>0</v>
      </c>
      <c r="AY303" s="73">
        <v>-7565000</v>
      </c>
      <c r="AZ303" s="73">
        <v>-1902000</v>
      </c>
      <c r="BA303" s="73">
        <v>0</v>
      </c>
      <c r="BB303" s="73">
        <v>0</v>
      </c>
      <c r="BC303" s="73">
        <v>0</v>
      </c>
      <c r="BD303" s="73">
        <v>0</v>
      </c>
      <c r="BE303" s="73">
        <v>0</v>
      </c>
      <c r="BF303" s="73">
        <v>-2000</v>
      </c>
      <c r="BG303" s="73">
        <v>0</v>
      </c>
      <c r="BH303" s="73">
        <v>-1195.9000000059605</v>
      </c>
      <c r="BI303" s="23">
        <f t="shared" si="119"/>
        <v>-11375195.900000006</v>
      </c>
      <c r="BJ303" s="23">
        <f t="shared" si="105"/>
        <v>-14679150.750000007</v>
      </c>
      <c r="BK303" s="23">
        <f t="shared" si="106"/>
        <v>-114000000</v>
      </c>
      <c r="BL303" s="23"/>
      <c r="BM303" s="23">
        <f t="shared" si="107"/>
        <v>-114000000</v>
      </c>
    </row>
    <row r="304" spans="1:65" outlineLevel="1">
      <c r="A304" s="94">
        <v>303</v>
      </c>
      <c r="B304" s="238"/>
      <c r="C304" s="122" t="s">
        <v>216</v>
      </c>
      <c r="D304" s="115">
        <v>108</v>
      </c>
      <c r="E304" s="73">
        <v>-158761485.38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0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3">
        <v>-750777.6100000029</v>
      </c>
      <c r="X304" s="73">
        <v>0</v>
      </c>
      <c r="Y304" s="73">
        <v>0</v>
      </c>
      <c r="Z304" s="73">
        <v>0</v>
      </c>
      <c r="AA304" s="73">
        <v>0</v>
      </c>
      <c r="AB304" s="73">
        <v>0</v>
      </c>
      <c r="AC304" s="23">
        <f t="shared" si="118"/>
        <v>-750777.6100000029</v>
      </c>
      <c r="AD304" s="73">
        <v>0</v>
      </c>
      <c r="AE304" s="73">
        <v>0</v>
      </c>
      <c r="AF304" s="73">
        <v>0</v>
      </c>
      <c r="AG304" s="73">
        <v>0</v>
      </c>
      <c r="AH304" s="73">
        <v>0</v>
      </c>
      <c r="AI304" s="73">
        <v>0</v>
      </c>
      <c r="AJ304" s="73">
        <v>0</v>
      </c>
      <c r="AK304" s="73">
        <v>0</v>
      </c>
      <c r="AL304" s="73">
        <v>0</v>
      </c>
      <c r="AM304" s="73">
        <v>0</v>
      </c>
      <c r="AN304" s="73">
        <v>0</v>
      </c>
      <c r="AO304" s="73">
        <v>0</v>
      </c>
      <c r="AP304" s="73">
        <v>0</v>
      </c>
      <c r="AQ304" s="73">
        <v>0</v>
      </c>
      <c r="AR304" s="73">
        <v>0</v>
      </c>
      <c r="AS304" s="73">
        <v>0</v>
      </c>
      <c r="AT304" s="73">
        <v>-1777000</v>
      </c>
      <c r="AU304" s="73">
        <v>0</v>
      </c>
      <c r="AV304" s="73">
        <v>-1000</v>
      </c>
      <c r="AW304" s="73">
        <v>-2000</v>
      </c>
      <c r="AX304" s="73">
        <v>0</v>
      </c>
      <c r="AY304" s="73">
        <v>-10942000</v>
      </c>
      <c r="AZ304" s="73">
        <v>-5655000</v>
      </c>
      <c r="BA304" s="73">
        <v>0</v>
      </c>
      <c r="BB304" s="73">
        <v>-39000</v>
      </c>
      <c r="BC304" s="73">
        <v>-44000</v>
      </c>
      <c r="BD304" s="73">
        <v>0</v>
      </c>
      <c r="BE304" s="73">
        <v>0</v>
      </c>
      <c r="BF304" s="73">
        <v>0</v>
      </c>
      <c r="BG304" s="73">
        <v>0</v>
      </c>
      <c r="BH304" s="73">
        <v>262.99000000953674</v>
      </c>
      <c r="BI304" s="23">
        <f t="shared" si="119"/>
        <v>-18459737.00999999</v>
      </c>
      <c r="BJ304" s="23">
        <f t="shared" si="105"/>
        <v>-19210514.619999994</v>
      </c>
      <c r="BK304" s="23">
        <f t="shared" si="106"/>
        <v>-177972000</v>
      </c>
      <c r="BL304" s="23"/>
      <c r="BM304" s="23">
        <f t="shared" si="107"/>
        <v>-177972000</v>
      </c>
    </row>
    <row r="305" spans="1:65" outlineLevel="1">
      <c r="A305" s="94">
        <v>304</v>
      </c>
      <c r="B305" s="238"/>
      <c r="C305" s="122" t="s">
        <v>226</v>
      </c>
      <c r="D305" s="115">
        <v>108</v>
      </c>
      <c r="E305" s="73">
        <v>-384189260.33000004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73">
        <v>0</v>
      </c>
      <c r="Q305" s="73">
        <v>0</v>
      </c>
      <c r="R305" s="73">
        <v>0</v>
      </c>
      <c r="S305" s="73">
        <v>0</v>
      </c>
      <c r="T305" s="73">
        <v>0</v>
      </c>
      <c r="U305" s="73">
        <v>0</v>
      </c>
      <c r="V305" s="73">
        <v>0</v>
      </c>
      <c r="W305" s="73">
        <v>-15211457.549999995</v>
      </c>
      <c r="X305" s="73">
        <v>0</v>
      </c>
      <c r="Y305" s="73">
        <v>0</v>
      </c>
      <c r="Z305" s="73">
        <v>0</v>
      </c>
      <c r="AA305" s="73">
        <v>0</v>
      </c>
      <c r="AB305" s="73">
        <v>0</v>
      </c>
      <c r="AC305" s="23">
        <f t="shared" si="118"/>
        <v>-15211457.549999995</v>
      </c>
      <c r="AD305" s="73">
        <v>0</v>
      </c>
      <c r="AE305" s="73">
        <v>0</v>
      </c>
      <c r="AF305" s="73">
        <v>0</v>
      </c>
      <c r="AG305" s="73">
        <v>0</v>
      </c>
      <c r="AH305" s="73">
        <v>0</v>
      </c>
      <c r="AI305" s="73">
        <v>-20967443</v>
      </c>
      <c r="AJ305" s="73">
        <v>0</v>
      </c>
      <c r="AK305" s="73">
        <v>0</v>
      </c>
      <c r="AL305" s="73">
        <v>0</v>
      </c>
      <c r="AM305" s="73">
        <v>0</v>
      </c>
      <c r="AN305" s="73">
        <v>0</v>
      </c>
      <c r="AO305" s="73">
        <v>0</v>
      </c>
      <c r="AP305" s="73">
        <v>0</v>
      </c>
      <c r="AQ305" s="73">
        <v>0</v>
      </c>
      <c r="AR305" s="73">
        <v>0</v>
      </c>
      <c r="AS305" s="73">
        <v>0</v>
      </c>
      <c r="AT305" s="73">
        <v>-6858000</v>
      </c>
      <c r="AU305" s="73">
        <v>0</v>
      </c>
      <c r="AV305" s="73">
        <v>-1000</v>
      </c>
      <c r="AW305" s="73">
        <v>-3000</v>
      </c>
      <c r="AX305" s="73">
        <v>0</v>
      </c>
      <c r="AY305" s="73">
        <v>-29646000</v>
      </c>
      <c r="AZ305" s="73">
        <v>-16237000</v>
      </c>
      <c r="BA305" s="73">
        <v>0</v>
      </c>
      <c r="BB305" s="73">
        <v>-190000</v>
      </c>
      <c r="BC305" s="73">
        <v>-230000</v>
      </c>
      <c r="BD305" s="73">
        <v>0</v>
      </c>
      <c r="BE305" s="73">
        <v>0</v>
      </c>
      <c r="BF305" s="73">
        <v>-1000</v>
      </c>
      <c r="BG305" s="73">
        <v>0</v>
      </c>
      <c r="BH305" s="73">
        <v>160.88000005483627</v>
      </c>
      <c r="BI305" s="23">
        <f t="shared" si="119"/>
        <v>-74133282.119999945</v>
      </c>
      <c r="BJ305" s="23">
        <f t="shared" si="105"/>
        <v>-89344739.669999942</v>
      </c>
      <c r="BK305" s="23">
        <f t="shared" si="106"/>
        <v>-473534000</v>
      </c>
      <c r="BL305" s="23"/>
      <c r="BM305" s="23">
        <f t="shared" si="107"/>
        <v>-473534000</v>
      </c>
    </row>
    <row r="306" spans="1:65">
      <c r="A306" s="94">
        <v>305</v>
      </c>
      <c r="B306" s="239"/>
      <c r="C306" s="139" t="s">
        <v>237</v>
      </c>
      <c r="D306" s="140">
        <v>108</v>
      </c>
      <c r="E306" s="73">
        <v>-99284098.86999999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3">
        <v>0</v>
      </c>
      <c r="Q306" s="73">
        <v>0</v>
      </c>
      <c r="R306" s="73">
        <v>0</v>
      </c>
      <c r="S306" s="73">
        <v>0</v>
      </c>
      <c r="T306" s="73">
        <v>0</v>
      </c>
      <c r="U306" s="73">
        <v>0</v>
      </c>
      <c r="V306" s="73">
        <v>0</v>
      </c>
      <c r="W306" s="73">
        <v>-5903608.740000003</v>
      </c>
      <c r="X306" s="73">
        <v>0</v>
      </c>
      <c r="Y306" s="73">
        <v>0</v>
      </c>
      <c r="Z306" s="73">
        <v>0</v>
      </c>
      <c r="AA306" s="73">
        <v>0</v>
      </c>
      <c r="AB306" s="73">
        <v>0</v>
      </c>
      <c r="AC306" s="23">
        <f t="shared" si="118"/>
        <v>-5903608.740000003</v>
      </c>
      <c r="AD306" s="73">
        <v>0</v>
      </c>
      <c r="AE306" s="73">
        <v>0</v>
      </c>
      <c r="AF306" s="73">
        <v>0</v>
      </c>
      <c r="AG306" s="73">
        <v>0</v>
      </c>
      <c r="AH306" s="73">
        <v>0</v>
      </c>
      <c r="AI306" s="73">
        <v>0</v>
      </c>
      <c r="AJ306" s="73">
        <v>0</v>
      </c>
      <c r="AK306" s="73">
        <v>0</v>
      </c>
      <c r="AL306" s="73">
        <v>0</v>
      </c>
      <c r="AM306" s="73">
        <v>0</v>
      </c>
      <c r="AN306" s="73">
        <v>0</v>
      </c>
      <c r="AO306" s="73">
        <v>0</v>
      </c>
      <c r="AP306" s="73">
        <v>0</v>
      </c>
      <c r="AQ306" s="73">
        <v>0</v>
      </c>
      <c r="AR306" s="73">
        <v>0</v>
      </c>
      <c r="AS306" s="73">
        <v>0</v>
      </c>
      <c r="AT306" s="73">
        <v>-1143000</v>
      </c>
      <c r="AU306" s="73">
        <v>0</v>
      </c>
      <c r="AV306" s="73">
        <v>-41000</v>
      </c>
      <c r="AW306" s="73">
        <v>0</v>
      </c>
      <c r="AX306" s="73">
        <v>0</v>
      </c>
      <c r="AY306" s="73">
        <v>-5540000</v>
      </c>
      <c r="AZ306" s="73">
        <v>-5985000</v>
      </c>
      <c r="BA306" s="73">
        <v>0</v>
      </c>
      <c r="BB306" s="73">
        <v>-9000</v>
      </c>
      <c r="BC306" s="73">
        <v>-13000</v>
      </c>
      <c r="BD306" s="73">
        <v>0</v>
      </c>
      <c r="BE306" s="73">
        <v>0</v>
      </c>
      <c r="BF306" s="73">
        <v>-28000</v>
      </c>
      <c r="BG306" s="73">
        <v>0</v>
      </c>
      <c r="BH306" s="73">
        <v>707.60999999940395</v>
      </c>
      <c r="BI306" s="23">
        <f t="shared" si="119"/>
        <v>-12758292.390000001</v>
      </c>
      <c r="BJ306" s="23">
        <f t="shared" si="105"/>
        <v>-18661901.130000003</v>
      </c>
      <c r="BK306" s="23">
        <f t="shared" si="106"/>
        <v>-117946000</v>
      </c>
      <c r="BL306" s="23"/>
      <c r="BM306" s="23">
        <f t="shared" si="107"/>
        <v>-117946000</v>
      </c>
    </row>
    <row r="307" spans="1:65">
      <c r="A307" s="94">
        <v>306</v>
      </c>
      <c r="B307" s="233" t="s">
        <v>251</v>
      </c>
      <c r="C307" s="242"/>
      <c r="D307" s="243"/>
      <c r="E307" s="135">
        <f>SUM(E301:E306)</f>
        <v>-1065973914.75</v>
      </c>
      <c r="F307" s="62">
        <f>SUM(F301:F306)</f>
        <v>0</v>
      </c>
      <c r="G307" s="62">
        <f t="shared" ref="G307:BH307" si="126">SUM(G301:G306)</f>
        <v>0</v>
      </c>
      <c r="H307" s="62">
        <f t="shared" si="126"/>
        <v>0</v>
      </c>
      <c r="I307" s="62">
        <f t="shared" si="126"/>
        <v>0</v>
      </c>
      <c r="J307" s="62">
        <f t="shared" si="126"/>
        <v>0</v>
      </c>
      <c r="K307" s="62">
        <f t="shared" si="126"/>
        <v>0</v>
      </c>
      <c r="L307" s="62">
        <f t="shared" si="126"/>
        <v>0</v>
      </c>
      <c r="M307" s="62">
        <f t="shared" si="126"/>
        <v>0</v>
      </c>
      <c r="N307" s="62">
        <f t="shared" si="126"/>
        <v>0</v>
      </c>
      <c r="O307" s="62">
        <f t="shared" si="126"/>
        <v>0</v>
      </c>
      <c r="P307" s="62">
        <f t="shared" si="126"/>
        <v>0</v>
      </c>
      <c r="Q307" s="62">
        <f t="shared" si="126"/>
        <v>0</v>
      </c>
      <c r="R307" s="62">
        <f t="shared" si="126"/>
        <v>0</v>
      </c>
      <c r="S307" s="62">
        <f t="shared" si="126"/>
        <v>0</v>
      </c>
      <c r="T307" s="62">
        <f t="shared" si="126"/>
        <v>0</v>
      </c>
      <c r="U307" s="62">
        <f t="shared" si="126"/>
        <v>0</v>
      </c>
      <c r="V307" s="62">
        <f t="shared" si="126"/>
        <v>0</v>
      </c>
      <c r="W307" s="62">
        <f t="shared" si="126"/>
        <v>-36293962.569999993</v>
      </c>
      <c r="X307" s="62">
        <f t="shared" si="126"/>
        <v>0</v>
      </c>
      <c r="Y307" s="62">
        <f t="shared" si="126"/>
        <v>0</v>
      </c>
      <c r="Z307" s="62">
        <f t="shared" si="126"/>
        <v>0</v>
      </c>
      <c r="AA307" s="62">
        <f t="shared" si="126"/>
        <v>0</v>
      </c>
      <c r="AB307" s="62">
        <f t="shared" si="126"/>
        <v>0</v>
      </c>
      <c r="AC307" s="62">
        <f t="shared" si="118"/>
        <v>-36293962.569999993</v>
      </c>
      <c r="AD307" s="62">
        <f t="shared" si="126"/>
        <v>0</v>
      </c>
      <c r="AE307" s="62">
        <f t="shared" si="126"/>
        <v>0</v>
      </c>
      <c r="AF307" s="62">
        <f t="shared" si="126"/>
        <v>0</v>
      </c>
      <c r="AG307" s="62">
        <f t="shared" si="126"/>
        <v>0</v>
      </c>
      <c r="AH307" s="62">
        <f t="shared" si="126"/>
        <v>0</v>
      </c>
      <c r="AI307" s="62">
        <f t="shared" si="126"/>
        <v>-20967443</v>
      </c>
      <c r="AJ307" s="62">
        <f t="shared" si="126"/>
        <v>0</v>
      </c>
      <c r="AK307" s="62">
        <f t="shared" si="126"/>
        <v>0</v>
      </c>
      <c r="AL307" s="62">
        <f t="shared" si="126"/>
        <v>0</v>
      </c>
      <c r="AM307" s="62">
        <f t="shared" si="126"/>
        <v>0</v>
      </c>
      <c r="AN307" s="62">
        <f t="shared" si="126"/>
        <v>0</v>
      </c>
      <c r="AO307" s="62">
        <f t="shared" si="126"/>
        <v>0</v>
      </c>
      <c r="AP307" s="62">
        <f t="shared" si="126"/>
        <v>0</v>
      </c>
      <c r="AQ307" s="62">
        <f t="shared" si="126"/>
        <v>0</v>
      </c>
      <c r="AR307" s="62">
        <f t="shared" si="126"/>
        <v>0</v>
      </c>
      <c r="AS307" s="62">
        <f t="shared" si="126"/>
        <v>0</v>
      </c>
      <c r="AT307" s="62">
        <f t="shared" si="126"/>
        <v>-13502000</v>
      </c>
      <c r="AU307" s="62">
        <f t="shared" si="126"/>
        <v>0</v>
      </c>
      <c r="AV307" s="62">
        <f t="shared" si="126"/>
        <v>-46000</v>
      </c>
      <c r="AW307" s="62">
        <f t="shared" si="126"/>
        <v>-5000</v>
      </c>
      <c r="AX307" s="62">
        <f t="shared" si="126"/>
        <v>-2998217</v>
      </c>
      <c r="AY307" s="62">
        <f t="shared" si="126"/>
        <v>-59101000</v>
      </c>
      <c r="AZ307" s="62">
        <f t="shared" si="126"/>
        <v>-35858000</v>
      </c>
      <c r="BA307" s="62">
        <f t="shared" si="126"/>
        <v>0</v>
      </c>
      <c r="BB307" s="62">
        <f t="shared" si="126"/>
        <v>-238000</v>
      </c>
      <c r="BC307" s="62">
        <f t="shared" si="126"/>
        <v>-287000</v>
      </c>
      <c r="BD307" s="62">
        <f t="shared" si="126"/>
        <v>-12121992</v>
      </c>
      <c r="BE307" s="62">
        <f t="shared" si="126"/>
        <v>-6481535</v>
      </c>
      <c r="BF307" s="62">
        <f t="shared" si="126"/>
        <v>-31000</v>
      </c>
      <c r="BG307" s="62">
        <f t="shared" si="126"/>
        <v>0</v>
      </c>
      <c r="BH307" s="62">
        <f t="shared" si="126"/>
        <v>-935.67999993264675</v>
      </c>
      <c r="BI307" s="62">
        <f t="shared" si="119"/>
        <v>-151638122.67999995</v>
      </c>
      <c r="BJ307" s="62">
        <f t="shared" si="105"/>
        <v>-187932085.24999994</v>
      </c>
      <c r="BK307" s="62">
        <f t="shared" si="106"/>
        <v>-1253906000</v>
      </c>
      <c r="BL307" s="62">
        <f t="shared" ref="BL307" si="127">SUM(BL301:BL306)</f>
        <v>0</v>
      </c>
      <c r="BM307" s="62">
        <f t="shared" si="107"/>
        <v>-1253906000</v>
      </c>
    </row>
    <row r="308" spans="1:65" outlineLevel="1">
      <c r="A308" s="94">
        <v>307</v>
      </c>
      <c r="B308" s="237" t="s">
        <v>252</v>
      </c>
      <c r="C308" s="137" t="s">
        <v>187</v>
      </c>
      <c r="D308" s="138">
        <v>111</v>
      </c>
      <c r="E308" s="73">
        <v>-84845983.539999992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-7676799.3900000043</v>
      </c>
      <c r="X308" s="73">
        <v>0</v>
      </c>
      <c r="Y308" s="73">
        <v>0</v>
      </c>
      <c r="Z308" s="73">
        <v>0</v>
      </c>
      <c r="AA308" s="73">
        <v>0</v>
      </c>
      <c r="AB308" s="73">
        <v>0</v>
      </c>
      <c r="AC308" s="23">
        <f t="shared" si="118"/>
        <v>-7676799.3900000043</v>
      </c>
      <c r="AD308" s="73">
        <v>0</v>
      </c>
      <c r="AE308" s="73">
        <v>0</v>
      </c>
      <c r="AF308" s="73">
        <v>0</v>
      </c>
      <c r="AG308" s="73">
        <v>0</v>
      </c>
      <c r="AH308" s="73">
        <v>0</v>
      </c>
      <c r="AI308" s="73">
        <v>0</v>
      </c>
      <c r="AJ308" s="73">
        <v>0</v>
      </c>
      <c r="AK308" s="73">
        <v>0</v>
      </c>
      <c r="AL308" s="73">
        <v>0</v>
      </c>
      <c r="AM308" s="73">
        <v>0</v>
      </c>
      <c r="AN308" s="73">
        <v>0</v>
      </c>
      <c r="AO308" s="73">
        <v>0</v>
      </c>
      <c r="AP308" s="73">
        <v>0</v>
      </c>
      <c r="AQ308" s="73">
        <v>0</v>
      </c>
      <c r="AR308" s="73">
        <v>0</v>
      </c>
      <c r="AS308" s="73">
        <v>0</v>
      </c>
      <c r="AT308" s="73">
        <v>-2856000</v>
      </c>
      <c r="AU308" s="73">
        <v>0</v>
      </c>
      <c r="AV308" s="73">
        <v>-1228000</v>
      </c>
      <c r="AW308" s="73">
        <v>-2000</v>
      </c>
      <c r="AX308" s="73">
        <v>0</v>
      </c>
      <c r="AY308" s="73">
        <v>-6978000</v>
      </c>
      <c r="AZ308" s="73">
        <v>-5331000</v>
      </c>
      <c r="BA308" s="73">
        <v>0</v>
      </c>
      <c r="BB308" s="73">
        <v>-31000</v>
      </c>
      <c r="BC308" s="73">
        <v>-18000</v>
      </c>
      <c r="BD308" s="73">
        <v>0</v>
      </c>
      <c r="BE308" s="73">
        <v>0</v>
      </c>
      <c r="BF308" s="73">
        <v>-831000</v>
      </c>
      <c r="BG308" s="73">
        <v>0</v>
      </c>
      <c r="BH308" s="73">
        <v>-217.06999999284744</v>
      </c>
      <c r="BI308" s="23">
        <f t="shared" si="119"/>
        <v>-17275217.069999993</v>
      </c>
      <c r="BJ308" s="23">
        <f t="shared" si="105"/>
        <v>-24952016.459999997</v>
      </c>
      <c r="BK308" s="23">
        <f t="shared" si="106"/>
        <v>-109797999.99999999</v>
      </c>
      <c r="BL308" s="23"/>
      <c r="BM308" s="23">
        <f t="shared" si="107"/>
        <v>-109797999.99999999</v>
      </c>
    </row>
    <row r="309" spans="1:65" outlineLevel="1">
      <c r="A309" s="94">
        <v>308</v>
      </c>
      <c r="B309" s="238"/>
      <c r="C309" s="122" t="s">
        <v>196</v>
      </c>
      <c r="D309" s="115">
        <v>111</v>
      </c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23">
        <f t="shared" si="118"/>
        <v>0</v>
      </c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23">
        <f t="shared" si="119"/>
        <v>0</v>
      </c>
      <c r="BJ309" s="23">
        <f t="shared" si="105"/>
        <v>0</v>
      </c>
      <c r="BK309" s="23">
        <f t="shared" si="106"/>
        <v>0</v>
      </c>
      <c r="BL309" s="23"/>
      <c r="BM309" s="23">
        <f t="shared" si="107"/>
        <v>0</v>
      </c>
    </row>
    <row r="310" spans="1:65" outlineLevel="1">
      <c r="A310" s="94">
        <v>309</v>
      </c>
      <c r="B310" s="238"/>
      <c r="C310" s="122" t="s">
        <v>201</v>
      </c>
      <c r="D310" s="115">
        <v>111</v>
      </c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23">
        <f t="shared" si="118"/>
        <v>0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23">
        <f t="shared" si="119"/>
        <v>0</v>
      </c>
      <c r="BJ310" s="23">
        <f t="shared" si="105"/>
        <v>0</v>
      </c>
      <c r="BK310" s="23">
        <f t="shared" si="106"/>
        <v>0</v>
      </c>
      <c r="BL310" s="23"/>
      <c r="BM310" s="23">
        <f t="shared" si="107"/>
        <v>0</v>
      </c>
    </row>
    <row r="311" spans="1:65" outlineLevel="1">
      <c r="A311" s="94">
        <v>310</v>
      </c>
      <c r="B311" s="238"/>
      <c r="C311" s="122" t="s">
        <v>207</v>
      </c>
      <c r="D311" s="115">
        <v>111</v>
      </c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23">
        <f t="shared" si="118"/>
        <v>0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23">
        <f t="shared" si="119"/>
        <v>0</v>
      </c>
      <c r="BJ311" s="23">
        <f t="shared" si="105"/>
        <v>0</v>
      </c>
      <c r="BK311" s="23">
        <f t="shared" si="106"/>
        <v>0</v>
      </c>
      <c r="BL311" s="23"/>
      <c r="BM311" s="23">
        <f t="shared" si="107"/>
        <v>0</v>
      </c>
    </row>
    <row r="312" spans="1:65" outlineLevel="1">
      <c r="A312" s="94">
        <v>311</v>
      </c>
      <c r="B312" s="238"/>
      <c r="C312" s="122" t="s">
        <v>216</v>
      </c>
      <c r="D312" s="115">
        <v>111</v>
      </c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23">
        <f t="shared" si="118"/>
        <v>0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23">
        <f t="shared" si="119"/>
        <v>0</v>
      </c>
      <c r="BJ312" s="23">
        <f t="shared" si="105"/>
        <v>0</v>
      </c>
      <c r="BK312" s="23">
        <f t="shared" si="106"/>
        <v>0</v>
      </c>
      <c r="BL312" s="23"/>
      <c r="BM312" s="23">
        <f t="shared" si="107"/>
        <v>0</v>
      </c>
    </row>
    <row r="313" spans="1:65" outlineLevel="1">
      <c r="A313" s="94">
        <v>312</v>
      </c>
      <c r="B313" s="238"/>
      <c r="C313" s="122" t="s">
        <v>226</v>
      </c>
      <c r="D313" s="115">
        <v>111</v>
      </c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23">
        <f t="shared" si="118"/>
        <v>0</v>
      </c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23">
        <f t="shared" si="119"/>
        <v>0</v>
      </c>
      <c r="BJ313" s="23">
        <f t="shared" si="105"/>
        <v>0</v>
      </c>
      <c r="BK313" s="23">
        <f t="shared" si="106"/>
        <v>0</v>
      </c>
      <c r="BL313" s="23"/>
      <c r="BM313" s="23">
        <f t="shared" si="107"/>
        <v>0</v>
      </c>
    </row>
    <row r="314" spans="1:65">
      <c r="A314" s="94">
        <v>313</v>
      </c>
      <c r="B314" s="239"/>
      <c r="C314" s="139" t="s">
        <v>237</v>
      </c>
      <c r="D314" s="140">
        <v>111</v>
      </c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23">
        <f t="shared" si="118"/>
        <v>0</v>
      </c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23">
        <f t="shared" si="119"/>
        <v>0</v>
      </c>
      <c r="BJ314" s="23">
        <f t="shared" si="105"/>
        <v>0</v>
      </c>
      <c r="BK314" s="23">
        <f t="shared" si="106"/>
        <v>0</v>
      </c>
      <c r="BL314" s="23"/>
      <c r="BM314" s="23">
        <f t="shared" si="107"/>
        <v>0</v>
      </c>
    </row>
    <row r="315" spans="1:65">
      <c r="A315" s="94">
        <v>314</v>
      </c>
      <c r="B315" s="233" t="s">
        <v>253</v>
      </c>
      <c r="C315" s="242"/>
      <c r="D315" s="243"/>
      <c r="E315" s="135">
        <f>SUM(E308:E314)</f>
        <v>-84845983.539999992</v>
      </c>
      <c r="F315" s="62">
        <f>SUM(F308:F314)</f>
        <v>0</v>
      </c>
      <c r="G315" s="62">
        <f t="shared" ref="G315:BH315" si="128">SUM(G308:G314)</f>
        <v>0</v>
      </c>
      <c r="H315" s="62">
        <f t="shared" si="128"/>
        <v>0</v>
      </c>
      <c r="I315" s="62">
        <f t="shared" si="128"/>
        <v>0</v>
      </c>
      <c r="J315" s="62">
        <f t="shared" si="128"/>
        <v>0</v>
      </c>
      <c r="K315" s="62">
        <f t="shared" si="128"/>
        <v>0</v>
      </c>
      <c r="L315" s="62">
        <f t="shared" si="128"/>
        <v>0</v>
      </c>
      <c r="M315" s="62">
        <f t="shared" si="128"/>
        <v>0</v>
      </c>
      <c r="N315" s="62">
        <f t="shared" si="128"/>
        <v>0</v>
      </c>
      <c r="O315" s="62">
        <f t="shared" si="128"/>
        <v>0</v>
      </c>
      <c r="P315" s="62">
        <f t="shared" si="128"/>
        <v>0</v>
      </c>
      <c r="Q315" s="62">
        <f t="shared" si="128"/>
        <v>0</v>
      </c>
      <c r="R315" s="62">
        <f t="shared" si="128"/>
        <v>0</v>
      </c>
      <c r="S315" s="62">
        <f t="shared" si="128"/>
        <v>0</v>
      </c>
      <c r="T315" s="62">
        <f t="shared" si="128"/>
        <v>0</v>
      </c>
      <c r="U315" s="62">
        <f t="shared" si="128"/>
        <v>0</v>
      </c>
      <c r="V315" s="62">
        <f t="shared" si="128"/>
        <v>0</v>
      </c>
      <c r="W315" s="62">
        <f t="shared" si="128"/>
        <v>-7676799.3900000043</v>
      </c>
      <c r="X315" s="62">
        <f t="shared" si="128"/>
        <v>0</v>
      </c>
      <c r="Y315" s="62">
        <f t="shared" si="128"/>
        <v>0</v>
      </c>
      <c r="Z315" s="62">
        <f t="shared" si="128"/>
        <v>0</v>
      </c>
      <c r="AA315" s="62">
        <f t="shared" si="128"/>
        <v>0</v>
      </c>
      <c r="AB315" s="62">
        <f t="shared" si="128"/>
        <v>0</v>
      </c>
      <c r="AC315" s="62">
        <f t="shared" si="118"/>
        <v>-7676799.3900000043</v>
      </c>
      <c r="AD315" s="62">
        <f t="shared" si="128"/>
        <v>0</v>
      </c>
      <c r="AE315" s="62">
        <f t="shared" si="128"/>
        <v>0</v>
      </c>
      <c r="AF315" s="62">
        <f t="shared" si="128"/>
        <v>0</v>
      </c>
      <c r="AG315" s="62">
        <f t="shared" si="128"/>
        <v>0</v>
      </c>
      <c r="AH315" s="62">
        <f t="shared" si="128"/>
        <v>0</v>
      </c>
      <c r="AI315" s="62">
        <f t="shared" si="128"/>
        <v>0</v>
      </c>
      <c r="AJ315" s="62">
        <f t="shared" si="128"/>
        <v>0</v>
      </c>
      <c r="AK315" s="62">
        <f t="shared" si="128"/>
        <v>0</v>
      </c>
      <c r="AL315" s="62">
        <f t="shared" si="128"/>
        <v>0</v>
      </c>
      <c r="AM315" s="62">
        <f t="shared" si="128"/>
        <v>0</v>
      </c>
      <c r="AN315" s="62">
        <f t="shared" si="128"/>
        <v>0</v>
      </c>
      <c r="AO315" s="62">
        <f t="shared" si="128"/>
        <v>0</v>
      </c>
      <c r="AP315" s="62">
        <f t="shared" si="128"/>
        <v>0</v>
      </c>
      <c r="AQ315" s="62">
        <f t="shared" si="128"/>
        <v>0</v>
      </c>
      <c r="AR315" s="62">
        <f t="shared" si="128"/>
        <v>0</v>
      </c>
      <c r="AS315" s="62">
        <f t="shared" si="128"/>
        <v>0</v>
      </c>
      <c r="AT315" s="62">
        <f t="shared" si="128"/>
        <v>-2856000</v>
      </c>
      <c r="AU315" s="62">
        <f t="shared" si="128"/>
        <v>0</v>
      </c>
      <c r="AV315" s="62">
        <f t="shared" si="128"/>
        <v>-1228000</v>
      </c>
      <c r="AW315" s="62">
        <f t="shared" si="128"/>
        <v>-2000</v>
      </c>
      <c r="AX315" s="62">
        <f t="shared" si="128"/>
        <v>0</v>
      </c>
      <c r="AY315" s="62">
        <f t="shared" si="128"/>
        <v>-6978000</v>
      </c>
      <c r="AZ315" s="62">
        <f t="shared" si="128"/>
        <v>-5331000</v>
      </c>
      <c r="BA315" s="62">
        <f t="shared" si="128"/>
        <v>0</v>
      </c>
      <c r="BB315" s="62">
        <f t="shared" si="128"/>
        <v>-31000</v>
      </c>
      <c r="BC315" s="62">
        <f t="shared" si="128"/>
        <v>-18000</v>
      </c>
      <c r="BD315" s="62">
        <f t="shared" si="128"/>
        <v>0</v>
      </c>
      <c r="BE315" s="62">
        <f t="shared" si="128"/>
        <v>0</v>
      </c>
      <c r="BF315" s="62">
        <f t="shared" si="128"/>
        <v>-831000</v>
      </c>
      <c r="BG315" s="62">
        <f t="shared" si="128"/>
        <v>0</v>
      </c>
      <c r="BH315" s="62">
        <f t="shared" si="128"/>
        <v>-217.06999999284744</v>
      </c>
      <c r="BI315" s="62">
        <f t="shared" si="119"/>
        <v>-17275217.069999993</v>
      </c>
      <c r="BJ315" s="62">
        <f t="shared" si="105"/>
        <v>-24952016.459999997</v>
      </c>
      <c r="BK315" s="62">
        <f t="shared" si="106"/>
        <v>-109797999.99999999</v>
      </c>
      <c r="BL315" s="62">
        <f t="shared" ref="BL315" si="129">SUM(BL308:BL314)</f>
        <v>0</v>
      </c>
      <c r="BM315" s="62">
        <f t="shared" si="107"/>
        <v>-109797999.99999999</v>
      </c>
    </row>
    <row r="316" spans="1:65" ht="31.5">
      <c r="A316" s="94">
        <v>315</v>
      </c>
      <c r="B316" s="146" t="s">
        <v>254</v>
      </c>
      <c r="C316" s="142" t="s">
        <v>254</v>
      </c>
      <c r="D316" s="145">
        <v>114</v>
      </c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23">
        <f t="shared" si="118"/>
        <v>0</v>
      </c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23">
        <f t="shared" si="119"/>
        <v>0</v>
      </c>
      <c r="BJ316" s="23">
        <f t="shared" si="105"/>
        <v>0</v>
      </c>
      <c r="BK316" s="23">
        <f t="shared" si="106"/>
        <v>0</v>
      </c>
      <c r="BL316" s="23"/>
      <c r="BM316" s="23">
        <f t="shared" si="107"/>
        <v>0</v>
      </c>
    </row>
    <row r="317" spans="1:65">
      <c r="A317" s="94">
        <v>316</v>
      </c>
      <c r="B317" s="233" t="s">
        <v>351</v>
      </c>
      <c r="C317" s="235"/>
      <c r="D317" s="236"/>
      <c r="E317" s="135">
        <f>SUM(E316)</f>
        <v>0</v>
      </c>
      <c r="F317" s="62">
        <f>SUM(F316)</f>
        <v>0</v>
      </c>
      <c r="G317" s="62">
        <f t="shared" ref="G317:BH317" si="130">SUM(G316)</f>
        <v>0</v>
      </c>
      <c r="H317" s="62">
        <f t="shared" si="130"/>
        <v>0</v>
      </c>
      <c r="I317" s="62">
        <f t="shared" si="130"/>
        <v>0</v>
      </c>
      <c r="J317" s="62">
        <f t="shared" si="130"/>
        <v>0</v>
      </c>
      <c r="K317" s="62">
        <f t="shared" si="130"/>
        <v>0</v>
      </c>
      <c r="L317" s="62">
        <f t="shared" si="130"/>
        <v>0</v>
      </c>
      <c r="M317" s="62">
        <f t="shared" si="130"/>
        <v>0</v>
      </c>
      <c r="N317" s="62">
        <f t="shared" si="130"/>
        <v>0</v>
      </c>
      <c r="O317" s="62">
        <f t="shared" si="130"/>
        <v>0</v>
      </c>
      <c r="P317" s="62">
        <f t="shared" si="130"/>
        <v>0</v>
      </c>
      <c r="Q317" s="62">
        <f t="shared" si="130"/>
        <v>0</v>
      </c>
      <c r="R317" s="62">
        <f t="shared" si="130"/>
        <v>0</v>
      </c>
      <c r="S317" s="62">
        <f t="shared" si="130"/>
        <v>0</v>
      </c>
      <c r="T317" s="62">
        <f t="shared" si="130"/>
        <v>0</v>
      </c>
      <c r="U317" s="62">
        <f t="shared" si="130"/>
        <v>0</v>
      </c>
      <c r="V317" s="62">
        <f t="shared" si="130"/>
        <v>0</v>
      </c>
      <c r="W317" s="62">
        <f t="shared" si="130"/>
        <v>0</v>
      </c>
      <c r="X317" s="62">
        <f t="shared" si="130"/>
        <v>0</v>
      </c>
      <c r="Y317" s="62">
        <f t="shared" si="130"/>
        <v>0</v>
      </c>
      <c r="Z317" s="62">
        <f t="shared" si="130"/>
        <v>0</v>
      </c>
      <c r="AA317" s="62">
        <f t="shared" si="130"/>
        <v>0</v>
      </c>
      <c r="AB317" s="62">
        <f t="shared" si="130"/>
        <v>0</v>
      </c>
      <c r="AC317" s="62">
        <f t="shared" si="118"/>
        <v>0</v>
      </c>
      <c r="AD317" s="62">
        <f t="shared" si="130"/>
        <v>0</v>
      </c>
      <c r="AE317" s="62">
        <f t="shared" si="130"/>
        <v>0</v>
      </c>
      <c r="AF317" s="62">
        <f t="shared" si="130"/>
        <v>0</v>
      </c>
      <c r="AG317" s="62">
        <f t="shared" si="130"/>
        <v>0</v>
      </c>
      <c r="AH317" s="62">
        <f t="shared" si="130"/>
        <v>0</v>
      </c>
      <c r="AI317" s="62">
        <f t="shared" si="130"/>
        <v>0</v>
      </c>
      <c r="AJ317" s="62">
        <f t="shared" si="130"/>
        <v>0</v>
      </c>
      <c r="AK317" s="62">
        <f t="shared" si="130"/>
        <v>0</v>
      </c>
      <c r="AL317" s="62">
        <f t="shared" si="130"/>
        <v>0</v>
      </c>
      <c r="AM317" s="62">
        <f t="shared" si="130"/>
        <v>0</v>
      </c>
      <c r="AN317" s="62">
        <f t="shared" si="130"/>
        <v>0</v>
      </c>
      <c r="AO317" s="62">
        <f t="shared" si="130"/>
        <v>0</v>
      </c>
      <c r="AP317" s="62">
        <f t="shared" si="130"/>
        <v>0</v>
      </c>
      <c r="AQ317" s="62">
        <f t="shared" si="130"/>
        <v>0</v>
      </c>
      <c r="AR317" s="62">
        <f t="shared" si="130"/>
        <v>0</v>
      </c>
      <c r="AS317" s="62">
        <f t="shared" si="130"/>
        <v>0</v>
      </c>
      <c r="AT317" s="62">
        <f t="shared" si="130"/>
        <v>0</v>
      </c>
      <c r="AU317" s="62">
        <f t="shared" si="130"/>
        <v>0</v>
      </c>
      <c r="AV317" s="62">
        <f t="shared" si="130"/>
        <v>0</v>
      </c>
      <c r="AW317" s="62">
        <f t="shared" si="130"/>
        <v>0</v>
      </c>
      <c r="AX317" s="62">
        <f t="shared" si="130"/>
        <v>0</v>
      </c>
      <c r="AY317" s="62">
        <f t="shared" si="130"/>
        <v>0</v>
      </c>
      <c r="AZ317" s="62">
        <f t="shared" si="130"/>
        <v>0</v>
      </c>
      <c r="BA317" s="62">
        <f t="shared" si="130"/>
        <v>0</v>
      </c>
      <c r="BB317" s="62">
        <f t="shared" si="130"/>
        <v>0</v>
      </c>
      <c r="BC317" s="62">
        <f t="shared" si="130"/>
        <v>0</v>
      </c>
      <c r="BD317" s="62">
        <f t="shared" si="130"/>
        <v>0</v>
      </c>
      <c r="BE317" s="62">
        <f t="shared" si="130"/>
        <v>0</v>
      </c>
      <c r="BF317" s="62">
        <f t="shared" si="130"/>
        <v>0</v>
      </c>
      <c r="BG317" s="62">
        <f t="shared" si="130"/>
        <v>0</v>
      </c>
      <c r="BH317" s="62">
        <f t="shared" si="130"/>
        <v>0</v>
      </c>
      <c r="BI317" s="62">
        <f t="shared" si="119"/>
        <v>0</v>
      </c>
      <c r="BJ317" s="62">
        <f t="shared" si="105"/>
        <v>0</v>
      </c>
      <c r="BK317" s="62">
        <f t="shared" si="106"/>
        <v>0</v>
      </c>
      <c r="BL317" s="62">
        <f t="shared" ref="BL317" si="131">SUM(BL316)</f>
        <v>0</v>
      </c>
      <c r="BM317" s="62">
        <f t="shared" si="107"/>
        <v>0</v>
      </c>
    </row>
    <row r="318" spans="1:65" ht="47.25">
      <c r="A318" s="94">
        <v>317</v>
      </c>
      <c r="B318" s="146" t="s">
        <v>256</v>
      </c>
      <c r="C318" s="142" t="s">
        <v>256</v>
      </c>
      <c r="D318" s="145">
        <v>115</v>
      </c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23">
        <f t="shared" si="118"/>
        <v>0</v>
      </c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23">
        <f t="shared" si="119"/>
        <v>0</v>
      </c>
      <c r="BJ318" s="23">
        <f t="shared" si="105"/>
        <v>0</v>
      </c>
      <c r="BK318" s="23">
        <f t="shared" si="106"/>
        <v>0</v>
      </c>
      <c r="BL318" s="23"/>
      <c r="BM318" s="23">
        <f t="shared" si="107"/>
        <v>0</v>
      </c>
    </row>
    <row r="319" spans="1:65">
      <c r="A319" s="94">
        <v>318</v>
      </c>
      <c r="B319" s="233" t="s">
        <v>257</v>
      </c>
      <c r="C319" s="233"/>
      <c r="D319" s="234"/>
      <c r="E319" s="135">
        <f>SUM(E318)</f>
        <v>0</v>
      </c>
      <c r="F319" s="62">
        <f>SUM(F318)</f>
        <v>0</v>
      </c>
      <c r="G319" s="62">
        <f t="shared" ref="G319:BH319" si="132">SUM(G318)</f>
        <v>0</v>
      </c>
      <c r="H319" s="62">
        <f t="shared" si="132"/>
        <v>0</v>
      </c>
      <c r="I319" s="62">
        <f t="shared" si="132"/>
        <v>0</v>
      </c>
      <c r="J319" s="62">
        <f t="shared" si="132"/>
        <v>0</v>
      </c>
      <c r="K319" s="62">
        <f t="shared" si="132"/>
        <v>0</v>
      </c>
      <c r="L319" s="62">
        <f t="shared" si="132"/>
        <v>0</v>
      </c>
      <c r="M319" s="62">
        <f t="shared" si="132"/>
        <v>0</v>
      </c>
      <c r="N319" s="62">
        <f t="shared" si="132"/>
        <v>0</v>
      </c>
      <c r="O319" s="62">
        <f t="shared" si="132"/>
        <v>0</v>
      </c>
      <c r="P319" s="62">
        <f t="shared" si="132"/>
        <v>0</v>
      </c>
      <c r="Q319" s="62">
        <f t="shared" si="132"/>
        <v>0</v>
      </c>
      <c r="R319" s="62">
        <f t="shared" si="132"/>
        <v>0</v>
      </c>
      <c r="S319" s="62">
        <f t="shared" si="132"/>
        <v>0</v>
      </c>
      <c r="T319" s="62">
        <f t="shared" si="132"/>
        <v>0</v>
      </c>
      <c r="U319" s="62">
        <f t="shared" si="132"/>
        <v>0</v>
      </c>
      <c r="V319" s="62">
        <f t="shared" si="132"/>
        <v>0</v>
      </c>
      <c r="W319" s="62">
        <f t="shared" si="132"/>
        <v>0</v>
      </c>
      <c r="X319" s="62">
        <f t="shared" si="132"/>
        <v>0</v>
      </c>
      <c r="Y319" s="62">
        <f t="shared" si="132"/>
        <v>0</v>
      </c>
      <c r="Z319" s="62">
        <f t="shared" si="132"/>
        <v>0</v>
      </c>
      <c r="AA319" s="62">
        <f t="shared" si="132"/>
        <v>0</v>
      </c>
      <c r="AB319" s="62">
        <f t="shared" si="132"/>
        <v>0</v>
      </c>
      <c r="AC319" s="62">
        <f t="shared" si="118"/>
        <v>0</v>
      </c>
      <c r="AD319" s="62">
        <f t="shared" si="132"/>
        <v>0</v>
      </c>
      <c r="AE319" s="62">
        <f t="shared" si="132"/>
        <v>0</v>
      </c>
      <c r="AF319" s="62">
        <f t="shared" si="132"/>
        <v>0</v>
      </c>
      <c r="AG319" s="62">
        <f t="shared" si="132"/>
        <v>0</v>
      </c>
      <c r="AH319" s="62">
        <f t="shared" si="132"/>
        <v>0</v>
      </c>
      <c r="AI319" s="62">
        <f t="shared" si="132"/>
        <v>0</v>
      </c>
      <c r="AJ319" s="62">
        <f t="shared" si="132"/>
        <v>0</v>
      </c>
      <c r="AK319" s="62">
        <f t="shared" si="132"/>
        <v>0</v>
      </c>
      <c r="AL319" s="62">
        <f t="shared" si="132"/>
        <v>0</v>
      </c>
      <c r="AM319" s="62">
        <f t="shared" si="132"/>
        <v>0</v>
      </c>
      <c r="AN319" s="62">
        <f t="shared" si="132"/>
        <v>0</v>
      </c>
      <c r="AO319" s="62">
        <f t="shared" si="132"/>
        <v>0</v>
      </c>
      <c r="AP319" s="62">
        <f t="shared" si="132"/>
        <v>0</v>
      </c>
      <c r="AQ319" s="62">
        <f t="shared" si="132"/>
        <v>0</v>
      </c>
      <c r="AR319" s="62">
        <f t="shared" si="132"/>
        <v>0</v>
      </c>
      <c r="AS319" s="62">
        <f t="shared" si="132"/>
        <v>0</v>
      </c>
      <c r="AT319" s="62">
        <f t="shared" si="132"/>
        <v>0</v>
      </c>
      <c r="AU319" s="62">
        <f t="shared" si="132"/>
        <v>0</v>
      </c>
      <c r="AV319" s="62">
        <f t="shared" si="132"/>
        <v>0</v>
      </c>
      <c r="AW319" s="62">
        <f t="shared" si="132"/>
        <v>0</v>
      </c>
      <c r="AX319" s="62">
        <f t="shared" si="132"/>
        <v>0</v>
      </c>
      <c r="AY319" s="62">
        <f t="shared" si="132"/>
        <v>0</v>
      </c>
      <c r="AZ319" s="62">
        <f t="shared" si="132"/>
        <v>0</v>
      </c>
      <c r="BA319" s="62">
        <f t="shared" si="132"/>
        <v>0</v>
      </c>
      <c r="BB319" s="62">
        <f t="shared" si="132"/>
        <v>0</v>
      </c>
      <c r="BC319" s="62">
        <f t="shared" si="132"/>
        <v>0</v>
      </c>
      <c r="BD319" s="62">
        <f t="shared" si="132"/>
        <v>0</v>
      </c>
      <c r="BE319" s="62">
        <f t="shared" si="132"/>
        <v>0</v>
      </c>
      <c r="BF319" s="62">
        <f t="shared" si="132"/>
        <v>0</v>
      </c>
      <c r="BG319" s="62">
        <f t="shared" si="132"/>
        <v>0</v>
      </c>
      <c r="BH319" s="62">
        <f t="shared" si="132"/>
        <v>0</v>
      </c>
      <c r="BI319" s="62">
        <f t="shared" si="119"/>
        <v>0</v>
      </c>
      <c r="BJ319" s="62">
        <f t="shared" si="105"/>
        <v>0</v>
      </c>
      <c r="BK319" s="62">
        <f t="shared" si="106"/>
        <v>0</v>
      </c>
      <c r="BL319" s="62">
        <f t="shared" ref="BL319" si="133">SUM(BL318)</f>
        <v>0</v>
      </c>
      <c r="BM319" s="62">
        <f t="shared" si="107"/>
        <v>0</v>
      </c>
    </row>
    <row r="320" spans="1:65" ht="16.5" thickBot="1">
      <c r="A320" s="94">
        <v>319</v>
      </c>
      <c r="B320" s="224" t="s">
        <v>352</v>
      </c>
      <c r="C320" s="224"/>
      <c r="D320" s="225"/>
      <c r="E320" s="136">
        <f>E266+E274+E276+E284+E291+E293+E300+E307+E315+E317+E319</f>
        <v>2199852764.4800005</v>
      </c>
      <c r="F320" s="30">
        <f>F266+F274+F276+F284+F291+F293+F300+F307+F315+F317+F319</f>
        <v>0</v>
      </c>
      <c r="G320" s="30">
        <f t="shared" ref="G320:BH320" si="134">G266+G274+G276+G284+G291+G293+G300+G307+G315+G317+G319</f>
        <v>0</v>
      </c>
      <c r="H320" s="30">
        <f t="shared" si="134"/>
        <v>0</v>
      </c>
      <c r="I320" s="30">
        <f t="shared" si="134"/>
        <v>0</v>
      </c>
      <c r="J320" s="30">
        <f t="shared" si="134"/>
        <v>0</v>
      </c>
      <c r="K320" s="30">
        <f t="shared" si="134"/>
        <v>0</v>
      </c>
      <c r="L320" s="30">
        <f t="shared" si="134"/>
        <v>0</v>
      </c>
      <c r="M320" s="30">
        <f t="shared" si="134"/>
        <v>0</v>
      </c>
      <c r="N320" s="30">
        <f t="shared" si="134"/>
        <v>0</v>
      </c>
      <c r="O320" s="30">
        <f t="shared" si="134"/>
        <v>0</v>
      </c>
      <c r="P320" s="30">
        <f t="shared" si="134"/>
        <v>0</v>
      </c>
      <c r="Q320" s="30">
        <f t="shared" si="134"/>
        <v>0</v>
      </c>
      <c r="R320" s="30">
        <f t="shared" si="134"/>
        <v>0</v>
      </c>
      <c r="S320" s="30">
        <f t="shared" si="134"/>
        <v>0</v>
      </c>
      <c r="T320" s="30">
        <f t="shared" si="134"/>
        <v>0</v>
      </c>
      <c r="U320" s="30">
        <f t="shared" si="134"/>
        <v>0</v>
      </c>
      <c r="V320" s="30">
        <f t="shared" si="134"/>
        <v>0</v>
      </c>
      <c r="W320" s="30">
        <f t="shared" si="134"/>
        <v>51432451.939999998</v>
      </c>
      <c r="X320" s="30">
        <f t="shared" si="134"/>
        <v>0</v>
      </c>
      <c r="Y320" s="30">
        <f t="shared" si="134"/>
        <v>0</v>
      </c>
      <c r="Z320" s="30">
        <f t="shared" si="134"/>
        <v>0</v>
      </c>
      <c r="AA320" s="30">
        <f t="shared" si="134"/>
        <v>0</v>
      </c>
      <c r="AB320" s="30">
        <f t="shared" si="134"/>
        <v>0</v>
      </c>
      <c r="AC320" s="30">
        <f t="shared" si="118"/>
        <v>51432451.939999998</v>
      </c>
      <c r="AD320" s="30">
        <f t="shared" si="134"/>
        <v>0</v>
      </c>
      <c r="AE320" s="30">
        <f t="shared" si="134"/>
        <v>0</v>
      </c>
      <c r="AF320" s="30">
        <f t="shared" si="134"/>
        <v>0</v>
      </c>
      <c r="AG320" s="30">
        <f t="shared" si="134"/>
        <v>0</v>
      </c>
      <c r="AH320" s="30">
        <f t="shared" si="134"/>
        <v>0</v>
      </c>
      <c r="AI320" s="30">
        <f t="shared" si="134"/>
        <v>-20967443</v>
      </c>
      <c r="AJ320" s="30">
        <f t="shared" si="134"/>
        <v>0</v>
      </c>
      <c r="AK320" s="30">
        <f t="shared" si="134"/>
        <v>0</v>
      </c>
      <c r="AL320" s="30">
        <f t="shared" si="134"/>
        <v>0</v>
      </c>
      <c r="AM320" s="30">
        <f t="shared" si="134"/>
        <v>0</v>
      </c>
      <c r="AN320" s="30">
        <f t="shared" si="134"/>
        <v>0</v>
      </c>
      <c r="AO320" s="30">
        <f t="shared" si="134"/>
        <v>0</v>
      </c>
      <c r="AP320" s="30">
        <f t="shared" si="134"/>
        <v>0</v>
      </c>
      <c r="AQ320" s="30">
        <f t="shared" si="134"/>
        <v>0</v>
      </c>
      <c r="AR320" s="30">
        <f t="shared" si="134"/>
        <v>0</v>
      </c>
      <c r="AS320" s="30">
        <f t="shared" si="134"/>
        <v>0</v>
      </c>
      <c r="AT320" s="30">
        <f t="shared" si="134"/>
        <v>40050000</v>
      </c>
      <c r="AU320" s="30">
        <f t="shared" si="134"/>
        <v>0</v>
      </c>
      <c r="AV320" s="30">
        <f t="shared" si="134"/>
        <v>6536000</v>
      </c>
      <c r="AW320" s="30">
        <f t="shared" si="134"/>
        <v>2497000</v>
      </c>
      <c r="AX320" s="30">
        <f t="shared" si="134"/>
        <v>-4981503</v>
      </c>
      <c r="AY320" s="30">
        <f t="shared" si="134"/>
        <v>79018000</v>
      </c>
      <c r="AZ320" s="30">
        <f t="shared" si="134"/>
        <v>14875000</v>
      </c>
      <c r="BA320" s="30">
        <f t="shared" si="134"/>
        <v>0</v>
      </c>
      <c r="BB320" s="30">
        <f t="shared" si="134"/>
        <v>14520000</v>
      </c>
      <c r="BC320" s="30">
        <f t="shared" si="134"/>
        <v>7633000</v>
      </c>
      <c r="BD320" s="30">
        <f t="shared" si="134"/>
        <v>-8075811</v>
      </c>
      <c r="BE320" s="30">
        <f t="shared" si="134"/>
        <v>-5939305</v>
      </c>
      <c r="BF320" s="30">
        <f t="shared" si="134"/>
        <v>-737000</v>
      </c>
      <c r="BG320" s="30">
        <f t="shared" si="134"/>
        <v>0</v>
      </c>
      <c r="BH320" s="30">
        <f t="shared" si="134"/>
        <v>2845.5800000538584</v>
      </c>
      <c r="BI320" s="30">
        <f t="shared" si="119"/>
        <v>124430783.58000006</v>
      </c>
      <c r="BJ320" s="30">
        <f t="shared" si="105"/>
        <v>175863235.52000004</v>
      </c>
      <c r="BK320" s="30">
        <f t="shared" si="106"/>
        <v>2375716000.0000005</v>
      </c>
      <c r="BL320" s="30">
        <f t="shared" ref="BL320" si="135">BL266+BL274+BL276+BL284+BL291+BL293+BL300+BL307+BL315+BL317+BL319</f>
        <v>0</v>
      </c>
      <c r="BM320" s="30">
        <f t="shared" si="107"/>
        <v>2375716000.0000005</v>
      </c>
    </row>
    <row r="321" spans="1:65" ht="16.5" thickTop="1">
      <c r="A321" s="94">
        <v>320</v>
      </c>
      <c r="B321" s="146" t="s">
        <v>259</v>
      </c>
      <c r="C321" s="147" t="s">
        <v>259</v>
      </c>
      <c r="D321" s="145">
        <v>151</v>
      </c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23">
        <f t="shared" si="118"/>
        <v>0</v>
      </c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23">
        <f t="shared" si="119"/>
        <v>0</v>
      </c>
      <c r="BJ321" s="23">
        <f t="shared" si="105"/>
        <v>0</v>
      </c>
      <c r="BK321" s="23">
        <f t="shared" si="106"/>
        <v>0</v>
      </c>
      <c r="BL321" s="23"/>
      <c r="BM321" s="23">
        <f t="shared" si="107"/>
        <v>0</v>
      </c>
    </row>
    <row r="322" spans="1:65">
      <c r="A322" s="94">
        <v>321</v>
      </c>
      <c r="B322" s="233" t="s">
        <v>353</v>
      </c>
      <c r="C322" s="235"/>
      <c r="D322" s="236"/>
      <c r="E322" s="135">
        <f>SUM(E321)</f>
        <v>0</v>
      </c>
      <c r="F322" s="62">
        <f>SUM(F321)</f>
        <v>0</v>
      </c>
      <c r="G322" s="62">
        <f t="shared" ref="G322:AE322" si="136">SUM(G321)</f>
        <v>0</v>
      </c>
      <c r="H322" s="62">
        <f t="shared" si="136"/>
        <v>0</v>
      </c>
      <c r="I322" s="62">
        <f t="shared" si="136"/>
        <v>0</v>
      </c>
      <c r="J322" s="62">
        <f t="shared" si="136"/>
        <v>0</v>
      </c>
      <c r="K322" s="62">
        <f t="shared" si="136"/>
        <v>0</v>
      </c>
      <c r="L322" s="62">
        <f t="shared" si="136"/>
        <v>0</v>
      </c>
      <c r="M322" s="62">
        <f t="shared" si="136"/>
        <v>0</v>
      </c>
      <c r="N322" s="62">
        <f t="shared" si="136"/>
        <v>0</v>
      </c>
      <c r="O322" s="62">
        <f t="shared" si="136"/>
        <v>0</v>
      </c>
      <c r="P322" s="62">
        <f t="shared" si="136"/>
        <v>0</v>
      </c>
      <c r="Q322" s="62">
        <f t="shared" si="136"/>
        <v>0</v>
      </c>
      <c r="R322" s="62">
        <f t="shared" si="136"/>
        <v>0</v>
      </c>
      <c r="S322" s="62">
        <f t="shared" si="136"/>
        <v>0</v>
      </c>
      <c r="T322" s="62">
        <f t="shared" si="136"/>
        <v>0</v>
      </c>
      <c r="U322" s="62">
        <f t="shared" si="136"/>
        <v>0</v>
      </c>
      <c r="V322" s="62">
        <f t="shared" si="136"/>
        <v>0</v>
      </c>
      <c r="W322" s="62">
        <f t="shared" si="136"/>
        <v>0</v>
      </c>
      <c r="X322" s="62">
        <f t="shared" si="136"/>
        <v>0</v>
      </c>
      <c r="Y322" s="62">
        <f t="shared" si="136"/>
        <v>0</v>
      </c>
      <c r="Z322" s="62">
        <f t="shared" si="136"/>
        <v>0</v>
      </c>
      <c r="AA322" s="62">
        <f t="shared" si="136"/>
        <v>0</v>
      </c>
      <c r="AB322" s="62">
        <f t="shared" si="136"/>
        <v>0</v>
      </c>
      <c r="AC322" s="62">
        <f t="shared" ref="AC322:AC353" si="137">SUM(F322:AB322)</f>
        <v>0</v>
      </c>
      <c r="AD322" s="62">
        <f t="shared" si="136"/>
        <v>0</v>
      </c>
      <c r="AE322" s="62">
        <f t="shared" si="136"/>
        <v>0</v>
      </c>
      <c r="AF322" s="62">
        <f t="shared" ref="AF322:BH322" si="138">SUM(AF321)</f>
        <v>0</v>
      </c>
      <c r="AG322" s="62">
        <f t="shared" si="138"/>
        <v>0</v>
      </c>
      <c r="AH322" s="62">
        <f t="shared" si="138"/>
        <v>0</v>
      </c>
      <c r="AI322" s="62">
        <f t="shared" si="138"/>
        <v>0</v>
      </c>
      <c r="AJ322" s="62">
        <f t="shared" si="138"/>
        <v>0</v>
      </c>
      <c r="AK322" s="62">
        <f t="shared" si="138"/>
        <v>0</v>
      </c>
      <c r="AL322" s="62">
        <f t="shared" si="138"/>
        <v>0</v>
      </c>
      <c r="AM322" s="62">
        <f t="shared" si="138"/>
        <v>0</v>
      </c>
      <c r="AN322" s="62">
        <f t="shared" si="138"/>
        <v>0</v>
      </c>
      <c r="AO322" s="62">
        <f t="shared" si="138"/>
        <v>0</v>
      </c>
      <c r="AP322" s="62">
        <f t="shared" si="138"/>
        <v>0</v>
      </c>
      <c r="AQ322" s="62">
        <f t="shared" si="138"/>
        <v>0</v>
      </c>
      <c r="AR322" s="62">
        <f t="shared" si="138"/>
        <v>0</v>
      </c>
      <c r="AS322" s="62">
        <f t="shared" si="138"/>
        <v>0</v>
      </c>
      <c r="AT322" s="62">
        <f t="shared" si="138"/>
        <v>0</v>
      </c>
      <c r="AU322" s="62">
        <f t="shared" si="138"/>
        <v>0</v>
      </c>
      <c r="AV322" s="62">
        <f t="shared" si="138"/>
        <v>0</v>
      </c>
      <c r="AW322" s="62">
        <f t="shared" si="138"/>
        <v>0</v>
      </c>
      <c r="AX322" s="62">
        <f t="shared" si="138"/>
        <v>0</v>
      </c>
      <c r="AY322" s="62">
        <f t="shared" si="138"/>
        <v>0</v>
      </c>
      <c r="AZ322" s="62">
        <f t="shared" si="138"/>
        <v>0</v>
      </c>
      <c r="BA322" s="62">
        <f t="shared" si="138"/>
        <v>0</v>
      </c>
      <c r="BB322" s="62">
        <f t="shared" si="138"/>
        <v>0</v>
      </c>
      <c r="BC322" s="62">
        <f t="shared" si="138"/>
        <v>0</v>
      </c>
      <c r="BD322" s="62">
        <f t="shared" si="138"/>
        <v>0</v>
      </c>
      <c r="BE322" s="62">
        <f t="shared" si="138"/>
        <v>0</v>
      </c>
      <c r="BF322" s="62">
        <f t="shared" si="138"/>
        <v>0</v>
      </c>
      <c r="BG322" s="62">
        <f t="shared" si="138"/>
        <v>0</v>
      </c>
      <c r="BH322" s="62">
        <f t="shared" si="138"/>
        <v>0</v>
      </c>
      <c r="BI322" s="62">
        <f t="shared" si="119"/>
        <v>0</v>
      </c>
      <c r="BJ322" s="62">
        <f t="shared" ref="BJ322:BJ350" si="139">AC322+BI322</f>
        <v>0</v>
      </c>
      <c r="BK322" s="62">
        <f t="shared" ref="BK322:BK350" si="140">E322+BJ322</f>
        <v>0</v>
      </c>
      <c r="BL322" s="62">
        <f t="shared" ref="BL322" si="141">SUM(BL321)</f>
        <v>0</v>
      </c>
      <c r="BM322" s="62">
        <f t="shared" si="107"/>
        <v>0</v>
      </c>
    </row>
    <row r="323" spans="1:65" ht="30.75" customHeight="1">
      <c r="A323" s="94">
        <v>322</v>
      </c>
      <c r="B323" s="146" t="s">
        <v>261</v>
      </c>
      <c r="C323" s="142" t="s">
        <v>261</v>
      </c>
      <c r="D323" s="145">
        <v>154</v>
      </c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23">
        <f t="shared" si="137"/>
        <v>0</v>
      </c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23">
        <f t="shared" si="119"/>
        <v>0</v>
      </c>
      <c r="BJ323" s="23">
        <f t="shared" si="139"/>
        <v>0</v>
      </c>
      <c r="BK323" s="23">
        <f t="shared" si="140"/>
        <v>0</v>
      </c>
      <c r="BL323" s="23"/>
      <c r="BM323" s="23">
        <f t="shared" si="107"/>
        <v>0</v>
      </c>
    </row>
    <row r="324" spans="1:65">
      <c r="A324" s="94">
        <v>323</v>
      </c>
      <c r="B324" s="233" t="s">
        <v>262</v>
      </c>
      <c r="C324" s="235"/>
      <c r="D324" s="236"/>
      <c r="E324" s="135">
        <f>SUM(E323)</f>
        <v>0</v>
      </c>
      <c r="F324" s="62">
        <f>SUM(F323)</f>
        <v>0</v>
      </c>
      <c r="G324" s="62">
        <f t="shared" ref="G324:BH324" si="142">SUM(G323)</f>
        <v>0</v>
      </c>
      <c r="H324" s="62">
        <f t="shared" si="142"/>
        <v>0</v>
      </c>
      <c r="I324" s="62">
        <f t="shared" si="142"/>
        <v>0</v>
      </c>
      <c r="J324" s="62">
        <f t="shared" si="142"/>
        <v>0</v>
      </c>
      <c r="K324" s="62">
        <f t="shared" si="142"/>
        <v>0</v>
      </c>
      <c r="L324" s="62">
        <f t="shared" si="142"/>
        <v>0</v>
      </c>
      <c r="M324" s="62">
        <f t="shared" si="142"/>
        <v>0</v>
      </c>
      <c r="N324" s="62">
        <f t="shared" si="142"/>
        <v>0</v>
      </c>
      <c r="O324" s="62">
        <f t="shared" si="142"/>
        <v>0</v>
      </c>
      <c r="P324" s="62">
        <f t="shared" si="142"/>
        <v>0</v>
      </c>
      <c r="Q324" s="62">
        <f t="shared" si="142"/>
        <v>0</v>
      </c>
      <c r="R324" s="62">
        <f t="shared" si="142"/>
        <v>0</v>
      </c>
      <c r="S324" s="62">
        <f t="shared" si="142"/>
        <v>0</v>
      </c>
      <c r="T324" s="62">
        <f t="shared" si="142"/>
        <v>0</v>
      </c>
      <c r="U324" s="62">
        <f t="shared" si="142"/>
        <v>0</v>
      </c>
      <c r="V324" s="62">
        <f t="shared" si="142"/>
        <v>0</v>
      </c>
      <c r="W324" s="62">
        <f t="shared" si="142"/>
        <v>0</v>
      </c>
      <c r="X324" s="62">
        <f t="shared" si="142"/>
        <v>0</v>
      </c>
      <c r="Y324" s="62">
        <f t="shared" si="142"/>
        <v>0</v>
      </c>
      <c r="Z324" s="62">
        <f t="shared" si="142"/>
        <v>0</v>
      </c>
      <c r="AA324" s="62">
        <f t="shared" si="142"/>
        <v>0</v>
      </c>
      <c r="AB324" s="62">
        <f t="shared" si="142"/>
        <v>0</v>
      </c>
      <c r="AC324" s="62">
        <f t="shared" si="137"/>
        <v>0</v>
      </c>
      <c r="AD324" s="62">
        <f t="shared" si="142"/>
        <v>0</v>
      </c>
      <c r="AE324" s="62">
        <f t="shared" si="142"/>
        <v>0</v>
      </c>
      <c r="AF324" s="62">
        <f t="shared" si="142"/>
        <v>0</v>
      </c>
      <c r="AG324" s="62">
        <f t="shared" si="142"/>
        <v>0</v>
      </c>
      <c r="AH324" s="62">
        <f t="shared" si="142"/>
        <v>0</v>
      </c>
      <c r="AI324" s="62">
        <f t="shared" si="142"/>
        <v>0</v>
      </c>
      <c r="AJ324" s="62">
        <f t="shared" si="142"/>
        <v>0</v>
      </c>
      <c r="AK324" s="62">
        <f t="shared" si="142"/>
        <v>0</v>
      </c>
      <c r="AL324" s="62">
        <f t="shared" si="142"/>
        <v>0</v>
      </c>
      <c r="AM324" s="62">
        <f t="shared" si="142"/>
        <v>0</v>
      </c>
      <c r="AN324" s="62">
        <f t="shared" si="142"/>
        <v>0</v>
      </c>
      <c r="AO324" s="62">
        <f t="shared" si="142"/>
        <v>0</v>
      </c>
      <c r="AP324" s="62">
        <f t="shared" si="142"/>
        <v>0</v>
      </c>
      <c r="AQ324" s="62">
        <f t="shared" si="142"/>
        <v>0</v>
      </c>
      <c r="AR324" s="62">
        <f t="shared" si="142"/>
        <v>0</v>
      </c>
      <c r="AS324" s="62">
        <f t="shared" si="142"/>
        <v>0</v>
      </c>
      <c r="AT324" s="62">
        <f t="shared" si="142"/>
        <v>0</v>
      </c>
      <c r="AU324" s="62">
        <f t="shared" si="142"/>
        <v>0</v>
      </c>
      <c r="AV324" s="62">
        <f t="shared" si="142"/>
        <v>0</v>
      </c>
      <c r="AW324" s="62">
        <f t="shared" si="142"/>
        <v>0</v>
      </c>
      <c r="AX324" s="62">
        <f t="shared" si="142"/>
        <v>0</v>
      </c>
      <c r="AY324" s="62">
        <f t="shared" si="142"/>
        <v>0</v>
      </c>
      <c r="AZ324" s="62">
        <f t="shared" si="142"/>
        <v>0</v>
      </c>
      <c r="BA324" s="62">
        <f t="shared" si="142"/>
        <v>0</v>
      </c>
      <c r="BB324" s="62">
        <f t="shared" si="142"/>
        <v>0</v>
      </c>
      <c r="BC324" s="62">
        <f t="shared" si="142"/>
        <v>0</v>
      </c>
      <c r="BD324" s="62">
        <f t="shared" si="142"/>
        <v>0</v>
      </c>
      <c r="BE324" s="62">
        <f t="shared" si="142"/>
        <v>0</v>
      </c>
      <c r="BF324" s="62">
        <f t="shared" si="142"/>
        <v>0</v>
      </c>
      <c r="BG324" s="62">
        <f t="shared" si="142"/>
        <v>0</v>
      </c>
      <c r="BH324" s="62">
        <f t="shared" si="142"/>
        <v>0</v>
      </c>
      <c r="BI324" s="62">
        <f t="shared" si="119"/>
        <v>0</v>
      </c>
      <c r="BJ324" s="62">
        <f t="shared" si="139"/>
        <v>0</v>
      </c>
      <c r="BK324" s="62">
        <f t="shared" si="140"/>
        <v>0</v>
      </c>
      <c r="BL324" s="62">
        <f t="shared" ref="BL324" si="143">SUM(BL323)</f>
        <v>0</v>
      </c>
      <c r="BM324" s="62">
        <f t="shared" si="107"/>
        <v>0</v>
      </c>
    </row>
    <row r="325" spans="1:65" ht="18" customHeight="1">
      <c r="A325" s="94">
        <v>324</v>
      </c>
      <c r="B325" s="146" t="s">
        <v>263</v>
      </c>
      <c r="C325" s="147" t="s">
        <v>263</v>
      </c>
      <c r="D325" s="145">
        <v>165</v>
      </c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23">
        <f t="shared" si="137"/>
        <v>0</v>
      </c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23">
        <f t="shared" si="119"/>
        <v>0</v>
      </c>
      <c r="BJ325" s="23">
        <f t="shared" si="139"/>
        <v>0</v>
      </c>
      <c r="BK325" s="23">
        <f t="shared" si="140"/>
        <v>0</v>
      </c>
      <c r="BL325" s="23"/>
      <c r="BM325" s="23">
        <f t="shared" ref="BM325:BM353" si="144">BK325+BL325</f>
        <v>0</v>
      </c>
    </row>
    <row r="326" spans="1:65">
      <c r="A326" s="94">
        <v>325</v>
      </c>
      <c r="B326" s="233" t="s">
        <v>264</v>
      </c>
      <c r="C326" s="233"/>
      <c r="D326" s="234"/>
      <c r="E326" s="135">
        <f>SUM(E325)</f>
        <v>0</v>
      </c>
      <c r="F326" s="62">
        <f>SUM(F325)</f>
        <v>0</v>
      </c>
      <c r="G326" s="62">
        <f t="shared" ref="G326:BH326" si="145">SUM(G325)</f>
        <v>0</v>
      </c>
      <c r="H326" s="62">
        <f t="shared" si="145"/>
        <v>0</v>
      </c>
      <c r="I326" s="62">
        <f t="shared" si="145"/>
        <v>0</v>
      </c>
      <c r="J326" s="62">
        <f t="shared" si="145"/>
        <v>0</v>
      </c>
      <c r="K326" s="62">
        <f t="shared" si="145"/>
        <v>0</v>
      </c>
      <c r="L326" s="62">
        <f t="shared" si="145"/>
        <v>0</v>
      </c>
      <c r="M326" s="62">
        <f t="shared" si="145"/>
        <v>0</v>
      </c>
      <c r="N326" s="62">
        <f t="shared" si="145"/>
        <v>0</v>
      </c>
      <c r="O326" s="62">
        <f t="shared" si="145"/>
        <v>0</v>
      </c>
      <c r="P326" s="62">
        <f t="shared" si="145"/>
        <v>0</v>
      </c>
      <c r="Q326" s="62">
        <f t="shared" si="145"/>
        <v>0</v>
      </c>
      <c r="R326" s="62">
        <f t="shared" si="145"/>
        <v>0</v>
      </c>
      <c r="S326" s="62">
        <f t="shared" si="145"/>
        <v>0</v>
      </c>
      <c r="T326" s="62">
        <f t="shared" si="145"/>
        <v>0</v>
      </c>
      <c r="U326" s="62">
        <f t="shared" si="145"/>
        <v>0</v>
      </c>
      <c r="V326" s="62">
        <f t="shared" si="145"/>
        <v>0</v>
      </c>
      <c r="W326" s="62">
        <f t="shared" si="145"/>
        <v>0</v>
      </c>
      <c r="X326" s="62">
        <f t="shared" si="145"/>
        <v>0</v>
      </c>
      <c r="Y326" s="62">
        <f t="shared" si="145"/>
        <v>0</v>
      </c>
      <c r="Z326" s="62">
        <f t="shared" si="145"/>
        <v>0</v>
      </c>
      <c r="AA326" s="62">
        <f t="shared" si="145"/>
        <v>0</v>
      </c>
      <c r="AB326" s="62">
        <f t="shared" si="145"/>
        <v>0</v>
      </c>
      <c r="AC326" s="62">
        <f t="shared" si="137"/>
        <v>0</v>
      </c>
      <c r="AD326" s="62">
        <f t="shared" si="145"/>
        <v>0</v>
      </c>
      <c r="AE326" s="62">
        <f t="shared" si="145"/>
        <v>0</v>
      </c>
      <c r="AF326" s="62">
        <f t="shared" si="145"/>
        <v>0</v>
      </c>
      <c r="AG326" s="62">
        <f t="shared" si="145"/>
        <v>0</v>
      </c>
      <c r="AH326" s="62">
        <f t="shared" si="145"/>
        <v>0</v>
      </c>
      <c r="AI326" s="62">
        <f t="shared" si="145"/>
        <v>0</v>
      </c>
      <c r="AJ326" s="62">
        <f t="shared" si="145"/>
        <v>0</v>
      </c>
      <c r="AK326" s="62">
        <f t="shared" si="145"/>
        <v>0</v>
      </c>
      <c r="AL326" s="62">
        <f t="shared" si="145"/>
        <v>0</v>
      </c>
      <c r="AM326" s="62">
        <f t="shared" si="145"/>
        <v>0</v>
      </c>
      <c r="AN326" s="62">
        <f t="shared" si="145"/>
        <v>0</v>
      </c>
      <c r="AO326" s="62">
        <f t="shared" si="145"/>
        <v>0</v>
      </c>
      <c r="AP326" s="62">
        <f t="shared" si="145"/>
        <v>0</v>
      </c>
      <c r="AQ326" s="62">
        <f t="shared" si="145"/>
        <v>0</v>
      </c>
      <c r="AR326" s="62">
        <f t="shared" si="145"/>
        <v>0</v>
      </c>
      <c r="AS326" s="62">
        <f t="shared" si="145"/>
        <v>0</v>
      </c>
      <c r="AT326" s="62">
        <f t="shared" si="145"/>
        <v>0</v>
      </c>
      <c r="AU326" s="62">
        <f t="shared" si="145"/>
        <v>0</v>
      </c>
      <c r="AV326" s="62">
        <f t="shared" si="145"/>
        <v>0</v>
      </c>
      <c r="AW326" s="62">
        <f t="shared" si="145"/>
        <v>0</v>
      </c>
      <c r="AX326" s="62">
        <f t="shared" si="145"/>
        <v>0</v>
      </c>
      <c r="AY326" s="62">
        <f t="shared" si="145"/>
        <v>0</v>
      </c>
      <c r="AZ326" s="62">
        <f t="shared" si="145"/>
        <v>0</v>
      </c>
      <c r="BA326" s="62">
        <f t="shared" si="145"/>
        <v>0</v>
      </c>
      <c r="BB326" s="62">
        <f t="shared" si="145"/>
        <v>0</v>
      </c>
      <c r="BC326" s="62">
        <f t="shared" si="145"/>
        <v>0</v>
      </c>
      <c r="BD326" s="62">
        <f t="shared" si="145"/>
        <v>0</v>
      </c>
      <c r="BE326" s="62">
        <f t="shared" si="145"/>
        <v>0</v>
      </c>
      <c r="BF326" s="62">
        <f t="shared" si="145"/>
        <v>0</v>
      </c>
      <c r="BG326" s="62">
        <f t="shared" si="145"/>
        <v>0</v>
      </c>
      <c r="BH326" s="62">
        <f t="shared" si="145"/>
        <v>0</v>
      </c>
      <c r="BI326" s="62">
        <f t="shared" si="119"/>
        <v>0</v>
      </c>
      <c r="BJ326" s="62">
        <f t="shared" si="139"/>
        <v>0</v>
      </c>
      <c r="BK326" s="62">
        <f t="shared" si="140"/>
        <v>0</v>
      </c>
      <c r="BL326" s="62">
        <f t="shared" ref="BL326" si="146">SUM(BL325)</f>
        <v>0</v>
      </c>
      <c r="BM326" s="62">
        <f t="shared" si="144"/>
        <v>0</v>
      </c>
    </row>
    <row r="327" spans="1:65" ht="16.5" thickBot="1">
      <c r="A327" s="94">
        <v>326</v>
      </c>
      <c r="B327" s="224" t="s">
        <v>354</v>
      </c>
      <c r="C327" s="224"/>
      <c r="D327" s="225"/>
      <c r="E327" s="136">
        <f>E322+E324+E326</f>
        <v>0</v>
      </c>
      <c r="F327" s="30">
        <f>F322+F324+F326</f>
        <v>0</v>
      </c>
      <c r="G327" s="30">
        <f t="shared" ref="G327:BH327" si="147">G322+G324+G326</f>
        <v>0</v>
      </c>
      <c r="H327" s="30">
        <f t="shared" si="147"/>
        <v>0</v>
      </c>
      <c r="I327" s="30">
        <f t="shared" si="147"/>
        <v>0</v>
      </c>
      <c r="J327" s="30">
        <f t="shared" si="147"/>
        <v>0</v>
      </c>
      <c r="K327" s="30">
        <f t="shared" si="147"/>
        <v>0</v>
      </c>
      <c r="L327" s="30">
        <f t="shared" si="147"/>
        <v>0</v>
      </c>
      <c r="M327" s="30">
        <f t="shared" si="147"/>
        <v>0</v>
      </c>
      <c r="N327" s="30">
        <f t="shared" si="147"/>
        <v>0</v>
      </c>
      <c r="O327" s="30">
        <f t="shared" si="147"/>
        <v>0</v>
      </c>
      <c r="P327" s="30">
        <f t="shared" si="147"/>
        <v>0</v>
      </c>
      <c r="Q327" s="30">
        <f t="shared" si="147"/>
        <v>0</v>
      </c>
      <c r="R327" s="30">
        <f t="shared" si="147"/>
        <v>0</v>
      </c>
      <c r="S327" s="30">
        <f t="shared" si="147"/>
        <v>0</v>
      </c>
      <c r="T327" s="30">
        <f t="shared" si="147"/>
        <v>0</v>
      </c>
      <c r="U327" s="30">
        <f t="shared" si="147"/>
        <v>0</v>
      </c>
      <c r="V327" s="30">
        <f t="shared" si="147"/>
        <v>0</v>
      </c>
      <c r="W327" s="30">
        <f t="shared" si="147"/>
        <v>0</v>
      </c>
      <c r="X327" s="30">
        <f t="shared" si="147"/>
        <v>0</v>
      </c>
      <c r="Y327" s="30">
        <f t="shared" si="147"/>
        <v>0</v>
      </c>
      <c r="Z327" s="30">
        <f t="shared" si="147"/>
        <v>0</v>
      </c>
      <c r="AA327" s="30">
        <f t="shared" si="147"/>
        <v>0</v>
      </c>
      <c r="AB327" s="30">
        <f t="shared" si="147"/>
        <v>0</v>
      </c>
      <c r="AC327" s="30">
        <f t="shared" si="137"/>
        <v>0</v>
      </c>
      <c r="AD327" s="30">
        <f t="shared" si="147"/>
        <v>0</v>
      </c>
      <c r="AE327" s="30">
        <f t="shared" si="147"/>
        <v>0</v>
      </c>
      <c r="AF327" s="30">
        <f t="shared" si="147"/>
        <v>0</v>
      </c>
      <c r="AG327" s="30">
        <f t="shared" si="147"/>
        <v>0</v>
      </c>
      <c r="AH327" s="30">
        <f t="shared" si="147"/>
        <v>0</v>
      </c>
      <c r="AI327" s="30">
        <f t="shared" si="147"/>
        <v>0</v>
      </c>
      <c r="AJ327" s="30">
        <f t="shared" si="147"/>
        <v>0</v>
      </c>
      <c r="AK327" s="30">
        <f t="shared" si="147"/>
        <v>0</v>
      </c>
      <c r="AL327" s="30">
        <f t="shared" si="147"/>
        <v>0</v>
      </c>
      <c r="AM327" s="30">
        <f t="shared" si="147"/>
        <v>0</v>
      </c>
      <c r="AN327" s="30">
        <f t="shared" si="147"/>
        <v>0</v>
      </c>
      <c r="AO327" s="30">
        <f t="shared" si="147"/>
        <v>0</v>
      </c>
      <c r="AP327" s="30">
        <f t="shared" si="147"/>
        <v>0</v>
      </c>
      <c r="AQ327" s="30">
        <f t="shared" si="147"/>
        <v>0</v>
      </c>
      <c r="AR327" s="30">
        <f t="shared" si="147"/>
        <v>0</v>
      </c>
      <c r="AS327" s="30">
        <f t="shared" si="147"/>
        <v>0</v>
      </c>
      <c r="AT327" s="30">
        <f t="shared" si="147"/>
        <v>0</v>
      </c>
      <c r="AU327" s="30">
        <f t="shared" si="147"/>
        <v>0</v>
      </c>
      <c r="AV327" s="30">
        <f t="shared" si="147"/>
        <v>0</v>
      </c>
      <c r="AW327" s="30">
        <f t="shared" si="147"/>
        <v>0</v>
      </c>
      <c r="AX327" s="30">
        <f t="shared" si="147"/>
        <v>0</v>
      </c>
      <c r="AY327" s="30">
        <f t="shared" si="147"/>
        <v>0</v>
      </c>
      <c r="AZ327" s="30">
        <f t="shared" si="147"/>
        <v>0</v>
      </c>
      <c r="BA327" s="30">
        <f t="shared" si="147"/>
        <v>0</v>
      </c>
      <c r="BB327" s="30">
        <f t="shared" si="147"/>
        <v>0</v>
      </c>
      <c r="BC327" s="30">
        <f t="shared" si="147"/>
        <v>0</v>
      </c>
      <c r="BD327" s="30">
        <f t="shared" si="147"/>
        <v>0</v>
      </c>
      <c r="BE327" s="30">
        <f t="shared" si="147"/>
        <v>0</v>
      </c>
      <c r="BF327" s="30">
        <f t="shared" si="147"/>
        <v>0</v>
      </c>
      <c r="BG327" s="30">
        <f t="shared" si="147"/>
        <v>0</v>
      </c>
      <c r="BH327" s="30">
        <f t="shared" si="147"/>
        <v>0</v>
      </c>
      <c r="BI327" s="30">
        <f t="shared" si="119"/>
        <v>0</v>
      </c>
      <c r="BJ327" s="30">
        <f t="shared" si="139"/>
        <v>0</v>
      </c>
      <c r="BK327" s="30">
        <f t="shared" si="140"/>
        <v>0</v>
      </c>
      <c r="BL327" s="30">
        <f t="shared" ref="BL327" si="148">BL322+BL324+BL326</f>
        <v>0</v>
      </c>
      <c r="BM327" s="30">
        <f t="shared" si="144"/>
        <v>0</v>
      </c>
    </row>
    <row r="328" spans="1:65" ht="16.5" outlineLevel="2" thickTop="1">
      <c r="A328" s="94">
        <v>327</v>
      </c>
      <c r="B328" s="237" t="s">
        <v>266</v>
      </c>
      <c r="C328" s="117" t="s">
        <v>267</v>
      </c>
      <c r="D328" s="127">
        <v>182.3</v>
      </c>
      <c r="E328" s="73">
        <v>29484162.894999996</v>
      </c>
      <c r="F328" s="32">
        <v>0</v>
      </c>
      <c r="G328" s="32">
        <v>-5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-365977.01999999746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23">
        <f t="shared" si="137"/>
        <v>-365982.01999999746</v>
      </c>
      <c r="AD328" s="32">
        <v>0</v>
      </c>
      <c r="AE328" s="73">
        <v>0</v>
      </c>
      <c r="AF328" s="73">
        <v>0</v>
      </c>
      <c r="AG328" s="73">
        <v>-3132</v>
      </c>
      <c r="AH328" s="73">
        <v>0</v>
      </c>
      <c r="AI328" s="73">
        <v>51384409</v>
      </c>
      <c r="AJ328" s="73">
        <v>0</v>
      </c>
      <c r="AK328" s="73">
        <v>0</v>
      </c>
      <c r="AL328" s="73">
        <v>0</v>
      </c>
      <c r="AM328" s="73">
        <v>0</v>
      </c>
      <c r="AN328" s="73">
        <v>0</v>
      </c>
      <c r="AO328" s="73">
        <v>0</v>
      </c>
      <c r="AP328" s="73">
        <v>0</v>
      </c>
      <c r="AQ328" s="73">
        <v>0</v>
      </c>
      <c r="AR328" s="73">
        <v>0</v>
      </c>
      <c r="AS328" s="73">
        <v>0</v>
      </c>
      <c r="AT328" s="73">
        <v>0</v>
      </c>
      <c r="AU328" s="73">
        <v>0</v>
      </c>
      <c r="AV328" s="73">
        <v>0</v>
      </c>
      <c r="AW328" s="73">
        <v>0</v>
      </c>
      <c r="AX328" s="73">
        <v>0</v>
      </c>
      <c r="AY328" s="73">
        <v>0</v>
      </c>
      <c r="AZ328" s="73">
        <v>0</v>
      </c>
      <c r="BA328" s="73">
        <v>0</v>
      </c>
      <c r="BB328" s="73">
        <v>0</v>
      </c>
      <c r="BC328" s="73">
        <v>0</v>
      </c>
      <c r="BD328" s="73">
        <v>0</v>
      </c>
      <c r="BE328" s="73">
        <v>0</v>
      </c>
      <c r="BF328" s="73">
        <v>0</v>
      </c>
      <c r="BG328" s="73">
        <v>0</v>
      </c>
      <c r="BH328" s="73">
        <v>-457.875</v>
      </c>
      <c r="BI328" s="23">
        <f t="shared" si="119"/>
        <v>51380819.125</v>
      </c>
      <c r="BJ328" s="23">
        <f t="shared" si="139"/>
        <v>51014837.105000004</v>
      </c>
      <c r="BK328" s="23">
        <f t="shared" si="140"/>
        <v>80499000</v>
      </c>
      <c r="BL328" s="23"/>
      <c r="BM328" s="23">
        <f t="shared" si="144"/>
        <v>80499000</v>
      </c>
    </row>
    <row r="329" spans="1:65" outlineLevel="2">
      <c r="A329" s="94">
        <v>328</v>
      </c>
      <c r="B329" s="238"/>
      <c r="C329" s="119" t="s">
        <v>268</v>
      </c>
      <c r="D329" s="113">
        <v>186</v>
      </c>
      <c r="E329" s="73">
        <v>23807.370000000112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f t="shared" si="137"/>
        <v>0</v>
      </c>
      <c r="AD329" s="23">
        <v>0</v>
      </c>
      <c r="AE329" s="73">
        <v>0</v>
      </c>
      <c r="AF329" s="73">
        <v>0</v>
      </c>
      <c r="AG329" s="73">
        <v>-23807</v>
      </c>
      <c r="AH329" s="73">
        <v>0</v>
      </c>
      <c r="AI329" s="73">
        <v>0</v>
      </c>
      <c r="AJ329" s="73">
        <v>0</v>
      </c>
      <c r="AK329" s="73">
        <v>0</v>
      </c>
      <c r="AL329" s="73">
        <v>0</v>
      </c>
      <c r="AM329" s="73">
        <v>0</v>
      </c>
      <c r="AN329" s="73">
        <v>0</v>
      </c>
      <c r="AO329" s="73">
        <v>0</v>
      </c>
      <c r="AP329" s="73">
        <v>0</v>
      </c>
      <c r="AQ329" s="73">
        <v>0</v>
      </c>
      <c r="AR329" s="73">
        <v>0</v>
      </c>
      <c r="AS329" s="73">
        <v>0</v>
      </c>
      <c r="AT329" s="73">
        <v>0</v>
      </c>
      <c r="AU329" s="73">
        <v>0</v>
      </c>
      <c r="AV329" s="73">
        <v>0</v>
      </c>
      <c r="AW329" s="73">
        <v>0</v>
      </c>
      <c r="AX329" s="73">
        <v>0</v>
      </c>
      <c r="AY329" s="73">
        <v>0</v>
      </c>
      <c r="AZ329" s="73">
        <v>0</v>
      </c>
      <c r="BA329" s="73">
        <v>0</v>
      </c>
      <c r="BB329" s="73">
        <v>0</v>
      </c>
      <c r="BC329" s="73">
        <v>0</v>
      </c>
      <c r="BD329" s="73">
        <v>0</v>
      </c>
      <c r="BE329" s="73">
        <v>0</v>
      </c>
      <c r="BF329" s="73">
        <v>0</v>
      </c>
      <c r="BG329" s="73">
        <v>0</v>
      </c>
      <c r="BH329" s="73">
        <v>-0.37000000011175871</v>
      </c>
      <c r="BI329" s="23">
        <f t="shared" si="119"/>
        <v>-23807.370000000112</v>
      </c>
      <c r="BJ329" s="23">
        <f t="shared" si="139"/>
        <v>-23807.370000000112</v>
      </c>
      <c r="BK329" s="23">
        <f t="shared" si="140"/>
        <v>0</v>
      </c>
      <c r="BL329" s="23"/>
      <c r="BM329" s="23">
        <f t="shared" si="144"/>
        <v>0</v>
      </c>
    </row>
    <row r="330" spans="1:65">
      <c r="A330" s="94">
        <v>329</v>
      </c>
      <c r="B330" s="239"/>
      <c r="C330" s="120" t="s">
        <v>269</v>
      </c>
      <c r="D330" s="121">
        <v>190</v>
      </c>
      <c r="E330" s="73">
        <v>5550287.3504166603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6619579</v>
      </c>
      <c r="AC330" s="23">
        <f t="shared" si="137"/>
        <v>6619579</v>
      </c>
      <c r="AD330" s="23">
        <v>0</v>
      </c>
      <c r="AE330" s="73">
        <v>0</v>
      </c>
      <c r="AF330" s="73">
        <v>0</v>
      </c>
      <c r="AG330" s="73">
        <v>0</v>
      </c>
      <c r="AH330" s="73">
        <v>0</v>
      </c>
      <c r="AI330" s="73">
        <v>0</v>
      </c>
      <c r="AJ330" s="73">
        <v>0</v>
      </c>
      <c r="AK330" s="73">
        <v>0</v>
      </c>
      <c r="AL330" s="73">
        <v>0</v>
      </c>
      <c r="AM330" s="73">
        <v>0</v>
      </c>
      <c r="AN330" s="73">
        <v>0</v>
      </c>
      <c r="AO330" s="73">
        <v>0</v>
      </c>
      <c r="AP330" s="73">
        <v>0</v>
      </c>
      <c r="AQ330" s="73">
        <v>0</v>
      </c>
      <c r="AR330" s="73">
        <v>0</v>
      </c>
      <c r="AS330" s="73">
        <v>0</v>
      </c>
      <c r="AT330" s="73">
        <v>0</v>
      </c>
      <c r="AU330" s="73">
        <v>0</v>
      </c>
      <c r="AV330" s="73">
        <v>0</v>
      </c>
      <c r="AW330" s="73">
        <v>0</v>
      </c>
      <c r="AX330" s="73">
        <v>0</v>
      </c>
      <c r="AY330" s="73">
        <v>0</v>
      </c>
      <c r="AZ330" s="73">
        <v>0</v>
      </c>
      <c r="BA330" s="73">
        <v>0</v>
      </c>
      <c r="BB330" s="73">
        <v>0</v>
      </c>
      <c r="BC330" s="73">
        <v>0</v>
      </c>
      <c r="BD330" s="73">
        <v>0</v>
      </c>
      <c r="BE330" s="73">
        <v>0</v>
      </c>
      <c r="BF330" s="73">
        <v>0</v>
      </c>
      <c r="BG330" s="73">
        <v>0</v>
      </c>
      <c r="BH330" s="73">
        <v>133.64958333969116</v>
      </c>
      <c r="BI330" s="23">
        <f t="shared" si="119"/>
        <v>133.64958333969116</v>
      </c>
      <c r="BJ330" s="23">
        <f t="shared" si="139"/>
        <v>6619712.6495833397</v>
      </c>
      <c r="BK330" s="23">
        <f t="shared" si="140"/>
        <v>12170000</v>
      </c>
      <c r="BL330" s="23"/>
      <c r="BM330" s="23">
        <f t="shared" si="144"/>
        <v>12170000</v>
      </c>
    </row>
    <row r="331" spans="1:65">
      <c r="A331" s="94">
        <v>330</v>
      </c>
      <c r="B331" s="250" t="s">
        <v>270</v>
      </c>
      <c r="C331" s="251"/>
      <c r="D331" s="252"/>
      <c r="E331" s="135">
        <f>SUM(E328:E330)</f>
        <v>35058257.615416661</v>
      </c>
      <c r="F331" s="62">
        <f>SUM(F328:F330)</f>
        <v>0</v>
      </c>
      <c r="G331" s="62">
        <f t="shared" ref="G331:BH331" si="149">SUM(G328:G330)</f>
        <v>-5</v>
      </c>
      <c r="H331" s="62">
        <f t="shared" si="149"/>
        <v>0</v>
      </c>
      <c r="I331" s="62">
        <f t="shared" si="149"/>
        <v>0</v>
      </c>
      <c r="J331" s="62">
        <f t="shared" si="149"/>
        <v>0</v>
      </c>
      <c r="K331" s="62">
        <f t="shared" si="149"/>
        <v>0</v>
      </c>
      <c r="L331" s="62">
        <f t="shared" si="149"/>
        <v>0</v>
      </c>
      <c r="M331" s="62">
        <f t="shared" si="149"/>
        <v>0</v>
      </c>
      <c r="N331" s="62">
        <f t="shared" si="149"/>
        <v>0</v>
      </c>
      <c r="O331" s="62">
        <f t="shared" si="149"/>
        <v>0</v>
      </c>
      <c r="P331" s="62">
        <f t="shared" si="149"/>
        <v>0</v>
      </c>
      <c r="Q331" s="62">
        <f t="shared" si="149"/>
        <v>0</v>
      </c>
      <c r="R331" s="62">
        <f t="shared" si="149"/>
        <v>0</v>
      </c>
      <c r="S331" s="62">
        <f t="shared" si="149"/>
        <v>0</v>
      </c>
      <c r="T331" s="62">
        <f t="shared" si="149"/>
        <v>0</v>
      </c>
      <c r="U331" s="62">
        <f t="shared" si="149"/>
        <v>0</v>
      </c>
      <c r="V331" s="62">
        <f t="shared" si="149"/>
        <v>0</v>
      </c>
      <c r="W331" s="62">
        <f t="shared" si="149"/>
        <v>-365977.01999999746</v>
      </c>
      <c r="X331" s="62">
        <f t="shared" si="149"/>
        <v>0</v>
      </c>
      <c r="Y331" s="62">
        <f t="shared" si="149"/>
        <v>0</v>
      </c>
      <c r="Z331" s="62">
        <f t="shared" si="149"/>
        <v>0</v>
      </c>
      <c r="AA331" s="62">
        <f t="shared" si="149"/>
        <v>0</v>
      </c>
      <c r="AB331" s="62">
        <f t="shared" si="149"/>
        <v>6619579</v>
      </c>
      <c r="AC331" s="62">
        <f t="shared" si="137"/>
        <v>6253596.9800000023</v>
      </c>
      <c r="AD331" s="62">
        <f t="shared" si="149"/>
        <v>0</v>
      </c>
      <c r="AE331" s="62">
        <f t="shared" si="149"/>
        <v>0</v>
      </c>
      <c r="AF331" s="62">
        <f t="shared" si="149"/>
        <v>0</v>
      </c>
      <c r="AG331" s="62">
        <f t="shared" si="149"/>
        <v>-26939</v>
      </c>
      <c r="AH331" s="62">
        <f t="shared" si="149"/>
        <v>0</v>
      </c>
      <c r="AI331" s="62">
        <f t="shared" si="149"/>
        <v>51384409</v>
      </c>
      <c r="AJ331" s="62">
        <f t="shared" si="149"/>
        <v>0</v>
      </c>
      <c r="AK331" s="62">
        <f t="shared" si="149"/>
        <v>0</v>
      </c>
      <c r="AL331" s="62">
        <f t="shared" si="149"/>
        <v>0</v>
      </c>
      <c r="AM331" s="62">
        <f t="shared" si="149"/>
        <v>0</v>
      </c>
      <c r="AN331" s="62">
        <f t="shared" si="149"/>
        <v>0</v>
      </c>
      <c r="AO331" s="62">
        <f t="shared" si="149"/>
        <v>0</v>
      </c>
      <c r="AP331" s="62">
        <f t="shared" si="149"/>
        <v>0</v>
      </c>
      <c r="AQ331" s="62">
        <f t="shared" si="149"/>
        <v>0</v>
      </c>
      <c r="AR331" s="62">
        <f t="shared" si="149"/>
        <v>0</v>
      </c>
      <c r="AS331" s="62">
        <f t="shared" si="149"/>
        <v>0</v>
      </c>
      <c r="AT331" s="62">
        <f t="shared" si="149"/>
        <v>0</v>
      </c>
      <c r="AU331" s="62">
        <f t="shared" si="149"/>
        <v>0</v>
      </c>
      <c r="AV331" s="62">
        <f t="shared" si="149"/>
        <v>0</v>
      </c>
      <c r="AW331" s="62">
        <f t="shared" si="149"/>
        <v>0</v>
      </c>
      <c r="AX331" s="62">
        <f t="shared" si="149"/>
        <v>0</v>
      </c>
      <c r="AY331" s="62">
        <f t="shared" si="149"/>
        <v>0</v>
      </c>
      <c r="AZ331" s="62">
        <f t="shared" si="149"/>
        <v>0</v>
      </c>
      <c r="BA331" s="62">
        <f t="shared" si="149"/>
        <v>0</v>
      </c>
      <c r="BB331" s="62">
        <f t="shared" si="149"/>
        <v>0</v>
      </c>
      <c r="BC331" s="62">
        <f t="shared" si="149"/>
        <v>0</v>
      </c>
      <c r="BD331" s="62">
        <f t="shared" si="149"/>
        <v>0</v>
      </c>
      <c r="BE331" s="62">
        <f t="shared" si="149"/>
        <v>0</v>
      </c>
      <c r="BF331" s="62">
        <f t="shared" si="149"/>
        <v>0</v>
      </c>
      <c r="BG331" s="62">
        <f t="shared" si="149"/>
        <v>0</v>
      </c>
      <c r="BH331" s="62">
        <f t="shared" si="149"/>
        <v>-324.5954166604206</v>
      </c>
      <c r="BI331" s="62">
        <f t="shared" si="119"/>
        <v>51357145.404583342</v>
      </c>
      <c r="BJ331" s="62">
        <f t="shared" si="139"/>
        <v>57610742.384583347</v>
      </c>
      <c r="BK331" s="62">
        <f t="shared" si="140"/>
        <v>92669000</v>
      </c>
      <c r="BL331" s="62">
        <f t="shared" ref="BL331" si="150">SUM(BL328:BL330)</f>
        <v>0</v>
      </c>
      <c r="BM331" s="62">
        <f t="shared" si="144"/>
        <v>92669000</v>
      </c>
    </row>
    <row r="332" spans="1:65" outlineLevel="1">
      <c r="A332" s="94">
        <v>331</v>
      </c>
      <c r="B332" s="253" t="s">
        <v>355</v>
      </c>
      <c r="C332" s="117" t="s">
        <v>272</v>
      </c>
      <c r="D332" s="127">
        <v>228.1</v>
      </c>
      <c r="E332" s="7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>
        <f t="shared" si="137"/>
        <v>0</v>
      </c>
      <c r="AD332" s="2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23">
        <f t="shared" si="119"/>
        <v>0</v>
      </c>
      <c r="BJ332" s="23">
        <f t="shared" si="139"/>
        <v>0</v>
      </c>
      <c r="BK332" s="23">
        <f t="shared" si="140"/>
        <v>0</v>
      </c>
      <c r="BL332" s="23"/>
      <c r="BM332" s="23">
        <f t="shared" si="144"/>
        <v>0</v>
      </c>
    </row>
    <row r="333" spans="1:65" outlineLevel="1">
      <c r="A333" s="94">
        <v>332</v>
      </c>
      <c r="B333" s="254"/>
      <c r="C333" s="119" t="s">
        <v>273</v>
      </c>
      <c r="D333" s="128">
        <v>228.2</v>
      </c>
      <c r="E333" s="7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>
        <f t="shared" si="137"/>
        <v>0</v>
      </c>
      <c r="AD333" s="2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23">
        <f t="shared" si="119"/>
        <v>0</v>
      </c>
      <c r="BJ333" s="23">
        <f t="shared" si="139"/>
        <v>0</v>
      </c>
      <c r="BK333" s="23">
        <f t="shared" si="140"/>
        <v>0</v>
      </c>
      <c r="BL333" s="23"/>
      <c r="BM333" s="23">
        <f t="shared" si="144"/>
        <v>0</v>
      </c>
    </row>
    <row r="334" spans="1:65" outlineLevel="1">
      <c r="A334" s="94">
        <v>333</v>
      </c>
      <c r="B334" s="254"/>
      <c r="C334" s="119" t="s">
        <v>274</v>
      </c>
      <c r="D334" s="128">
        <v>228.3</v>
      </c>
      <c r="E334" s="7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>
        <f t="shared" si="137"/>
        <v>0</v>
      </c>
      <c r="AD334" s="2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23">
        <f t="shared" si="119"/>
        <v>0</v>
      </c>
      <c r="BJ334" s="23">
        <f t="shared" si="139"/>
        <v>0</v>
      </c>
      <c r="BK334" s="23">
        <f t="shared" si="140"/>
        <v>0</v>
      </c>
      <c r="BL334" s="23"/>
      <c r="BM334" s="23">
        <f t="shared" si="144"/>
        <v>0</v>
      </c>
    </row>
    <row r="335" spans="1:65" outlineLevel="1">
      <c r="A335" s="94">
        <v>334</v>
      </c>
      <c r="B335" s="254"/>
      <c r="C335" s="119" t="s">
        <v>275</v>
      </c>
      <c r="D335" s="128">
        <v>228.4</v>
      </c>
      <c r="E335" s="7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>
        <f t="shared" si="137"/>
        <v>0</v>
      </c>
      <c r="AD335" s="2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23">
        <f t="shared" si="119"/>
        <v>0</v>
      </c>
      <c r="BJ335" s="23">
        <f t="shared" si="139"/>
        <v>0</v>
      </c>
      <c r="BK335" s="23">
        <f t="shared" si="140"/>
        <v>0</v>
      </c>
      <c r="BL335" s="23"/>
      <c r="BM335" s="23">
        <f t="shared" si="144"/>
        <v>0</v>
      </c>
    </row>
    <row r="336" spans="1:65">
      <c r="A336" s="94">
        <v>335</v>
      </c>
      <c r="B336" s="255"/>
      <c r="C336" s="120" t="s">
        <v>276</v>
      </c>
      <c r="D336" s="121">
        <v>230</v>
      </c>
      <c r="E336" s="7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>
        <f t="shared" si="137"/>
        <v>0</v>
      </c>
      <c r="AD336" s="2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23">
        <f t="shared" si="119"/>
        <v>0</v>
      </c>
      <c r="BJ336" s="23">
        <f t="shared" si="139"/>
        <v>0</v>
      </c>
      <c r="BK336" s="23">
        <f t="shared" si="140"/>
        <v>0</v>
      </c>
      <c r="BL336" s="23"/>
      <c r="BM336" s="23">
        <f t="shared" si="144"/>
        <v>0</v>
      </c>
    </row>
    <row r="337" spans="1:65">
      <c r="A337" s="94">
        <v>336</v>
      </c>
      <c r="B337" s="250" t="s">
        <v>271</v>
      </c>
      <c r="C337" s="256"/>
      <c r="D337" s="257"/>
      <c r="E337" s="135">
        <f>SUM(E332:E336)</f>
        <v>0</v>
      </c>
      <c r="F337" s="62">
        <f>SUM(F332:F336)</f>
        <v>0</v>
      </c>
      <c r="G337" s="62">
        <f t="shared" ref="G337:BH337" si="151">SUM(G332:G336)</f>
        <v>0</v>
      </c>
      <c r="H337" s="62">
        <f t="shared" si="151"/>
        <v>0</v>
      </c>
      <c r="I337" s="62">
        <f t="shared" si="151"/>
        <v>0</v>
      </c>
      <c r="J337" s="62">
        <f t="shared" si="151"/>
        <v>0</v>
      </c>
      <c r="K337" s="62">
        <f t="shared" si="151"/>
        <v>0</v>
      </c>
      <c r="L337" s="62">
        <f t="shared" si="151"/>
        <v>0</v>
      </c>
      <c r="M337" s="62">
        <f t="shared" si="151"/>
        <v>0</v>
      </c>
      <c r="N337" s="62">
        <f t="shared" si="151"/>
        <v>0</v>
      </c>
      <c r="O337" s="62">
        <f t="shared" si="151"/>
        <v>0</v>
      </c>
      <c r="P337" s="62">
        <f t="shared" si="151"/>
        <v>0</v>
      </c>
      <c r="Q337" s="62">
        <f t="shared" si="151"/>
        <v>0</v>
      </c>
      <c r="R337" s="62">
        <f t="shared" si="151"/>
        <v>0</v>
      </c>
      <c r="S337" s="62">
        <f t="shared" si="151"/>
        <v>0</v>
      </c>
      <c r="T337" s="62">
        <f t="shared" si="151"/>
        <v>0</v>
      </c>
      <c r="U337" s="62">
        <f t="shared" si="151"/>
        <v>0</v>
      </c>
      <c r="V337" s="62">
        <f t="shared" si="151"/>
        <v>0</v>
      </c>
      <c r="W337" s="62">
        <f t="shared" si="151"/>
        <v>0</v>
      </c>
      <c r="X337" s="62">
        <f t="shared" si="151"/>
        <v>0</v>
      </c>
      <c r="Y337" s="62">
        <f t="shared" si="151"/>
        <v>0</v>
      </c>
      <c r="Z337" s="62">
        <f t="shared" si="151"/>
        <v>0</v>
      </c>
      <c r="AA337" s="62">
        <f t="shared" si="151"/>
        <v>0</v>
      </c>
      <c r="AB337" s="62">
        <f t="shared" si="151"/>
        <v>0</v>
      </c>
      <c r="AC337" s="62">
        <f t="shared" si="137"/>
        <v>0</v>
      </c>
      <c r="AD337" s="62">
        <f t="shared" si="151"/>
        <v>0</v>
      </c>
      <c r="AE337" s="62">
        <f t="shared" si="151"/>
        <v>0</v>
      </c>
      <c r="AF337" s="62">
        <f t="shared" si="151"/>
        <v>0</v>
      </c>
      <c r="AG337" s="62">
        <f t="shared" si="151"/>
        <v>0</v>
      </c>
      <c r="AH337" s="62">
        <f t="shared" si="151"/>
        <v>0</v>
      </c>
      <c r="AI337" s="62">
        <f t="shared" si="151"/>
        <v>0</v>
      </c>
      <c r="AJ337" s="62">
        <f t="shared" si="151"/>
        <v>0</v>
      </c>
      <c r="AK337" s="62">
        <f t="shared" si="151"/>
        <v>0</v>
      </c>
      <c r="AL337" s="62">
        <f t="shared" si="151"/>
        <v>0</v>
      </c>
      <c r="AM337" s="62">
        <f t="shared" si="151"/>
        <v>0</v>
      </c>
      <c r="AN337" s="62">
        <f t="shared" si="151"/>
        <v>0</v>
      </c>
      <c r="AO337" s="62">
        <f t="shared" si="151"/>
        <v>0</v>
      </c>
      <c r="AP337" s="62">
        <f t="shared" si="151"/>
        <v>0</v>
      </c>
      <c r="AQ337" s="62">
        <f t="shared" si="151"/>
        <v>0</v>
      </c>
      <c r="AR337" s="62">
        <f t="shared" si="151"/>
        <v>0</v>
      </c>
      <c r="AS337" s="62">
        <f t="shared" si="151"/>
        <v>0</v>
      </c>
      <c r="AT337" s="62">
        <f t="shared" si="151"/>
        <v>0</v>
      </c>
      <c r="AU337" s="62">
        <f t="shared" si="151"/>
        <v>0</v>
      </c>
      <c r="AV337" s="62">
        <f t="shared" si="151"/>
        <v>0</v>
      </c>
      <c r="AW337" s="62">
        <f t="shared" si="151"/>
        <v>0</v>
      </c>
      <c r="AX337" s="62">
        <f t="shared" si="151"/>
        <v>0</v>
      </c>
      <c r="AY337" s="62">
        <f t="shared" si="151"/>
        <v>0</v>
      </c>
      <c r="AZ337" s="62">
        <f t="shared" si="151"/>
        <v>0</v>
      </c>
      <c r="BA337" s="62">
        <f t="shared" si="151"/>
        <v>0</v>
      </c>
      <c r="BB337" s="62">
        <f t="shared" si="151"/>
        <v>0</v>
      </c>
      <c r="BC337" s="62">
        <f t="shared" si="151"/>
        <v>0</v>
      </c>
      <c r="BD337" s="62">
        <f t="shared" si="151"/>
        <v>0</v>
      </c>
      <c r="BE337" s="62">
        <f t="shared" si="151"/>
        <v>0</v>
      </c>
      <c r="BF337" s="62">
        <f t="shared" si="151"/>
        <v>0</v>
      </c>
      <c r="BG337" s="62">
        <f t="shared" si="151"/>
        <v>0</v>
      </c>
      <c r="BH337" s="62">
        <f t="shared" si="151"/>
        <v>0</v>
      </c>
      <c r="BI337" s="62">
        <f t="shared" si="119"/>
        <v>0</v>
      </c>
      <c r="BJ337" s="62">
        <f t="shared" si="139"/>
        <v>0</v>
      </c>
      <c r="BK337" s="62">
        <f t="shared" si="140"/>
        <v>0</v>
      </c>
      <c r="BL337" s="62">
        <f t="shared" ref="BL337" si="152">SUM(BL332:BL336)</f>
        <v>0</v>
      </c>
      <c r="BM337" s="62">
        <f t="shared" si="144"/>
        <v>0</v>
      </c>
    </row>
    <row r="338" spans="1:65" ht="18" customHeight="1">
      <c r="A338" s="94">
        <v>337</v>
      </c>
      <c r="B338" s="148" t="s">
        <v>277</v>
      </c>
      <c r="C338" s="149" t="s">
        <v>277</v>
      </c>
      <c r="D338" s="113">
        <v>235</v>
      </c>
      <c r="E338" s="73">
        <v>-516725.23</v>
      </c>
      <c r="F338" s="23">
        <v>0</v>
      </c>
      <c r="G338" s="23">
        <v>-782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f t="shared" si="137"/>
        <v>-782</v>
      </c>
      <c r="AD338" s="23">
        <v>0</v>
      </c>
      <c r="AE338" s="73">
        <v>0</v>
      </c>
      <c r="AF338" s="73">
        <v>0</v>
      </c>
      <c r="AG338" s="73">
        <v>0</v>
      </c>
      <c r="AH338" s="73">
        <v>0</v>
      </c>
      <c r="AI338" s="73">
        <v>0</v>
      </c>
      <c r="AJ338" s="73">
        <v>0</v>
      </c>
      <c r="AK338" s="73">
        <v>0</v>
      </c>
      <c r="AL338" s="73">
        <v>0</v>
      </c>
      <c r="AM338" s="73">
        <v>0</v>
      </c>
      <c r="AN338" s="73">
        <v>0</v>
      </c>
      <c r="AO338" s="73">
        <v>0</v>
      </c>
      <c r="AP338" s="73">
        <v>0</v>
      </c>
      <c r="AQ338" s="73">
        <v>0</v>
      </c>
      <c r="AR338" s="73">
        <v>0</v>
      </c>
      <c r="AS338" s="73">
        <v>0</v>
      </c>
      <c r="AT338" s="73">
        <v>0</v>
      </c>
      <c r="AU338" s="73">
        <v>0</v>
      </c>
      <c r="AV338" s="73">
        <v>0</v>
      </c>
      <c r="AW338" s="73">
        <v>0</v>
      </c>
      <c r="AX338" s="73">
        <v>0</v>
      </c>
      <c r="AY338" s="73">
        <v>0</v>
      </c>
      <c r="AZ338" s="73">
        <v>0</v>
      </c>
      <c r="BA338" s="73">
        <v>0</v>
      </c>
      <c r="BB338" s="73">
        <v>0</v>
      </c>
      <c r="BC338" s="73">
        <v>0</v>
      </c>
      <c r="BD338" s="73">
        <v>0</v>
      </c>
      <c r="BE338" s="73">
        <v>0</v>
      </c>
      <c r="BF338" s="73">
        <v>0</v>
      </c>
      <c r="BG338" s="73">
        <v>0</v>
      </c>
      <c r="BH338" s="73">
        <v>-492.77000000001863</v>
      </c>
      <c r="BI338" s="23">
        <f t="shared" si="119"/>
        <v>-492.77000000001863</v>
      </c>
      <c r="BJ338" s="23">
        <f t="shared" si="139"/>
        <v>-1274.7700000000186</v>
      </c>
      <c r="BK338" s="23">
        <f t="shared" si="140"/>
        <v>-518000</v>
      </c>
      <c r="BL338" s="23"/>
      <c r="BM338" s="23">
        <f t="shared" si="144"/>
        <v>-518000</v>
      </c>
    </row>
    <row r="339" spans="1:65" ht="16.5" thickBot="1">
      <c r="A339" s="94">
        <v>338</v>
      </c>
      <c r="B339" s="224" t="s">
        <v>356</v>
      </c>
      <c r="C339" s="224"/>
      <c r="D339" s="225"/>
      <c r="E339" s="136">
        <f>E331+E337+E338</f>
        <v>34541532.385416664</v>
      </c>
      <c r="F339" s="30">
        <f>F331+F337+F338</f>
        <v>0</v>
      </c>
      <c r="G339" s="30">
        <f t="shared" ref="G339:BH339" si="153">G331+G337+G338</f>
        <v>-787</v>
      </c>
      <c r="H339" s="30">
        <f t="shared" si="153"/>
        <v>0</v>
      </c>
      <c r="I339" s="30">
        <f t="shared" si="153"/>
        <v>0</v>
      </c>
      <c r="J339" s="30">
        <f t="shared" si="153"/>
        <v>0</v>
      </c>
      <c r="K339" s="30">
        <f t="shared" si="153"/>
        <v>0</v>
      </c>
      <c r="L339" s="30">
        <f t="shared" si="153"/>
        <v>0</v>
      </c>
      <c r="M339" s="30">
        <f t="shared" si="153"/>
        <v>0</v>
      </c>
      <c r="N339" s="30">
        <f t="shared" si="153"/>
        <v>0</v>
      </c>
      <c r="O339" s="30">
        <f t="shared" si="153"/>
        <v>0</v>
      </c>
      <c r="P339" s="30">
        <f t="shared" si="153"/>
        <v>0</v>
      </c>
      <c r="Q339" s="30">
        <f t="shared" si="153"/>
        <v>0</v>
      </c>
      <c r="R339" s="30">
        <f t="shared" si="153"/>
        <v>0</v>
      </c>
      <c r="S339" s="30">
        <f t="shared" si="153"/>
        <v>0</v>
      </c>
      <c r="T339" s="30">
        <f t="shared" si="153"/>
        <v>0</v>
      </c>
      <c r="U339" s="30">
        <f t="shared" si="153"/>
        <v>0</v>
      </c>
      <c r="V339" s="30">
        <f t="shared" si="153"/>
        <v>0</v>
      </c>
      <c r="W339" s="30">
        <f t="shared" si="153"/>
        <v>-365977.01999999746</v>
      </c>
      <c r="X339" s="30">
        <f t="shared" si="153"/>
        <v>0</v>
      </c>
      <c r="Y339" s="30">
        <f t="shared" si="153"/>
        <v>0</v>
      </c>
      <c r="Z339" s="30">
        <f t="shared" si="153"/>
        <v>0</v>
      </c>
      <c r="AA339" s="30">
        <f t="shared" si="153"/>
        <v>0</v>
      </c>
      <c r="AB339" s="30">
        <f t="shared" si="153"/>
        <v>6619579</v>
      </c>
      <c r="AC339" s="30">
        <f t="shared" si="137"/>
        <v>6252814.9800000023</v>
      </c>
      <c r="AD339" s="30">
        <f t="shared" si="153"/>
        <v>0</v>
      </c>
      <c r="AE339" s="30">
        <f t="shared" si="153"/>
        <v>0</v>
      </c>
      <c r="AF339" s="30">
        <f t="shared" si="153"/>
        <v>0</v>
      </c>
      <c r="AG339" s="30">
        <f t="shared" si="153"/>
        <v>-26939</v>
      </c>
      <c r="AH339" s="30">
        <f t="shared" si="153"/>
        <v>0</v>
      </c>
      <c r="AI339" s="30">
        <f t="shared" si="153"/>
        <v>51384409</v>
      </c>
      <c r="AJ339" s="30">
        <f t="shared" si="153"/>
        <v>0</v>
      </c>
      <c r="AK339" s="30">
        <f t="shared" si="153"/>
        <v>0</v>
      </c>
      <c r="AL339" s="30">
        <f t="shared" si="153"/>
        <v>0</v>
      </c>
      <c r="AM339" s="30">
        <f t="shared" si="153"/>
        <v>0</v>
      </c>
      <c r="AN339" s="30">
        <f t="shared" si="153"/>
        <v>0</v>
      </c>
      <c r="AO339" s="30">
        <f t="shared" si="153"/>
        <v>0</v>
      </c>
      <c r="AP339" s="30">
        <f t="shared" si="153"/>
        <v>0</v>
      </c>
      <c r="AQ339" s="30">
        <f t="shared" si="153"/>
        <v>0</v>
      </c>
      <c r="AR339" s="30">
        <f t="shared" si="153"/>
        <v>0</v>
      </c>
      <c r="AS339" s="30">
        <f t="shared" si="153"/>
        <v>0</v>
      </c>
      <c r="AT339" s="30">
        <f t="shared" si="153"/>
        <v>0</v>
      </c>
      <c r="AU339" s="30">
        <f t="shared" si="153"/>
        <v>0</v>
      </c>
      <c r="AV339" s="30">
        <f t="shared" si="153"/>
        <v>0</v>
      </c>
      <c r="AW339" s="30">
        <f t="shared" si="153"/>
        <v>0</v>
      </c>
      <c r="AX339" s="30">
        <f t="shared" si="153"/>
        <v>0</v>
      </c>
      <c r="AY339" s="30">
        <f t="shared" si="153"/>
        <v>0</v>
      </c>
      <c r="AZ339" s="30">
        <f t="shared" si="153"/>
        <v>0</v>
      </c>
      <c r="BA339" s="30">
        <f t="shared" si="153"/>
        <v>0</v>
      </c>
      <c r="BB339" s="30">
        <f t="shared" si="153"/>
        <v>0</v>
      </c>
      <c r="BC339" s="30">
        <f t="shared" si="153"/>
        <v>0</v>
      </c>
      <c r="BD339" s="30">
        <f t="shared" si="153"/>
        <v>0</v>
      </c>
      <c r="BE339" s="30">
        <f t="shared" si="153"/>
        <v>0</v>
      </c>
      <c r="BF339" s="30">
        <f t="shared" si="153"/>
        <v>0</v>
      </c>
      <c r="BG339" s="30">
        <f t="shared" si="153"/>
        <v>0</v>
      </c>
      <c r="BH339" s="30">
        <f t="shared" si="153"/>
        <v>-817.36541666043922</v>
      </c>
      <c r="BI339" s="30">
        <f t="shared" si="119"/>
        <v>51356652.634583339</v>
      </c>
      <c r="BJ339" s="30">
        <f t="shared" si="139"/>
        <v>57609467.614583343</v>
      </c>
      <c r="BK339" s="30">
        <f t="shared" si="140"/>
        <v>92151000</v>
      </c>
      <c r="BL339" s="30">
        <f t="shared" ref="BL339" si="154">BL331+BL337+BL338</f>
        <v>0</v>
      </c>
      <c r="BM339" s="30">
        <f t="shared" si="144"/>
        <v>92151000</v>
      </c>
    </row>
    <row r="340" spans="1:65" ht="16.5" outlineLevel="1" thickTop="1">
      <c r="A340" s="94">
        <v>339</v>
      </c>
      <c r="B340" s="258" t="s">
        <v>279</v>
      </c>
      <c r="C340" s="117" t="s">
        <v>280</v>
      </c>
      <c r="D340" s="118">
        <v>253</v>
      </c>
      <c r="E340" s="7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>
        <f t="shared" si="137"/>
        <v>0</v>
      </c>
      <c r="AD340" s="2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23">
        <f t="shared" si="119"/>
        <v>0</v>
      </c>
      <c r="BJ340" s="23">
        <f t="shared" si="139"/>
        <v>0</v>
      </c>
      <c r="BK340" s="23">
        <f t="shared" si="140"/>
        <v>0</v>
      </c>
      <c r="BL340" s="23"/>
      <c r="BM340" s="23">
        <f t="shared" si="144"/>
        <v>0</v>
      </c>
    </row>
    <row r="341" spans="1:65" ht="38.25" customHeight="1" outlineLevel="1">
      <c r="A341" s="94">
        <v>340</v>
      </c>
      <c r="B341" s="259"/>
      <c r="C341" s="119" t="s">
        <v>281</v>
      </c>
      <c r="D341" s="113">
        <v>281</v>
      </c>
      <c r="E341" s="7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>
        <f t="shared" si="137"/>
        <v>0</v>
      </c>
      <c r="AD341" s="2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23">
        <f t="shared" si="119"/>
        <v>0</v>
      </c>
      <c r="BJ341" s="23">
        <f t="shared" si="139"/>
        <v>0</v>
      </c>
      <c r="BK341" s="23">
        <f t="shared" si="140"/>
        <v>0</v>
      </c>
      <c r="BL341" s="23"/>
      <c r="BM341" s="23">
        <f t="shared" si="144"/>
        <v>0</v>
      </c>
    </row>
    <row r="342" spans="1:65" ht="31.5" outlineLevel="1">
      <c r="A342" s="94">
        <v>341</v>
      </c>
      <c r="B342" s="259"/>
      <c r="C342" s="119" t="s">
        <v>282</v>
      </c>
      <c r="D342" s="113">
        <v>282</v>
      </c>
      <c r="E342" s="73">
        <v>-424250367.82999998</v>
      </c>
      <c r="F342" s="23">
        <v>-680082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23017904.760000002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f t="shared" si="137"/>
        <v>22337822.760000002</v>
      </c>
      <c r="AD342" s="23">
        <v>0</v>
      </c>
      <c r="AE342" s="73">
        <v>0</v>
      </c>
      <c r="AF342" s="73">
        <v>0</v>
      </c>
      <c r="AG342" s="73">
        <v>0</v>
      </c>
      <c r="AH342" s="73">
        <v>0</v>
      </c>
      <c r="AI342" s="73">
        <v>0</v>
      </c>
      <c r="AJ342" s="73">
        <v>0</v>
      </c>
      <c r="AK342" s="73">
        <v>0</v>
      </c>
      <c r="AL342" s="73">
        <v>0</v>
      </c>
      <c r="AM342" s="73">
        <v>0</v>
      </c>
      <c r="AN342" s="73">
        <v>0</v>
      </c>
      <c r="AO342" s="73">
        <v>0</v>
      </c>
      <c r="AP342" s="73">
        <v>0</v>
      </c>
      <c r="AQ342" s="73">
        <v>0</v>
      </c>
      <c r="AR342" s="73">
        <v>0</v>
      </c>
      <c r="AS342" s="73">
        <v>0</v>
      </c>
      <c r="AT342" s="73">
        <v>-5216000</v>
      </c>
      <c r="AU342" s="73">
        <v>0</v>
      </c>
      <c r="AV342" s="73">
        <v>-235000</v>
      </c>
      <c r="AW342" s="73">
        <v>0</v>
      </c>
      <c r="AX342" s="73">
        <v>9541</v>
      </c>
      <c r="AY342" s="73">
        <v>-620000</v>
      </c>
      <c r="AZ342" s="73">
        <v>-694000</v>
      </c>
      <c r="BA342" s="73">
        <v>0</v>
      </c>
      <c r="BB342" s="73">
        <v>-714000</v>
      </c>
      <c r="BC342" s="73">
        <v>-498000</v>
      </c>
      <c r="BD342" s="73">
        <v>1010</v>
      </c>
      <c r="BE342" s="73">
        <v>70633</v>
      </c>
      <c r="BF342" s="73">
        <v>-165000</v>
      </c>
      <c r="BG342" s="73">
        <v>0</v>
      </c>
      <c r="BH342" s="73">
        <v>361.06999999284744</v>
      </c>
      <c r="BI342" s="23">
        <f t="shared" si="119"/>
        <v>-8060454.9300000072</v>
      </c>
      <c r="BJ342" s="23">
        <f t="shared" si="139"/>
        <v>14277367.829999994</v>
      </c>
      <c r="BK342" s="23">
        <f t="shared" si="140"/>
        <v>-409973000</v>
      </c>
      <c r="BL342" s="23"/>
      <c r="BM342" s="23">
        <f>BK342+BL342</f>
        <v>-409973000</v>
      </c>
    </row>
    <row r="343" spans="1:65" ht="15.75" customHeight="1" outlineLevel="1">
      <c r="A343" s="94">
        <v>342</v>
      </c>
      <c r="B343" s="259"/>
      <c r="C343" s="119" t="s">
        <v>283</v>
      </c>
      <c r="D343" s="113">
        <v>283</v>
      </c>
      <c r="E343" s="73">
        <v>-4386304.2300000004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104424.15000000047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f t="shared" si="137"/>
        <v>104424.15000000047</v>
      </c>
      <c r="AD343" s="23">
        <v>0</v>
      </c>
      <c r="AE343" s="73">
        <v>0</v>
      </c>
      <c r="AF343" s="73">
        <v>0</v>
      </c>
      <c r="AG343" s="73">
        <v>0</v>
      </c>
      <c r="AH343" s="73">
        <v>0</v>
      </c>
      <c r="AI343" s="73">
        <v>0</v>
      </c>
      <c r="AJ343" s="73">
        <v>0</v>
      </c>
      <c r="AK343" s="73">
        <v>0</v>
      </c>
      <c r="AL343" s="73">
        <v>0</v>
      </c>
      <c r="AM343" s="73">
        <v>0</v>
      </c>
      <c r="AN343" s="73">
        <v>0</v>
      </c>
      <c r="AO343" s="73">
        <v>0</v>
      </c>
      <c r="AP343" s="73">
        <v>0</v>
      </c>
      <c r="AQ343" s="73">
        <v>0</v>
      </c>
      <c r="AR343" s="73">
        <v>0</v>
      </c>
      <c r="AS343" s="73">
        <v>0</v>
      </c>
      <c r="AT343" s="73">
        <v>0</v>
      </c>
      <c r="AU343" s="73">
        <v>0</v>
      </c>
      <c r="AV343" s="73">
        <v>0</v>
      </c>
      <c r="AW343" s="73">
        <v>0</v>
      </c>
      <c r="AX343" s="73">
        <v>0</v>
      </c>
      <c r="AY343" s="73">
        <v>0</v>
      </c>
      <c r="AZ343" s="73">
        <v>0</v>
      </c>
      <c r="BA343" s="73">
        <v>0</v>
      </c>
      <c r="BB343" s="73">
        <v>0</v>
      </c>
      <c r="BC343" s="73">
        <v>0</v>
      </c>
      <c r="BD343" s="73">
        <v>0</v>
      </c>
      <c r="BE343" s="73">
        <v>0</v>
      </c>
      <c r="BF343" s="73">
        <v>0</v>
      </c>
      <c r="BG343" s="73">
        <v>0</v>
      </c>
      <c r="BH343" s="73">
        <v>-119.91999999992549</v>
      </c>
      <c r="BI343" s="23">
        <f t="shared" si="119"/>
        <v>-119.91999999992549</v>
      </c>
      <c r="BJ343" s="23">
        <f t="shared" si="139"/>
        <v>104304.23000000055</v>
      </c>
      <c r="BK343" s="23">
        <f t="shared" si="140"/>
        <v>-4282000</v>
      </c>
      <c r="BL343" s="23"/>
      <c r="BM343" s="23">
        <f t="shared" si="144"/>
        <v>-4282000</v>
      </c>
    </row>
    <row r="344" spans="1:65" ht="15.75" customHeight="1" outlineLevel="1">
      <c r="A344" s="94">
        <v>343</v>
      </c>
      <c r="B344" s="259"/>
      <c r="C344" s="119" t="s">
        <v>284</v>
      </c>
      <c r="D344" s="113">
        <v>255</v>
      </c>
      <c r="E344" s="7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>
        <f t="shared" si="137"/>
        <v>0</v>
      </c>
      <c r="AD344" s="2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23">
        <f t="shared" si="119"/>
        <v>0</v>
      </c>
      <c r="BJ344" s="23">
        <f t="shared" si="139"/>
        <v>0</v>
      </c>
      <c r="BK344" s="23">
        <f t="shared" si="140"/>
        <v>0</v>
      </c>
      <c r="BL344" s="23"/>
      <c r="BM344" s="23">
        <f t="shared" si="144"/>
        <v>0</v>
      </c>
    </row>
    <row r="345" spans="1:65" outlineLevel="1">
      <c r="A345" s="94">
        <v>344</v>
      </c>
      <c r="B345" s="259"/>
      <c r="C345" s="119" t="s">
        <v>285</v>
      </c>
      <c r="D345" s="113">
        <v>252</v>
      </c>
      <c r="E345" s="73">
        <v>-819081.62</v>
      </c>
      <c r="F345" s="23">
        <v>0</v>
      </c>
      <c r="G345" s="23">
        <v>19984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f t="shared" si="137"/>
        <v>19984</v>
      </c>
      <c r="AD345" s="23">
        <v>0</v>
      </c>
      <c r="AE345" s="73">
        <v>0</v>
      </c>
      <c r="AF345" s="73">
        <v>0</v>
      </c>
      <c r="AG345" s="73">
        <v>0</v>
      </c>
      <c r="AH345" s="73">
        <v>0</v>
      </c>
      <c r="AI345" s="73">
        <v>0</v>
      </c>
      <c r="AJ345" s="73">
        <v>0</v>
      </c>
      <c r="AK345" s="73">
        <v>0</v>
      </c>
      <c r="AL345" s="73">
        <v>0</v>
      </c>
      <c r="AM345" s="73">
        <v>0</v>
      </c>
      <c r="AN345" s="73">
        <v>0</v>
      </c>
      <c r="AO345" s="73">
        <v>0</v>
      </c>
      <c r="AP345" s="73">
        <v>0</v>
      </c>
      <c r="AQ345" s="73">
        <v>0</v>
      </c>
      <c r="AR345" s="73">
        <v>0</v>
      </c>
      <c r="AS345" s="73">
        <v>0</v>
      </c>
      <c r="AT345" s="73">
        <v>0</v>
      </c>
      <c r="AU345" s="73">
        <v>0</v>
      </c>
      <c r="AV345" s="73">
        <v>0</v>
      </c>
      <c r="AW345" s="73">
        <v>0</v>
      </c>
      <c r="AX345" s="73">
        <v>0</v>
      </c>
      <c r="AY345" s="73">
        <v>0</v>
      </c>
      <c r="AZ345" s="73">
        <v>0</v>
      </c>
      <c r="BA345" s="73">
        <v>0</v>
      </c>
      <c r="BB345" s="73">
        <v>0</v>
      </c>
      <c r="BC345" s="73">
        <v>0</v>
      </c>
      <c r="BD345" s="73">
        <v>0</v>
      </c>
      <c r="BE345" s="73">
        <v>0</v>
      </c>
      <c r="BF345" s="73">
        <v>0</v>
      </c>
      <c r="BG345" s="73">
        <v>0</v>
      </c>
      <c r="BH345" s="73">
        <v>97.619999999995343</v>
      </c>
      <c r="BI345" s="23">
        <f t="shared" si="119"/>
        <v>97.619999999995343</v>
      </c>
      <c r="BJ345" s="23">
        <f t="shared" si="139"/>
        <v>20081.619999999995</v>
      </c>
      <c r="BK345" s="23">
        <f t="shared" si="140"/>
        <v>-799000</v>
      </c>
      <c r="BL345" s="23"/>
      <c r="BM345" s="23">
        <f t="shared" si="144"/>
        <v>-799000</v>
      </c>
    </row>
    <row r="346" spans="1:65">
      <c r="A346" s="94">
        <v>345</v>
      </c>
      <c r="B346" s="260"/>
      <c r="C346" s="120" t="s">
        <v>286</v>
      </c>
      <c r="D346" s="121">
        <v>254</v>
      </c>
      <c r="E346" s="73">
        <v>-31877929.569166604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73">
        <v>0</v>
      </c>
      <c r="Q346" s="73">
        <v>0</v>
      </c>
      <c r="R346" s="73">
        <v>0</v>
      </c>
      <c r="S346" s="73">
        <v>0</v>
      </c>
      <c r="T346" s="73">
        <v>0</v>
      </c>
      <c r="U346" s="73">
        <v>0</v>
      </c>
      <c r="V346" s="73">
        <v>0</v>
      </c>
      <c r="W346" s="73">
        <v>0</v>
      </c>
      <c r="X346" s="73">
        <v>0</v>
      </c>
      <c r="Y346" s="73">
        <v>0</v>
      </c>
      <c r="Z346" s="73">
        <v>0</v>
      </c>
      <c r="AA346" s="73">
        <v>0</v>
      </c>
      <c r="AB346" s="73">
        <v>-31521806</v>
      </c>
      <c r="AC346" s="23">
        <f t="shared" si="137"/>
        <v>-31521806</v>
      </c>
      <c r="AD346" s="73">
        <v>0</v>
      </c>
      <c r="AE346" s="73">
        <v>0</v>
      </c>
      <c r="AF346" s="73">
        <v>0</v>
      </c>
      <c r="AG346" s="73">
        <v>0</v>
      </c>
      <c r="AH346" s="73">
        <v>0</v>
      </c>
      <c r="AI346" s="73">
        <v>0</v>
      </c>
      <c r="AJ346" s="73">
        <v>0</v>
      </c>
      <c r="AK346" s="73">
        <v>0</v>
      </c>
      <c r="AL346" s="73">
        <v>0</v>
      </c>
      <c r="AM346" s="73">
        <v>0</v>
      </c>
      <c r="AN346" s="73">
        <v>0</v>
      </c>
      <c r="AO346" s="73">
        <v>0</v>
      </c>
      <c r="AP346" s="73">
        <v>0</v>
      </c>
      <c r="AQ346" s="73">
        <v>0</v>
      </c>
      <c r="AR346" s="73">
        <v>0</v>
      </c>
      <c r="AS346" s="73">
        <v>0</v>
      </c>
      <c r="AT346" s="73">
        <v>0</v>
      </c>
      <c r="AU346" s="73">
        <v>0</v>
      </c>
      <c r="AV346" s="73">
        <v>0</v>
      </c>
      <c r="AW346" s="73">
        <v>0</v>
      </c>
      <c r="AX346" s="73">
        <v>1927101</v>
      </c>
      <c r="AY346" s="73">
        <v>0</v>
      </c>
      <c r="AZ346" s="73">
        <v>0</v>
      </c>
      <c r="BA346" s="73">
        <v>0</v>
      </c>
      <c r="BB346" s="73">
        <v>0</v>
      </c>
      <c r="BC346" s="73">
        <v>0</v>
      </c>
      <c r="BD346" s="73">
        <v>2093502</v>
      </c>
      <c r="BE346" s="73">
        <v>1111493</v>
      </c>
      <c r="BF346" s="73">
        <v>0</v>
      </c>
      <c r="BG346" s="73">
        <v>0</v>
      </c>
      <c r="BH346" s="73">
        <v>-106.16374999657273</v>
      </c>
      <c r="BI346" s="23">
        <f t="shared" si="119"/>
        <v>5131989.8362500034</v>
      </c>
      <c r="BJ346" s="23">
        <f t="shared" si="139"/>
        <v>-26389816.163749997</v>
      </c>
      <c r="BK346" s="23">
        <f t="shared" si="140"/>
        <v>-58267745.732916601</v>
      </c>
      <c r="BL346" s="23"/>
      <c r="BM346" s="23">
        <f t="shared" si="144"/>
        <v>-58267745.732916601</v>
      </c>
    </row>
    <row r="347" spans="1:65">
      <c r="A347" s="94">
        <v>346</v>
      </c>
      <c r="B347" s="250" t="s">
        <v>287</v>
      </c>
      <c r="C347" s="256"/>
      <c r="D347" s="257"/>
      <c r="E347" s="135">
        <f>SUM(E340:E346)</f>
        <v>-461333683.24916661</v>
      </c>
      <c r="F347" s="62">
        <f>SUM(F340:F346)</f>
        <v>-680082</v>
      </c>
      <c r="G347" s="62">
        <f t="shared" ref="G347:BH347" si="155">SUM(G340:G346)</f>
        <v>19984</v>
      </c>
      <c r="H347" s="62">
        <f t="shared" si="155"/>
        <v>0</v>
      </c>
      <c r="I347" s="62">
        <f t="shared" si="155"/>
        <v>0</v>
      </c>
      <c r="J347" s="62">
        <f t="shared" si="155"/>
        <v>0</v>
      </c>
      <c r="K347" s="62">
        <f t="shared" si="155"/>
        <v>0</v>
      </c>
      <c r="L347" s="62">
        <f t="shared" si="155"/>
        <v>0</v>
      </c>
      <c r="M347" s="62">
        <f t="shared" si="155"/>
        <v>0</v>
      </c>
      <c r="N347" s="62">
        <f t="shared" si="155"/>
        <v>0</v>
      </c>
      <c r="O347" s="62">
        <f t="shared" si="155"/>
        <v>0</v>
      </c>
      <c r="P347" s="62">
        <f t="shared" si="155"/>
        <v>0</v>
      </c>
      <c r="Q347" s="62">
        <f t="shared" si="155"/>
        <v>0</v>
      </c>
      <c r="R347" s="62">
        <f t="shared" si="155"/>
        <v>0</v>
      </c>
      <c r="S347" s="62">
        <f t="shared" si="155"/>
        <v>0</v>
      </c>
      <c r="T347" s="62">
        <f t="shared" si="155"/>
        <v>0</v>
      </c>
      <c r="U347" s="62">
        <f t="shared" si="155"/>
        <v>0</v>
      </c>
      <c r="V347" s="62">
        <f t="shared" si="155"/>
        <v>0</v>
      </c>
      <c r="W347" s="62">
        <f t="shared" si="155"/>
        <v>23122328.910000004</v>
      </c>
      <c r="X347" s="62">
        <f t="shared" si="155"/>
        <v>0</v>
      </c>
      <c r="Y347" s="62">
        <f t="shared" si="155"/>
        <v>0</v>
      </c>
      <c r="Z347" s="62">
        <f t="shared" si="155"/>
        <v>0</v>
      </c>
      <c r="AA347" s="62">
        <f t="shared" si="155"/>
        <v>0</v>
      </c>
      <c r="AB347" s="62">
        <f t="shared" si="155"/>
        <v>-31521806</v>
      </c>
      <c r="AC347" s="62">
        <f t="shared" si="137"/>
        <v>-9059575.0899999961</v>
      </c>
      <c r="AD347" s="62">
        <f t="shared" si="155"/>
        <v>0</v>
      </c>
      <c r="AE347" s="62">
        <f t="shared" si="155"/>
        <v>0</v>
      </c>
      <c r="AF347" s="62">
        <f t="shared" si="155"/>
        <v>0</v>
      </c>
      <c r="AG347" s="62">
        <f t="shared" si="155"/>
        <v>0</v>
      </c>
      <c r="AH347" s="62">
        <f t="shared" si="155"/>
        <v>0</v>
      </c>
      <c r="AI347" s="62">
        <f t="shared" si="155"/>
        <v>0</v>
      </c>
      <c r="AJ347" s="62">
        <f t="shared" si="155"/>
        <v>0</v>
      </c>
      <c r="AK347" s="62">
        <f t="shared" si="155"/>
        <v>0</v>
      </c>
      <c r="AL347" s="62">
        <f t="shared" si="155"/>
        <v>0</v>
      </c>
      <c r="AM347" s="62">
        <f t="shared" si="155"/>
        <v>0</v>
      </c>
      <c r="AN347" s="62">
        <f t="shared" si="155"/>
        <v>0</v>
      </c>
      <c r="AO347" s="62">
        <f t="shared" si="155"/>
        <v>0</v>
      </c>
      <c r="AP347" s="62">
        <f t="shared" si="155"/>
        <v>0</v>
      </c>
      <c r="AQ347" s="62">
        <f t="shared" si="155"/>
        <v>0</v>
      </c>
      <c r="AR347" s="62">
        <f t="shared" si="155"/>
        <v>0</v>
      </c>
      <c r="AS347" s="62">
        <f t="shared" si="155"/>
        <v>0</v>
      </c>
      <c r="AT347" s="62">
        <f t="shared" si="155"/>
        <v>-5216000</v>
      </c>
      <c r="AU347" s="62">
        <f t="shared" si="155"/>
        <v>0</v>
      </c>
      <c r="AV347" s="62">
        <f t="shared" si="155"/>
        <v>-235000</v>
      </c>
      <c r="AW347" s="62">
        <f t="shared" si="155"/>
        <v>0</v>
      </c>
      <c r="AX347" s="62">
        <f t="shared" si="155"/>
        <v>1936642</v>
      </c>
      <c r="AY347" s="62">
        <f t="shared" si="155"/>
        <v>-620000</v>
      </c>
      <c r="AZ347" s="62">
        <f t="shared" si="155"/>
        <v>-694000</v>
      </c>
      <c r="BA347" s="62">
        <f t="shared" si="155"/>
        <v>0</v>
      </c>
      <c r="BB347" s="62">
        <f t="shared" si="155"/>
        <v>-714000</v>
      </c>
      <c r="BC347" s="62">
        <f t="shared" si="155"/>
        <v>-498000</v>
      </c>
      <c r="BD347" s="62">
        <f t="shared" si="155"/>
        <v>2094512</v>
      </c>
      <c r="BE347" s="62">
        <f t="shared" si="155"/>
        <v>1182126</v>
      </c>
      <c r="BF347" s="62">
        <f t="shared" si="155"/>
        <v>-165000</v>
      </c>
      <c r="BG347" s="62">
        <f t="shared" si="155"/>
        <v>0</v>
      </c>
      <c r="BH347" s="62">
        <f t="shared" si="155"/>
        <v>232.60624999634456</v>
      </c>
      <c r="BI347" s="62">
        <f t="shared" si="119"/>
        <v>-2928487.3937500035</v>
      </c>
      <c r="BJ347" s="62">
        <f t="shared" si="139"/>
        <v>-11988062.483750001</v>
      </c>
      <c r="BK347" s="62">
        <f t="shared" si="140"/>
        <v>-473321745.73291659</v>
      </c>
      <c r="BL347" s="62">
        <f t="shared" ref="BL347" si="156">SUM(BL340:BL346)</f>
        <v>0</v>
      </c>
      <c r="BM347" s="62">
        <f t="shared" si="144"/>
        <v>-473321745.73291659</v>
      </c>
    </row>
    <row r="348" spans="1:65">
      <c r="A348" s="94">
        <v>347</v>
      </c>
      <c r="B348" s="150" t="s">
        <v>288</v>
      </c>
      <c r="C348" s="147" t="s">
        <v>288</v>
      </c>
      <c r="D348" s="145" t="s">
        <v>289</v>
      </c>
      <c r="E348" s="73">
        <v>51594922.920000002</v>
      </c>
      <c r="F348" s="23">
        <v>0</v>
      </c>
      <c r="G348" s="23">
        <v>0</v>
      </c>
      <c r="H348" s="23">
        <v>-295257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f t="shared" si="137"/>
        <v>-295257</v>
      </c>
      <c r="AD348" s="23">
        <v>0</v>
      </c>
      <c r="AE348" s="73">
        <v>0</v>
      </c>
      <c r="AF348" s="73">
        <v>0</v>
      </c>
      <c r="AG348" s="73">
        <v>0</v>
      </c>
      <c r="AH348" s="73">
        <v>0</v>
      </c>
      <c r="AI348" s="73">
        <v>0</v>
      </c>
      <c r="AJ348" s="73">
        <v>0</v>
      </c>
      <c r="AK348" s="73">
        <v>0</v>
      </c>
      <c r="AL348" s="73">
        <v>0</v>
      </c>
      <c r="AM348" s="73">
        <v>0</v>
      </c>
      <c r="AN348" s="73">
        <v>0</v>
      </c>
      <c r="AO348" s="73">
        <v>0</v>
      </c>
      <c r="AP348" s="73">
        <v>0</v>
      </c>
      <c r="AQ348" s="73">
        <v>0</v>
      </c>
      <c r="AR348" s="73">
        <v>0</v>
      </c>
      <c r="AS348" s="73">
        <v>0</v>
      </c>
      <c r="AT348" s="73">
        <v>0</v>
      </c>
      <c r="AU348" s="73">
        <v>0</v>
      </c>
      <c r="AV348" s="73">
        <v>0</v>
      </c>
      <c r="AW348" s="73">
        <v>0</v>
      </c>
      <c r="AX348" s="73">
        <v>0</v>
      </c>
      <c r="AY348" s="73">
        <v>0</v>
      </c>
      <c r="AZ348" s="73">
        <v>0</v>
      </c>
      <c r="BA348" s="73">
        <v>0</v>
      </c>
      <c r="BB348" s="73">
        <v>0</v>
      </c>
      <c r="BC348" s="73">
        <v>0</v>
      </c>
      <c r="BD348" s="73">
        <v>0</v>
      </c>
      <c r="BE348" s="73">
        <v>0</v>
      </c>
      <c r="BF348" s="73">
        <v>0</v>
      </c>
      <c r="BG348" s="73">
        <v>0</v>
      </c>
      <c r="BH348" s="73">
        <v>334.07999999821186</v>
      </c>
      <c r="BI348" s="23">
        <f t="shared" si="119"/>
        <v>334.07999999821186</v>
      </c>
      <c r="BJ348" s="23">
        <f t="shared" si="139"/>
        <v>-294922.92000000179</v>
      </c>
      <c r="BK348" s="23">
        <f t="shared" si="140"/>
        <v>51300000</v>
      </c>
      <c r="BL348" s="23"/>
      <c r="BM348" s="23">
        <f t="shared" si="144"/>
        <v>51300000</v>
      </c>
    </row>
    <row r="349" spans="1:65">
      <c r="A349" s="94">
        <v>348</v>
      </c>
      <c r="B349" s="250" t="s">
        <v>290</v>
      </c>
      <c r="C349" s="250"/>
      <c r="D349" s="261"/>
      <c r="E349" s="135">
        <f>E348</f>
        <v>51594922.920000002</v>
      </c>
      <c r="F349" s="62">
        <f>F348</f>
        <v>0</v>
      </c>
      <c r="G349" s="62">
        <f t="shared" ref="G349:BH349" si="157">G348</f>
        <v>0</v>
      </c>
      <c r="H349" s="62">
        <f t="shared" si="157"/>
        <v>-295257</v>
      </c>
      <c r="I349" s="62">
        <f t="shared" si="157"/>
        <v>0</v>
      </c>
      <c r="J349" s="62">
        <f t="shared" si="157"/>
        <v>0</v>
      </c>
      <c r="K349" s="62">
        <f t="shared" si="157"/>
        <v>0</v>
      </c>
      <c r="L349" s="62">
        <f t="shared" si="157"/>
        <v>0</v>
      </c>
      <c r="M349" s="62">
        <f t="shared" si="157"/>
        <v>0</v>
      </c>
      <c r="N349" s="62">
        <f t="shared" si="157"/>
        <v>0</v>
      </c>
      <c r="O349" s="62">
        <f t="shared" si="157"/>
        <v>0</v>
      </c>
      <c r="P349" s="62">
        <f t="shared" si="157"/>
        <v>0</v>
      </c>
      <c r="Q349" s="62">
        <f t="shared" si="157"/>
        <v>0</v>
      </c>
      <c r="R349" s="62">
        <f t="shared" si="157"/>
        <v>0</v>
      </c>
      <c r="S349" s="62">
        <f t="shared" si="157"/>
        <v>0</v>
      </c>
      <c r="T349" s="62">
        <f t="shared" si="157"/>
        <v>0</v>
      </c>
      <c r="U349" s="62">
        <f t="shared" si="157"/>
        <v>0</v>
      </c>
      <c r="V349" s="62">
        <f t="shared" si="157"/>
        <v>0</v>
      </c>
      <c r="W349" s="62">
        <f t="shared" si="157"/>
        <v>0</v>
      </c>
      <c r="X349" s="62">
        <f t="shared" si="157"/>
        <v>0</v>
      </c>
      <c r="Y349" s="62">
        <f t="shared" si="157"/>
        <v>0</v>
      </c>
      <c r="Z349" s="62">
        <f t="shared" si="157"/>
        <v>0</v>
      </c>
      <c r="AA349" s="62">
        <f t="shared" si="157"/>
        <v>0</v>
      </c>
      <c r="AB349" s="62">
        <f t="shared" si="157"/>
        <v>0</v>
      </c>
      <c r="AC349" s="62">
        <f t="shared" si="137"/>
        <v>-295257</v>
      </c>
      <c r="AD349" s="62">
        <f t="shared" si="157"/>
        <v>0</v>
      </c>
      <c r="AE349" s="62">
        <f t="shared" si="157"/>
        <v>0</v>
      </c>
      <c r="AF349" s="62">
        <f t="shared" si="157"/>
        <v>0</v>
      </c>
      <c r="AG349" s="62">
        <f t="shared" si="157"/>
        <v>0</v>
      </c>
      <c r="AH349" s="62">
        <f t="shared" si="157"/>
        <v>0</v>
      </c>
      <c r="AI349" s="62">
        <f t="shared" si="157"/>
        <v>0</v>
      </c>
      <c r="AJ349" s="62">
        <f t="shared" si="157"/>
        <v>0</v>
      </c>
      <c r="AK349" s="62">
        <f t="shared" si="157"/>
        <v>0</v>
      </c>
      <c r="AL349" s="62">
        <f t="shared" si="157"/>
        <v>0</v>
      </c>
      <c r="AM349" s="62">
        <f t="shared" si="157"/>
        <v>0</v>
      </c>
      <c r="AN349" s="62">
        <f t="shared" si="157"/>
        <v>0</v>
      </c>
      <c r="AO349" s="62">
        <f t="shared" si="157"/>
        <v>0</v>
      </c>
      <c r="AP349" s="62">
        <f t="shared" si="157"/>
        <v>0</v>
      </c>
      <c r="AQ349" s="62">
        <f t="shared" si="157"/>
        <v>0</v>
      </c>
      <c r="AR349" s="62">
        <f t="shared" si="157"/>
        <v>0</v>
      </c>
      <c r="AS349" s="62">
        <f t="shared" si="157"/>
        <v>0</v>
      </c>
      <c r="AT349" s="62">
        <f t="shared" si="157"/>
        <v>0</v>
      </c>
      <c r="AU349" s="62">
        <f t="shared" si="157"/>
        <v>0</v>
      </c>
      <c r="AV349" s="62">
        <f t="shared" si="157"/>
        <v>0</v>
      </c>
      <c r="AW349" s="62">
        <f t="shared" si="157"/>
        <v>0</v>
      </c>
      <c r="AX349" s="62">
        <f t="shared" si="157"/>
        <v>0</v>
      </c>
      <c r="AY349" s="62">
        <f t="shared" si="157"/>
        <v>0</v>
      </c>
      <c r="AZ349" s="62">
        <f t="shared" si="157"/>
        <v>0</v>
      </c>
      <c r="BA349" s="62">
        <f t="shared" si="157"/>
        <v>0</v>
      </c>
      <c r="BB349" s="62">
        <f t="shared" si="157"/>
        <v>0</v>
      </c>
      <c r="BC349" s="62">
        <f t="shared" si="157"/>
        <v>0</v>
      </c>
      <c r="BD349" s="62">
        <f t="shared" si="157"/>
        <v>0</v>
      </c>
      <c r="BE349" s="62">
        <f t="shared" si="157"/>
        <v>0</v>
      </c>
      <c r="BF349" s="62">
        <f t="shared" si="157"/>
        <v>0</v>
      </c>
      <c r="BG349" s="62">
        <f t="shared" si="157"/>
        <v>0</v>
      </c>
      <c r="BH349" s="62">
        <f t="shared" si="157"/>
        <v>334.07999999821186</v>
      </c>
      <c r="BI349" s="62">
        <f t="shared" si="119"/>
        <v>334.07999999821186</v>
      </c>
      <c r="BJ349" s="62">
        <f t="shared" si="139"/>
        <v>-294922.92000000179</v>
      </c>
      <c r="BK349" s="62">
        <f t="shared" si="140"/>
        <v>51300000</v>
      </c>
      <c r="BL349" s="62">
        <f t="shared" ref="BL349" si="158">BL348</f>
        <v>0</v>
      </c>
      <c r="BM349" s="62">
        <f t="shared" si="144"/>
        <v>51300000</v>
      </c>
    </row>
    <row r="350" spans="1:65" ht="16.5" thickBot="1">
      <c r="A350" s="94">
        <v>349</v>
      </c>
      <c r="B350" s="224" t="s">
        <v>357</v>
      </c>
      <c r="C350" s="224"/>
      <c r="D350" s="225"/>
      <c r="E350" s="136">
        <f>E320+E327+E339+E347+E349</f>
        <v>1824655536.5362506</v>
      </c>
      <c r="F350" s="30">
        <f>F320+F327+F339+F347+F349</f>
        <v>-680082</v>
      </c>
      <c r="G350" s="30">
        <f t="shared" ref="G350:BH350" si="159">G320+G327+G339+G347+G349</f>
        <v>19197</v>
      </c>
      <c r="H350" s="30">
        <f t="shared" si="159"/>
        <v>-295257</v>
      </c>
      <c r="I350" s="30">
        <f t="shared" si="159"/>
        <v>0</v>
      </c>
      <c r="J350" s="30">
        <f t="shared" si="159"/>
        <v>0</v>
      </c>
      <c r="K350" s="30">
        <f t="shared" si="159"/>
        <v>0</v>
      </c>
      <c r="L350" s="30">
        <f t="shared" si="159"/>
        <v>0</v>
      </c>
      <c r="M350" s="30">
        <f t="shared" si="159"/>
        <v>0</v>
      </c>
      <c r="N350" s="30">
        <f t="shared" si="159"/>
        <v>0</v>
      </c>
      <c r="O350" s="30">
        <f t="shared" si="159"/>
        <v>0</v>
      </c>
      <c r="P350" s="30">
        <f t="shared" si="159"/>
        <v>0</v>
      </c>
      <c r="Q350" s="30">
        <f t="shared" si="159"/>
        <v>0</v>
      </c>
      <c r="R350" s="30">
        <f t="shared" si="159"/>
        <v>0</v>
      </c>
      <c r="S350" s="30">
        <f t="shared" si="159"/>
        <v>0</v>
      </c>
      <c r="T350" s="30">
        <f t="shared" si="159"/>
        <v>0</v>
      </c>
      <c r="U350" s="30">
        <f t="shared" si="159"/>
        <v>0</v>
      </c>
      <c r="V350" s="30">
        <f t="shared" si="159"/>
        <v>0</v>
      </c>
      <c r="W350" s="30">
        <f t="shared" si="159"/>
        <v>74188803.830000013</v>
      </c>
      <c r="X350" s="30">
        <f t="shared" si="159"/>
        <v>0</v>
      </c>
      <c r="Y350" s="30">
        <f t="shared" si="159"/>
        <v>0</v>
      </c>
      <c r="Z350" s="30">
        <f t="shared" si="159"/>
        <v>0</v>
      </c>
      <c r="AA350" s="30">
        <f t="shared" si="159"/>
        <v>0</v>
      </c>
      <c r="AB350" s="30">
        <f>AB320+AB327+AB339+AB347+AB349</f>
        <v>-24902227</v>
      </c>
      <c r="AC350" s="30">
        <f t="shared" si="137"/>
        <v>48330434.830000013</v>
      </c>
      <c r="AD350" s="30">
        <f t="shared" si="159"/>
        <v>0</v>
      </c>
      <c r="AE350" s="30">
        <f t="shared" si="159"/>
        <v>0</v>
      </c>
      <c r="AF350" s="30">
        <f t="shared" si="159"/>
        <v>0</v>
      </c>
      <c r="AG350" s="30">
        <f t="shared" si="159"/>
        <v>-26939</v>
      </c>
      <c r="AH350" s="30">
        <f t="shared" si="159"/>
        <v>0</v>
      </c>
      <c r="AI350" s="30">
        <f t="shared" si="159"/>
        <v>30416966</v>
      </c>
      <c r="AJ350" s="30">
        <f t="shared" si="159"/>
        <v>0</v>
      </c>
      <c r="AK350" s="30">
        <f t="shared" si="159"/>
        <v>0</v>
      </c>
      <c r="AL350" s="30">
        <f t="shared" si="159"/>
        <v>0</v>
      </c>
      <c r="AM350" s="30">
        <f t="shared" si="159"/>
        <v>0</v>
      </c>
      <c r="AN350" s="30">
        <f t="shared" si="159"/>
        <v>0</v>
      </c>
      <c r="AO350" s="30">
        <f t="shared" si="159"/>
        <v>0</v>
      </c>
      <c r="AP350" s="30">
        <f t="shared" si="159"/>
        <v>0</v>
      </c>
      <c r="AQ350" s="30">
        <f t="shared" si="159"/>
        <v>0</v>
      </c>
      <c r="AR350" s="30">
        <f t="shared" si="159"/>
        <v>0</v>
      </c>
      <c r="AS350" s="30">
        <f t="shared" si="159"/>
        <v>0</v>
      </c>
      <c r="AT350" s="30">
        <f t="shared" si="159"/>
        <v>34834000</v>
      </c>
      <c r="AU350" s="30">
        <f t="shared" si="159"/>
        <v>0</v>
      </c>
      <c r="AV350" s="30">
        <f t="shared" si="159"/>
        <v>6301000</v>
      </c>
      <c r="AW350" s="30">
        <f t="shared" si="159"/>
        <v>2497000</v>
      </c>
      <c r="AX350" s="30">
        <f t="shared" si="159"/>
        <v>-3044861</v>
      </c>
      <c r="AY350" s="30">
        <f t="shared" si="159"/>
        <v>78398000</v>
      </c>
      <c r="AZ350" s="30">
        <f t="shared" si="159"/>
        <v>14181000</v>
      </c>
      <c r="BA350" s="30">
        <f t="shared" si="159"/>
        <v>0</v>
      </c>
      <c r="BB350" s="30">
        <f t="shared" si="159"/>
        <v>13806000</v>
      </c>
      <c r="BC350" s="30">
        <f t="shared" si="159"/>
        <v>7135000</v>
      </c>
      <c r="BD350" s="30">
        <f t="shared" si="159"/>
        <v>-5981299</v>
      </c>
      <c r="BE350" s="30">
        <f t="shared" si="159"/>
        <v>-4757179</v>
      </c>
      <c r="BF350" s="30">
        <f t="shared" si="159"/>
        <v>-902000</v>
      </c>
      <c r="BG350" s="30">
        <f t="shared" si="159"/>
        <v>0</v>
      </c>
      <c r="BH350" s="30">
        <f t="shared" si="159"/>
        <v>2594.9008333879756</v>
      </c>
      <c r="BI350" s="30">
        <f t="shared" si="119"/>
        <v>172859282.9008334</v>
      </c>
      <c r="BJ350" s="30">
        <f t="shared" si="139"/>
        <v>221189717.73083341</v>
      </c>
      <c r="BK350" s="30">
        <f t="shared" si="140"/>
        <v>2045845254.2670841</v>
      </c>
      <c r="BL350" s="30">
        <f t="shared" ref="BL350" si="160">BL320+BL327+BL339+BL347+BL349</f>
        <v>0</v>
      </c>
      <c r="BM350" s="30">
        <f t="shared" si="144"/>
        <v>2045845254.2670841</v>
      </c>
    </row>
    <row r="351" spans="1:65" ht="16.5" thickTop="1">
      <c r="A351" s="151">
        <v>350</v>
      </c>
      <c r="B351" s="152"/>
      <c r="C351" s="149"/>
      <c r="D351" s="115"/>
      <c r="E351" s="7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</row>
    <row r="352" spans="1:65">
      <c r="A352" s="151">
        <v>351</v>
      </c>
      <c r="B352" s="262" t="s">
        <v>292</v>
      </c>
      <c r="C352" s="263"/>
      <c r="D352" s="264"/>
      <c r="E352" s="73">
        <v>35514302.667925932</v>
      </c>
      <c r="F352" s="73">
        <v>-61396.362901293454</v>
      </c>
      <c r="G352" s="73">
        <v>2272.7747638978899</v>
      </c>
      <c r="H352" s="73">
        <v>-26655.176759783677</v>
      </c>
      <c r="I352" s="73">
        <v>-8928.2300788127086</v>
      </c>
      <c r="J352" s="73">
        <v>1770.7935243002471</v>
      </c>
      <c r="K352" s="73">
        <v>1644416.6031108925</v>
      </c>
      <c r="L352" s="73">
        <v>43459.226777717231</v>
      </c>
      <c r="M352" s="73">
        <v>-130181.04171379643</v>
      </c>
      <c r="N352" s="73">
        <v>1075812.6403865411</v>
      </c>
      <c r="O352" s="73">
        <v>-58071.149715977393</v>
      </c>
      <c r="P352" s="73">
        <v>19101.140780136509</v>
      </c>
      <c r="Q352" s="73">
        <v>-65451.373642417166</v>
      </c>
      <c r="R352" s="73">
        <v>1707901.8370235302</v>
      </c>
      <c r="S352" s="73">
        <v>85.281118969207952</v>
      </c>
      <c r="T352" s="73">
        <v>-1506058.3234922057</v>
      </c>
      <c r="U352" s="73">
        <v>2865157.5196691384</v>
      </c>
      <c r="V352" s="73">
        <v>1354614.8684309698</v>
      </c>
      <c r="W352" s="73">
        <v>6697608.1166088078</v>
      </c>
      <c r="X352" s="73">
        <v>-2222375.2385314847</v>
      </c>
      <c r="Y352" s="73">
        <v>-6050.8213455859004</v>
      </c>
      <c r="Z352" s="73">
        <v>-1771845.7501038183</v>
      </c>
      <c r="AA352" s="73">
        <v>-5724484.913464414</v>
      </c>
      <c r="AB352" s="73">
        <v>-2248120.3236409556</v>
      </c>
      <c r="AC352" s="23">
        <f t="shared" si="137"/>
        <v>1582582.0968043562</v>
      </c>
      <c r="AD352" s="73">
        <v>-21504734.116723616</v>
      </c>
      <c r="AE352" s="73">
        <v>-11089162.991512829</v>
      </c>
      <c r="AF352" s="73">
        <v>-13294271.444334332</v>
      </c>
      <c r="AG352" s="73">
        <v>1197713.1172037299</v>
      </c>
      <c r="AH352" s="73">
        <v>840017.09154413536</v>
      </c>
      <c r="AI352" s="73">
        <v>13996578.98805215</v>
      </c>
      <c r="AJ352" s="73">
        <v>919717.52287833625</v>
      </c>
      <c r="AK352" s="73">
        <v>373656.26072920533</v>
      </c>
      <c r="AL352" s="73">
        <v>6420928.3041589539</v>
      </c>
      <c r="AM352" s="73">
        <v>66986.828393552889</v>
      </c>
      <c r="AN352" s="73">
        <v>-412013.34290471545</v>
      </c>
      <c r="AO352" s="73">
        <v>-72632.86704929579</v>
      </c>
      <c r="AP352" s="73">
        <v>1006530.3354733724</v>
      </c>
      <c r="AQ352" s="73">
        <v>4489241.898728718</v>
      </c>
      <c r="AR352" s="73">
        <v>1319560.1903850851</v>
      </c>
      <c r="AS352" s="73">
        <v>10221808.421601839</v>
      </c>
      <c r="AT352" s="73">
        <v>5409221.7326639313</v>
      </c>
      <c r="AU352" s="73">
        <v>64641.040349997354</v>
      </c>
      <c r="AV352" s="73">
        <v>2891489.2418404501</v>
      </c>
      <c r="AW352" s="73">
        <v>232745.52337798593</v>
      </c>
      <c r="AX352" s="73">
        <v>181423.63421091938</v>
      </c>
      <c r="AY352" s="73">
        <v>9844143.4562678747</v>
      </c>
      <c r="AZ352" s="73">
        <v>3772729.7473819372</v>
      </c>
      <c r="BA352" s="73">
        <v>-8173395.0842120806</v>
      </c>
      <c r="BB352" s="73">
        <v>4661403.5322411777</v>
      </c>
      <c r="BC352" s="73">
        <v>1085523.6352404898</v>
      </c>
      <c r="BD352" s="73">
        <v>605632.35816253733</v>
      </c>
      <c r="BE352" s="73">
        <v>300066.46066061809</v>
      </c>
      <c r="BF352" s="73">
        <v>400752.34742675605</v>
      </c>
      <c r="BG352" s="73">
        <v>1.8495891319024611E-9</v>
      </c>
      <c r="BH352" s="73">
        <v>-906.07951151882901</v>
      </c>
      <c r="BI352" s="23">
        <f>SUM(AD352:BH352)</f>
        <v>15755395.74272537</v>
      </c>
      <c r="BJ352" s="23">
        <f>AC352+BI352</f>
        <v>17337977.839529727</v>
      </c>
      <c r="BK352" s="23">
        <f>E352+BJ352</f>
        <v>52852280.507455662</v>
      </c>
      <c r="BL352" s="23">
        <f t="shared" ref="BL352" si="161">(BL353*0.0721-BL191)/0.754948</f>
        <v>-52876489.506562047</v>
      </c>
      <c r="BM352" s="23">
        <f>BK352+BL352</f>
        <v>-24208.999106384814</v>
      </c>
    </row>
    <row r="353" spans="1:65">
      <c r="A353" s="151">
        <v>352</v>
      </c>
      <c r="B353" s="262" t="s">
        <v>358</v>
      </c>
      <c r="C353" s="263"/>
      <c r="D353" s="264"/>
      <c r="E353" s="73">
        <f>E350</f>
        <v>1824655536.5362506</v>
      </c>
      <c r="F353" s="23">
        <f>F350</f>
        <v>-680082</v>
      </c>
      <c r="G353" s="23">
        <f t="shared" ref="G353:BH353" si="162">G350</f>
        <v>19197</v>
      </c>
      <c r="H353" s="23">
        <f t="shared" si="162"/>
        <v>-295257</v>
      </c>
      <c r="I353" s="23">
        <f t="shared" si="162"/>
        <v>0</v>
      </c>
      <c r="J353" s="23">
        <f t="shared" si="162"/>
        <v>0</v>
      </c>
      <c r="K353" s="23">
        <f t="shared" si="162"/>
        <v>0</v>
      </c>
      <c r="L353" s="23">
        <f t="shared" si="162"/>
        <v>0</v>
      </c>
      <c r="M353" s="23">
        <f t="shared" si="162"/>
        <v>0</v>
      </c>
      <c r="N353" s="23">
        <f t="shared" si="162"/>
        <v>0</v>
      </c>
      <c r="O353" s="23">
        <f t="shared" si="162"/>
        <v>0</v>
      </c>
      <c r="P353" s="23">
        <f t="shared" si="162"/>
        <v>0</v>
      </c>
      <c r="Q353" s="23">
        <f t="shared" si="162"/>
        <v>0</v>
      </c>
      <c r="R353" s="23">
        <f t="shared" si="162"/>
        <v>0</v>
      </c>
      <c r="S353" s="23">
        <f t="shared" si="162"/>
        <v>0</v>
      </c>
      <c r="T353" s="23">
        <f t="shared" si="162"/>
        <v>0</v>
      </c>
      <c r="U353" s="23">
        <f t="shared" si="162"/>
        <v>0</v>
      </c>
      <c r="V353" s="23">
        <f t="shared" si="162"/>
        <v>0</v>
      </c>
      <c r="W353" s="23">
        <f t="shared" si="162"/>
        <v>74188803.830000013</v>
      </c>
      <c r="X353" s="23">
        <f t="shared" si="162"/>
        <v>0</v>
      </c>
      <c r="Y353" s="23">
        <f t="shared" si="162"/>
        <v>0</v>
      </c>
      <c r="Z353" s="23">
        <f t="shared" si="162"/>
        <v>0</v>
      </c>
      <c r="AA353" s="23">
        <f t="shared" si="162"/>
        <v>0</v>
      </c>
      <c r="AB353" s="23">
        <f t="shared" si="162"/>
        <v>-24902227</v>
      </c>
      <c r="AC353" s="23">
        <f t="shared" si="137"/>
        <v>48330434.830000013</v>
      </c>
      <c r="AD353" s="23">
        <f t="shared" si="162"/>
        <v>0</v>
      </c>
      <c r="AE353" s="23">
        <f t="shared" si="162"/>
        <v>0</v>
      </c>
      <c r="AF353" s="23">
        <f t="shared" si="162"/>
        <v>0</v>
      </c>
      <c r="AG353" s="23">
        <f t="shared" si="162"/>
        <v>-26939</v>
      </c>
      <c r="AH353" s="23">
        <f t="shared" si="162"/>
        <v>0</v>
      </c>
      <c r="AI353" s="23">
        <f t="shared" si="162"/>
        <v>30416966</v>
      </c>
      <c r="AJ353" s="23">
        <f t="shared" si="162"/>
        <v>0</v>
      </c>
      <c r="AK353" s="23">
        <f t="shared" si="162"/>
        <v>0</v>
      </c>
      <c r="AL353" s="23">
        <f t="shared" si="162"/>
        <v>0</v>
      </c>
      <c r="AM353" s="23">
        <f t="shared" si="162"/>
        <v>0</v>
      </c>
      <c r="AN353" s="23">
        <f t="shared" si="162"/>
        <v>0</v>
      </c>
      <c r="AO353" s="23">
        <f t="shared" si="162"/>
        <v>0</v>
      </c>
      <c r="AP353" s="23">
        <f t="shared" si="162"/>
        <v>0</v>
      </c>
      <c r="AQ353" s="23">
        <f t="shared" si="162"/>
        <v>0</v>
      </c>
      <c r="AR353" s="23">
        <f t="shared" si="162"/>
        <v>0</v>
      </c>
      <c r="AS353" s="23">
        <f t="shared" si="162"/>
        <v>0</v>
      </c>
      <c r="AT353" s="23">
        <f t="shared" si="162"/>
        <v>34834000</v>
      </c>
      <c r="AU353" s="23">
        <f t="shared" si="162"/>
        <v>0</v>
      </c>
      <c r="AV353" s="23">
        <f t="shared" si="162"/>
        <v>6301000</v>
      </c>
      <c r="AW353" s="23">
        <f t="shared" si="162"/>
        <v>2497000</v>
      </c>
      <c r="AX353" s="23">
        <f t="shared" si="162"/>
        <v>-3044861</v>
      </c>
      <c r="AY353" s="23">
        <f t="shared" si="162"/>
        <v>78398000</v>
      </c>
      <c r="AZ353" s="23">
        <f t="shared" si="162"/>
        <v>14181000</v>
      </c>
      <c r="BA353" s="23">
        <f t="shared" si="162"/>
        <v>0</v>
      </c>
      <c r="BB353" s="23">
        <f t="shared" si="162"/>
        <v>13806000</v>
      </c>
      <c r="BC353" s="23">
        <f t="shared" si="162"/>
        <v>7135000</v>
      </c>
      <c r="BD353" s="23">
        <f t="shared" si="162"/>
        <v>-5981299</v>
      </c>
      <c r="BE353" s="23">
        <f t="shared" si="162"/>
        <v>-4757179</v>
      </c>
      <c r="BF353" s="23">
        <f t="shared" si="162"/>
        <v>-902000</v>
      </c>
      <c r="BG353" s="23">
        <f t="shared" si="162"/>
        <v>0</v>
      </c>
      <c r="BH353" s="23">
        <f t="shared" si="162"/>
        <v>2594.9008333879756</v>
      </c>
      <c r="BI353" s="23">
        <f>SUM(AD353:BH353)</f>
        <v>172859282.9008334</v>
      </c>
      <c r="BJ353" s="23">
        <f>AC353+BI353</f>
        <v>221189717.73083341</v>
      </c>
      <c r="BK353" s="23">
        <f>E353+BJ353</f>
        <v>2045845254.2670841</v>
      </c>
      <c r="BL353" s="23">
        <f t="shared" ref="BL353" si="163">BL350</f>
        <v>0</v>
      </c>
      <c r="BM353" s="23">
        <f t="shared" si="144"/>
        <v>2045845254.2670841</v>
      </c>
    </row>
    <row r="354" spans="1:65">
      <c r="A354" s="151">
        <v>353</v>
      </c>
      <c r="B354" s="247" t="s">
        <v>294</v>
      </c>
      <c r="C354" s="248"/>
      <c r="D354" s="249"/>
      <c r="E354" s="153">
        <f>E191/E350</f>
        <v>5.8399639743664564E-2</v>
      </c>
      <c r="F354" s="153">
        <f>($E191+F191)/($E350+F350)-$E354</f>
        <v>1.9942494707200775E-5</v>
      </c>
      <c r="G354" s="153">
        <f t="shared" ref="G354:BH354" si="164">($E191+G191)/($E350+G350)-$E354</f>
        <v>-7.8611480709006587E-7</v>
      </c>
      <c r="H354" s="153">
        <f t="shared" si="164"/>
        <v>8.6561901785214834E-6</v>
      </c>
      <c r="I354" s="153">
        <f t="shared" si="164"/>
        <v>3.6957331753725842E-6</v>
      </c>
      <c r="J354" s="153">
        <f t="shared" si="164"/>
        <v>-7.3299862533848792E-7</v>
      </c>
      <c r="K354" s="153">
        <f t="shared" si="164"/>
        <v>-6.8068642279612429E-4</v>
      </c>
      <c r="L354" s="153">
        <f t="shared" si="164"/>
        <v>-1.7989422848717351E-5</v>
      </c>
      <c r="M354" s="153">
        <f t="shared" si="164"/>
        <v>5.3886872360936477E-5</v>
      </c>
      <c r="N354" s="153">
        <f t="shared" si="164"/>
        <v>-4.4531966923602034E-4</v>
      </c>
      <c r="O354" s="153">
        <f t="shared" si="164"/>
        <v>2.403785214345755E-5</v>
      </c>
      <c r="P354" s="153">
        <f t="shared" si="164"/>
        <v>-7.9066868847940674E-6</v>
      </c>
      <c r="Q354" s="153">
        <f t="shared" si="164"/>
        <v>2.7092806839504324E-5</v>
      </c>
      <c r="R354" s="153">
        <f t="shared" si="164"/>
        <v>-7.0696536980420499E-4</v>
      </c>
      <c r="S354" s="153">
        <f t="shared" si="164"/>
        <v>-3.5301090793582457E-8</v>
      </c>
      <c r="T354" s="153">
        <f t="shared" si="164"/>
        <v>6.2341468141397655E-4</v>
      </c>
      <c r="U354" s="153">
        <f t="shared" si="164"/>
        <v>-1.1859974042596547E-3</v>
      </c>
      <c r="V354" s="153">
        <f t="shared" si="164"/>
        <v>-5.6072648945185849E-4</v>
      </c>
      <c r="W354" s="153">
        <f t="shared" si="164"/>
        <v>-2.0897108574468096E-3</v>
      </c>
      <c r="X354" s="153">
        <f t="shared" si="164"/>
        <v>9.1992543031059471E-4</v>
      </c>
      <c r="Y354" s="153">
        <f t="shared" si="164"/>
        <v>2.5046645290016656E-6</v>
      </c>
      <c r="Z354" s="153">
        <f t="shared" si="164"/>
        <v>7.3343418152251733E-4</v>
      </c>
      <c r="AA354" s="153">
        <f t="shared" si="164"/>
        <v>2.3695814982194613E-3</v>
      </c>
      <c r="AB354" s="153">
        <f>($E191+AB191)/($E350+AB350)-$E354</f>
        <v>7.4005228109854521E-4</v>
      </c>
      <c r="AC354" s="154">
        <f t="shared" ref="AC354" si="165">SUM(F354:AB354)</f>
        <v>-1.7063205075231597E-4</v>
      </c>
      <c r="AD354" s="153">
        <f t="shared" si="164"/>
        <v>8.9016253614822016E-3</v>
      </c>
      <c r="AE354" s="153">
        <f t="shared" si="164"/>
        <v>4.5902252958382461E-3</v>
      </c>
      <c r="AF354" s="153">
        <f t="shared" si="164"/>
        <v>5.5030033484247953E-3</v>
      </c>
      <c r="AG354" s="153">
        <f t="shared" si="164"/>
        <v>-4.9600326421112007E-4</v>
      </c>
      <c r="AH354" s="153">
        <f t="shared" si="164"/>
        <v>-3.4771494525722563E-4</v>
      </c>
      <c r="AI354" s="153">
        <f t="shared" si="164"/>
        <v>-5.4576751462955264E-3</v>
      </c>
      <c r="AJ354" s="153">
        <f t="shared" si="164"/>
        <v>-3.8070597769848669E-4</v>
      </c>
      <c r="AK354" s="153">
        <f t="shared" si="164"/>
        <v>-1.5467050319850628E-4</v>
      </c>
      <c r="AL354" s="153">
        <f t="shared" si="164"/>
        <v>-2.6578658413689074E-3</v>
      </c>
      <c r="AM354" s="153">
        <f t="shared" si="164"/>
        <v>-2.772838981764808E-5</v>
      </c>
      <c r="AN354" s="153">
        <f t="shared" si="164"/>
        <v>1.7054795481602492E-4</v>
      </c>
      <c r="AO354" s="153">
        <f t="shared" si="164"/>
        <v>3.0065499433469534E-5</v>
      </c>
      <c r="AP354" s="153">
        <f t="shared" si="164"/>
        <v>-4.1664109459429305E-4</v>
      </c>
      <c r="AQ354" s="153">
        <f t="shared" si="164"/>
        <v>-1.8582675480965441E-3</v>
      </c>
      <c r="AR354" s="153">
        <f t="shared" si="164"/>
        <v>-5.4621602820001391E-4</v>
      </c>
      <c r="AS354" s="153">
        <f t="shared" si="164"/>
        <v>-4.2311943310744046E-3</v>
      </c>
      <c r="AT354" s="153">
        <f t="shared" si="164"/>
        <v>-1.9217471809426095E-3</v>
      </c>
      <c r="AU354" s="153">
        <f>($E191+AU191)/($E350+AU350)-$E354</f>
        <v>-2.675737914493298E-5</v>
      </c>
      <c r="AV354" s="153">
        <f t="shared" si="164"/>
        <v>-1.1421875201806167E-3</v>
      </c>
      <c r="AW354" s="153">
        <f t="shared" si="164"/>
        <v>-7.6120433110414554E-5</v>
      </c>
      <c r="AX354" s="153">
        <f t="shared" si="164"/>
        <v>-9.9796215473402228E-5</v>
      </c>
      <c r="AY354" s="153">
        <f t="shared" si="164"/>
        <v>-3.3013875143307822E-3</v>
      </c>
      <c r="AZ354" s="153">
        <f t="shared" si="164"/>
        <v>-1.4362613558787304E-3</v>
      </c>
      <c r="BA354" s="153">
        <f t="shared" si="164"/>
        <v>3.383278331930438E-3</v>
      </c>
      <c r="BB354" s="153">
        <f t="shared" si="164"/>
        <v>-1.80464626339253E-3</v>
      </c>
      <c r="BC354" s="153">
        <f t="shared" si="164"/>
        <v>-3.9032849297444827E-4</v>
      </c>
      <c r="BD354" s="153">
        <f t="shared" si="164"/>
        <v>-2.99866768457481E-4</v>
      </c>
      <c r="BE354" s="153">
        <f t="shared" si="164"/>
        <v>-1.6296096239757502E-4</v>
      </c>
      <c r="BF354" s="153">
        <f t="shared" si="164"/>
        <v>-1.7323939151957929E-4</v>
      </c>
      <c r="BG354" s="153">
        <f t="shared" si="164"/>
        <v>0</v>
      </c>
      <c r="BH354" s="153">
        <f t="shared" si="164"/>
        <v>3.9596648319928374E-7</v>
      </c>
      <c r="BI354" s="154">
        <f>SUM(AD354:BH354)</f>
        <v>-4.8308407892074037E-3</v>
      </c>
      <c r="BJ354" s="154">
        <f>AC354+BI354</f>
        <v>-5.0014728399597197E-3</v>
      </c>
      <c r="BK354" s="154">
        <f>BK191/BK353</f>
        <v>5.3588119517512384E-2</v>
      </c>
      <c r="BL354" s="153">
        <f>($BK191+BL191)/($BK350+BL350)-$BK354</f>
        <v>1.9512228462411643E-2</v>
      </c>
      <c r="BM354" s="153">
        <f>BK354+BL354</f>
        <v>7.3100347979924027E-2</v>
      </c>
    </row>
    <row r="355" spans="1:65"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</row>
    <row r="356" spans="1:65"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155"/>
      <c r="BL356" s="73"/>
      <c r="BM356" s="73"/>
    </row>
    <row r="357" spans="1:65"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</row>
    <row r="358" spans="1:65"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</row>
    <row r="359" spans="1:65"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</row>
    <row r="360" spans="1:65"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</row>
    <row r="361" spans="1:65"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</row>
    <row r="362" spans="1:65"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</row>
    <row r="363" spans="1:65"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</row>
    <row r="364" spans="1:65"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</row>
    <row r="365" spans="1:65"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</row>
    <row r="366" spans="1:65"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</row>
    <row r="367" spans="1:65"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</row>
    <row r="368" spans="1:65"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</row>
    <row r="369" spans="5:65"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</row>
    <row r="370" spans="5:65"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</row>
    <row r="371" spans="5:65"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</row>
    <row r="372" spans="5:65"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</row>
    <row r="373" spans="5:65"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</row>
    <row r="374" spans="5:65"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</row>
    <row r="375" spans="5:65"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</row>
    <row r="376" spans="5:65"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</row>
    <row r="377" spans="5:65"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</row>
    <row r="378" spans="5:65"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</row>
    <row r="379" spans="5:65"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</row>
    <row r="380" spans="5:65"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</row>
    <row r="381" spans="5:65"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</row>
    <row r="382" spans="5:65"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</row>
    <row r="383" spans="5:65"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</row>
    <row r="384" spans="5:65"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</row>
    <row r="385" spans="5:65"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</row>
    <row r="386" spans="5:65"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</row>
    <row r="387" spans="5:65"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</row>
    <row r="388" spans="5:65"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</row>
    <row r="389" spans="5:65"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</row>
    <row r="390" spans="5:65"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</row>
    <row r="391" spans="5:65"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</row>
    <row r="392" spans="5:65"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</row>
    <row r="393" spans="5:65"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</row>
    <row r="394" spans="5:65"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</row>
    <row r="395" spans="5:65"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</row>
    <row r="396" spans="5:65"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</row>
    <row r="397" spans="5:65"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</row>
    <row r="398" spans="5:65"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</row>
    <row r="399" spans="5:65"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</row>
    <row r="400" spans="5:65"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</row>
    <row r="401" spans="5:65"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</row>
    <row r="402" spans="5:65"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</row>
    <row r="403" spans="5:65"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</row>
    <row r="404" spans="5:65"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</row>
    <row r="405" spans="5:65"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</row>
    <row r="406" spans="5:65"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</row>
    <row r="407" spans="5:65"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</row>
    <row r="408" spans="5:65"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</row>
    <row r="409" spans="5:65"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</row>
    <row r="410" spans="5:65"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</row>
    <row r="411" spans="5:65"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</row>
    <row r="412" spans="5:65"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</row>
    <row r="413" spans="5:65"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</row>
    <row r="414" spans="5:65"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</row>
    <row r="415" spans="5:65"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</row>
    <row r="416" spans="5:65"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</row>
    <row r="417" spans="5:65"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</row>
    <row r="418" spans="5:65"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</row>
    <row r="419" spans="5:65"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</row>
    <row r="420" spans="5:65"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</row>
    <row r="421" spans="5:65"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</row>
    <row r="422" spans="5:65"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</row>
    <row r="423" spans="5:65"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</row>
    <row r="424" spans="5:65"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</row>
    <row r="425" spans="5:65"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</row>
    <row r="426" spans="5:65"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</row>
    <row r="427" spans="5:65"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</row>
    <row r="428" spans="5:65"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</row>
    <row r="429" spans="5:65"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</row>
    <row r="430" spans="5:65"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</row>
    <row r="431" spans="5:65"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</row>
    <row r="432" spans="5:65"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</row>
    <row r="433" spans="5:65"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</row>
    <row r="434" spans="5:65"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</row>
    <row r="435" spans="5:65"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</row>
    <row r="436" spans="5:65"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</row>
    <row r="437" spans="5:65"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</row>
    <row r="438" spans="5:65"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</row>
    <row r="439" spans="5:65"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</row>
    <row r="440" spans="5:65"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</row>
    <row r="441" spans="5:65"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</row>
    <row r="442" spans="5:65"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</row>
    <row r="443" spans="5:65"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</row>
    <row r="444" spans="5:65"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</row>
    <row r="445" spans="5:65"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</row>
    <row r="446" spans="5:65"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</row>
    <row r="447" spans="5:65"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</row>
    <row r="448" spans="5:65"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</row>
    <row r="449" spans="5:65"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</row>
    <row r="450" spans="5:65"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</row>
    <row r="451" spans="5:65"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</row>
    <row r="452" spans="5:65"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</row>
    <row r="453" spans="5:65"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</row>
    <row r="454" spans="5:65"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</row>
    <row r="455" spans="5:65"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</row>
    <row r="456" spans="5:65"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</row>
    <row r="457" spans="5:65"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</row>
    <row r="458" spans="5:65"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</row>
    <row r="459" spans="5:65"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</row>
    <row r="460" spans="5:65"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</row>
    <row r="461" spans="5:65"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</row>
    <row r="462" spans="5:65"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</row>
    <row r="463" spans="5:65"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</row>
    <row r="464" spans="5:65"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</row>
    <row r="465" spans="5:65"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</row>
    <row r="466" spans="5:65"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</row>
    <row r="467" spans="5:65"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</row>
    <row r="468" spans="5:65"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</row>
    <row r="469" spans="5:65"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</row>
    <row r="470" spans="5:65"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</row>
    <row r="471" spans="5:65"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</row>
    <row r="472" spans="5:65"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</row>
    <row r="473" spans="5:65"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</row>
    <row r="474" spans="5:65"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</row>
    <row r="475" spans="5:65"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</row>
    <row r="476" spans="5:65"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</row>
    <row r="477" spans="5:65"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</row>
    <row r="478" spans="5:65"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</row>
    <row r="479" spans="5:65"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</row>
    <row r="480" spans="5:65"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</row>
    <row r="481" spans="5:65"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</row>
    <row r="482" spans="5:65"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</row>
    <row r="483" spans="5:65"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</row>
    <row r="484" spans="5:65"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</row>
    <row r="485" spans="5:65"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</row>
    <row r="486" spans="5:65"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</row>
    <row r="487" spans="5:65"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</row>
    <row r="488" spans="5:65"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</row>
    <row r="489" spans="5:65"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</row>
    <row r="490" spans="5:65"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</row>
    <row r="491" spans="5:65"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</row>
    <row r="492" spans="5:65"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</row>
    <row r="493" spans="5:65"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</row>
    <row r="494" spans="5:65"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</row>
    <row r="495" spans="5:65"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</row>
    <row r="496" spans="5:65"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</row>
    <row r="497" spans="5:65"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</row>
    <row r="498" spans="5:65"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</row>
    <row r="499" spans="5:65"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</row>
    <row r="500" spans="5:65"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</row>
    <row r="501" spans="5:65"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</row>
    <row r="502" spans="5:65"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</row>
    <row r="503" spans="5:65"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</row>
    <row r="504" spans="5:65"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</row>
    <row r="505" spans="5:65"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</row>
    <row r="506" spans="5:65"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  <c r="BD506" s="73"/>
      <c r="BE506" s="73"/>
      <c r="BF506" s="73"/>
      <c r="BG506" s="73"/>
      <c r="BH506" s="73"/>
      <c r="BI506" s="73"/>
      <c r="BJ506" s="73"/>
      <c r="BK506" s="73"/>
      <c r="BL506" s="73"/>
      <c r="BM506" s="73"/>
    </row>
    <row r="507" spans="5:65"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</row>
    <row r="508" spans="5:65"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</row>
    <row r="509" spans="5:65"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</row>
    <row r="510" spans="5:65"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</row>
    <row r="511" spans="5:65"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  <c r="BD511" s="73"/>
      <c r="BE511" s="73"/>
      <c r="BF511" s="73"/>
      <c r="BG511" s="73"/>
      <c r="BH511" s="73"/>
      <c r="BI511" s="73"/>
      <c r="BJ511" s="73"/>
      <c r="BK511" s="73"/>
      <c r="BL511" s="73"/>
      <c r="BM511" s="73"/>
    </row>
    <row r="512" spans="5:65"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</row>
    <row r="513" spans="5:65"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</row>
    <row r="514" spans="5:65"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</row>
    <row r="515" spans="5:65"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</row>
    <row r="516" spans="5:65"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</row>
    <row r="517" spans="5:65"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  <c r="BD517" s="73"/>
      <c r="BE517" s="73"/>
      <c r="BF517" s="73"/>
      <c r="BG517" s="73"/>
      <c r="BH517" s="73"/>
      <c r="BI517" s="73"/>
      <c r="BJ517" s="73"/>
      <c r="BK517" s="73"/>
      <c r="BL517" s="73"/>
      <c r="BM517" s="73"/>
    </row>
    <row r="518" spans="5:65"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</row>
    <row r="519" spans="5:65"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  <c r="BD519" s="73"/>
      <c r="BE519" s="73"/>
      <c r="BF519" s="73"/>
      <c r="BG519" s="73"/>
      <c r="BH519" s="73"/>
      <c r="BI519" s="73"/>
      <c r="BJ519" s="73"/>
      <c r="BK519" s="73"/>
      <c r="BL519" s="73"/>
      <c r="BM519" s="73"/>
    </row>
    <row r="520" spans="5:65"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  <c r="BD520" s="73"/>
      <c r="BE520" s="73"/>
      <c r="BF520" s="73"/>
      <c r="BG520" s="73"/>
      <c r="BH520" s="73"/>
      <c r="BI520" s="73"/>
      <c r="BJ520" s="73"/>
      <c r="BK520" s="73"/>
      <c r="BL520" s="73"/>
      <c r="BM520" s="73"/>
    </row>
    <row r="521" spans="5:65"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  <c r="BD521" s="73"/>
      <c r="BE521" s="73"/>
      <c r="BF521" s="73"/>
      <c r="BG521" s="73"/>
      <c r="BH521" s="73"/>
      <c r="BI521" s="73"/>
      <c r="BJ521" s="73"/>
      <c r="BK521" s="73"/>
      <c r="BL521" s="73"/>
      <c r="BM521" s="73"/>
    </row>
    <row r="522" spans="5:65"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  <c r="BD522" s="73"/>
      <c r="BE522" s="73"/>
      <c r="BF522" s="73"/>
      <c r="BG522" s="73"/>
      <c r="BH522" s="73"/>
      <c r="BI522" s="73"/>
      <c r="BJ522" s="73"/>
      <c r="BK522" s="73"/>
      <c r="BL522" s="73"/>
      <c r="BM522" s="73"/>
    </row>
    <row r="523" spans="5:65"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</row>
    <row r="524" spans="5:65"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  <c r="BD524" s="73"/>
      <c r="BE524" s="73"/>
      <c r="BF524" s="73"/>
      <c r="BG524" s="73"/>
      <c r="BH524" s="73"/>
      <c r="BI524" s="73"/>
      <c r="BJ524" s="73"/>
      <c r="BK524" s="73"/>
      <c r="BL524" s="73"/>
      <c r="BM524" s="73"/>
    </row>
    <row r="525" spans="5:65"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</row>
    <row r="526" spans="5:65"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  <c r="BD526" s="73"/>
      <c r="BE526" s="73"/>
      <c r="BF526" s="73"/>
      <c r="BG526" s="73"/>
      <c r="BH526" s="73"/>
      <c r="BI526" s="73"/>
      <c r="BJ526" s="73"/>
      <c r="BK526" s="73"/>
      <c r="BL526" s="73"/>
      <c r="BM526" s="73"/>
    </row>
    <row r="527" spans="5:65"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</row>
    <row r="528" spans="5:65"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</row>
    <row r="529" spans="5:65"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</row>
    <row r="530" spans="5:65"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</row>
    <row r="531" spans="5:65"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</row>
    <row r="532" spans="5:65"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</row>
    <row r="533" spans="5:65"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</row>
    <row r="534" spans="5:65"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</row>
    <row r="535" spans="5:65"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</row>
    <row r="536" spans="5:65"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</row>
    <row r="537" spans="5:65"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</row>
    <row r="538" spans="5:65"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</row>
    <row r="539" spans="5:65"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</row>
    <row r="540" spans="5:65"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</row>
    <row r="541" spans="5:65"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</row>
    <row r="542" spans="5:65"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</row>
    <row r="543" spans="5:65"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</row>
    <row r="544" spans="5:65"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</row>
    <row r="545" spans="5:65"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</row>
    <row r="546" spans="5:65"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</row>
    <row r="547" spans="5:65"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</row>
    <row r="548" spans="5:65"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</row>
    <row r="549" spans="5:65"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  <c r="BD549" s="73"/>
      <c r="BE549" s="73"/>
      <c r="BF549" s="73"/>
      <c r="BG549" s="73"/>
      <c r="BH549" s="73"/>
      <c r="BI549" s="73"/>
      <c r="BJ549" s="73"/>
      <c r="BK549" s="73"/>
      <c r="BL549" s="73"/>
      <c r="BM549" s="73"/>
    </row>
    <row r="550" spans="5:65"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</row>
    <row r="551" spans="5:65"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</row>
    <row r="552" spans="5:65"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</row>
    <row r="553" spans="5:65"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</row>
    <row r="554" spans="5:65"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</row>
    <row r="555" spans="5:65"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</row>
    <row r="556" spans="5:65"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</row>
    <row r="557" spans="5:65"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</row>
    <row r="558" spans="5:65"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</row>
    <row r="559" spans="5:65"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</row>
    <row r="560" spans="5:65"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</row>
    <row r="561" spans="5:65"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</row>
    <row r="562" spans="5:65"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</row>
    <row r="563" spans="5:65"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</row>
    <row r="564" spans="5:65"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</row>
    <row r="565" spans="5:65"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</row>
    <row r="566" spans="5:65"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</row>
    <row r="567" spans="5:65"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</row>
    <row r="568" spans="5:65"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</row>
    <row r="569" spans="5:65"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</row>
    <row r="570" spans="5:65"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  <c r="BD570" s="73"/>
      <c r="BE570" s="73"/>
      <c r="BF570" s="73"/>
      <c r="BG570" s="73"/>
      <c r="BH570" s="73"/>
      <c r="BI570" s="73"/>
      <c r="BJ570" s="73"/>
      <c r="BK570" s="73"/>
      <c r="BL570" s="73"/>
      <c r="BM570" s="73"/>
    </row>
    <row r="571" spans="5:65"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</row>
    <row r="572" spans="5:65"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</row>
    <row r="573" spans="5:65"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</row>
    <row r="574" spans="5:65"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  <c r="BG574" s="73"/>
      <c r="BH574" s="73"/>
      <c r="BI574" s="73"/>
      <c r="BJ574" s="73"/>
      <c r="BK574" s="73"/>
      <c r="BL574" s="73"/>
      <c r="BM574" s="73"/>
    </row>
    <row r="575" spans="5:65"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  <c r="BD575" s="73"/>
      <c r="BE575" s="73"/>
      <c r="BF575" s="73"/>
      <c r="BG575" s="73"/>
      <c r="BH575" s="73"/>
      <c r="BI575" s="73"/>
      <c r="BJ575" s="73"/>
      <c r="BK575" s="73"/>
      <c r="BL575" s="73"/>
      <c r="BM575" s="73"/>
    </row>
    <row r="576" spans="5:65"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  <c r="BD576" s="73"/>
      <c r="BE576" s="73"/>
      <c r="BF576" s="73"/>
      <c r="BG576" s="73"/>
      <c r="BH576" s="73"/>
      <c r="BI576" s="73"/>
      <c r="BJ576" s="73"/>
      <c r="BK576" s="73"/>
      <c r="BL576" s="73"/>
      <c r="BM576" s="73"/>
    </row>
    <row r="577" spans="5:65"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/>
      <c r="AY577" s="73"/>
      <c r="AZ577" s="73"/>
      <c r="BA577" s="73"/>
      <c r="BB577" s="73"/>
      <c r="BC577" s="73"/>
      <c r="BD577" s="73"/>
      <c r="BE577" s="73"/>
      <c r="BF577" s="73"/>
      <c r="BG577" s="73"/>
      <c r="BH577" s="73"/>
      <c r="BI577" s="73"/>
      <c r="BJ577" s="73"/>
      <c r="BK577" s="73"/>
      <c r="BL577" s="73"/>
      <c r="BM577" s="73"/>
    </row>
    <row r="578" spans="5:65"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  <c r="AY578" s="73"/>
      <c r="AZ578" s="73"/>
      <c r="BA578" s="73"/>
      <c r="BB578" s="73"/>
      <c r="BC578" s="73"/>
      <c r="BD578" s="73"/>
      <c r="BE578" s="73"/>
      <c r="BF578" s="73"/>
      <c r="BG578" s="73"/>
      <c r="BH578" s="73"/>
      <c r="BI578" s="73"/>
      <c r="BJ578" s="73"/>
      <c r="BK578" s="73"/>
      <c r="BL578" s="73"/>
      <c r="BM578" s="73"/>
    </row>
    <row r="579" spans="5:65"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3"/>
      <c r="BD579" s="73"/>
      <c r="BE579" s="73"/>
      <c r="BF579" s="73"/>
      <c r="BG579" s="73"/>
      <c r="BH579" s="73"/>
      <c r="BI579" s="73"/>
      <c r="BJ579" s="73"/>
      <c r="BK579" s="73"/>
      <c r="BL579" s="73"/>
      <c r="BM579" s="73"/>
    </row>
    <row r="580" spans="5:65"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3"/>
      <c r="BD580" s="73"/>
      <c r="BE580" s="73"/>
      <c r="BF580" s="73"/>
      <c r="BG580" s="73"/>
      <c r="BH580" s="73"/>
      <c r="BI580" s="73"/>
      <c r="BJ580" s="73"/>
      <c r="BK580" s="73"/>
      <c r="BL580" s="73"/>
      <c r="BM580" s="73"/>
    </row>
    <row r="581" spans="5:65"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  <c r="BD581" s="73"/>
      <c r="BE581" s="73"/>
      <c r="BF581" s="73"/>
      <c r="BG581" s="73"/>
      <c r="BH581" s="73"/>
      <c r="BI581" s="73"/>
      <c r="BJ581" s="73"/>
      <c r="BK581" s="73"/>
      <c r="BL581" s="73"/>
      <c r="BM581" s="73"/>
    </row>
    <row r="582" spans="5:65"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  <c r="BD582" s="73"/>
      <c r="BE582" s="73"/>
      <c r="BF582" s="73"/>
      <c r="BG582" s="73"/>
      <c r="BH582" s="73"/>
      <c r="BI582" s="73"/>
      <c r="BJ582" s="73"/>
      <c r="BK582" s="73"/>
      <c r="BL582" s="73"/>
      <c r="BM582" s="73"/>
    </row>
    <row r="583" spans="5:65"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</row>
    <row r="584" spans="5:65"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3"/>
      <c r="BD584" s="73"/>
      <c r="BE584" s="73"/>
      <c r="BF584" s="73"/>
      <c r="BG584" s="73"/>
      <c r="BH584" s="73"/>
      <c r="BI584" s="73"/>
      <c r="BJ584" s="73"/>
      <c r="BK584" s="73"/>
      <c r="BL584" s="73"/>
      <c r="BM584" s="73"/>
    </row>
    <row r="585" spans="5:65"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73"/>
      <c r="AY585" s="73"/>
      <c r="AZ585" s="73"/>
      <c r="BA585" s="73"/>
      <c r="BB585" s="73"/>
      <c r="BC585" s="73"/>
      <c r="BD585" s="73"/>
      <c r="BE585" s="73"/>
      <c r="BF585" s="73"/>
      <c r="BG585" s="73"/>
      <c r="BH585" s="73"/>
      <c r="BI585" s="73"/>
      <c r="BJ585" s="73"/>
      <c r="BK585" s="73"/>
      <c r="BL585" s="73"/>
      <c r="BM585" s="73"/>
    </row>
    <row r="586" spans="5:65"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  <c r="AY586" s="73"/>
      <c r="AZ586" s="73"/>
      <c r="BA586" s="73"/>
      <c r="BB586" s="73"/>
      <c r="BC586" s="73"/>
      <c r="BD586" s="73"/>
      <c r="BE586" s="73"/>
      <c r="BF586" s="73"/>
      <c r="BG586" s="73"/>
      <c r="BH586" s="73"/>
      <c r="BI586" s="73"/>
      <c r="BJ586" s="73"/>
      <c r="BK586" s="73"/>
      <c r="BL586" s="73"/>
      <c r="BM586" s="73"/>
    </row>
    <row r="587" spans="5:65"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73"/>
      <c r="AY587" s="73"/>
      <c r="AZ587" s="73"/>
      <c r="BA587" s="73"/>
      <c r="BB587" s="73"/>
      <c r="BC587" s="73"/>
      <c r="BD587" s="73"/>
      <c r="BE587" s="73"/>
      <c r="BF587" s="73"/>
      <c r="BG587" s="73"/>
      <c r="BH587" s="73"/>
      <c r="BI587" s="73"/>
      <c r="BJ587" s="73"/>
      <c r="BK587" s="73"/>
      <c r="BL587" s="73"/>
      <c r="BM587" s="73"/>
    </row>
    <row r="588" spans="5:65"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  <c r="BB588" s="73"/>
      <c r="BC588" s="73"/>
      <c r="BD588" s="73"/>
      <c r="BE588" s="73"/>
      <c r="BF588" s="73"/>
      <c r="BG588" s="73"/>
      <c r="BH588" s="73"/>
      <c r="BI588" s="73"/>
      <c r="BJ588" s="73"/>
      <c r="BK588" s="73"/>
      <c r="BL588" s="73"/>
      <c r="BM588" s="73"/>
    </row>
    <row r="589" spans="5:65"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3"/>
      <c r="BD589" s="73"/>
      <c r="BE589" s="73"/>
      <c r="BF589" s="73"/>
      <c r="BG589" s="73"/>
      <c r="BH589" s="73"/>
      <c r="BI589" s="73"/>
      <c r="BJ589" s="73"/>
      <c r="BK589" s="73"/>
      <c r="BL589" s="73"/>
      <c r="BM589" s="73"/>
    </row>
    <row r="590" spans="5:65"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73"/>
      <c r="AY590" s="73"/>
      <c r="AZ590" s="73"/>
      <c r="BA590" s="73"/>
      <c r="BB590" s="73"/>
      <c r="BC590" s="73"/>
      <c r="BD590" s="73"/>
      <c r="BE590" s="73"/>
      <c r="BF590" s="73"/>
      <c r="BG590" s="73"/>
      <c r="BH590" s="73"/>
      <c r="BI590" s="73"/>
      <c r="BJ590" s="73"/>
      <c r="BK590" s="73"/>
      <c r="BL590" s="73"/>
      <c r="BM590" s="73"/>
    </row>
    <row r="591" spans="5:65"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73"/>
      <c r="AY591" s="73"/>
      <c r="AZ591" s="73"/>
      <c r="BA591" s="73"/>
      <c r="BB591" s="73"/>
      <c r="BC591" s="73"/>
      <c r="BD591" s="73"/>
      <c r="BE591" s="73"/>
      <c r="BF591" s="73"/>
      <c r="BG591" s="73"/>
      <c r="BH591" s="73"/>
      <c r="BI591" s="73"/>
      <c r="BJ591" s="73"/>
      <c r="BK591" s="73"/>
      <c r="BL591" s="73"/>
      <c r="BM591" s="73"/>
    </row>
    <row r="592" spans="5:65"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/>
      <c r="BC592" s="73"/>
      <c r="BD592" s="73"/>
      <c r="BE592" s="73"/>
      <c r="BF592" s="73"/>
      <c r="BG592" s="73"/>
      <c r="BH592" s="73"/>
      <c r="BI592" s="73"/>
      <c r="BJ592" s="73"/>
      <c r="BK592" s="73"/>
      <c r="BL592" s="73"/>
      <c r="BM592" s="73"/>
    </row>
    <row r="593" spans="5:65"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73"/>
      <c r="AY593" s="73"/>
      <c r="AZ593" s="73"/>
      <c r="BA593" s="73"/>
      <c r="BB593" s="73"/>
      <c r="BC593" s="73"/>
      <c r="BD593" s="73"/>
      <c r="BE593" s="73"/>
      <c r="BF593" s="73"/>
      <c r="BG593" s="73"/>
      <c r="BH593" s="73"/>
      <c r="BI593" s="73"/>
      <c r="BJ593" s="73"/>
      <c r="BK593" s="73"/>
      <c r="BL593" s="73"/>
      <c r="BM593" s="73"/>
    </row>
    <row r="594" spans="5:65"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73"/>
      <c r="AY594" s="73"/>
      <c r="AZ594" s="73"/>
      <c r="BA594" s="73"/>
      <c r="BB594" s="73"/>
      <c r="BC594" s="73"/>
      <c r="BD594" s="73"/>
      <c r="BE594" s="73"/>
      <c r="BF594" s="73"/>
      <c r="BG594" s="73"/>
      <c r="BH594" s="73"/>
      <c r="BI594" s="73"/>
      <c r="BJ594" s="73"/>
      <c r="BK594" s="73"/>
      <c r="BL594" s="73"/>
      <c r="BM594" s="73"/>
    </row>
    <row r="595" spans="5:65"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73"/>
      <c r="AY595" s="73"/>
      <c r="AZ595" s="73"/>
      <c r="BA595" s="73"/>
      <c r="BB595" s="73"/>
      <c r="BC595" s="73"/>
      <c r="BD595" s="73"/>
      <c r="BE595" s="73"/>
      <c r="BF595" s="73"/>
      <c r="BG595" s="73"/>
      <c r="BH595" s="73"/>
      <c r="BI595" s="73"/>
      <c r="BJ595" s="73"/>
      <c r="BK595" s="73"/>
      <c r="BL595" s="73"/>
      <c r="BM595" s="73"/>
    </row>
    <row r="596" spans="5:65"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73"/>
      <c r="AY596" s="73"/>
      <c r="AZ596" s="73"/>
      <c r="BA596" s="73"/>
      <c r="BB596" s="73"/>
      <c r="BC596" s="73"/>
      <c r="BD596" s="73"/>
      <c r="BE596" s="73"/>
      <c r="BF596" s="73"/>
      <c r="BG596" s="73"/>
      <c r="BH596" s="73"/>
      <c r="BI596" s="73"/>
      <c r="BJ596" s="73"/>
      <c r="BK596" s="73"/>
      <c r="BL596" s="73"/>
      <c r="BM596" s="73"/>
    </row>
    <row r="597" spans="5:65"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</row>
    <row r="598" spans="5:65"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3"/>
      <c r="BD598" s="73"/>
      <c r="BE598" s="73"/>
      <c r="BF598" s="73"/>
      <c r="BG598" s="73"/>
      <c r="BH598" s="73"/>
      <c r="BI598" s="73"/>
      <c r="BJ598" s="73"/>
      <c r="BK598" s="73"/>
      <c r="BL598" s="73"/>
      <c r="BM598" s="73"/>
    </row>
    <row r="599" spans="5:65"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  <c r="BD599" s="73"/>
      <c r="BE599" s="73"/>
      <c r="BF599" s="73"/>
      <c r="BG599" s="73"/>
      <c r="BH599" s="73"/>
      <c r="BI599" s="73"/>
      <c r="BJ599" s="73"/>
      <c r="BK599" s="73"/>
      <c r="BL599" s="73"/>
      <c r="BM599" s="73"/>
    </row>
    <row r="600" spans="5:65"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  <c r="BD600" s="73"/>
      <c r="BE600" s="73"/>
      <c r="BF600" s="73"/>
      <c r="BG600" s="73"/>
      <c r="BH600" s="73"/>
      <c r="BI600" s="73"/>
      <c r="BJ600" s="73"/>
      <c r="BK600" s="73"/>
      <c r="BL600" s="73"/>
      <c r="BM600" s="73"/>
    </row>
    <row r="601" spans="5:65"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  <c r="BD601" s="73"/>
      <c r="BE601" s="73"/>
      <c r="BF601" s="73"/>
      <c r="BG601" s="73"/>
      <c r="BH601" s="73"/>
      <c r="BI601" s="73"/>
      <c r="BJ601" s="73"/>
      <c r="BK601" s="73"/>
      <c r="BL601" s="73"/>
      <c r="BM601" s="73"/>
    </row>
    <row r="602" spans="5:65"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  <c r="BD602" s="73"/>
      <c r="BE602" s="73"/>
      <c r="BF602" s="73"/>
      <c r="BG602" s="73"/>
      <c r="BH602" s="73"/>
      <c r="BI602" s="73"/>
      <c r="BJ602" s="73"/>
      <c r="BK602" s="73"/>
      <c r="BL602" s="73"/>
      <c r="BM602" s="73"/>
    </row>
    <row r="603" spans="5:65"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</row>
    <row r="604" spans="5:65"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</row>
    <row r="605" spans="5:65"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  <c r="AY605" s="73"/>
      <c r="AZ605" s="73"/>
      <c r="BA605" s="73"/>
      <c r="BB605" s="73"/>
      <c r="BC605" s="73"/>
      <c r="BD605" s="73"/>
      <c r="BE605" s="73"/>
      <c r="BF605" s="73"/>
      <c r="BG605" s="73"/>
      <c r="BH605" s="73"/>
      <c r="BI605" s="73"/>
      <c r="BJ605" s="73"/>
      <c r="BK605" s="73"/>
      <c r="BL605" s="73"/>
      <c r="BM605" s="73"/>
    </row>
    <row r="606" spans="5:65"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3"/>
      <c r="BD606" s="73"/>
      <c r="BE606" s="73"/>
      <c r="BF606" s="73"/>
      <c r="BG606" s="73"/>
      <c r="BH606" s="73"/>
      <c r="BI606" s="73"/>
      <c r="BJ606" s="73"/>
      <c r="BK606" s="73"/>
      <c r="BL606" s="73"/>
      <c r="BM606" s="73"/>
    </row>
    <row r="607" spans="5:65"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  <c r="AY607" s="73"/>
      <c r="AZ607" s="73"/>
      <c r="BA607" s="73"/>
      <c r="BB607" s="73"/>
      <c r="BC607" s="73"/>
      <c r="BD607" s="73"/>
      <c r="BE607" s="73"/>
      <c r="BF607" s="73"/>
      <c r="BG607" s="73"/>
      <c r="BH607" s="73"/>
      <c r="BI607" s="73"/>
      <c r="BJ607" s="73"/>
      <c r="BK607" s="73"/>
      <c r="BL607" s="73"/>
      <c r="BM607" s="73"/>
    </row>
    <row r="608" spans="5:65"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/>
      <c r="BC608" s="73"/>
      <c r="BD608" s="73"/>
      <c r="BE608" s="73"/>
      <c r="BF608" s="73"/>
      <c r="BG608" s="73"/>
      <c r="BH608" s="73"/>
      <c r="BI608" s="73"/>
      <c r="BJ608" s="73"/>
      <c r="BK608" s="73"/>
      <c r="BL608" s="73"/>
      <c r="BM608" s="73"/>
    </row>
    <row r="609" spans="5:65"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  <c r="BD609" s="73"/>
      <c r="BE609" s="73"/>
      <c r="BF609" s="73"/>
      <c r="BG609" s="73"/>
      <c r="BH609" s="73"/>
      <c r="BI609" s="73"/>
      <c r="BJ609" s="73"/>
      <c r="BK609" s="73"/>
      <c r="BL609" s="73"/>
      <c r="BM609" s="73"/>
    </row>
    <row r="610" spans="5:65"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/>
      <c r="BC610" s="73"/>
      <c r="BD610" s="73"/>
      <c r="BE610" s="73"/>
      <c r="BF610" s="73"/>
      <c r="BG610" s="73"/>
      <c r="BH610" s="73"/>
      <c r="BI610" s="73"/>
      <c r="BJ610" s="73"/>
      <c r="BK610" s="73"/>
      <c r="BL610" s="73"/>
      <c r="BM610" s="73"/>
    </row>
    <row r="611" spans="5:65"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  <c r="BD611" s="73"/>
      <c r="BE611" s="73"/>
      <c r="BF611" s="73"/>
      <c r="BG611" s="73"/>
      <c r="BH611" s="73"/>
      <c r="BI611" s="73"/>
      <c r="BJ611" s="73"/>
      <c r="BK611" s="73"/>
      <c r="BL611" s="73"/>
      <c r="BM611" s="73"/>
    </row>
    <row r="612" spans="5:65"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3"/>
      <c r="BD612" s="73"/>
      <c r="BE612" s="73"/>
      <c r="BF612" s="73"/>
      <c r="BG612" s="73"/>
      <c r="BH612" s="73"/>
      <c r="BI612" s="73"/>
      <c r="BJ612" s="73"/>
      <c r="BK612" s="73"/>
      <c r="BL612" s="73"/>
      <c r="BM612" s="73"/>
    </row>
    <row r="613" spans="5:65"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/>
      <c r="BA613" s="73"/>
      <c r="BB613" s="73"/>
      <c r="BC613" s="73"/>
      <c r="BD613" s="73"/>
      <c r="BE613" s="73"/>
      <c r="BF613" s="73"/>
      <c r="BG613" s="73"/>
      <c r="BH613" s="73"/>
      <c r="BI613" s="73"/>
      <c r="BJ613" s="73"/>
      <c r="BK613" s="73"/>
      <c r="BL613" s="73"/>
      <c r="BM613" s="73"/>
    </row>
    <row r="614" spans="5:65"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</row>
    <row r="615" spans="5:65"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  <c r="BD615" s="73"/>
      <c r="BE615" s="73"/>
      <c r="BF615" s="73"/>
      <c r="BG615" s="73"/>
      <c r="BH615" s="73"/>
      <c r="BI615" s="73"/>
      <c r="BJ615" s="73"/>
      <c r="BK615" s="73"/>
      <c r="BL615" s="73"/>
      <c r="BM615" s="73"/>
    </row>
    <row r="616" spans="5:65"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</row>
    <row r="617" spans="5:65"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</row>
    <row r="618" spans="5:65"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  <c r="BD618" s="73"/>
      <c r="BE618" s="73"/>
      <c r="BF618" s="73"/>
      <c r="BG618" s="73"/>
      <c r="BH618" s="73"/>
      <c r="BI618" s="73"/>
      <c r="BJ618" s="73"/>
      <c r="BK618" s="73"/>
      <c r="BL618" s="73"/>
      <c r="BM618" s="73"/>
    </row>
    <row r="619" spans="5:65"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  <c r="BD619" s="73"/>
      <c r="BE619" s="73"/>
      <c r="BF619" s="73"/>
      <c r="BG619" s="73"/>
      <c r="BH619" s="73"/>
      <c r="BI619" s="73"/>
      <c r="BJ619" s="73"/>
      <c r="BK619" s="73"/>
      <c r="BL619" s="73"/>
      <c r="BM619" s="73"/>
    </row>
    <row r="620" spans="5:65"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  <c r="BD620" s="73"/>
      <c r="BE620" s="73"/>
      <c r="BF620" s="73"/>
      <c r="BG620" s="73"/>
      <c r="BH620" s="73"/>
      <c r="BI620" s="73"/>
      <c r="BJ620" s="73"/>
      <c r="BK620" s="73"/>
      <c r="BL620" s="73"/>
      <c r="BM620" s="73"/>
    </row>
    <row r="621" spans="5:65"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/>
      <c r="BC621" s="73"/>
      <c r="BD621" s="73"/>
      <c r="BE621" s="73"/>
      <c r="BF621" s="73"/>
      <c r="BG621" s="73"/>
      <c r="BH621" s="73"/>
      <c r="BI621" s="73"/>
      <c r="BJ621" s="73"/>
      <c r="BK621" s="73"/>
      <c r="BL621" s="73"/>
      <c r="BM621" s="73"/>
    </row>
    <row r="622" spans="5:65"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73"/>
      <c r="AY622" s="73"/>
      <c r="AZ622" s="73"/>
      <c r="BA622" s="73"/>
      <c r="BB622" s="73"/>
      <c r="BC622" s="73"/>
      <c r="BD622" s="73"/>
      <c r="BE622" s="73"/>
      <c r="BF622" s="73"/>
      <c r="BG622" s="73"/>
      <c r="BH622" s="73"/>
      <c r="BI622" s="73"/>
      <c r="BJ622" s="73"/>
      <c r="BK622" s="73"/>
      <c r="BL622" s="73"/>
      <c r="BM622" s="73"/>
    </row>
    <row r="623" spans="5:65"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73"/>
      <c r="AY623" s="73"/>
      <c r="AZ623" s="73"/>
      <c r="BA623" s="73"/>
      <c r="BB623" s="73"/>
      <c r="BC623" s="73"/>
      <c r="BD623" s="73"/>
      <c r="BE623" s="73"/>
      <c r="BF623" s="73"/>
      <c r="BG623" s="73"/>
      <c r="BH623" s="73"/>
      <c r="BI623" s="73"/>
      <c r="BJ623" s="73"/>
      <c r="BK623" s="73"/>
      <c r="BL623" s="73"/>
      <c r="BM623" s="73"/>
    </row>
    <row r="624" spans="5:65"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73"/>
      <c r="AY624" s="73"/>
      <c r="AZ624" s="73"/>
      <c r="BA624" s="73"/>
      <c r="BB624" s="73"/>
      <c r="BC624" s="73"/>
      <c r="BD624" s="73"/>
      <c r="BE624" s="73"/>
      <c r="BF624" s="73"/>
      <c r="BG624" s="73"/>
      <c r="BH624" s="73"/>
      <c r="BI624" s="73"/>
      <c r="BJ624" s="73"/>
      <c r="BK624" s="73"/>
      <c r="BL624" s="73"/>
      <c r="BM624" s="73"/>
    </row>
    <row r="625" spans="5:65"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73"/>
      <c r="AY625" s="73"/>
      <c r="AZ625" s="73"/>
      <c r="BA625" s="73"/>
      <c r="BB625" s="73"/>
      <c r="BC625" s="73"/>
      <c r="BD625" s="73"/>
      <c r="BE625" s="73"/>
      <c r="BF625" s="73"/>
      <c r="BG625" s="73"/>
      <c r="BH625" s="73"/>
      <c r="BI625" s="73"/>
      <c r="BJ625" s="73"/>
      <c r="BK625" s="73"/>
      <c r="BL625" s="73"/>
      <c r="BM625" s="73"/>
    </row>
    <row r="626" spans="5:65"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73"/>
      <c r="AY626" s="73"/>
      <c r="AZ626" s="73"/>
      <c r="BA626" s="73"/>
      <c r="BB626" s="73"/>
      <c r="BC626" s="73"/>
      <c r="BD626" s="73"/>
      <c r="BE626" s="73"/>
      <c r="BF626" s="73"/>
      <c r="BG626" s="73"/>
      <c r="BH626" s="73"/>
      <c r="BI626" s="73"/>
      <c r="BJ626" s="73"/>
      <c r="BK626" s="73"/>
      <c r="BL626" s="73"/>
      <c r="BM626" s="73"/>
    </row>
    <row r="627" spans="5:65"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  <c r="BD627" s="73"/>
      <c r="BE627" s="73"/>
      <c r="BF627" s="73"/>
      <c r="BG627" s="73"/>
      <c r="BH627" s="73"/>
      <c r="BI627" s="73"/>
      <c r="BJ627" s="73"/>
      <c r="BK627" s="73"/>
      <c r="BL627" s="73"/>
      <c r="BM627" s="73"/>
    </row>
    <row r="628" spans="5:65"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  <c r="AV628" s="73"/>
      <c r="AW628" s="73"/>
      <c r="AX628" s="73"/>
      <c r="AY628" s="73"/>
      <c r="AZ628" s="73"/>
      <c r="BA628" s="73"/>
      <c r="BB628" s="73"/>
      <c r="BC628" s="73"/>
      <c r="BD628" s="73"/>
      <c r="BE628" s="73"/>
      <c r="BF628" s="73"/>
      <c r="BG628" s="73"/>
      <c r="BH628" s="73"/>
      <c r="BI628" s="73"/>
      <c r="BJ628" s="73"/>
      <c r="BK628" s="73"/>
      <c r="BL628" s="73"/>
      <c r="BM628" s="73"/>
    </row>
    <row r="629" spans="5:65"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73"/>
      <c r="AY629" s="73"/>
      <c r="AZ629" s="73"/>
      <c r="BA629" s="73"/>
      <c r="BB629" s="73"/>
      <c r="BC629" s="73"/>
      <c r="BD629" s="73"/>
      <c r="BE629" s="73"/>
      <c r="BF629" s="73"/>
      <c r="BG629" s="73"/>
      <c r="BH629" s="73"/>
      <c r="BI629" s="73"/>
      <c r="BJ629" s="73"/>
      <c r="BK629" s="73"/>
      <c r="BL629" s="73"/>
      <c r="BM629" s="73"/>
    </row>
    <row r="630" spans="5:65"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  <c r="AV630" s="73"/>
      <c r="AW630" s="73"/>
      <c r="AX630" s="73"/>
      <c r="AY630" s="73"/>
      <c r="AZ630" s="73"/>
      <c r="BA630" s="73"/>
      <c r="BB630" s="73"/>
      <c r="BC630" s="73"/>
      <c r="BD630" s="73"/>
      <c r="BE630" s="73"/>
      <c r="BF630" s="73"/>
      <c r="BG630" s="73"/>
      <c r="BH630" s="73"/>
      <c r="BI630" s="73"/>
      <c r="BJ630" s="73"/>
      <c r="BK630" s="73"/>
      <c r="BL630" s="73"/>
      <c r="BM630" s="73"/>
    </row>
    <row r="631" spans="5:65"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  <c r="AT631" s="73"/>
      <c r="AU631" s="73"/>
      <c r="AV631" s="73"/>
      <c r="AW631" s="73"/>
      <c r="AX631" s="73"/>
      <c r="AY631" s="73"/>
      <c r="AZ631" s="73"/>
      <c r="BA631" s="73"/>
      <c r="BB631" s="73"/>
      <c r="BC631" s="73"/>
      <c r="BD631" s="73"/>
      <c r="BE631" s="73"/>
      <c r="BF631" s="73"/>
      <c r="BG631" s="73"/>
      <c r="BH631" s="73"/>
      <c r="BI631" s="73"/>
      <c r="BJ631" s="73"/>
      <c r="BK631" s="73"/>
      <c r="BL631" s="73"/>
      <c r="BM631" s="73"/>
    </row>
    <row r="632" spans="5:65"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  <c r="AV632" s="73"/>
      <c r="AW632" s="73"/>
      <c r="AX632" s="73"/>
      <c r="AY632" s="73"/>
      <c r="AZ632" s="73"/>
      <c r="BA632" s="73"/>
      <c r="BB632" s="73"/>
      <c r="BC632" s="73"/>
      <c r="BD632" s="73"/>
      <c r="BE632" s="73"/>
      <c r="BF632" s="73"/>
      <c r="BG632" s="73"/>
      <c r="BH632" s="73"/>
      <c r="BI632" s="73"/>
      <c r="BJ632" s="73"/>
      <c r="BK632" s="73"/>
      <c r="BL632" s="73"/>
      <c r="BM632" s="73"/>
    </row>
    <row r="633" spans="5:65"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/>
      <c r="AU633" s="73"/>
      <c r="AV633" s="73"/>
      <c r="AW633" s="73"/>
      <c r="AX633" s="73"/>
      <c r="AY633" s="73"/>
      <c r="AZ633" s="73"/>
      <c r="BA633" s="73"/>
      <c r="BB633" s="73"/>
      <c r="BC633" s="73"/>
      <c r="BD633" s="73"/>
      <c r="BE633" s="73"/>
      <c r="BF633" s="73"/>
      <c r="BG633" s="73"/>
      <c r="BH633" s="73"/>
      <c r="BI633" s="73"/>
      <c r="BJ633" s="73"/>
      <c r="BK633" s="73"/>
      <c r="BL633" s="73"/>
      <c r="BM633" s="73"/>
    </row>
    <row r="634" spans="5:65"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/>
      <c r="AU634" s="73"/>
      <c r="AV634" s="73"/>
      <c r="AW634" s="73"/>
      <c r="AX634" s="73"/>
      <c r="AY634" s="73"/>
      <c r="AZ634" s="73"/>
      <c r="BA634" s="73"/>
      <c r="BB634" s="73"/>
      <c r="BC634" s="73"/>
      <c r="BD634" s="73"/>
      <c r="BE634" s="73"/>
      <c r="BF634" s="73"/>
      <c r="BG634" s="73"/>
      <c r="BH634" s="73"/>
      <c r="BI634" s="73"/>
      <c r="BJ634" s="73"/>
      <c r="BK634" s="73"/>
      <c r="BL634" s="73"/>
      <c r="BM634" s="73"/>
    </row>
    <row r="635" spans="5:65"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  <c r="AV635" s="73"/>
      <c r="AW635" s="73"/>
      <c r="AX635" s="73"/>
      <c r="AY635" s="73"/>
      <c r="AZ635" s="73"/>
      <c r="BA635" s="73"/>
      <c r="BB635" s="73"/>
      <c r="BC635" s="73"/>
      <c r="BD635" s="73"/>
      <c r="BE635" s="73"/>
      <c r="BF635" s="73"/>
      <c r="BG635" s="73"/>
      <c r="BH635" s="73"/>
      <c r="BI635" s="73"/>
      <c r="BJ635" s="73"/>
      <c r="BK635" s="73"/>
      <c r="BL635" s="73"/>
      <c r="BM635" s="73"/>
    </row>
    <row r="636" spans="5:65"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73"/>
      <c r="AY636" s="73"/>
      <c r="AZ636" s="73"/>
      <c r="BA636" s="73"/>
      <c r="BB636" s="73"/>
      <c r="BC636" s="73"/>
      <c r="BD636" s="73"/>
      <c r="BE636" s="73"/>
      <c r="BF636" s="73"/>
      <c r="BG636" s="73"/>
      <c r="BH636" s="73"/>
      <c r="BI636" s="73"/>
      <c r="BJ636" s="73"/>
      <c r="BK636" s="73"/>
      <c r="BL636" s="73"/>
      <c r="BM636" s="73"/>
    </row>
    <row r="637" spans="5:65"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73"/>
      <c r="AY637" s="73"/>
      <c r="AZ637" s="73"/>
      <c r="BA637" s="73"/>
      <c r="BB637" s="73"/>
      <c r="BC637" s="73"/>
      <c r="BD637" s="73"/>
      <c r="BE637" s="73"/>
      <c r="BF637" s="73"/>
      <c r="BG637" s="73"/>
      <c r="BH637" s="73"/>
      <c r="BI637" s="73"/>
      <c r="BJ637" s="73"/>
      <c r="BK637" s="73"/>
      <c r="BL637" s="73"/>
      <c r="BM637" s="73"/>
    </row>
    <row r="638" spans="5:65"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  <c r="AV638" s="73"/>
      <c r="AW638" s="73"/>
      <c r="AX638" s="73"/>
      <c r="AY638" s="73"/>
      <c r="AZ638" s="73"/>
      <c r="BA638" s="73"/>
      <c r="BB638" s="73"/>
      <c r="BC638" s="73"/>
      <c r="BD638" s="73"/>
      <c r="BE638" s="73"/>
      <c r="BF638" s="73"/>
      <c r="BG638" s="73"/>
      <c r="BH638" s="73"/>
      <c r="BI638" s="73"/>
      <c r="BJ638" s="73"/>
      <c r="BK638" s="73"/>
      <c r="BL638" s="73"/>
      <c r="BM638" s="73"/>
    </row>
    <row r="639" spans="5:65"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  <c r="AT639" s="73"/>
      <c r="AU639" s="73"/>
      <c r="AV639" s="73"/>
      <c r="AW639" s="73"/>
      <c r="AX639" s="73"/>
      <c r="AY639" s="73"/>
      <c r="AZ639" s="73"/>
      <c r="BA639" s="73"/>
      <c r="BB639" s="73"/>
      <c r="BC639" s="73"/>
      <c r="BD639" s="73"/>
      <c r="BE639" s="73"/>
      <c r="BF639" s="73"/>
      <c r="BG639" s="73"/>
      <c r="BH639" s="73"/>
      <c r="BI639" s="73"/>
      <c r="BJ639" s="73"/>
      <c r="BK639" s="73"/>
      <c r="BL639" s="73"/>
      <c r="BM639" s="73"/>
    </row>
    <row r="640" spans="5:65"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/>
      <c r="AU640" s="73"/>
      <c r="AV640" s="73"/>
      <c r="AW640" s="73"/>
      <c r="AX640" s="73"/>
      <c r="AY640" s="73"/>
      <c r="AZ640" s="73"/>
      <c r="BA640" s="73"/>
      <c r="BB640" s="73"/>
      <c r="BC640" s="73"/>
      <c r="BD640" s="73"/>
      <c r="BE640" s="73"/>
      <c r="BF640" s="73"/>
      <c r="BG640" s="73"/>
      <c r="BH640" s="73"/>
      <c r="BI640" s="73"/>
      <c r="BJ640" s="73"/>
      <c r="BK640" s="73"/>
      <c r="BL640" s="73"/>
      <c r="BM640" s="73"/>
    </row>
    <row r="641" spans="5:65"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3"/>
      <c r="AS641" s="73"/>
      <c r="AT641" s="73"/>
      <c r="AU641" s="73"/>
      <c r="AV641" s="73"/>
      <c r="AW641" s="73"/>
      <c r="AX641" s="73"/>
      <c r="AY641" s="73"/>
      <c r="AZ641" s="73"/>
      <c r="BA641" s="73"/>
      <c r="BB641" s="73"/>
      <c r="BC641" s="73"/>
      <c r="BD641" s="73"/>
      <c r="BE641" s="73"/>
      <c r="BF641" s="73"/>
      <c r="BG641" s="73"/>
      <c r="BH641" s="73"/>
      <c r="BI641" s="73"/>
      <c r="BJ641" s="73"/>
      <c r="BK641" s="73"/>
      <c r="BL641" s="73"/>
      <c r="BM641" s="73"/>
    </row>
    <row r="642" spans="5:65"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  <c r="AT642" s="73"/>
      <c r="AU642" s="73"/>
      <c r="AV642" s="73"/>
      <c r="AW642" s="73"/>
      <c r="AX642" s="73"/>
      <c r="AY642" s="73"/>
      <c r="AZ642" s="73"/>
      <c r="BA642" s="73"/>
      <c r="BB642" s="73"/>
      <c r="BC642" s="73"/>
      <c r="BD642" s="73"/>
      <c r="BE642" s="73"/>
      <c r="BF642" s="73"/>
      <c r="BG642" s="73"/>
      <c r="BH642" s="73"/>
      <c r="BI642" s="73"/>
      <c r="BJ642" s="73"/>
      <c r="BK642" s="73"/>
      <c r="BL642" s="73"/>
      <c r="BM642" s="73"/>
    </row>
    <row r="643" spans="5:65"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/>
      <c r="AP643" s="73"/>
      <c r="AQ643" s="73"/>
      <c r="AR643" s="73"/>
      <c r="AS643" s="73"/>
      <c r="AT643" s="73"/>
      <c r="AU643" s="73"/>
      <c r="AV643" s="73"/>
      <c r="AW643" s="73"/>
      <c r="AX643" s="73"/>
      <c r="AY643" s="73"/>
      <c r="AZ643" s="73"/>
      <c r="BA643" s="73"/>
      <c r="BB643" s="73"/>
      <c r="BC643" s="73"/>
      <c r="BD643" s="73"/>
      <c r="BE643" s="73"/>
      <c r="BF643" s="73"/>
      <c r="BG643" s="73"/>
      <c r="BH643" s="73"/>
      <c r="BI643" s="73"/>
      <c r="BJ643" s="73"/>
      <c r="BK643" s="73"/>
      <c r="BL643" s="73"/>
      <c r="BM643" s="73"/>
    </row>
    <row r="644" spans="5:65"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/>
      <c r="AP644" s="73"/>
      <c r="AQ644" s="73"/>
      <c r="AR644" s="73"/>
      <c r="AS644" s="73"/>
      <c r="AT644" s="73"/>
      <c r="AU644" s="73"/>
      <c r="AV644" s="73"/>
      <c r="AW644" s="73"/>
      <c r="AX644" s="73"/>
      <c r="AY644" s="73"/>
      <c r="AZ644" s="73"/>
      <c r="BA644" s="73"/>
      <c r="BB644" s="73"/>
      <c r="BC644" s="73"/>
      <c r="BD644" s="73"/>
      <c r="BE644" s="73"/>
      <c r="BF644" s="73"/>
      <c r="BG644" s="73"/>
      <c r="BH644" s="73"/>
      <c r="BI644" s="73"/>
      <c r="BJ644" s="73"/>
      <c r="BK644" s="73"/>
      <c r="BL644" s="73"/>
      <c r="BM644" s="73"/>
    </row>
    <row r="645" spans="5:65"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  <c r="AL645" s="73"/>
      <c r="AM645" s="73"/>
      <c r="AN645" s="73"/>
      <c r="AO645" s="73"/>
      <c r="AP645" s="73"/>
      <c r="AQ645" s="73"/>
      <c r="AR645" s="73"/>
      <c r="AS645" s="73"/>
      <c r="AT645" s="73"/>
      <c r="AU645" s="73"/>
      <c r="AV645" s="73"/>
      <c r="AW645" s="73"/>
      <c r="AX645" s="73"/>
      <c r="AY645" s="73"/>
      <c r="AZ645" s="73"/>
      <c r="BA645" s="73"/>
      <c r="BB645" s="73"/>
      <c r="BC645" s="73"/>
      <c r="BD645" s="73"/>
      <c r="BE645" s="73"/>
      <c r="BF645" s="73"/>
      <c r="BG645" s="73"/>
      <c r="BH645" s="73"/>
      <c r="BI645" s="73"/>
      <c r="BJ645" s="73"/>
      <c r="BK645" s="73"/>
      <c r="BL645" s="73"/>
      <c r="BM645" s="73"/>
    </row>
    <row r="646" spans="5:65"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73"/>
      <c r="AY646" s="73"/>
      <c r="AZ646" s="73"/>
      <c r="BA646" s="73"/>
      <c r="BB646" s="73"/>
      <c r="BC646" s="73"/>
      <c r="BD646" s="73"/>
      <c r="BE646" s="73"/>
      <c r="BF646" s="73"/>
      <c r="BG646" s="73"/>
      <c r="BH646" s="73"/>
      <c r="BI646" s="73"/>
      <c r="BJ646" s="73"/>
      <c r="BK646" s="73"/>
      <c r="BL646" s="73"/>
      <c r="BM646" s="73"/>
    </row>
    <row r="647" spans="5:65"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  <c r="AT647" s="73"/>
      <c r="AU647" s="73"/>
      <c r="AV647" s="73"/>
      <c r="AW647" s="73"/>
      <c r="AX647" s="73"/>
      <c r="AY647" s="73"/>
      <c r="AZ647" s="73"/>
      <c r="BA647" s="73"/>
      <c r="BB647" s="73"/>
      <c r="BC647" s="73"/>
      <c r="BD647" s="73"/>
      <c r="BE647" s="73"/>
      <c r="BF647" s="73"/>
      <c r="BG647" s="73"/>
      <c r="BH647" s="73"/>
      <c r="BI647" s="73"/>
      <c r="BJ647" s="73"/>
      <c r="BK647" s="73"/>
      <c r="BL647" s="73"/>
      <c r="BM647" s="73"/>
    </row>
    <row r="648" spans="5:65"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  <c r="AY648" s="73"/>
      <c r="AZ648" s="73"/>
      <c r="BA648" s="73"/>
      <c r="BB648" s="73"/>
      <c r="BC648" s="73"/>
      <c r="BD648" s="73"/>
      <c r="BE648" s="73"/>
      <c r="BF648" s="73"/>
      <c r="BG648" s="73"/>
      <c r="BH648" s="73"/>
      <c r="BI648" s="73"/>
      <c r="BJ648" s="73"/>
      <c r="BK648" s="73"/>
      <c r="BL648" s="73"/>
      <c r="BM648" s="73"/>
    </row>
    <row r="649" spans="5:65"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/>
      <c r="AU649" s="73"/>
      <c r="AV649" s="73"/>
      <c r="AW649" s="73"/>
      <c r="AX649" s="73"/>
      <c r="AY649" s="73"/>
      <c r="AZ649" s="73"/>
      <c r="BA649" s="73"/>
      <c r="BB649" s="73"/>
      <c r="BC649" s="73"/>
      <c r="BD649" s="73"/>
      <c r="BE649" s="73"/>
      <c r="BF649" s="73"/>
      <c r="BG649" s="73"/>
      <c r="BH649" s="73"/>
      <c r="BI649" s="73"/>
      <c r="BJ649" s="73"/>
      <c r="BK649" s="73"/>
      <c r="BL649" s="73"/>
      <c r="BM649" s="73"/>
    </row>
    <row r="650" spans="5:65"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3"/>
      <c r="AV650" s="73"/>
      <c r="AW650" s="73"/>
      <c r="AX650" s="73"/>
      <c r="AY650" s="73"/>
      <c r="AZ650" s="73"/>
      <c r="BA650" s="73"/>
      <c r="BB650" s="73"/>
      <c r="BC650" s="73"/>
      <c r="BD650" s="73"/>
      <c r="BE650" s="73"/>
      <c r="BF650" s="73"/>
      <c r="BG650" s="73"/>
      <c r="BH650" s="73"/>
      <c r="BI650" s="73"/>
      <c r="BJ650" s="73"/>
      <c r="BK650" s="73"/>
      <c r="BL650" s="73"/>
      <c r="BM650" s="73"/>
    </row>
    <row r="651" spans="5:65"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  <c r="AT651" s="73"/>
      <c r="AU651" s="73"/>
      <c r="AV651" s="73"/>
      <c r="AW651" s="73"/>
      <c r="AX651" s="73"/>
      <c r="AY651" s="73"/>
      <c r="AZ651" s="73"/>
      <c r="BA651" s="73"/>
      <c r="BB651" s="73"/>
      <c r="BC651" s="73"/>
      <c r="BD651" s="73"/>
      <c r="BE651" s="73"/>
      <c r="BF651" s="73"/>
      <c r="BG651" s="73"/>
      <c r="BH651" s="73"/>
      <c r="BI651" s="73"/>
      <c r="BJ651" s="73"/>
      <c r="BK651" s="73"/>
      <c r="BL651" s="73"/>
      <c r="BM651" s="73"/>
    </row>
    <row r="652" spans="5:65"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  <c r="AT652" s="73"/>
      <c r="AU652" s="73"/>
      <c r="AV652" s="73"/>
      <c r="AW652" s="73"/>
      <c r="AX652" s="73"/>
      <c r="AY652" s="73"/>
      <c r="AZ652" s="73"/>
      <c r="BA652" s="73"/>
      <c r="BB652" s="73"/>
      <c r="BC652" s="73"/>
      <c r="BD652" s="73"/>
      <c r="BE652" s="73"/>
      <c r="BF652" s="73"/>
      <c r="BG652" s="73"/>
      <c r="BH652" s="73"/>
      <c r="BI652" s="73"/>
      <c r="BJ652" s="73"/>
      <c r="BK652" s="73"/>
      <c r="BL652" s="73"/>
      <c r="BM652" s="73"/>
    </row>
    <row r="653" spans="5:65"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  <c r="AT653" s="73"/>
      <c r="AU653" s="73"/>
      <c r="AV653" s="73"/>
      <c r="AW653" s="73"/>
      <c r="AX653" s="73"/>
      <c r="AY653" s="73"/>
      <c r="AZ653" s="73"/>
      <c r="BA653" s="73"/>
      <c r="BB653" s="73"/>
      <c r="BC653" s="73"/>
      <c r="BD653" s="73"/>
      <c r="BE653" s="73"/>
      <c r="BF653" s="73"/>
      <c r="BG653" s="73"/>
      <c r="BH653" s="73"/>
      <c r="BI653" s="73"/>
      <c r="BJ653" s="73"/>
      <c r="BK653" s="73"/>
      <c r="BL653" s="73"/>
      <c r="BM653" s="73"/>
    </row>
    <row r="654" spans="5:65"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  <c r="AR654" s="73"/>
      <c r="AS654" s="73"/>
      <c r="AT654" s="73"/>
      <c r="AU654" s="73"/>
      <c r="AV654" s="73"/>
      <c r="AW654" s="73"/>
      <c r="AX654" s="73"/>
      <c r="AY654" s="73"/>
      <c r="AZ654" s="73"/>
      <c r="BA654" s="73"/>
      <c r="BB654" s="73"/>
      <c r="BC654" s="73"/>
      <c r="BD654" s="73"/>
      <c r="BE654" s="73"/>
      <c r="BF654" s="73"/>
      <c r="BG654" s="73"/>
      <c r="BH654" s="73"/>
      <c r="BI654" s="73"/>
      <c r="BJ654" s="73"/>
      <c r="BK654" s="73"/>
      <c r="BL654" s="73"/>
      <c r="BM654" s="73"/>
    </row>
    <row r="655" spans="5:65"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  <c r="AT655" s="73"/>
      <c r="AU655" s="73"/>
      <c r="AV655" s="73"/>
      <c r="AW655" s="73"/>
      <c r="AX655" s="73"/>
      <c r="AY655" s="73"/>
      <c r="AZ655" s="73"/>
      <c r="BA655" s="73"/>
      <c r="BB655" s="73"/>
      <c r="BC655" s="73"/>
      <c r="BD655" s="73"/>
      <c r="BE655" s="73"/>
      <c r="BF655" s="73"/>
      <c r="BG655" s="73"/>
      <c r="BH655" s="73"/>
      <c r="BI655" s="73"/>
      <c r="BJ655" s="73"/>
      <c r="BK655" s="73"/>
      <c r="BL655" s="73"/>
      <c r="BM655" s="73"/>
    </row>
    <row r="656" spans="5:65"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73"/>
      <c r="AY656" s="73"/>
      <c r="AZ656" s="73"/>
      <c r="BA656" s="73"/>
      <c r="BB656" s="73"/>
      <c r="BC656" s="73"/>
      <c r="BD656" s="73"/>
      <c r="BE656" s="73"/>
      <c r="BF656" s="73"/>
      <c r="BG656" s="73"/>
      <c r="BH656" s="73"/>
      <c r="BI656" s="73"/>
      <c r="BJ656" s="73"/>
      <c r="BK656" s="73"/>
      <c r="BL656" s="73"/>
      <c r="BM656" s="73"/>
    </row>
    <row r="657" spans="5:65"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  <c r="AT657" s="73"/>
      <c r="AU657" s="73"/>
      <c r="AV657" s="73"/>
      <c r="AW657" s="73"/>
      <c r="AX657" s="73"/>
      <c r="AY657" s="73"/>
      <c r="AZ657" s="73"/>
      <c r="BA657" s="73"/>
      <c r="BB657" s="73"/>
      <c r="BC657" s="73"/>
      <c r="BD657" s="73"/>
      <c r="BE657" s="73"/>
      <c r="BF657" s="73"/>
      <c r="BG657" s="73"/>
      <c r="BH657" s="73"/>
      <c r="BI657" s="73"/>
      <c r="BJ657" s="73"/>
      <c r="BK657" s="73"/>
      <c r="BL657" s="73"/>
      <c r="BM657" s="73"/>
    </row>
    <row r="658" spans="5:65"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73"/>
      <c r="AY658" s="73"/>
      <c r="AZ658" s="73"/>
      <c r="BA658" s="73"/>
      <c r="BB658" s="73"/>
      <c r="BC658" s="73"/>
      <c r="BD658" s="73"/>
      <c r="BE658" s="73"/>
      <c r="BF658" s="73"/>
      <c r="BG658" s="73"/>
      <c r="BH658" s="73"/>
      <c r="BI658" s="73"/>
      <c r="BJ658" s="73"/>
      <c r="BK658" s="73"/>
      <c r="BL658" s="73"/>
      <c r="BM658" s="73"/>
    </row>
    <row r="659" spans="5:65"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  <c r="AT659" s="73"/>
      <c r="AU659" s="73"/>
      <c r="AV659" s="73"/>
      <c r="AW659" s="73"/>
      <c r="AX659" s="73"/>
      <c r="AY659" s="73"/>
      <c r="AZ659" s="73"/>
      <c r="BA659" s="73"/>
      <c r="BB659" s="73"/>
      <c r="BC659" s="73"/>
      <c r="BD659" s="73"/>
      <c r="BE659" s="73"/>
      <c r="BF659" s="73"/>
      <c r="BG659" s="73"/>
      <c r="BH659" s="73"/>
      <c r="BI659" s="73"/>
      <c r="BJ659" s="73"/>
      <c r="BK659" s="73"/>
      <c r="BL659" s="73"/>
      <c r="BM659" s="73"/>
    </row>
    <row r="660" spans="5:65"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73"/>
      <c r="AY660" s="73"/>
      <c r="AZ660" s="73"/>
      <c r="BA660" s="73"/>
      <c r="BB660" s="73"/>
      <c r="BC660" s="73"/>
      <c r="BD660" s="73"/>
      <c r="BE660" s="73"/>
      <c r="BF660" s="73"/>
      <c r="BG660" s="73"/>
      <c r="BH660" s="73"/>
      <c r="BI660" s="73"/>
      <c r="BJ660" s="73"/>
      <c r="BK660" s="73"/>
      <c r="BL660" s="73"/>
      <c r="BM660" s="73"/>
    </row>
    <row r="661" spans="5:65"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  <c r="AT661" s="73"/>
      <c r="AU661" s="73"/>
      <c r="AV661" s="73"/>
      <c r="AW661" s="73"/>
      <c r="AX661" s="73"/>
      <c r="AY661" s="73"/>
      <c r="AZ661" s="73"/>
      <c r="BA661" s="73"/>
      <c r="BB661" s="73"/>
      <c r="BC661" s="73"/>
      <c r="BD661" s="73"/>
      <c r="BE661" s="73"/>
      <c r="BF661" s="73"/>
      <c r="BG661" s="73"/>
      <c r="BH661" s="73"/>
      <c r="BI661" s="73"/>
      <c r="BJ661" s="73"/>
      <c r="BK661" s="73"/>
      <c r="BL661" s="73"/>
      <c r="BM661" s="73"/>
    </row>
    <row r="662" spans="5:65"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3"/>
      <c r="AS662" s="73"/>
      <c r="AT662" s="73"/>
      <c r="AU662" s="73"/>
      <c r="AV662" s="73"/>
      <c r="AW662" s="73"/>
      <c r="AX662" s="73"/>
      <c r="AY662" s="73"/>
      <c r="AZ662" s="73"/>
      <c r="BA662" s="73"/>
      <c r="BB662" s="73"/>
      <c r="BC662" s="73"/>
      <c r="BD662" s="73"/>
      <c r="BE662" s="73"/>
      <c r="BF662" s="73"/>
      <c r="BG662" s="73"/>
      <c r="BH662" s="73"/>
      <c r="BI662" s="73"/>
      <c r="BJ662" s="73"/>
      <c r="BK662" s="73"/>
      <c r="BL662" s="73"/>
      <c r="BM662" s="73"/>
    </row>
    <row r="663" spans="5:65"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  <c r="AT663" s="73"/>
      <c r="AU663" s="73"/>
      <c r="AV663" s="73"/>
      <c r="AW663" s="73"/>
      <c r="AX663" s="73"/>
      <c r="AY663" s="73"/>
      <c r="AZ663" s="73"/>
      <c r="BA663" s="73"/>
      <c r="BB663" s="73"/>
      <c r="BC663" s="73"/>
      <c r="BD663" s="73"/>
      <c r="BE663" s="73"/>
      <c r="BF663" s="73"/>
      <c r="BG663" s="73"/>
      <c r="BH663" s="73"/>
      <c r="BI663" s="73"/>
      <c r="BJ663" s="73"/>
      <c r="BK663" s="73"/>
      <c r="BL663" s="73"/>
      <c r="BM663" s="73"/>
    </row>
    <row r="664" spans="5:65"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  <c r="AO664" s="73"/>
      <c r="AP664" s="73"/>
      <c r="AQ664" s="73"/>
      <c r="AR664" s="73"/>
      <c r="AS664" s="73"/>
      <c r="AT664" s="73"/>
      <c r="AU664" s="73"/>
      <c r="AV664" s="73"/>
      <c r="AW664" s="73"/>
      <c r="AX664" s="73"/>
      <c r="AY664" s="73"/>
      <c r="AZ664" s="73"/>
      <c r="BA664" s="73"/>
      <c r="BB664" s="73"/>
      <c r="BC664" s="73"/>
      <c r="BD664" s="73"/>
      <c r="BE664" s="73"/>
      <c r="BF664" s="73"/>
      <c r="BG664" s="73"/>
      <c r="BH664" s="73"/>
      <c r="BI664" s="73"/>
      <c r="BJ664" s="73"/>
      <c r="BK664" s="73"/>
      <c r="BL664" s="73"/>
      <c r="BM664" s="73"/>
    </row>
    <row r="665" spans="5:65"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  <c r="AT665" s="73"/>
      <c r="AU665" s="73"/>
      <c r="AV665" s="73"/>
      <c r="AW665" s="73"/>
      <c r="AX665" s="73"/>
      <c r="AY665" s="73"/>
      <c r="AZ665" s="73"/>
      <c r="BA665" s="73"/>
      <c r="BB665" s="73"/>
      <c r="BC665" s="73"/>
      <c r="BD665" s="73"/>
      <c r="BE665" s="73"/>
      <c r="BF665" s="73"/>
      <c r="BG665" s="73"/>
      <c r="BH665" s="73"/>
      <c r="BI665" s="73"/>
      <c r="BJ665" s="73"/>
      <c r="BK665" s="73"/>
      <c r="BL665" s="73"/>
      <c r="BM665" s="73"/>
    </row>
    <row r="666" spans="5:65"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  <c r="AT666" s="73"/>
      <c r="AU666" s="73"/>
      <c r="AV666" s="73"/>
      <c r="AW666" s="73"/>
      <c r="AX666" s="73"/>
      <c r="AY666" s="73"/>
      <c r="AZ666" s="73"/>
      <c r="BA666" s="73"/>
      <c r="BB666" s="73"/>
      <c r="BC666" s="73"/>
      <c r="BD666" s="73"/>
      <c r="BE666" s="73"/>
      <c r="BF666" s="73"/>
      <c r="BG666" s="73"/>
      <c r="BH666" s="73"/>
      <c r="BI666" s="73"/>
      <c r="BJ666" s="73"/>
      <c r="BK666" s="73"/>
      <c r="BL666" s="73"/>
      <c r="BM666" s="73"/>
    </row>
    <row r="667" spans="5:65"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  <c r="AT667" s="73"/>
      <c r="AU667" s="73"/>
      <c r="AV667" s="73"/>
      <c r="AW667" s="73"/>
      <c r="AX667" s="73"/>
      <c r="AY667" s="73"/>
      <c r="AZ667" s="73"/>
      <c r="BA667" s="73"/>
      <c r="BB667" s="73"/>
      <c r="BC667" s="73"/>
      <c r="BD667" s="73"/>
      <c r="BE667" s="73"/>
      <c r="BF667" s="73"/>
      <c r="BG667" s="73"/>
      <c r="BH667" s="73"/>
      <c r="BI667" s="73"/>
      <c r="BJ667" s="73"/>
      <c r="BK667" s="73"/>
      <c r="BL667" s="73"/>
      <c r="BM667" s="73"/>
    </row>
    <row r="668" spans="5:65"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/>
      <c r="AQ668" s="73"/>
      <c r="AR668" s="73"/>
      <c r="AS668" s="73"/>
      <c r="AT668" s="73"/>
      <c r="AU668" s="73"/>
      <c r="AV668" s="73"/>
      <c r="AW668" s="73"/>
      <c r="AX668" s="73"/>
      <c r="AY668" s="73"/>
      <c r="AZ668" s="73"/>
      <c r="BA668" s="73"/>
      <c r="BB668" s="73"/>
      <c r="BC668" s="73"/>
      <c r="BD668" s="73"/>
      <c r="BE668" s="73"/>
      <c r="BF668" s="73"/>
      <c r="BG668" s="73"/>
      <c r="BH668" s="73"/>
      <c r="BI668" s="73"/>
      <c r="BJ668" s="73"/>
      <c r="BK668" s="73"/>
      <c r="BL668" s="73"/>
      <c r="BM668" s="73"/>
    </row>
    <row r="669" spans="5:65"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73"/>
      <c r="AY669" s="73"/>
      <c r="AZ669" s="73"/>
      <c r="BA669" s="73"/>
      <c r="BB669" s="73"/>
      <c r="BC669" s="73"/>
      <c r="BD669" s="73"/>
      <c r="BE669" s="73"/>
      <c r="BF669" s="73"/>
      <c r="BG669" s="73"/>
      <c r="BH669" s="73"/>
      <c r="BI669" s="73"/>
      <c r="BJ669" s="73"/>
      <c r="BK669" s="73"/>
      <c r="BL669" s="73"/>
      <c r="BM669" s="73"/>
    </row>
    <row r="670" spans="5:65"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  <c r="AT670" s="73"/>
      <c r="AU670" s="73"/>
      <c r="AV670" s="73"/>
      <c r="AW670" s="73"/>
      <c r="AX670" s="73"/>
      <c r="AY670" s="73"/>
      <c r="AZ670" s="73"/>
      <c r="BA670" s="73"/>
      <c r="BB670" s="73"/>
      <c r="BC670" s="73"/>
      <c r="BD670" s="73"/>
      <c r="BE670" s="73"/>
      <c r="BF670" s="73"/>
      <c r="BG670" s="73"/>
      <c r="BH670" s="73"/>
      <c r="BI670" s="73"/>
      <c r="BJ670" s="73"/>
      <c r="BK670" s="73"/>
      <c r="BL670" s="73"/>
      <c r="BM670" s="73"/>
    </row>
    <row r="671" spans="5:65"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3"/>
      <c r="AS671" s="73"/>
      <c r="AT671" s="73"/>
      <c r="AU671" s="73"/>
      <c r="AV671" s="73"/>
      <c r="AW671" s="73"/>
      <c r="AX671" s="73"/>
      <c r="AY671" s="73"/>
      <c r="AZ671" s="73"/>
      <c r="BA671" s="73"/>
      <c r="BB671" s="73"/>
      <c r="BC671" s="73"/>
      <c r="BD671" s="73"/>
      <c r="BE671" s="73"/>
      <c r="BF671" s="73"/>
      <c r="BG671" s="73"/>
      <c r="BH671" s="73"/>
      <c r="BI671" s="73"/>
      <c r="BJ671" s="73"/>
      <c r="BK671" s="73"/>
      <c r="BL671" s="73"/>
      <c r="BM671" s="73"/>
    </row>
    <row r="672" spans="5:65"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/>
      <c r="AU672" s="73"/>
      <c r="AV672" s="73"/>
      <c r="AW672" s="73"/>
      <c r="AX672" s="73"/>
      <c r="AY672" s="73"/>
      <c r="AZ672" s="73"/>
      <c r="BA672" s="73"/>
      <c r="BB672" s="73"/>
      <c r="BC672" s="73"/>
      <c r="BD672" s="73"/>
      <c r="BE672" s="73"/>
      <c r="BF672" s="73"/>
      <c r="BG672" s="73"/>
      <c r="BH672" s="73"/>
      <c r="BI672" s="73"/>
      <c r="BJ672" s="73"/>
      <c r="BK672" s="73"/>
      <c r="BL672" s="73"/>
      <c r="BM672" s="73"/>
    </row>
    <row r="673" spans="5:65"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/>
      <c r="AS673" s="73"/>
      <c r="AT673" s="73"/>
      <c r="AU673" s="73"/>
      <c r="AV673" s="73"/>
      <c r="AW673" s="73"/>
      <c r="AX673" s="73"/>
      <c r="AY673" s="73"/>
      <c r="AZ673" s="73"/>
      <c r="BA673" s="73"/>
      <c r="BB673" s="73"/>
      <c r="BC673" s="73"/>
      <c r="BD673" s="73"/>
      <c r="BE673" s="73"/>
      <c r="BF673" s="73"/>
      <c r="BG673" s="73"/>
      <c r="BH673" s="73"/>
      <c r="BI673" s="73"/>
      <c r="BJ673" s="73"/>
      <c r="BK673" s="73"/>
      <c r="BL673" s="73"/>
      <c r="BM673" s="73"/>
    </row>
    <row r="674" spans="5:65"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  <c r="AV674" s="73"/>
      <c r="AW674" s="73"/>
      <c r="AX674" s="73"/>
      <c r="AY674" s="73"/>
      <c r="AZ674" s="73"/>
      <c r="BA674" s="73"/>
      <c r="BB674" s="73"/>
      <c r="BC674" s="73"/>
      <c r="BD674" s="73"/>
      <c r="BE674" s="73"/>
      <c r="BF674" s="73"/>
      <c r="BG674" s="73"/>
      <c r="BH674" s="73"/>
      <c r="BI674" s="73"/>
      <c r="BJ674" s="73"/>
      <c r="BK674" s="73"/>
      <c r="BL674" s="73"/>
      <c r="BM674" s="73"/>
    </row>
    <row r="675" spans="5:65"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  <c r="AT675" s="73"/>
      <c r="AU675" s="73"/>
      <c r="AV675" s="73"/>
      <c r="AW675" s="73"/>
      <c r="AX675" s="73"/>
      <c r="AY675" s="73"/>
      <c r="AZ675" s="73"/>
      <c r="BA675" s="73"/>
      <c r="BB675" s="73"/>
      <c r="BC675" s="73"/>
      <c r="BD675" s="73"/>
      <c r="BE675" s="73"/>
      <c r="BF675" s="73"/>
      <c r="BG675" s="73"/>
      <c r="BH675" s="73"/>
      <c r="BI675" s="73"/>
      <c r="BJ675" s="73"/>
      <c r="BK675" s="73"/>
      <c r="BL675" s="73"/>
      <c r="BM675" s="73"/>
    </row>
    <row r="676" spans="5:65"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  <c r="AQ676" s="73"/>
      <c r="AR676" s="73"/>
      <c r="AS676" s="73"/>
      <c r="AT676" s="73"/>
      <c r="AU676" s="73"/>
      <c r="AV676" s="73"/>
      <c r="AW676" s="73"/>
      <c r="AX676" s="73"/>
      <c r="AY676" s="73"/>
      <c r="AZ676" s="73"/>
      <c r="BA676" s="73"/>
      <c r="BB676" s="73"/>
      <c r="BC676" s="73"/>
      <c r="BD676" s="73"/>
      <c r="BE676" s="73"/>
      <c r="BF676" s="73"/>
      <c r="BG676" s="73"/>
      <c r="BH676" s="73"/>
      <c r="BI676" s="73"/>
      <c r="BJ676" s="73"/>
      <c r="BK676" s="73"/>
      <c r="BL676" s="73"/>
      <c r="BM676" s="73"/>
    </row>
    <row r="677" spans="5:65"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  <c r="AY677" s="73"/>
      <c r="AZ677" s="73"/>
      <c r="BA677" s="73"/>
      <c r="BB677" s="73"/>
      <c r="BC677" s="73"/>
      <c r="BD677" s="73"/>
      <c r="BE677" s="73"/>
      <c r="BF677" s="73"/>
      <c r="BG677" s="73"/>
      <c r="BH677" s="73"/>
      <c r="BI677" s="73"/>
      <c r="BJ677" s="73"/>
      <c r="BK677" s="73"/>
      <c r="BL677" s="73"/>
      <c r="BM677" s="73"/>
    </row>
    <row r="678" spans="5:65"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  <c r="AT678" s="73"/>
      <c r="AU678" s="73"/>
      <c r="AV678" s="73"/>
      <c r="AW678" s="73"/>
      <c r="AX678" s="73"/>
      <c r="AY678" s="73"/>
      <c r="AZ678" s="73"/>
      <c r="BA678" s="73"/>
      <c r="BB678" s="73"/>
      <c r="BC678" s="73"/>
      <c r="BD678" s="73"/>
      <c r="BE678" s="73"/>
      <c r="BF678" s="73"/>
      <c r="BG678" s="73"/>
      <c r="BH678" s="73"/>
      <c r="BI678" s="73"/>
      <c r="BJ678" s="73"/>
      <c r="BK678" s="73"/>
      <c r="BL678" s="73"/>
      <c r="BM678" s="73"/>
    </row>
    <row r="679" spans="5:65"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  <c r="AQ679" s="73"/>
      <c r="AR679" s="73"/>
      <c r="AS679" s="73"/>
      <c r="AT679" s="73"/>
      <c r="AU679" s="73"/>
      <c r="AV679" s="73"/>
      <c r="AW679" s="73"/>
      <c r="AX679" s="73"/>
      <c r="AY679" s="73"/>
      <c r="AZ679" s="73"/>
      <c r="BA679" s="73"/>
      <c r="BB679" s="73"/>
      <c r="BC679" s="73"/>
      <c r="BD679" s="73"/>
      <c r="BE679" s="73"/>
      <c r="BF679" s="73"/>
      <c r="BG679" s="73"/>
      <c r="BH679" s="73"/>
      <c r="BI679" s="73"/>
      <c r="BJ679" s="73"/>
      <c r="BK679" s="73"/>
      <c r="BL679" s="73"/>
      <c r="BM679" s="73"/>
    </row>
    <row r="680" spans="5:65"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  <c r="AT680" s="73"/>
      <c r="AU680" s="73"/>
      <c r="AV680" s="73"/>
      <c r="AW680" s="73"/>
      <c r="AX680" s="73"/>
      <c r="AY680" s="73"/>
      <c r="AZ680" s="73"/>
      <c r="BA680" s="73"/>
      <c r="BB680" s="73"/>
      <c r="BC680" s="73"/>
      <c r="BD680" s="73"/>
      <c r="BE680" s="73"/>
      <c r="BF680" s="73"/>
      <c r="BG680" s="73"/>
      <c r="BH680" s="73"/>
      <c r="BI680" s="73"/>
      <c r="BJ680" s="73"/>
      <c r="BK680" s="73"/>
      <c r="BL680" s="73"/>
      <c r="BM680" s="73"/>
    </row>
    <row r="681" spans="5:65"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  <c r="AT681" s="73"/>
      <c r="AU681" s="73"/>
      <c r="AV681" s="73"/>
      <c r="AW681" s="73"/>
      <c r="AX681" s="73"/>
      <c r="AY681" s="73"/>
      <c r="AZ681" s="73"/>
      <c r="BA681" s="73"/>
      <c r="BB681" s="73"/>
      <c r="BC681" s="73"/>
      <c r="BD681" s="73"/>
      <c r="BE681" s="73"/>
      <c r="BF681" s="73"/>
      <c r="BG681" s="73"/>
      <c r="BH681" s="73"/>
      <c r="BI681" s="73"/>
      <c r="BJ681" s="73"/>
      <c r="BK681" s="73"/>
      <c r="BL681" s="73"/>
      <c r="BM681" s="73"/>
    </row>
    <row r="682" spans="5:65"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  <c r="AY682" s="73"/>
      <c r="AZ682" s="73"/>
      <c r="BA682" s="73"/>
      <c r="BB682" s="73"/>
      <c r="BC682" s="73"/>
      <c r="BD682" s="73"/>
      <c r="BE682" s="73"/>
      <c r="BF682" s="73"/>
      <c r="BG682" s="73"/>
      <c r="BH682" s="73"/>
      <c r="BI682" s="73"/>
      <c r="BJ682" s="73"/>
      <c r="BK682" s="73"/>
      <c r="BL682" s="73"/>
      <c r="BM682" s="73"/>
    </row>
    <row r="683" spans="5:65"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  <c r="AT683" s="73"/>
      <c r="AU683" s="73"/>
      <c r="AV683" s="73"/>
      <c r="AW683" s="73"/>
      <c r="AX683" s="73"/>
      <c r="AY683" s="73"/>
      <c r="AZ683" s="73"/>
      <c r="BA683" s="73"/>
      <c r="BB683" s="73"/>
      <c r="BC683" s="73"/>
      <c r="BD683" s="73"/>
      <c r="BE683" s="73"/>
      <c r="BF683" s="73"/>
      <c r="BG683" s="73"/>
      <c r="BH683" s="73"/>
      <c r="BI683" s="73"/>
      <c r="BJ683" s="73"/>
      <c r="BK683" s="73"/>
      <c r="BL683" s="73"/>
      <c r="BM683" s="73"/>
    </row>
    <row r="684" spans="5:65"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73"/>
      <c r="AY684" s="73"/>
      <c r="AZ684" s="73"/>
      <c r="BA684" s="73"/>
      <c r="BB684" s="73"/>
      <c r="BC684" s="73"/>
      <c r="BD684" s="73"/>
      <c r="BE684" s="73"/>
      <c r="BF684" s="73"/>
      <c r="BG684" s="73"/>
      <c r="BH684" s="73"/>
      <c r="BI684" s="73"/>
      <c r="BJ684" s="73"/>
      <c r="BK684" s="73"/>
      <c r="BL684" s="73"/>
      <c r="BM684" s="73"/>
    </row>
    <row r="685" spans="5:65"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73"/>
      <c r="AY685" s="73"/>
      <c r="AZ685" s="73"/>
      <c r="BA685" s="73"/>
      <c r="BB685" s="73"/>
      <c r="BC685" s="73"/>
      <c r="BD685" s="73"/>
      <c r="BE685" s="73"/>
      <c r="BF685" s="73"/>
      <c r="BG685" s="73"/>
      <c r="BH685" s="73"/>
      <c r="BI685" s="73"/>
      <c r="BJ685" s="73"/>
      <c r="BK685" s="73"/>
      <c r="BL685" s="73"/>
      <c r="BM685" s="73"/>
    </row>
    <row r="686" spans="5:65"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  <c r="AY686" s="73"/>
      <c r="AZ686" s="73"/>
      <c r="BA686" s="73"/>
      <c r="BB686" s="73"/>
      <c r="BC686" s="73"/>
      <c r="BD686" s="73"/>
      <c r="BE686" s="73"/>
      <c r="BF686" s="73"/>
      <c r="BG686" s="73"/>
      <c r="BH686" s="73"/>
      <c r="BI686" s="73"/>
      <c r="BJ686" s="73"/>
      <c r="BK686" s="73"/>
      <c r="BL686" s="73"/>
      <c r="BM686" s="73"/>
    </row>
    <row r="687" spans="5:65"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  <c r="AT687" s="73"/>
      <c r="AU687" s="73"/>
      <c r="AV687" s="73"/>
      <c r="AW687" s="73"/>
      <c r="AX687" s="73"/>
      <c r="AY687" s="73"/>
      <c r="AZ687" s="73"/>
      <c r="BA687" s="73"/>
      <c r="BB687" s="73"/>
      <c r="BC687" s="73"/>
      <c r="BD687" s="73"/>
      <c r="BE687" s="73"/>
      <c r="BF687" s="73"/>
      <c r="BG687" s="73"/>
      <c r="BH687" s="73"/>
      <c r="BI687" s="73"/>
      <c r="BJ687" s="73"/>
      <c r="BK687" s="73"/>
      <c r="BL687" s="73"/>
      <c r="BM687" s="73"/>
    </row>
    <row r="688" spans="5:65"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73"/>
      <c r="AY688" s="73"/>
      <c r="AZ688" s="73"/>
      <c r="BA688" s="73"/>
      <c r="BB688" s="73"/>
      <c r="BC688" s="73"/>
      <c r="BD688" s="73"/>
      <c r="BE688" s="73"/>
      <c r="BF688" s="73"/>
      <c r="BG688" s="73"/>
      <c r="BH688" s="73"/>
      <c r="BI688" s="73"/>
      <c r="BJ688" s="73"/>
      <c r="BK688" s="73"/>
      <c r="BL688" s="73"/>
      <c r="BM688" s="73"/>
    </row>
    <row r="689" spans="5:65"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  <c r="AO689" s="73"/>
      <c r="AP689" s="73"/>
      <c r="AQ689" s="73"/>
      <c r="AR689" s="73"/>
      <c r="AS689" s="73"/>
      <c r="AT689" s="73"/>
      <c r="AU689" s="73"/>
      <c r="AV689" s="73"/>
      <c r="AW689" s="73"/>
      <c r="AX689" s="73"/>
      <c r="AY689" s="73"/>
      <c r="AZ689" s="73"/>
      <c r="BA689" s="73"/>
      <c r="BB689" s="73"/>
      <c r="BC689" s="73"/>
      <c r="BD689" s="73"/>
      <c r="BE689" s="73"/>
      <c r="BF689" s="73"/>
      <c r="BG689" s="73"/>
      <c r="BH689" s="73"/>
      <c r="BI689" s="73"/>
      <c r="BJ689" s="73"/>
      <c r="BK689" s="73"/>
      <c r="BL689" s="73"/>
      <c r="BM689" s="73"/>
    </row>
    <row r="690" spans="5:65"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  <c r="AT690" s="73"/>
      <c r="AU690" s="73"/>
      <c r="AV690" s="73"/>
      <c r="AW690" s="73"/>
      <c r="AX690" s="73"/>
      <c r="AY690" s="73"/>
      <c r="AZ690" s="73"/>
      <c r="BA690" s="73"/>
      <c r="BB690" s="73"/>
      <c r="BC690" s="73"/>
      <c r="BD690" s="73"/>
      <c r="BE690" s="73"/>
      <c r="BF690" s="73"/>
      <c r="BG690" s="73"/>
      <c r="BH690" s="73"/>
      <c r="BI690" s="73"/>
      <c r="BJ690" s="73"/>
      <c r="BK690" s="73"/>
      <c r="BL690" s="73"/>
      <c r="BM690" s="73"/>
    </row>
    <row r="691" spans="5:65"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  <c r="AT691" s="73"/>
      <c r="AU691" s="73"/>
      <c r="AV691" s="73"/>
      <c r="AW691" s="73"/>
      <c r="AX691" s="73"/>
      <c r="AY691" s="73"/>
      <c r="AZ691" s="73"/>
      <c r="BA691" s="73"/>
      <c r="BB691" s="73"/>
      <c r="BC691" s="73"/>
      <c r="BD691" s="73"/>
      <c r="BE691" s="73"/>
      <c r="BF691" s="73"/>
      <c r="BG691" s="73"/>
      <c r="BH691" s="73"/>
      <c r="BI691" s="73"/>
      <c r="BJ691" s="73"/>
      <c r="BK691" s="73"/>
      <c r="BL691" s="73"/>
      <c r="BM691" s="73"/>
    </row>
    <row r="692" spans="5:65"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  <c r="AT692" s="73"/>
      <c r="AU692" s="73"/>
      <c r="AV692" s="73"/>
      <c r="AW692" s="73"/>
      <c r="AX692" s="73"/>
      <c r="AY692" s="73"/>
      <c r="AZ692" s="73"/>
      <c r="BA692" s="73"/>
      <c r="BB692" s="73"/>
      <c r="BC692" s="73"/>
      <c r="BD692" s="73"/>
      <c r="BE692" s="73"/>
      <c r="BF692" s="73"/>
      <c r="BG692" s="73"/>
      <c r="BH692" s="73"/>
      <c r="BI692" s="73"/>
      <c r="BJ692" s="73"/>
      <c r="BK692" s="73"/>
      <c r="BL692" s="73"/>
      <c r="BM692" s="73"/>
    </row>
    <row r="693" spans="5:65"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  <c r="AT693" s="73"/>
      <c r="AU693" s="73"/>
      <c r="AV693" s="73"/>
      <c r="AW693" s="73"/>
      <c r="AX693" s="73"/>
      <c r="AY693" s="73"/>
      <c r="AZ693" s="73"/>
      <c r="BA693" s="73"/>
      <c r="BB693" s="73"/>
      <c r="BC693" s="73"/>
      <c r="BD693" s="73"/>
      <c r="BE693" s="73"/>
      <c r="BF693" s="73"/>
      <c r="BG693" s="73"/>
      <c r="BH693" s="73"/>
      <c r="BI693" s="73"/>
      <c r="BJ693" s="73"/>
      <c r="BK693" s="73"/>
      <c r="BL693" s="73"/>
      <c r="BM693" s="73"/>
    </row>
    <row r="694" spans="5:65"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/>
      <c r="AU694" s="73"/>
      <c r="AV694" s="73"/>
      <c r="AW694" s="73"/>
      <c r="AX694" s="73"/>
      <c r="AY694" s="73"/>
      <c r="AZ694" s="73"/>
      <c r="BA694" s="73"/>
      <c r="BB694" s="73"/>
      <c r="BC694" s="73"/>
      <c r="BD694" s="73"/>
      <c r="BE694" s="73"/>
      <c r="BF694" s="73"/>
      <c r="BG694" s="73"/>
      <c r="BH694" s="73"/>
      <c r="BI694" s="73"/>
      <c r="BJ694" s="73"/>
      <c r="BK694" s="73"/>
      <c r="BL694" s="73"/>
      <c r="BM694" s="73"/>
    </row>
    <row r="695" spans="5:65"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73"/>
      <c r="AY695" s="73"/>
      <c r="AZ695" s="73"/>
      <c r="BA695" s="73"/>
      <c r="BB695" s="73"/>
      <c r="BC695" s="73"/>
      <c r="BD695" s="73"/>
      <c r="BE695" s="73"/>
      <c r="BF695" s="73"/>
      <c r="BG695" s="73"/>
      <c r="BH695" s="73"/>
      <c r="BI695" s="73"/>
      <c r="BJ695" s="73"/>
      <c r="BK695" s="73"/>
      <c r="BL695" s="73"/>
      <c r="BM695" s="73"/>
    </row>
    <row r="696" spans="5:65"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  <c r="AT696" s="73"/>
      <c r="AU696" s="73"/>
      <c r="AV696" s="73"/>
      <c r="AW696" s="73"/>
      <c r="AX696" s="73"/>
      <c r="AY696" s="73"/>
      <c r="AZ696" s="73"/>
      <c r="BA696" s="73"/>
      <c r="BB696" s="73"/>
      <c r="BC696" s="73"/>
      <c r="BD696" s="73"/>
      <c r="BE696" s="73"/>
      <c r="BF696" s="73"/>
      <c r="BG696" s="73"/>
      <c r="BH696" s="73"/>
      <c r="BI696" s="73"/>
      <c r="BJ696" s="73"/>
      <c r="BK696" s="73"/>
      <c r="BL696" s="73"/>
      <c r="BM696" s="73"/>
    </row>
    <row r="697" spans="5:65"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  <c r="AT697" s="73"/>
      <c r="AU697" s="73"/>
      <c r="AV697" s="73"/>
      <c r="AW697" s="73"/>
      <c r="AX697" s="73"/>
      <c r="AY697" s="73"/>
      <c r="AZ697" s="73"/>
      <c r="BA697" s="73"/>
      <c r="BB697" s="73"/>
      <c r="BC697" s="73"/>
      <c r="BD697" s="73"/>
      <c r="BE697" s="73"/>
      <c r="BF697" s="73"/>
      <c r="BG697" s="73"/>
      <c r="BH697" s="73"/>
      <c r="BI697" s="73"/>
      <c r="BJ697" s="73"/>
      <c r="BK697" s="73"/>
      <c r="BL697" s="73"/>
      <c r="BM697" s="73"/>
    </row>
    <row r="698" spans="5:65"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  <c r="AT698" s="73"/>
      <c r="AU698" s="73"/>
      <c r="AV698" s="73"/>
      <c r="AW698" s="73"/>
      <c r="AX698" s="73"/>
      <c r="AY698" s="73"/>
      <c r="AZ698" s="73"/>
      <c r="BA698" s="73"/>
      <c r="BB698" s="73"/>
      <c r="BC698" s="73"/>
      <c r="BD698" s="73"/>
      <c r="BE698" s="73"/>
      <c r="BF698" s="73"/>
      <c r="BG698" s="73"/>
      <c r="BH698" s="73"/>
      <c r="BI698" s="73"/>
      <c r="BJ698" s="73"/>
      <c r="BK698" s="73"/>
      <c r="BL698" s="73"/>
      <c r="BM698" s="73"/>
    </row>
    <row r="699" spans="5:65"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/>
      <c r="AS699" s="73"/>
      <c r="AT699" s="73"/>
      <c r="AU699" s="73"/>
      <c r="AV699" s="73"/>
      <c r="AW699" s="73"/>
      <c r="AX699" s="73"/>
      <c r="AY699" s="73"/>
      <c r="AZ699" s="73"/>
      <c r="BA699" s="73"/>
      <c r="BB699" s="73"/>
      <c r="BC699" s="73"/>
      <c r="BD699" s="73"/>
      <c r="BE699" s="73"/>
      <c r="BF699" s="73"/>
      <c r="BG699" s="73"/>
      <c r="BH699" s="73"/>
      <c r="BI699" s="73"/>
      <c r="BJ699" s="73"/>
      <c r="BK699" s="73"/>
      <c r="BL699" s="73"/>
      <c r="BM699" s="73"/>
    </row>
    <row r="700" spans="5:65"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  <c r="AT700" s="73"/>
      <c r="AU700" s="73"/>
      <c r="AV700" s="73"/>
      <c r="AW700" s="73"/>
      <c r="AX700" s="73"/>
      <c r="AY700" s="73"/>
      <c r="AZ700" s="73"/>
      <c r="BA700" s="73"/>
      <c r="BB700" s="73"/>
      <c r="BC700" s="73"/>
      <c r="BD700" s="73"/>
      <c r="BE700" s="73"/>
      <c r="BF700" s="73"/>
      <c r="BG700" s="73"/>
      <c r="BH700" s="73"/>
      <c r="BI700" s="73"/>
      <c r="BJ700" s="73"/>
      <c r="BK700" s="73"/>
      <c r="BL700" s="73"/>
      <c r="BM700" s="73"/>
    </row>
    <row r="701" spans="5:65"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/>
      <c r="AS701" s="73"/>
      <c r="AT701" s="73"/>
      <c r="AU701" s="73"/>
      <c r="AV701" s="73"/>
      <c r="AW701" s="73"/>
      <c r="AX701" s="73"/>
      <c r="AY701" s="73"/>
      <c r="AZ701" s="73"/>
      <c r="BA701" s="73"/>
      <c r="BB701" s="73"/>
      <c r="BC701" s="73"/>
      <c r="BD701" s="73"/>
      <c r="BE701" s="73"/>
      <c r="BF701" s="73"/>
      <c r="BG701" s="73"/>
      <c r="BH701" s="73"/>
      <c r="BI701" s="73"/>
      <c r="BJ701" s="73"/>
      <c r="BK701" s="73"/>
      <c r="BL701" s="73"/>
      <c r="BM701" s="73"/>
    </row>
    <row r="702" spans="5:65"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/>
      <c r="AS702" s="73"/>
      <c r="AT702" s="73"/>
      <c r="AU702" s="73"/>
      <c r="AV702" s="73"/>
      <c r="AW702" s="73"/>
      <c r="AX702" s="73"/>
      <c r="AY702" s="73"/>
      <c r="AZ702" s="73"/>
      <c r="BA702" s="73"/>
      <c r="BB702" s="73"/>
      <c r="BC702" s="73"/>
      <c r="BD702" s="73"/>
      <c r="BE702" s="73"/>
      <c r="BF702" s="73"/>
      <c r="BG702" s="73"/>
      <c r="BH702" s="73"/>
      <c r="BI702" s="73"/>
      <c r="BJ702" s="73"/>
      <c r="BK702" s="73"/>
      <c r="BL702" s="73"/>
      <c r="BM702" s="73"/>
    </row>
    <row r="703" spans="5:65"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/>
      <c r="AS703" s="73"/>
      <c r="AT703" s="73"/>
      <c r="AU703" s="73"/>
      <c r="AV703" s="73"/>
      <c r="AW703" s="73"/>
      <c r="AX703" s="73"/>
      <c r="AY703" s="73"/>
      <c r="AZ703" s="73"/>
      <c r="BA703" s="73"/>
      <c r="BB703" s="73"/>
      <c r="BC703" s="73"/>
      <c r="BD703" s="73"/>
      <c r="BE703" s="73"/>
      <c r="BF703" s="73"/>
      <c r="BG703" s="73"/>
      <c r="BH703" s="73"/>
      <c r="BI703" s="73"/>
      <c r="BJ703" s="73"/>
      <c r="BK703" s="73"/>
      <c r="BL703" s="73"/>
      <c r="BM703" s="73"/>
    </row>
    <row r="704" spans="5:65"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  <c r="AT704" s="73"/>
      <c r="AU704" s="73"/>
      <c r="AV704" s="73"/>
      <c r="AW704" s="73"/>
      <c r="AX704" s="73"/>
      <c r="AY704" s="73"/>
      <c r="AZ704" s="73"/>
      <c r="BA704" s="73"/>
      <c r="BB704" s="73"/>
      <c r="BC704" s="73"/>
      <c r="BD704" s="73"/>
      <c r="BE704" s="73"/>
      <c r="BF704" s="73"/>
      <c r="BG704" s="73"/>
      <c r="BH704" s="73"/>
      <c r="BI704" s="73"/>
      <c r="BJ704" s="73"/>
      <c r="BK704" s="73"/>
      <c r="BL704" s="73"/>
      <c r="BM704" s="73"/>
    </row>
    <row r="705" spans="5:65"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/>
      <c r="AS705" s="73"/>
      <c r="AT705" s="73"/>
      <c r="AU705" s="73"/>
      <c r="AV705" s="73"/>
      <c r="AW705" s="73"/>
      <c r="AX705" s="73"/>
      <c r="AY705" s="73"/>
      <c r="AZ705" s="73"/>
      <c r="BA705" s="73"/>
      <c r="BB705" s="73"/>
      <c r="BC705" s="73"/>
      <c r="BD705" s="73"/>
      <c r="BE705" s="73"/>
      <c r="BF705" s="73"/>
      <c r="BG705" s="73"/>
      <c r="BH705" s="73"/>
      <c r="BI705" s="73"/>
      <c r="BJ705" s="73"/>
      <c r="BK705" s="73"/>
      <c r="BL705" s="73"/>
      <c r="BM705" s="73"/>
    </row>
    <row r="706" spans="5:65"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73"/>
      <c r="AY706" s="73"/>
      <c r="AZ706" s="73"/>
      <c r="BA706" s="73"/>
      <c r="BB706" s="73"/>
      <c r="BC706" s="73"/>
      <c r="BD706" s="73"/>
      <c r="BE706" s="73"/>
      <c r="BF706" s="73"/>
      <c r="BG706" s="73"/>
      <c r="BH706" s="73"/>
      <c r="BI706" s="73"/>
      <c r="BJ706" s="73"/>
      <c r="BK706" s="73"/>
      <c r="BL706" s="73"/>
      <c r="BM706" s="73"/>
    </row>
    <row r="707" spans="5:65"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  <c r="AO707" s="73"/>
      <c r="AP707" s="73"/>
      <c r="AQ707" s="73"/>
      <c r="AR707" s="73"/>
      <c r="AS707" s="73"/>
      <c r="AT707" s="73"/>
      <c r="AU707" s="73"/>
      <c r="AV707" s="73"/>
      <c r="AW707" s="73"/>
      <c r="AX707" s="73"/>
      <c r="AY707" s="73"/>
      <c r="AZ707" s="73"/>
      <c r="BA707" s="73"/>
      <c r="BB707" s="73"/>
      <c r="BC707" s="73"/>
      <c r="BD707" s="73"/>
      <c r="BE707" s="73"/>
      <c r="BF707" s="73"/>
      <c r="BG707" s="73"/>
      <c r="BH707" s="73"/>
      <c r="BI707" s="73"/>
      <c r="BJ707" s="73"/>
      <c r="BK707" s="73"/>
      <c r="BL707" s="73"/>
      <c r="BM707" s="73"/>
    </row>
    <row r="708" spans="5:65"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  <c r="AT708" s="73"/>
      <c r="AU708" s="73"/>
      <c r="AV708" s="73"/>
      <c r="AW708" s="73"/>
      <c r="AX708" s="73"/>
      <c r="AY708" s="73"/>
      <c r="AZ708" s="73"/>
      <c r="BA708" s="73"/>
      <c r="BB708" s="73"/>
      <c r="BC708" s="73"/>
      <c r="BD708" s="73"/>
      <c r="BE708" s="73"/>
      <c r="BF708" s="73"/>
      <c r="BG708" s="73"/>
      <c r="BH708" s="73"/>
      <c r="BI708" s="73"/>
      <c r="BJ708" s="73"/>
      <c r="BK708" s="73"/>
      <c r="BL708" s="73"/>
      <c r="BM708" s="73"/>
    </row>
    <row r="709" spans="5:65"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  <c r="AT709" s="73"/>
      <c r="AU709" s="73"/>
      <c r="AV709" s="73"/>
      <c r="AW709" s="73"/>
      <c r="AX709" s="73"/>
      <c r="AY709" s="73"/>
      <c r="AZ709" s="73"/>
      <c r="BA709" s="73"/>
      <c r="BB709" s="73"/>
      <c r="BC709" s="73"/>
      <c r="BD709" s="73"/>
      <c r="BE709" s="73"/>
      <c r="BF709" s="73"/>
      <c r="BG709" s="73"/>
      <c r="BH709" s="73"/>
      <c r="BI709" s="73"/>
      <c r="BJ709" s="73"/>
      <c r="BK709" s="73"/>
      <c r="BL709" s="73"/>
      <c r="BM709" s="73"/>
    </row>
    <row r="710" spans="5:65"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  <c r="AY710" s="73"/>
      <c r="AZ710" s="73"/>
      <c r="BA710" s="73"/>
      <c r="BB710" s="73"/>
      <c r="BC710" s="73"/>
      <c r="BD710" s="73"/>
      <c r="BE710" s="73"/>
      <c r="BF710" s="73"/>
      <c r="BG710" s="73"/>
      <c r="BH710" s="73"/>
      <c r="BI710" s="73"/>
      <c r="BJ710" s="73"/>
      <c r="BK710" s="73"/>
      <c r="BL710" s="73"/>
      <c r="BM710" s="73"/>
    </row>
    <row r="711" spans="5:65"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  <c r="AT711" s="73"/>
      <c r="AU711" s="73"/>
      <c r="AV711" s="73"/>
      <c r="AW711" s="73"/>
      <c r="AX711" s="73"/>
      <c r="AY711" s="73"/>
      <c r="AZ711" s="73"/>
      <c r="BA711" s="73"/>
      <c r="BB711" s="73"/>
      <c r="BC711" s="73"/>
      <c r="BD711" s="73"/>
      <c r="BE711" s="73"/>
      <c r="BF711" s="73"/>
      <c r="BG711" s="73"/>
      <c r="BH711" s="73"/>
      <c r="BI711" s="73"/>
      <c r="BJ711" s="73"/>
      <c r="BK711" s="73"/>
      <c r="BL711" s="73"/>
      <c r="BM711" s="73"/>
    </row>
    <row r="712" spans="5:65"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73"/>
      <c r="AY712" s="73"/>
      <c r="AZ712" s="73"/>
      <c r="BA712" s="73"/>
      <c r="BB712" s="73"/>
      <c r="BC712" s="73"/>
      <c r="BD712" s="73"/>
      <c r="BE712" s="73"/>
      <c r="BF712" s="73"/>
      <c r="BG712" s="73"/>
      <c r="BH712" s="73"/>
      <c r="BI712" s="73"/>
      <c r="BJ712" s="73"/>
      <c r="BK712" s="73"/>
      <c r="BL712" s="73"/>
      <c r="BM712" s="73"/>
    </row>
    <row r="713" spans="5:65"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/>
      <c r="AT713" s="73"/>
      <c r="AU713" s="73"/>
      <c r="AV713" s="73"/>
      <c r="AW713" s="73"/>
      <c r="AX713" s="73"/>
      <c r="AY713" s="73"/>
      <c r="AZ713" s="73"/>
      <c r="BA713" s="73"/>
      <c r="BB713" s="73"/>
      <c r="BC713" s="73"/>
      <c r="BD713" s="73"/>
      <c r="BE713" s="73"/>
      <c r="BF713" s="73"/>
      <c r="BG713" s="73"/>
      <c r="BH713" s="73"/>
      <c r="BI713" s="73"/>
      <c r="BJ713" s="73"/>
      <c r="BK713" s="73"/>
      <c r="BL713" s="73"/>
      <c r="BM713" s="73"/>
    </row>
    <row r="714" spans="5:65"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73"/>
      <c r="AY714" s="73"/>
      <c r="AZ714" s="73"/>
      <c r="BA714" s="73"/>
      <c r="BB714" s="73"/>
      <c r="BC714" s="73"/>
      <c r="BD714" s="73"/>
      <c r="BE714" s="73"/>
      <c r="BF714" s="73"/>
      <c r="BG714" s="73"/>
      <c r="BH714" s="73"/>
      <c r="BI714" s="73"/>
      <c r="BJ714" s="73"/>
      <c r="BK714" s="73"/>
      <c r="BL714" s="73"/>
      <c r="BM714" s="73"/>
    </row>
    <row r="715" spans="5:65"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3"/>
      <c r="AS715" s="73"/>
      <c r="AT715" s="73"/>
      <c r="AU715" s="73"/>
      <c r="AV715" s="73"/>
      <c r="AW715" s="73"/>
      <c r="AX715" s="73"/>
      <c r="AY715" s="73"/>
      <c r="AZ715" s="73"/>
      <c r="BA715" s="73"/>
      <c r="BB715" s="73"/>
      <c r="BC715" s="73"/>
      <c r="BD715" s="73"/>
      <c r="BE715" s="73"/>
      <c r="BF715" s="73"/>
      <c r="BG715" s="73"/>
      <c r="BH715" s="73"/>
      <c r="BI715" s="73"/>
      <c r="BJ715" s="73"/>
      <c r="BK715" s="73"/>
      <c r="BL715" s="73"/>
      <c r="BM715" s="73"/>
    </row>
    <row r="716" spans="5:65"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  <c r="AV716" s="73"/>
      <c r="AW716" s="73"/>
      <c r="AX716" s="73"/>
      <c r="AY716" s="73"/>
      <c r="AZ716" s="73"/>
      <c r="BA716" s="73"/>
      <c r="BB716" s="73"/>
      <c r="BC716" s="73"/>
      <c r="BD716" s="73"/>
      <c r="BE716" s="73"/>
      <c r="BF716" s="73"/>
      <c r="BG716" s="73"/>
      <c r="BH716" s="73"/>
      <c r="BI716" s="73"/>
      <c r="BJ716" s="73"/>
      <c r="BK716" s="73"/>
      <c r="BL716" s="73"/>
      <c r="BM716" s="73"/>
    </row>
    <row r="717" spans="5:65"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73"/>
      <c r="AY717" s="73"/>
      <c r="AZ717" s="73"/>
      <c r="BA717" s="73"/>
      <c r="BB717" s="73"/>
      <c r="BC717" s="73"/>
      <c r="BD717" s="73"/>
      <c r="BE717" s="73"/>
      <c r="BF717" s="73"/>
      <c r="BG717" s="73"/>
      <c r="BH717" s="73"/>
      <c r="BI717" s="73"/>
      <c r="BJ717" s="73"/>
      <c r="BK717" s="73"/>
      <c r="BL717" s="73"/>
      <c r="BM717" s="73"/>
    </row>
    <row r="718" spans="5:65"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/>
      <c r="AT718" s="73"/>
      <c r="AU718" s="73"/>
      <c r="AV718" s="73"/>
      <c r="AW718" s="73"/>
      <c r="AX718" s="73"/>
      <c r="AY718" s="73"/>
      <c r="AZ718" s="73"/>
      <c r="BA718" s="73"/>
      <c r="BB718" s="73"/>
      <c r="BC718" s="73"/>
      <c r="BD718" s="73"/>
      <c r="BE718" s="73"/>
      <c r="BF718" s="73"/>
      <c r="BG718" s="73"/>
      <c r="BH718" s="73"/>
      <c r="BI718" s="73"/>
      <c r="BJ718" s="73"/>
      <c r="BK718" s="73"/>
      <c r="BL718" s="73"/>
      <c r="BM718" s="73"/>
    </row>
    <row r="719" spans="5:65"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  <c r="AT719" s="73"/>
      <c r="AU719" s="73"/>
      <c r="AV719" s="73"/>
      <c r="AW719" s="73"/>
      <c r="AX719" s="73"/>
      <c r="AY719" s="73"/>
      <c r="AZ719" s="73"/>
      <c r="BA719" s="73"/>
      <c r="BB719" s="73"/>
      <c r="BC719" s="73"/>
      <c r="BD719" s="73"/>
      <c r="BE719" s="73"/>
      <c r="BF719" s="73"/>
      <c r="BG719" s="73"/>
      <c r="BH719" s="73"/>
      <c r="BI719" s="73"/>
      <c r="BJ719" s="73"/>
      <c r="BK719" s="73"/>
      <c r="BL719" s="73"/>
      <c r="BM719" s="73"/>
    </row>
    <row r="720" spans="5:65"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/>
      <c r="AT720" s="73"/>
      <c r="AU720" s="73"/>
      <c r="AV720" s="73"/>
      <c r="AW720" s="73"/>
      <c r="AX720" s="73"/>
      <c r="AY720" s="73"/>
      <c r="AZ720" s="73"/>
      <c r="BA720" s="73"/>
      <c r="BB720" s="73"/>
      <c r="BC720" s="73"/>
      <c r="BD720" s="73"/>
      <c r="BE720" s="73"/>
      <c r="BF720" s="73"/>
      <c r="BG720" s="73"/>
      <c r="BH720" s="73"/>
      <c r="BI720" s="73"/>
      <c r="BJ720" s="73"/>
      <c r="BK720" s="73"/>
      <c r="BL720" s="73"/>
      <c r="BM720" s="73"/>
    </row>
    <row r="721" spans="5:65"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  <c r="AT721" s="73"/>
      <c r="AU721" s="73"/>
      <c r="AV721" s="73"/>
      <c r="AW721" s="73"/>
      <c r="AX721" s="73"/>
      <c r="AY721" s="73"/>
      <c r="AZ721" s="73"/>
      <c r="BA721" s="73"/>
      <c r="BB721" s="73"/>
      <c r="BC721" s="73"/>
      <c r="BD721" s="73"/>
      <c r="BE721" s="73"/>
      <c r="BF721" s="73"/>
      <c r="BG721" s="73"/>
      <c r="BH721" s="73"/>
      <c r="BI721" s="73"/>
      <c r="BJ721" s="73"/>
      <c r="BK721" s="73"/>
      <c r="BL721" s="73"/>
      <c r="BM721" s="73"/>
    </row>
    <row r="722" spans="5:65"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73"/>
      <c r="AY722" s="73"/>
      <c r="AZ722" s="73"/>
      <c r="BA722" s="73"/>
      <c r="BB722" s="73"/>
      <c r="BC722" s="73"/>
      <c r="BD722" s="73"/>
      <c r="BE722" s="73"/>
      <c r="BF722" s="73"/>
      <c r="BG722" s="73"/>
      <c r="BH722" s="73"/>
      <c r="BI722" s="73"/>
      <c r="BJ722" s="73"/>
      <c r="BK722" s="73"/>
      <c r="BL722" s="73"/>
      <c r="BM722" s="73"/>
    </row>
    <row r="723" spans="5:65"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  <c r="AT723" s="73"/>
      <c r="AU723" s="73"/>
      <c r="AV723" s="73"/>
      <c r="AW723" s="73"/>
      <c r="AX723" s="73"/>
      <c r="AY723" s="73"/>
      <c r="AZ723" s="73"/>
      <c r="BA723" s="73"/>
      <c r="BB723" s="73"/>
      <c r="BC723" s="73"/>
      <c r="BD723" s="73"/>
      <c r="BE723" s="73"/>
      <c r="BF723" s="73"/>
      <c r="BG723" s="73"/>
      <c r="BH723" s="73"/>
      <c r="BI723" s="73"/>
      <c r="BJ723" s="73"/>
      <c r="BK723" s="73"/>
      <c r="BL723" s="73"/>
      <c r="BM723" s="73"/>
    </row>
    <row r="724" spans="5:65"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  <c r="AO724" s="73"/>
      <c r="AP724" s="73"/>
      <c r="AQ724" s="73"/>
      <c r="AR724" s="73"/>
      <c r="AS724" s="73"/>
      <c r="AT724" s="73"/>
      <c r="AU724" s="73"/>
      <c r="AV724" s="73"/>
      <c r="AW724" s="73"/>
      <c r="AX724" s="73"/>
      <c r="AY724" s="73"/>
      <c r="AZ724" s="73"/>
      <c r="BA724" s="73"/>
      <c r="BB724" s="73"/>
      <c r="BC724" s="73"/>
      <c r="BD724" s="73"/>
      <c r="BE724" s="73"/>
      <c r="BF724" s="73"/>
      <c r="BG724" s="73"/>
      <c r="BH724" s="73"/>
      <c r="BI724" s="73"/>
      <c r="BJ724" s="73"/>
      <c r="BK724" s="73"/>
      <c r="BL724" s="73"/>
      <c r="BM724" s="73"/>
    </row>
    <row r="725" spans="5:65"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/>
      <c r="AU725" s="73"/>
      <c r="AV725" s="73"/>
      <c r="AW725" s="73"/>
      <c r="AX725" s="73"/>
      <c r="AY725" s="73"/>
      <c r="AZ725" s="73"/>
      <c r="BA725" s="73"/>
      <c r="BB725" s="73"/>
      <c r="BC725" s="73"/>
      <c r="BD725" s="73"/>
      <c r="BE725" s="73"/>
      <c r="BF725" s="73"/>
      <c r="BG725" s="73"/>
      <c r="BH725" s="73"/>
      <c r="BI725" s="73"/>
      <c r="BJ725" s="73"/>
      <c r="BK725" s="73"/>
      <c r="BL725" s="73"/>
      <c r="BM725" s="73"/>
    </row>
    <row r="726" spans="5:65"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  <c r="AY726" s="73"/>
      <c r="AZ726" s="73"/>
      <c r="BA726" s="73"/>
      <c r="BB726" s="73"/>
      <c r="BC726" s="73"/>
      <c r="BD726" s="73"/>
      <c r="BE726" s="73"/>
      <c r="BF726" s="73"/>
      <c r="BG726" s="73"/>
      <c r="BH726" s="73"/>
      <c r="BI726" s="73"/>
      <c r="BJ726" s="73"/>
      <c r="BK726" s="73"/>
      <c r="BL726" s="73"/>
      <c r="BM726" s="73"/>
    </row>
    <row r="727" spans="5:65"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  <c r="AT727" s="73"/>
      <c r="AU727" s="73"/>
      <c r="AV727" s="73"/>
      <c r="AW727" s="73"/>
      <c r="AX727" s="73"/>
      <c r="AY727" s="73"/>
      <c r="AZ727" s="73"/>
      <c r="BA727" s="73"/>
      <c r="BB727" s="73"/>
      <c r="BC727" s="73"/>
      <c r="BD727" s="73"/>
      <c r="BE727" s="73"/>
      <c r="BF727" s="73"/>
      <c r="BG727" s="73"/>
      <c r="BH727" s="73"/>
      <c r="BI727" s="73"/>
      <c r="BJ727" s="73"/>
      <c r="BK727" s="73"/>
      <c r="BL727" s="73"/>
      <c r="BM727" s="73"/>
    </row>
    <row r="728" spans="5:65"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73"/>
      <c r="AY728" s="73"/>
      <c r="AZ728" s="73"/>
      <c r="BA728" s="73"/>
      <c r="BB728" s="73"/>
      <c r="BC728" s="73"/>
      <c r="BD728" s="73"/>
      <c r="BE728" s="73"/>
      <c r="BF728" s="73"/>
      <c r="BG728" s="73"/>
      <c r="BH728" s="73"/>
      <c r="BI728" s="73"/>
      <c r="BJ728" s="73"/>
      <c r="BK728" s="73"/>
      <c r="BL728" s="73"/>
      <c r="BM728" s="73"/>
    </row>
    <row r="729" spans="5:65"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/>
      <c r="AU729" s="73"/>
      <c r="AV729" s="73"/>
      <c r="AW729" s="73"/>
      <c r="AX729" s="73"/>
      <c r="AY729" s="73"/>
      <c r="AZ729" s="73"/>
      <c r="BA729" s="73"/>
      <c r="BB729" s="73"/>
      <c r="BC729" s="73"/>
      <c r="BD729" s="73"/>
      <c r="BE729" s="73"/>
      <c r="BF729" s="73"/>
      <c r="BG729" s="73"/>
      <c r="BH729" s="73"/>
      <c r="BI729" s="73"/>
      <c r="BJ729" s="73"/>
      <c r="BK729" s="73"/>
      <c r="BL729" s="73"/>
      <c r="BM729" s="73"/>
    </row>
    <row r="730" spans="5:65"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/>
      <c r="AU730" s="73"/>
      <c r="AV730" s="73"/>
      <c r="AW730" s="73"/>
      <c r="AX730" s="73"/>
      <c r="AY730" s="73"/>
      <c r="AZ730" s="73"/>
      <c r="BA730" s="73"/>
      <c r="BB730" s="73"/>
      <c r="BC730" s="73"/>
      <c r="BD730" s="73"/>
      <c r="BE730" s="73"/>
      <c r="BF730" s="73"/>
      <c r="BG730" s="73"/>
      <c r="BH730" s="73"/>
      <c r="BI730" s="73"/>
      <c r="BJ730" s="73"/>
      <c r="BK730" s="73"/>
      <c r="BL730" s="73"/>
      <c r="BM730" s="73"/>
    </row>
    <row r="731" spans="5:65"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3"/>
      <c r="AV731" s="73"/>
      <c r="AW731" s="73"/>
      <c r="AX731" s="73"/>
      <c r="AY731" s="73"/>
      <c r="AZ731" s="73"/>
      <c r="BA731" s="73"/>
      <c r="BB731" s="73"/>
      <c r="BC731" s="73"/>
      <c r="BD731" s="73"/>
      <c r="BE731" s="73"/>
      <c r="BF731" s="73"/>
      <c r="BG731" s="73"/>
      <c r="BH731" s="73"/>
      <c r="BI731" s="73"/>
      <c r="BJ731" s="73"/>
      <c r="BK731" s="73"/>
      <c r="BL731" s="73"/>
      <c r="BM731" s="73"/>
    </row>
    <row r="732" spans="5:65"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3"/>
      <c r="AS732" s="73"/>
      <c r="AT732" s="73"/>
      <c r="AU732" s="73"/>
      <c r="AV732" s="73"/>
      <c r="AW732" s="73"/>
      <c r="AX732" s="73"/>
      <c r="AY732" s="73"/>
      <c r="AZ732" s="73"/>
      <c r="BA732" s="73"/>
      <c r="BB732" s="73"/>
      <c r="BC732" s="73"/>
      <c r="BD732" s="73"/>
      <c r="BE732" s="73"/>
      <c r="BF732" s="73"/>
      <c r="BG732" s="73"/>
      <c r="BH732" s="73"/>
      <c r="BI732" s="73"/>
      <c r="BJ732" s="73"/>
      <c r="BK732" s="73"/>
      <c r="BL732" s="73"/>
      <c r="BM732" s="73"/>
    </row>
    <row r="733" spans="5:65"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73"/>
      <c r="AY733" s="73"/>
      <c r="AZ733" s="73"/>
      <c r="BA733" s="73"/>
      <c r="BB733" s="73"/>
      <c r="BC733" s="73"/>
      <c r="BD733" s="73"/>
      <c r="BE733" s="73"/>
      <c r="BF733" s="73"/>
      <c r="BG733" s="73"/>
      <c r="BH733" s="73"/>
      <c r="BI733" s="73"/>
      <c r="BJ733" s="73"/>
      <c r="BK733" s="73"/>
      <c r="BL733" s="73"/>
      <c r="BM733" s="73"/>
    </row>
    <row r="734" spans="5:65"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/>
      <c r="AU734" s="73"/>
      <c r="AV734" s="73"/>
      <c r="AW734" s="73"/>
      <c r="AX734" s="73"/>
      <c r="AY734" s="73"/>
      <c r="AZ734" s="73"/>
      <c r="BA734" s="73"/>
      <c r="BB734" s="73"/>
      <c r="BC734" s="73"/>
      <c r="BD734" s="73"/>
      <c r="BE734" s="73"/>
      <c r="BF734" s="73"/>
      <c r="BG734" s="73"/>
      <c r="BH734" s="73"/>
      <c r="BI734" s="73"/>
      <c r="BJ734" s="73"/>
      <c r="BK734" s="73"/>
      <c r="BL734" s="73"/>
      <c r="BM734" s="73"/>
    </row>
    <row r="735" spans="5:65"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/>
      <c r="AU735" s="73"/>
      <c r="AV735" s="73"/>
      <c r="AW735" s="73"/>
      <c r="AX735" s="73"/>
      <c r="AY735" s="73"/>
      <c r="AZ735" s="73"/>
      <c r="BA735" s="73"/>
      <c r="BB735" s="73"/>
      <c r="BC735" s="73"/>
      <c r="BD735" s="73"/>
      <c r="BE735" s="73"/>
      <c r="BF735" s="73"/>
      <c r="BG735" s="73"/>
      <c r="BH735" s="73"/>
      <c r="BI735" s="73"/>
      <c r="BJ735" s="73"/>
      <c r="BK735" s="73"/>
      <c r="BL735" s="73"/>
      <c r="BM735" s="73"/>
    </row>
    <row r="736" spans="5:65"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  <c r="AT736" s="73"/>
      <c r="AU736" s="73"/>
      <c r="AV736" s="73"/>
      <c r="AW736" s="73"/>
      <c r="AX736" s="73"/>
      <c r="AY736" s="73"/>
      <c r="AZ736" s="73"/>
      <c r="BA736" s="73"/>
      <c r="BB736" s="73"/>
      <c r="BC736" s="73"/>
      <c r="BD736" s="73"/>
      <c r="BE736" s="73"/>
      <c r="BF736" s="73"/>
      <c r="BG736" s="73"/>
      <c r="BH736" s="73"/>
      <c r="BI736" s="73"/>
      <c r="BJ736" s="73"/>
      <c r="BK736" s="73"/>
      <c r="BL736" s="73"/>
      <c r="BM736" s="73"/>
    </row>
    <row r="737" spans="5:65"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/>
      <c r="AU737" s="73"/>
      <c r="AV737" s="73"/>
      <c r="AW737" s="73"/>
      <c r="AX737" s="73"/>
      <c r="AY737" s="73"/>
      <c r="AZ737" s="73"/>
      <c r="BA737" s="73"/>
      <c r="BB737" s="73"/>
      <c r="BC737" s="73"/>
      <c r="BD737" s="73"/>
      <c r="BE737" s="73"/>
      <c r="BF737" s="73"/>
      <c r="BG737" s="73"/>
      <c r="BH737" s="73"/>
      <c r="BI737" s="73"/>
      <c r="BJ737" s="73"/>
      <c r="BK737" s="73"/>
      <c r="BL737" s="73"/>
      <c r="BM737" s="73"/>
    </row>
    <row r="738" spans="5:65"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  <c r="AT738" s="73"/>
      <c r="AU738" s="73"/>
      <c r="AV738" s="73"/>
      <c r="AW738" s="73"/>
      <c r="AX738" s="73"/>
      <c r="AY738" s="73"/>
      <c r="AZ738" s="73"/>
      <c r="BA738" s="73"/>
      <c r="BB738" s="73"/>
      <c r="BC738" s="73"/>
      <c r="BD738" s="73"/>
      <c r="BE738" s="73"/>
      <c r="BF738" s="73"/>
      <c r="BG738" s="73"/>
      <c r="BH738" s="73"/>
      <c r="BI738" s="73"/>
      <c r="BJ738" s="73"/>
      <c r="BK738" s="73"/>
      <c r="BL738" s="73"/>
      <c r="BM738" s="73"/>
    </row>
    <row r="739" spans="5:65"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/>
      <c r="AU739" s="73"/>
      <c r="AV739" s="73"/>
      <c r="AW739" s="73"/>
      <c r="AX739" s="73"/>
      <c r="AY739" s="73"/>
      <c r="AZ739" s="73"/>
      <c r="BA739" s="73"/>
      <c r="BB739" s="73"/>
      <c r="BC739" s="73"/>
      <c r="BD739" s="73"/>
      <c r="BE739" s="73"/>
      <c r="BF739" s="73"/>
      <c r="BG739" s="73"/>
      <c r="BH739" s="73"/>
      <c r="BI739" s="73"/>
      <c r="BJ739" s="73"/>
      <c r="BK739" s="73"/>
      <c r="BL739" s="73"/>
      <c r="BM739" s="73"/>
    </row>
    <row r="740" spans="5:65"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  <c r="AT740" s="73"/>
      <c r="AU740" s="73"/>
      <c r="AV740" s="73"/>
      <c r="AW740" s="73"/>
      <c r="AX740" s="73"/>
      <c r="AY740" s="73"/>
      <c r="AZ740" s="73"/>
      <c r="BA740" s="73"/>
      <c r="BB740" s="73"/>
      <c r="BC740" s="73"/>
      <c r="BD740" s="73"/>
      <c r="BE740" s="73"/>
      <c r="BF740" s="73"/>
      <c r="BG740" s="73"/>
      <c r="BH740" s="73"/>
      <c r="BI740" s="73"/>
      <c r="BJ740" s="73"/>
      <c r="BK740" s="73"/>
      <c r="BL740" s="73"/>
      <c r="BM740" s="73"/>
    </row>
    <row r="741" spans="5:65"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  <c r="AT741" s="73"/>
      <c r="AU741" s="73"/>
      <c r="AV741" s="73"/>
      <c r="AW741" s="73"/>
      <c r="AX741" s="73"/>
      <c r="AY741" s="73"/>
      <c r="AZ741" s="73"/>
      <c r="BA741" s="73"/>
      <c r="BB741" s="73"/>
      <c r="BC741" s="73"/>
      <c r="BD741" s="73"/>
      <c r="BE741" s="73"/>
      <c r="BF741" s="73"/>
      <c r="BG741" s="73"/>
      <c r="BH741" s="73"/>
      <c r="BI741" s="73"/>
      <c r="BJ741" s="73"/>
      <c r="BK741" s="73"/>
      <c r="BL741" s="73"/>
      <c r="BM741" s="73"/>
    </row>
    <row r="742" spans="5:65"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/>
      <c r="AV742" s="73"/>
      <c r="AW742" s="73"/>
      <c r="AX742" s="73"/>
      <c r="AY742" s="73"/>
      <c r="AZ742" s="73"/>
      <c r="BA742" s="73"/>
      <c r="BB742" s="73"/>
      <c r="BC742" s="73"/>
      <c r="BD742" s="73"/>
      <c r="BE742" s="73"/>
      <c r="BF742" s="73"/>
      <c r="BG742" s="73"/>
      <c r="BH742" s="73"/>
      <c r="BI742" s="73"/>
      <c r="BJ742" s="73"/>
      <c r="BK742" s="73"/>
      <c r="BL742" s="73"/>
      <c r="BM742" s="73"/>
    </row>
    <row r="743" spans="5:65"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  <c r="AT743" s="73"/>
      <c r="AU743" s="73"/>
      <c r="AV743" s="73"/>
      <c r="AW743" s="73"/>
      <c r="AX743" s="73"/>
      <c r="AY743" s="73"/>
      <c r="AZ743" s="73"/>
      <c r="BA743" s="73"/>
      <c r="BB743" s="73"/>
      <c r="BC743" s="73"/>
      <c r="BD743" s="73"/>
      <c r="BE743" s="73"/>
      <c r="BF743" s="73"/>
      <c r="BG743" s="73"/>
      <c r="BH743" s="73"/>
      <c r="BI743" s="73"/>
      <c r="BJ743" s="73"/>
      <c r="BK743" s="73"/>
      <c r="BL743" s="73"/>
      <c r="BM743" s="73"/>
    </row>
    <row r="744" spans="5:65"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/>
      <c r="AV744" s="73"/>
      <c r="AW744" s="73"/>
      <c r="AX744" s="73"/>
      <c r="AY744" s="73"/>
      <c r="AZ744" s="73"/>
      <c r="BA744" s="73"/>
      <c r="BB744" s="73"/>
      <c r="BC744" s="73"/>
      <c r="BD744" s="73"/>
      <c r="BE744" s="73"/>
      <c r="BF744" s="73"/>
      <c r="BG744" s="73"/>
      <c r="BH744" s="73"/>
      <c r="BI744" s="73"/>
      <c r="BJ744" s="73"/>
      <c r="BK744" s="73"/>
      <c r="BL744" s="73"/>
      <c r="BM744" s="73"/>
    </row>
    <row r="745" spans="5:65"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/>
      <c r="AV745" s="73"/>
      <c r="AW745" s="73"/>
      <c r="AX745" s="73"/>
      <c r="AY745" s="73"/>
      <c r="AZ745" s="73"/>
      <c r="BA745" s="73"/>
      <c r="BB745" s="73"/>
      <c r="BC745" s="73"/>
      <c r="BD745" s="73"/>
      <c r="BE745" s="73"/>
      <c r="BF745" s="73"/>
      <c r="BG745" s="73"/>
      <c r="BH745" s="73"/>
      <c r="BI745" s="73"/>
      <c r="BJ745" s="73"/>
      <c r="BK745" s="73"/>
      <c r="BL745" s="73"/>
      <c r="BM745" s="73"/>
    </row>
    <row r="746" spans="5:65"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73"/>
      <c r="AY746" s="73"/>
      <c r="AZ746" s="73"/>
      <c r="BA746" s="73"/>
      <c r="BB746" s="73"/>
      <c r="BC746" s="73"/>
      <c r="BD746" s="73"/>
      <c r="BE746" s="73"/>
      <c r="BF746" s="73"/>
      <c r="BG746" s="73"/>
      <c r="BH746" s="73"/>
      <c r="BI746" s="73"/>
      <c r="BJ746" s="73"/>
      <c r="BK746" s="73"/>
      <c r="BL746" s="73"/>
      <c r="BM746" s="73"/>
    </row>
    <row r="747" spans="5:65"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  <c r="AT747" s="73"/>
      <c r="AU747" s="73"/>
      <c r="AV747" s="73"/>
      <c r="AW747" s="73"/>
      <c r="AX747" s="73"/>
      <c r="AY747" s="73"/>
      <c r="AZ747" s="73"/>
      <c r="BA747" s="73"/>
      <c r="BB747" s="73"/>
      <c r="BC747" s="73"/>
      <c r="BD747" s="73"/>
      <c r="BE747" s="73"/>
      <c r="BF747" s="73"/>
      <c r="BG747" s="73"/>
      <c r="BH747" s="73"/>
      <c r="BI747" s="73"/>
      <c r="BJ747" s="73"/>
      <c r="BK747" s="73"/>
      <c r="BL747" s="73"/>
      <c r="BM747" s="73"/>
    </row>
    <row r="748" spans="5:65"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/>
      <c r="AV748" s="73"/>
      <c r="AW748" s="73"/>
      <c r="AX748" s="73"/>
      <c r="AY748" s="73"/>
      <c r="AZ748" s="73"/>
      <c r="BA748" s="73"/>
      <c r="BB748" s="73"/>
      <c r="BC748" s="73"/>
      <c r="BD748" s="73"/>
      <c r="BE748" s="73"/>
      <c r="BF748" s="73"/>
      <c r="BG748" s="73"/>
      <c r="BH748" s="73"/>
      <c r="BI748" s="73"/>
      <c r="BJ748" s="73"/>
      <c r="BK748" s="73"/>
      <c r="BL748" s="73"/>
      <c r="BM748" s="73"/>
    </row>
    <row r="749" spans="5:65"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  <c r="AT749" s="73"/>
      <c r="AU749" s="73"/>
      <c r="AV749" s="73"/>
      <c r="AW749" s="73"/>
      <c r="AX749" s="73"/>
      <c r="AY749" s="73"/>
      <c r="AZ749" s="73"/>
      <c r="BA749" s="73"/>
      <c r="BB749" s="73"/>
      <c r="BC749" s="73"/>
      <c r="BD749" s="73"/>
      <c r="BE749" s="73"/>
      <c r="BF749" s="73"/>
      <c r="BG749" s="73"/>
      <c r="BH749" s="73"/>
      <c r="BI749" s="73"/>
      <c r="BJ749" s="73"/>
      <c r="BK749" s="73"/>
      <c r="BL749" s="73"/>
      <c r="BM749" s="73"/>
    </row>
    <row r="750" spans="5:65"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/>
      <c r="AV750" s="73"/>
      <c r="AW750" s="73"/>
      <c r="AX750" s="73"/>
      <c r="AY750" s="73"/>
      <c r="AZ750" s="73"/>
      <c r="BA750" s="73"/>
      <c r="BB750" s="73"/>
      <c r="BC750" s="73"/>
      <c r="BD750" s="73"/>
      <c r="BE750" s="73"/>
      <c r="BF750" s="73"/>
      <c r="BG750" s="73"/>
      <c r="BH750" s="73"/>
      <c r="BI750" s="73"/>
      <c r="BJ750" s="73"/>
      <c r="BK750" s="73"/>
      <c r="BL750" s="73"/>
      <c r="BM750" s="73"/>
    </row>
    <row r="751" spans="5:65"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  <c r="AT751" s="73"/>
      <c r="AU751" s="73"/>
      <c r="AV751" s="73"/>
      <c r="AW751" s="73"/>
      <c r="AX751" s="73"/>
      <c r="AY751" s="73"/>
      <c r="AZ751" s="73"/>
      <c r="BA751" s="73"/>
      <c r="BB751" s="73"/>
      <c r="BC751" s="73"/>
      <c r="BD751" s="73"/>
      <c r="BE751" s="73"/>
      <c r="BF751" s="73"/>
      <c r="BG751" s="73"/>
      <c r="BH751" s="73"/>
      <c r="BI751" s="73"/>
      <c r="BJ751" s="73"/>
      <c r="BK751" s="73"/>
      <c r="BL751" s="73"/>
      <c r="BM751" s="73"/>
    </row>
    <row r="752" spans="5:65"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73"/>
      <c r="AY752" s="73"/>
      <c r="AZ752" s="73"/>
      <c r="BA752" s="73"/>
      <c r="BB752" s="73"/>
      <c r="BC752" s="73"/>
      <c r="BD752" s="73"/>
      <c r="BE752" s="73"/>
      <c r="BF752" s="73"/>
      <c r="BG752" s="73"/>
      <c r="BH752" s="73"/>
      <c r="BI752" s="73"/>
      <c r="BJ752" s="73"/>
      <c r="BK752" s="73"/>
      <c r="BL752" s="73"/>
      <c r="BM752" s="73"/>
    </row>
    <row r="753" spans="5:65"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  <c r="AT753" s="73"/>
      <c r="AU753" s="73"/>
      <c r="AV753" s="73"/>
      <c r="AW753" s="73"/>
      <c r="AX753" s="73"/>
      <c r="AY753" s="73"/>
      <c r="AZ753" s="73"/>
      <c r="BA753" s="73"/>
      <c r="BB753" s="73"/>
      <c r="BC753" s="73"/>
      <c r="BD753" s="73"/>
      <c r="BE753" s="73"/>
      <c r="BF753" s="73"/>
      <c r="BG753" s="73"/>
      <c r="BH753" s="73"/>
      <c r="BI753" s="73"/>
      <c r="BJ753" s="73"/>
      <c r="BK753" s="73"/>
      <c r="BL753" s="73"/>
      <c r="BM753" s="73"/>
    </row>
    <row r="754" spans="5:65"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  <c r="AY754" s="73"/>
      <c r="AZ754" s="73"/>
      <c r="BA754" s="73"/>
      <c r="BB754" s="73"/>
      <c r="BC754" s="73"/>
      <c r="BD754" s="73"/>
      <c r="BE754" s="73"/>
      <c r="BF754" s="73"/>
      <c r="BG754" s="73"/>
      <c r="BH754" s="73"/>
      <c r="BI754" s="73"/>
      <c r="BJ754" s="73"/>
      <c r="BK754" s="73"/>
      <c r="BL754" s="73"/>
      <c r="BM754" s="73"/>
    </row>
    <row r="755" spans="5:65"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  <c r="AT755" s="73"/>
      <c r="AU755" s="73"/>
      <c r="AV755" s="73"/>
      <c r="AW755" s="73"/>
      <c r="AX755" s="73"/>
      <c r="AY755" s="73"/>
      <c r="AZ755" s="73"/>
      <c r="BA755" s="73"/>
      <c r="BB755" s="73"/>
      <c r="BC755" s="73"/>
      <c r="BD755" s="73"/>
      <c r="BE755" s="73"/>
      <c r="BF755" s="73"/>
      <c r="BG755" s="73"/>
      <c r="BH755" s="73"/>
      <c r="BI755" s="73"/>
      <c r="BJ755" s="73"/>
      <c r="BK755" s="73"/>
      <c r="BL755" s="73"/>
      <c r="BM755" s="73"/>
    </row>
    <row r="756" spans="5:65"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/>
      <c r="AV756" s="73"/>
      <c r="AW756" s="73"/>
      <c r="AX756" s="73"/>
      <c r="AY756" s="73"/>
      <c r="AZ756" s="73"/>
      <c r="BA756" s="73"/>
      <c r="BB756" s="73"/>
      <c r="BC756" s="73"/>
      <c r="BD756" s="73"/>
      <c r="BE756" s="73"/>
      <c r="BF756" s="73"/>
      <c r="BG756" s="73"/>
      <c r="BH756" s="73"/>
      <c r="BI756" s="73"/>
      <c r="BJ756" s="73"/>
      <c r="BK756" s="73"/>
      <c r="BL756" s="73"/>
      <c r="BM756" s="73"/>
    </row>
    <row r="757" spans="5:65"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73"/>
      <c r="AY757" s="73"/>
      <c r="AZ757" s="73"/>
      <c r="BA757" s="73"/>
      <c r="BB757" s="73"/>
      <c r="BC757" s="73"/>
      <c r="BD757" s="73"/>
      <c r="BE757" s="73"/>
      <c r="BF757" s="73"/>
      <c r="BG757" s="73"/>
      <c r="BH757" s="73"/>
      <c r="BI757" s="73"/>
      <c r="BJ757" s="73"/>
      <c r="BK757" s="73"/>
      <c r="BL757" s="73"/>
      <c r="BM757" s="73"/>
    </row>
    <row r="758" spans="5:65"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  <c r="AT758" s="73"/>
      <c r="AU758" s="73"/>
      <c r="AV758" s="73"/>
      <c r="AW758" s="73"/>
      <c r="AX758" s="73"/>
      <c r="AY758" s="73"/>
      <c r="AZ758" s="73"/>
      <c r="BA758" s="73"/>
      <c r="BB758" s="73"/>
      <c r="BC758" s="73"/>
      <c r="BD758" s="73"/>
      <c r="BE758" s="73"/>
      <c r="BF758" s="73"/>
      <c r="BG758" s="73"/>
      <c r="BH758" s="73"/>
      <c r="BI758" s="73"/>
      <c r="BJ758" s="73"/>
      <c r="BK758" s="73"/>
      <c r="BL758" s="73"/>
      <c r="BM758" s="73"/>
    </row>
    <row r="759" spans="5:65"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73"/>
      <c r="AY759" s="73"/>
      <c r="AZ759" s="73"/>
      <c r="BA759" s="73"/>
      <c r="BB759" s="73"/>
      <c r="BC759" s="73"/>
      <c r="BD759" s="73"/>
      <c r="BE759" s="73"/>
      <c r="BF759" s="73"/>
      <c r="BG759" s="73"/>
      <c r="BH759" s="73"/>
      <c r="BI759" s="73"/>
      <c r="BJ759" s="73"/>
      <c r="BK759" s="73"/>
      <c r="BL759" s="73"/>
      <c r="BM759" s="73"/>
    </row>
    <row r="760" spans="5:65"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  <c r="AV760" s="73"/>
      <c r="AW760" s="73"/>
      <c r="AX760" s="73"/>
      <c r="AY760" s="73"/>
      <c r="AZ760" s="73"/>
      <c r="BA760" s="73"/>
      <c r="BB760" s="73"/>
      <c r="BC760" s="73"/>
      <c r="BD760" s="73"/>
      <c r="BE760" s="73"/>
      <c r="BF760" s="73"/>
      <c r="BG760" s="73"/>
      <c r="BH760" s="73"/>
      <c r="BI760" s="73"/>
      <c r="BJ760" s="73"/>
      <c r="BK760" s="73"/>
      <c r="BL760" s="73"/>
      <c r="BM760" s="73"/>
    </row>
    <row r="761" spans="5:65"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  <c r="AY761" s="73"/>
      <c r="AZ761" s="73"/>
      <c r="BA761" s="73"/>
      <c r="BB761" s="73"/>
      <c r="BC761" s="73"/>
      <c r="BD761" s="73"/>
      <c r="BE761" s="73"/>
      <c r="BF761" s="73"/>
      <c r="BG761" s="73"/>
      <c r="BH761" s="73"/>
      <c r="BI761" s="73"/>
      <c r="BJ761" s="73"/>
      <c r="BK761" s="73"/>
      <c r="BL761" s="73"/>
      <c r="BM761" s="73"/>
    </row>
    <row r="762" spans="5:65"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  <c r="AT762" s="73"/>
      <c r="AU762" s="73"/>
      <c r="AV762" s="73"/>
      <c r="AW762" s="73"/>
      <c r="AX762" s="73"/>
      <c r="AY762" s="73"/>
      <c r="AZ762" s="73"/>
      <c r="BA762" s="73"/>
      <c r="BB762" s="73"/>
      <c r="BC762" s="73"/>
      <c r="BD762" s="73"/>
      <c r="BE762" s="73"/>
      <c r="BF762" s="73"/>
      <c r="BG762" s="73"/>
      <c r="BH762" s="73"/>
      <c r="BI762" s="73"/>
      <c r="BJ762" s="73"/>
      <c r="BK762" s="73"/>
      <c r="BL762" s="73"/>
      <c r="BM762" s="73"/>
    </row>
    <row r="763" spans="5:65"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73"/>
      <c r="AY763" s="73"/>
      <c r="AZ763" s="73"/>
      <c r="BA763" s="73"/>
      <c r="BB763" s="73"/>
      <c r="BC763" s="73"/>
      <c r="BD763" s="73"/>
      <c r="BE763" s="73"/>
      <c r="BF763" s="73"/>
      <c r="BG763" s="73"/>
      <c r="BH763" s="73"/>
      <c r="BI763" s="73"/>
      <c r="BJ763" s="73"/>
      <c r="BK763" s="73"/>
      <c r="BL763" s="73"/>
      <c r="BM763" s="73"/>
    </row>
    <row r="764" spans="5:65"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  <c r="AV764" s="73"/>
      <c r="AW764" s="73"/>
      <c r="AX764" s="73"/>
      <c r="AY764" s="73"/>
      <c r="AZ764" s="73"/>
      <c r="BA764" s="73"/>
      <c r="BB764" s="73"/>
      <c r="BC764" s="73"/>
      <c r="BD764" s="73"/>
      <c r="BE764" s="73"/>
      <c r="BF764" s="73"/>
      <c r="BG764" s="73"/>
      <c r="BH764" s="73"/>
      <c r="BI764" s="73"/>
      <c r="BJ764" s="73"/>
      <c r="BK764" s="73"/>
      <c r="BL764" s="73"/>
      <c r="BM764" s="73"/>
    </row>
    <row r="765" spans="5:65"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73"/>
      <c r="AY765" s="73"/>
      <c r="AZ765" s="73"/>
      <c r="BA765" s="73"/>
      <c r="BB765" s="73"/>
      <c r="BC765" s="73"/>
      <c r="BD765" s="73"/>
      <c r="BE765" s="73"/>
      <c r="BF765" s="73"/>
      <c r="BG765" s="73"/>
      <c r="BH765" s="73"/>
      <c r="BI765" s="73"/>
      <c r="BJ765" s="73"/>
      <c r="BK765" s="73"/>
      <c r="BL765" s="73"/>
      <c r="BM765" s="73"/>
    </row>
    <row r="766" spans="5:65"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73"/>
      <c r="AO766" s="73"/>
      <c r="AP766" s="73"/>
      <c r="AQ766" s="73"/>
      <c r="AR766" s="73"/>
      <c r="AS766" s="73"/>
      <c r="AT766" s="73"/>
      <c r="AU766" s="73"/>
      <c r="AV766" s="73"/>
      <c r="AW766" s="73"/>
      <c r="AX766" s="73"/>
      <c r="AY766" s="73"/>
      <c r="AZ766" s="73"/>
      <c r="BA766" s="73"/>
      <c r="BB766" s="73"/>
      <c r="BC766" s="73"/>
      <c r="BD766" s="73"/>
      <c r="BE766" s="73"/>
      <c r="BF766" s="73"/>
      <c r="BG766" s="73"/>
      <c r="BH766" s="73"/>
      <c r="BI766" s="73"/>
      <c r="BJ766" s="73"/>
      <c r="BK766" s="73"/>
      <c r="BL766" s="73"/>
      <c r="BM766" s="73"/>
    </row>
    <row r="767" spans="5:65"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  <c r="AV767" s="73"/>
      <c r="AW767" s="73"/>
      <c r="AX767" s="73"/>
      <c r="AY767" s="73"/>
      <c r="AZ767" s="73"/>
      <c r="BA767" s="73"/>
      <c r="BB767" s="73"/>
      <c r="BC767" s="73"/>
      <c r="BD767" s="73"/>
      <c r="BE767" s="73"/>
      <c r="BF767" s="73"/>
      <c r="BG767" s="73"/>
      <c r="BH767" s="73"/>
      <c r="BI767" s="73"/>
      <c r="BJ767" s="73"/>
      <c r="BK767" s="73"/>
      <c r="BL767" s="73"/>
      <c r="BM767" s="73"/>
    </row>
    <row r="768" spans="5:65"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  <c r="AT768" s="73"/>
      <c r="AU768" s="73"/>
      <c r="AV768" s="73"/>
      <c r="AW768" s="73"/>
      <c r="AX768" s="73"/>
      <c r="AY768" s="73"/>
      <c r="AZ768" s="73"/>
      <c r="BA768" s="73"/>
      <c r="BB768" s="73"/>
      <c r="BC768" s="73"/>
      <c r="BD768" s="73"/>
      <c r="BE768" s="73"/>
      <c r="BF768" s="73"/>
      <c r="BG768" s="73"/>
      <c r="BH768" s="73"/>
      <c r="BI768" s="73"/>
      <c r="BJ768" s="73"/>
      <c r="BK768" s="73"/>
      <c r="BL768" s="73"/>
      <c r="BM768" s="73"/>
    </row>
    <row r="769" spans="5:65"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  <c r="AV769" s="73"/>
      <c r="AW769" s="73"/>
      <c r="AX769" s="73"/>
      <c r="AY769" s="73"/>
      <c r="AZ769" s="73"/>
      <c r="BA769" s="73"/>
      <c r="BB769" s="73"/>
      <c r="BC769" s="73"/>
      <c r="BD769" s="73"/>
      <c r="BE769" s="73"/>
      <c r="BF769" s="73"/>
      <c r="BG769" s="73"/>
      <c r="BH769" s="73"/>
      <c r="BI769" s="73"/>
      <c r="BJ769" s="73"/>
      <c r="BK769" s="73"/>
      <c r="BL769" s="73"/>
      <c r="BM769" s="73"/>
    </row>
    <row r="770" spans="5:65"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  <c r="AV770" s="73"/>
      <c r="AW770" s="73"/>
      <c r="AX770" s="73"/>
      <c r="AY770" s="73"/>
      <c r="AZ770" s="73"/>
      <c r="BA770" s="73"/>
      <c r="BB770" s="73"/>
      <c r="BC770" s="73"/>
      <c r="BD770" s="73"/>
      <c r="BE770" s="73"/>
      <c r="BF770" s="73"/>
      <c r="BG770" s="73"/>
      <c r="BH770" s="73"/>
      <c r="BI770" s="73"/>
      <c r="BJ770" s="73"/>
      <c r="BK770" s="73"/>
      <c r="BL770" s="73"/>
      <c r="BM770" s="73"/>
    </row>
    <row r="771" spans="5:65"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  <c r="AT771" s="73"/>
      <c r="AU771" s="73"/>
      <c r="AV771" s="73"/>
      <c r="AW771" s="73"/>
      <c r="AX771" s="73"/>
      <c r="AY771" s="73"/>
      <c r="AZ771" s="73"/>
      <c r="BA771" s="73"/>
      <c r="BB771" s="73"/>
      <c r="BC771" s="73"/>
      <c r="BD771" s="73"/>
      <c r="BE771" s="73"/>
      <c r="BF771" s="73"/>
      <c r="BG771" s="73"/>
      <c r="BH771" s="73"/>
      <c r="BI771" s="73"/>
      <c r="BJ771" s="73"/>
      <c r="BK771" s="73"/>
      <c r="BL771" s="73"/>
      <c r="BM771" s="73"/>
    </row>
    <row r="772" spans="5:65"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  <c r="AV772" s="73"/>
      <c r="AW772" s="73"/>
      <c r="AX772" s="73"/>
      <c r="AY772" s="73"/>
      <c r="AZ772" s="73"/>
      <c r="BA772" s="73"/>
      <c r="BB772" s="73"/>
      <c r="BC772" s="73"/>
      <c r="BD772" s="73"/>
      <c r="BE772" s="73"/>
      <c r="BF772" s="73"/>
      <c r="BG772" s="73"/>
      <c r="BH772" s="73"/>
      <c r="BI772" s="73"/>
      <c r="BJ772" s="73"/>
      <c r="BK772" s="73"/>
      <c r="BL772" s="73"/>
      <c r="BM772" s="73"/>
    </row>
    <row r="773" spans="5:65"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  <c r="AV773" s="73"/>
      <c r="AW773" s="73"/>
      <c r="AX773" s="73"/>
      <c r="AY773" s="73"/>
      <c r="AZ773" s="73"/>
      <c r="BA773" s="73"/>
      <c r="BB773" s="73"/>
      <c r="BC773" s="73"/>
      <c r="BD773" s="73"/>
      <c r="BE773" s="73"/>
      <c r="BF773" s="73"/>
      <c r="BG773" s="73"/>
      <c r="BH773" s="73"/>
      <c r="BI773" s="73"/>
      <c r="BJ773" s="73"/>
      <c r="BK773" s="73"/>
      <c r="BL773" s="73"/>
      <c r="BM773" s="73"/>
    </row>
    <row r="774" spans="5:65"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  <c r="AT774" s="73"/>
      <c r="AU774" s="73"/>
      <c r="AV774" s="73"/>
      <c r="AW774" s="73"/>
      <c r="AX774" s="73"/>
      <c r="AY774" s="73"/>
      <c r="AZ774" s="73"/>
      <c r="BA774" s="73"/>
      <c r="BB774" s="73"/>
      <c r="BC774" s="73"/>
      <c r="BD774" s="73"/>
      <c r="BE774" s="73"/>
      <c r="BF774" s="73"/>
      <c r="BG774" s="73"/>
      <c r="BH774" s="73"/>
      <c r="BI774" s="73"/>
      <c r="BJ774" s="73"/>
      <c r="BK774" s="73"/>
      <c r="BL774" s="73"/>
      <c r="BM774" s="73"/>
    </row>
    <row r="775" spans="5:65"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  <c r="AT775" s="73"/>
      <c r="AU775" s="73"/>
      <c r="AV775" s="73"/>
      <c r="AW775" s="73"/>
      <c r="AX775" s="73"/>
      <c r="AY775" s="73"/>
      <c r="AZ775" s="73"/>
      <c r="BA775" s="73"/>
      <c r="BB775" s="73"/>
      <c r="BC775" s="73"/>
      <c r="BD775" s="73"/>
      <c r="BE775" s="73"/>
      <c r="BF775" s="73"/>
      <c r="BG775" s="73"/>
      <c r="BH775" s="73"/>
      <c r="BI775" s="73"/>
      <c r="BJ775" s="73"/>
      <c r="BK775" s="73"/>
      <c r="BL775" s="73"/>
      <c r="BM775" s="73"/>
    </row>
    <row r="776" spans="5:65"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/>
      <c r="AX776" s="73"/>
      <c r="AY776" s="73"/>
      <c r="AZ776" s="73"/>
      <c r="BA776" s="73"/>
      <c r="BB776" s="73"/>
      <c r="BC776" s="73"/>
      <c r="BD776" s="73"/>
      <c r="BE776" s="73"/>
      <c r="BF776" s="73"/>
      <c r="BG776" s="73"/>
      <c r="BH776" s="73"/>
      <c r="BI776" s="73"/>
      <c r="BJ776" s="73"/>
      <c r="BK776" s="73"/>
      <c r="BL776" s="73"/>
      <c r="BM776" s="73"/>
    </row>
    <row r="777" spans="5:65"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  <c r="AT777" s="73"/>
      <c r="AU777" s="73"/>
      <c r="AV777" s="73"/>
      <c r="AW777" s="73"/>
      <c r="AX777" s="73"/>
      <c r="AY777" s="73"/>
      <c r="AZ777" s="73"/>
      <c r="BA777" s="73"/>
      <c r="BB777" s="73"/>
      <c r="BC777" s="73"/>
      <c r="BD777" s="73"/>
      <c r="BE777" s="73"/>
      <c r="BF777" s="73"/>
      <c r="BG777" s="73"/>
      <c r="BH777" s="73"/>
      <c r="BI777" s="73"/>
      <c r="BJ777" s="73"/>
      <c r="BK777" s="73"/>
      <c r="BL777" s="73"/>
      <c r="BM777" s="73"/>
    </row>
    <row r="778" spans="5:65"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  <c r="AT778" s="73"/>
      <c r="AU778" s="73"/>
      <c r="AV778" s="73"/>
      <c r="AW778" s="73"/>
      <c r="AX778" s="73"/>
      <c r="AY778" s="73"/>
      <c r="AZ778" s="73"/>
      <c r="BA778" s="73"/>
      <c r="BB778" s="73"/>
      <c r="BC778" s="73"/>
      <c r="BD778" s="73"/>
      <c r="BE778" s="73"/>
      <c r="BF778" s="73"/>
      <c r="BG778" s="73"/>
      <c r="BH778" s="73"/>
      <c r="BI778" s="73"/>
      <c r="BJ778" s="73"/>
      <c r="BK778" s="73"/>
      <c r="BL778" s="73"/>
      <c r="BM778" s="73"/>
    </row>
    <row r="779" spans="5:65"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/>
      <c r="AX779" s="73"/>
      <c r="AY779" s="73"/>
      <c r="AZ779" s="73"/>
      <c r="BA779" s="73"/>
      <c r="BB779" s="73"/>
      <c r="BC779" s="73"/>
      <c r="BD779" s="73"/>
      <c r="BE779" s="73"/>
      <c r="BF779" s="73"/>
      <c r="BG779" s="73"/>
      <c r="BH779" s="73"/>
      <c r="BI779" s="73"/>
      <c r="BJ779" s="73"/>
      <c r="BK779" s="73"/>
      <c r="BL779" s="73"/>
      <c r="BM779" s="73"/>
    </row>
    <row r="780" spans="5:65"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  <c r="AT780" s="73"/>
      <c r="AU780" s="73"/>
      <c r="AV780" s="73"/>
      <c r="AW780" s="73"/>
      <c r="AX780" s="73"/>
      <c r="AY780" s="73"/>
      <c r="AZ780" s="73"/>
      <c r="BA780" s="73"/>
      <c r="BB780" s="73"/>
      <c r="BC780" s="73"/>
      <c r="BD780" s="73"/>
      <c r="BE780" s="73"/>
      <c r="BF780" s="73"/>
      <c r="BG780" s="73"/>
      <c r="BH780" s="73"/>
      <c r="BI780" s="73"/>
      <c r="BJ780" s="73"/>
      <c r="BK780" s="73"/>
      <c r="BL780" s="73"/>
      <c r="BM780" s="73"/>
    </row>
    <row r="781" spans="5:65"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73"/>
      <c r="AY781" s="73"/>
      <c r="AZ781" s="73"/>
      <c r="BA781" s="73"/>
      <c r="BB781" s="73"/>
      <c r="BC781" s="73"/>
      <c r="BD781" s="73"/>
      <c r="BE781" s="73"/>
      <c r="BF781" s="73"/>
      <c r="BG781" s="73"/>
      <c r="BH781" s="73"/>
      <c r="BI781" s="73"/>
      <c r="BJ781" s="73"/>
      <c r="BK781" s="73"/>
      <c r="BL781" s="73"/>
      <c r="BM781" s="73"/>
    </row>
    <row r="782" spans="5:65"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  <c r="AT782" s="73"/>
      <c r="AU782" s="73"/>
      <c r="AV782" s="73"/>
      <c r="AW782" s="73"/>
      <c r="AX782" s="73"/>
      <c r="AY782" s="73"/>
      <c r="AZ782" s="73"/>
      <c r="BA782" s="73"/>
      <c r="BB782" s="73"/>
      <c r="BC782" s="73"/>
      <c r="BD782" s="73"/>
      <c r="BE782" s="73"/>
      <c r="BF782" s="73"/>
      <c r="BG782" s="73"/>
      <c r="BH782" s="73"/>
      <c r="BI782" s="73"/>
      <c r="BJ782" s="73"/>
      <c r="BK782" s="73"/>
      <c r="BL782" s="73"/>
      <c r="BM782" s="73"/>
    </row>
    <row r="783" spans="5:65"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  <c r="AL783" s="73"/>
      <c r="AM783" s="73"/>
      <c r="AN783" s="73"/>
      <c r="AO783" s="73"/>
      <c r="AP783" s="73"/>
      <c r="AQ783" s="73"/>
      <c r="AR783" s="73"/>
      <c r="AS783" s="73"/>
      <c r="AT783" s="73"/>
      <c r="AU783" s="73"/>
      <c r="AV783" s="73"/>
      <c r="AW783" s="73"/>
      <c r="AX783" s="73"/>
      <c r="AY783" s="73"/>
      <c r="AZ783" s="73"/>
      <c r="BA783" s="73"/>
      <c r="BB783" s="73"/>
      <c r="BC783" s="73"/>
      <c r="BD783" s="73"/>
      <c r="BE783" s="73"/>
      <c r="BF783" s="73"/>
      <c r="BG783" s="73"/>
      <c r="BH783" s="73"/>
      <c r="BI783" s="73"/>
      <c r="BJ783" s="73"/>
      <c r="BK783" s="73"/>
      <c r="BL783" s="73"/>
      <c r="BM783" s="73"/>
    </row>
    <row r="784" spans="5:65"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3"/>
      <c r="BB784" s="73"/>
      <c r="BC784" s="73"/>
      <c r="BD784" s="73"/>
      <c r="BE784" s="73"/>
      <c r="BF784" s="73"/>
      <c r="BG784" s="73"/>
      <c r="BH784" s="73"/>
      <c r="BI784" s="73"/>
      <c r="BJ784" s="73"/>
      <c r="BK784" s="73"/>
      <c r="BL784" s="73"/>
      <c r="BM784" s="73"/>
    </row>
    <row r="785" spans="5:65"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3"/>
      <c r="BB785" s="73"/>
      <c r="BC785" s="73"/>
      <c r="BD785" s="73"/>
      <c r="BE785" s="73"/>
      <c r="BF785" s="73"/>
      <c r="BG785" s="73"/>
      <c r="BH785" s="73"/>
      <c r="BI785" s="73"/>
      <c r="BJ785" s="73"/>
      <c r="BK785" s="73"/>
      <c r="BL785" s="73"/>
      <c r="BM785" s="73"/>
    </row>
    <row r="786" spans="5:65"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/>
      <c r="AX786" s="73"/>
      <c r="AY786" s="73"/>
      <c r="AZ786" s="73"/>
      <c r="BA786" s="73"/>
      <c r="BB786" s="73"/>
      <c r="BC786" s="73"/>
      <c r="BD786" s="73"/>
      <c r="BE786" s="73"/>
      <c r="BF786" s="73"/>
      <c r="BG786" s="73"/>
      <c r="BH786" s="73"/>
      <c r="BI786" s="73"/>
      <c r="BJ786" s="73"/>
      <c r="BK786" s="73"/>
      <c r="BL786" s="73"/>
      <c r="BM786" s="73"/>
    </row>
    <row r="787" spans="5:65"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  <c r="AT787" s="73"/>
      <c r="AU787" s="73"/>
      <c r="AV787" s="73"/>
      <c r="AW787" s="73"/>
      <c r="AX787" s="73"/>
      <c r="AY787" s="73"/>
      <c r="AZ787" s="73"/>
      <c r="BA787" s="73"/>
      <c r="BB787" s="73"/>
      <c r="BC787" s="73"/>
      <c r="BD787" s="73"/>
      <c r="BE787" s="73"/>
      <c r="BF787" s="73"/>
      <c r="BG787" s="73"/>
      <c r="BH787" s="73"/>
      <c r="BI787" s="73"/>
      <c r="BJ787" s="73"/>
      <c r="BK787" s="73"/>
      <c r="BL787" s="73"/>
      <c r="BM787" s="73"/>
    </row>
    <row r="788" spans="5:65"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/>
      <c r="AX788" s="73"/>
      <c r="AY788" s="73"/>
      <c r="AZ788" s="73"/>
      <c r="BA788" s="73"/>
      <c r="BB788" s="73"/>
      <c r="BC788" s="73"/>
      <c r="BD788" s="73"/>
      <c r="BE788" s="73"/>
      <c r="BF788" s="73"/>
      <c r="BG788" s="73"/>
      <c r="BH788" s="73"/>
      <c r="BI788" s="73"/>
      <c r="BJ788" s="73"/>
      <c r="BK788" s="73"/>
      <c r="BL788" s="73"/>
      <c r="BM788" s="73"/>
    </row>
    <row r="789" spans="5:65"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73"/>
      <c r="AY789" s="73"/>
      <c r="AZ789" s="73"/>
      <c r="BA789" s="73"/>
      <c r="BB789" s="73"/>
      <c r="BC789" s="73"/>
      <c r="BD789" s="73"/>
      <c r="BE789" s="73"/>
      <c r="BF789" s="73"/>
      <c r="BG789" s="73"/>
      <c r="BH789" s="73"/>
      <c r="BI789" s="73"/>
      <c r="BJ789" s="73"/>
      <c r="BK789" s="73"/>
      <c r="BL789" s="73"/>
      <c r="BM789" s="73"/>
    </row>
    <row r="790" spans="5:65"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/>
      <c r="AX790" s="73"/>
      <c r="AY790" s="73"/>
      <c r="AZ790" s="73"/>
      <c r="BA790" s="73"/>
      <c r="BB790" s="73"/>
      <c r="BC790" s="73"/>
      <c r="BD790" s="73"/>
      <c r="BE790" s="73"/>
      <c r="BF790" s="73"/>
      <c r="BG790" s="73"/>
      <c r="BH790" s="73"/>
      <c r="BI790" s="73"/>
      <c r="BJ790" s="73"/>
      <c r="BK790" s="73"/>
      <c r="BL790" s="73"/>
      <c r="BM790" s="73"/>
    </row>
    <row r="791" spans="5:65"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/>
      <c r="AT791" s="73"/>
      <c r="AU791" s="73"/>
      <c r="AV791" s="73"/>
      <c r="AW791" s="73"/>
      <c r="AX791" s="73"/>
      <c r="AY791" s="73"/>
      <c r="AZ791" s="73"/>
      <c r="BA791" s="73"/>
      <c r="BB791" s="73"/>
      <c r="BC791" s="73"/>
      <c r="BD791" s="73"/>
      <c r="BE791" s="73"/>
      <c r="BF791" s="73"/>
      <c r="BG791" s="73"/>
      <c r="BH791" s="73"/>
      <c r="BI791" s="73"/>
      <c r="BJ791" s="73"/>
      <c r="BK791" s="73"/>
      <c r="BL791" s="73"/>
      <c r="BM791" s="73"/>
    </row>
    <row r="792" spans="5:65"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  <c r="AT792" s="73"/>
      <c r="AU792" s="73"/>
      <c r="AV792" s="73"/>
      <c r="AW792" s="73"/>
      <c r="AX792" s="73"/>
      <c r="AY792" s="73"/>
      <c r="AZ792" s="73"/>
      <c r="BA792" s="73"/>
      <c r="BB792" s="73"/>
      <c r="BC792" s="73"/>
      <c r="BD792" s="73"/>
      <c r="BE792" s="73"/>
      <c r="BF792" s="73"/>
      <c r="BG792" s="73"/>
      <c r="BH792" s="73"/>
      <c r="BI792" s="73"/>
      <c r="BJ792" s="73"/>
      <c r="BK792" s="73"/>
      <c r="BL792" s="73"/>
      <c r="BM792" s="73"/>
    </row>
    <row r="793" spans="5:65"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73"/>
      <c r="AY793" s="73"/>
      <c r="AZ793" s="73"/>
      <c r="BA793" s="73"/>
      <c r="BB793" s="73"/>
      <c r="BC793" s="73"/>
      <c r="BD793" s="73"/>
      <c r="BE793" s="73"/>
      <c r="BF793" s="73"/>
      <c r="BG793" s="73"/>
      <c r="BH793" s="73"/>
      <c r="BI793" s="73"/>
      <c r="BJ793" s="73"/>
      <c r="BK793" s="73"/>
      <c r="BL793" s="73"/>
      <c r="BM793" s="73"/>
    </row>
    <row r="794" spans="5:65"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/>
      <c r="AY794" s="73"/>
      <c r="AZ794" s="73"/>
      <c r="BA794" s="73"/>
      <c r="BB794" s="73"/>
      <c r="BC794" s="73"/>
      <c r="BD794" s="73"/>
      <c r="BE794" s="73"/>
      <c r="BF794" s="73"/>
      <c r="BG794" s="73"/>
      <c r="BH794" s="73"/>
      <c r="BI794" s="73"/>
      <c r="BJ794" s="73"/>
      <c r="BK794" s="73"/>
      <c r="BL794" s="73"/>
      <c r="BM794" s="73"/>
    </row>
    <row r="795" spans="5:65"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  <c r="AT795" s="73"/>
      <c r="AU795" s="73"/>
      <c r="AV795" s="73"/>
      <c r="AW795" s="73"/>
      <c r="AX795" s="73"/>
      <c r="AY795" s="73"/>
      <c r="AZ795" s="73"/>
      <c r="BA795" s="73"/>
      <c r="BB795" s="73"/>
      <c r="BC795" s="73"/>
      <c r="BD795" s="73"/>
      <c r="BE795" s="73"/>
      <c r="BF795" s="73"/>
      <c r="BG795" s="73"/>
      <c r="BH795" s="73"/>
      <c r="BI795" s="73"/>
      <c r="BJ795" s="73"/>
      <c r="BK795" s="73"/>
      <c r="BL795" s="73"/>
      <c r="BM795" s="73"/>
    </row>
    <row r="796" spans="5:65"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/>
      <c r="AY796" s="73"/>
      <c r="AZ796" s="73"/>
      <c r="BA796" s="73"/>
      <c r="BB796" s="73"/>
      <c r="BC796" s="73"/>
      <c r="BD796" s="73"/>
      <c r="BE796" s="73"/>
      <c r="BF796" s="73"/>
      <c r="BG796" s="73"/>
      <c r="BH796" s="73"/>
      <c r="BI796" s="73"/>
      <c r="BJ796" s="73"/>
      <c r="BK796" s="73"/>
      <c r="BL796" s="73"/>
      <c r="BM796" s="73"/>
    </row>
    <row r="797" spans="5:65"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73"/>
      <c r="AY797" s="73"/>
      <c r="AZ797" s="73"/>
      <c r="BA797" s="73"/>
      <c r="BB797" s="73"/>
      <c r="BC797" s="73"/>
      <c r="BD797" s="73"/>
      <c r="BE797" s="73"/>
      <c r="BF797" s="73"/>
      <c r="BG797" s="73"/>
      <c r="BH797" s="73"/>
      <c r="BI797" s="73"/>
      <c r="BJ797" s="73"/>
      <c r="BK797" s="73"/>
      <c r="BL797" s="73"/>
      <c r="BM797" s="73"/>
    </row>
    <row r="798" spans="5:65"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73"/>
      <c r="AY798" s="73"/>
      <c r="AZ798" s="73"/>
      <c r="BA798" s="73"/>
      <c r="BB798" s="73"/>
      <c r="BC798" s="73"/>
      <c r="BD798" s="73"/>
      <c r="BE798" s="73"/>
      <c r="BF798" s="73"/>
      <c r="BG798" s="73"/>
      <c r="BH798" s="73"/>
      <c r="BI798" s="73"/>
      <c r="BJ798" s="73"/>
      <c r="BK798" s="73"/>
      <c r="BL798" s="73"/>
      <c r="BM798" s="73"/>
    </row>
    <row r="799" spans="5:65"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  <c r="AT799" s="73"/>
      <c r="AU799" s="73"/>
      <c r="AV799" s="73"/>
      <c r="AW799" s="73"/>
      <c r="AX799" s="73"/>
      <c r="AY799" s="73"/>
      <c r="AZ799" s="73"/>
      <c r="BA799" s="73"/>
      <c r="BB799" s="73"/>
      <c r="BC799" s="73"/>
      <c r="BD799" s="73"/>
      <c r="BE799" s="73"/>
      <c r="BF799" s="73"/>
      <c r="BG799" s="73"/>
      <c r="BH799" s="73"/>
      <c r="BI799" s="73"/>
      <c r="BJ799" s="73"/>
      <c r="BK799" s="73"/>
      <c r="BL799" s="73"/>
      <c r="BM799" s="73"/>
    </row>
    <row r="800" spans="5:65"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  <c r="AT800" s="73"/>
      <c r="AU800" s="73"/>
      <c r="AV800" s="73"/>
      <c r="AW800" s="73"/>
      <c r="AX800" s="73"/>
      <c r="AY800" s="73"/>
      <c r="AZ800" s="73"/>
      <c r="BA800" s="73"/>
      <c r="BB800" s="73"/>
      <c r="BC800" s="73"/>
      <c r="BD800" s="73"/>
      <c r="BE800" s="73"/>
      <c r="BF800" s="73"/>
      <c r="BG800" s="73"/>
      <c r="BH800" s="73"/>
      <c r="BI800" s="73"/>
      <c r="BJ800" s="73"/>
      <c r="BK800" s="73"/>
      <c r="BL800" s="73"/>
      <c r="BM800" s="73"/>
    </row>
    <row r="801" spans="5:65"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/>
      <c r="AY801" s="73"/>
      <c r="AZ801" s="73"/>
      <c r="BA801" s="73"/>
      <c r="BB801" s="73"/>
      <c r="BC801" s="73"/>
      <c r="BD801" s="73"/>
      <c r="BE801" s="73"/>
      <c r="BF801" s="73"/>
      <c r="BG801" s="73"/>
      <c r="BH801" s="73"/>
      <c r="BI801" s="73"/>
      <c r="BJ801" s="73"/>
      <c r="BK801" s="73"/>
      <c r="BL801" s="73"/>
      <c r="BM801" s="73"/>
    </row>
    <row r="802" spans="5:65"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/>
      <c r="AY802" s="73"/>
      <c r="AZ802" s="73"/>
      <c r="BA802" s="73"/>
      <c r="BB802" s="73"/>
      <c r="BC802" s="73"/>
      <c r="BD802" s="73"/>
      <c r="BE802" s="73"/>
      <c r="BF802" s="73"/>
      <c r="BG802" s="73"/>
      <c r="BH802" s="73"/>
      <c r="BI802" s="73"/>
      <c r="BJ802" s="73"/>
      <c r="BK802" s="73"/>
      <c r="BL802" s="73"/>
      <c r="BM802" s="73"/>
    </row>
    <row r="803" spans="5:65"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73"/>
      <c r="AY803" s="73"/>
      <c r="AZ803" s="73"/>
      <c r="BA803" s="73"/>
      <c r="BB803" s="73"/>
      <c r="BC803" s="73"/>
      <c r="BD803" s="73"/>
      <c r="BE803" s="73"/>
      <c r="BF803" s="73"/>
      <c r="BG803" s="73"/>
      <c r="BH803" s="73"/>
      <c r="BI803" s="73"/>
      <c r="BJ803" s="73"/>
      <c r="BK803" s="73"/>
      <c r="BL803" s="73"/>
      <c r="BM803" s="73"/>
    </row>
    <row r="804" spans="5:65"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73"/>
      <c r="AY804" s="73"/>
      <c r="AZ804" s="73"/>
      <c r="BA804" s="73"/>
      <c r="BB804" s="73"/>
      <c r="BC804" s="73"/>
      <c r="BD804" s="73"/>
      <c r="BE804" s="73"/>
      <c r="BF804" s="73"/>
      <c r="BG804" s="73"/>
      <c r="BH804" s="73"/>
      <c r="BI804" s="73"/>
      <c r="BJ804" s="73"/>
      <c r="BK804" s="73"/>
      <c r="BL804" s="73"/>
      <c r="BM804" s="73"/>
    </row>
    <row r="805" spans="5:65"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  <c r="AT805" s="73"/>
      <c r="AU805" s="73"/>
      <c r="AV805" s="73"/>
      <c r="AW805" s="73"/>
      <c r="AX805" s="73"/>
      <c r="AY805" s="73"/>
      <c r="AZ805" s="73"/>
      <c r="BA805" s="73"/>
      <c r="BB805" s="73"/>
      <c r="BC805" s="73"/>
      <c r="BD805" s="73"/>
      <c r="BE805" s="73"/>
      <c r="BF805" s="73"/>
      <c r="BG805" s="73"/>
      <c r="BH805" s="73"/>
      <c r="BI805" s="73"/>
      <c r="BJ805" s="73"/>
      <c r="BK805" s="73"/>
      <c r="BL805" s="73"/>
      <c r="BM805" s="73"/>
    </row>
    <row r="806" spans="5:65"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/>
      <c r="AY806" s="73"/>
      <c r="AZ806" s="73"/>
      <c r="BA806" s="73"/>
      <c r="BB806" s="73"/>
      <c r="BC806" s="73"/>
      <c r="BD806" s="73"/>
      <c r="BE806" s="73"/>
      <c r="BF806" s="73"/>
      <c r="BG806" s="73"/>
      <c r="BH806" s="73"/>
      <c r="BI806" s="73"/>
      <c r="BJ806" s="73"/>
      <c r="BK806" s="73"/>
      <c r="BL806" s="73"/>
      <c r="BM806" s="73"/>
    </row>
    <row r="807" spans="5:65"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73"/>
      <c r="AY807" s="73"/>
      <c r="AZ807" s="73"/>
      <c r="BA807" s="73"/>
      <c r="BB807" s="73"/>
      <c r="BC807" s="73"/>
      <c r="BD807" s="73"/>
      <c r="BE807" s="73"/>
      <c r="BF807" s="73"/>
      <c r="BG807" s="73"/>
      <c r="BH807" s="73"/>
      <c r="BI807" s="73"/>
      <c r="BJ807" s="73"/>
      <c r="BK807" s="73"/>
      <c r="BL807" s="73"/>
      <c r="BM807" s="73"/>
    </row>
    <row r="808" spans="5:65"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  <c r="AT808" s="73"/>
      <c r="AU808" s="73"/>
      <c r="AV808" s="73"/>
      <c r="AW808" s="73"/>
      <c r="AX808" s="73"/>
      <c r="AY808" s="73"/>
      <c r="AZ808" s="73"/>
      <c r="BA808" s="73"/>
      <c r="BB808" s="73"/>
      <c r="BC808" s="73"/>
      <c r="BD808" s="73"/>
      <c r="BE808" s="73"/>
      <c r="BF808" s="73"/>
      <c r="BG808" s="73"/>
      <c r="BH808" s="73"/>
      <c r="BI808" s="73"/>
      <c r="BJ808" s="73"/>
      <c r="BK808" s="73"/>
      <c r="BL808" s="73"/>
      <c r="BM808" s="73"/>
    </row>
    <row r="809" spans="5:65"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  <c r="AT809" s="73"/>
      <c r="AU809" s="73"/>
      <c r="AV809" s="73"/>
      <c r="AW809" s="73"/>
      <c r="AX809" s="73"/>
      <c r="AY809" s="73"/>
      <c r="AZ809" s="73"/>
      <c r="BA809" s="73"/>
      <c r="BB809" s="73"/>
      <c r="BC809" s="73"/>
      <c r="BD809" s="73"/>
      <c r="BE809" s="73"/>
      <c r="BF809" s="73"/>
      <c r="BG809" s="73"/>
      <c r="BH809" s="73"/>
      <c r="BI809" s="73"/>
      <c r="BJ809" s="73"/>
      <c r="BK809" s="73"/>
      <c r="BL809" s="73"/>
      <c r="BM809" s="73"/>
    </row>
    <row r="810" spans="5:65"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  <c r="AY810" s="73"/>
      <c r="AZ810" s="73"/>
      <c r="BA810" s="73"/>
      <c r="BB810" s="73"/>
      <c r="BC810" s="73"/>
      <c r="BD810" s="73"/>
      <c r="BE810" s="73"/>
      <c r="BF810" s="73"/>
      <c r="BG810" s="73"/>
      <c r="BH810" s="73"/>
      <c r="BI810" s="73"/>
      <c r="BJ810" s="73"/>
      <c r="BK810" s="73"/>
      <c r="BL810" s="73"/>
      <c r="BM810" s="73"/>
    </row>
    <row r="811" spans="5:65"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73"/>
      <c r="AY811" s="73"/>
      <c r="AZ811" s="73"/>
      <c r="BA811" s="73"/>
      <c r="BB811" s="73"/>
      <c r="BC811" s="73"/>
      <c r="BD811" s="73"/>
      <c r="BE811" s="73"/>
      <c r="BF811" s="73"/>
      <c r="BG811" s="73"/>
      <c r="BH811" s="73"/>
      <c r="BI811" s="73"/>
      <c r="BJ811" s="73"/>
      <c r="BK811" s="73"/>
      <c r="BL811" s="73"/>
      <c r="BM811" s="73"/>
    </row>
    <row r="812" spans="5:65"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  <c r="AT812" s="73"/>
      <c r="AU812" s="73"/>
      <c r="AV812" s="73"/>
      <c r="AW812" s="73"/>
      <c r="AX812" s="73"/>
      <c r="AY812" s="73"/>
      <c r="AZ812" s="73"/>
      <c r="BA812" s="73"/>
      <c r="BB812" s="73"/>
      <c r="BC812" s="73"/>
      <c r="BD812" s="73"/>
      <c r="BE812" s="73"/>
      <c r="BF812" s="73"/>
      <c r="BG812" s="73"/>
      <c r="BH812" s="73"/>
      <c r="BI812" s="73"/>
      <c r="BJ812" s="73"/>
      <c r="BK812" s="73"/>
      <c r="BL812" s="73"/>
      <c r="BM812" s="73"/>
    </row>
    <row r="813" spans="5:65"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  <c r="AY813" s="73"/>
      <c r="AZ813" s="73"/>
      <c r="BA813" s="73"/>
      <c r="BB813" s="73"/>
      <c r="BC813" s="73"/>
      <c r="BD813" s="73"/>
      <c r="BE813" s="73"/>
      <c r="BF813" s="73"/>
      <c r="BG813" s="73"/>
      <c r="BH813" s="73"/>
      <c r="BI813" s="73"/>
      <c r="BJ813" s="73"/>
      <c r="BK813" s="73"/>
      <c r="BL813" s="73"/>
      <c r="BM813" s="73"/>
    </row>
    <row r="814" spans="5:65"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73"/>
      <c r="AY814" s="73"/>
      <c r="AZ814" s="73"/>
      <c r="BA814" s="73"/>
      <c r="BB814" s="73"/>
      <c r="BC814" s="73"/>
      <c r="BD814" s="73"/>
      <c r="BE814" s="73"/>
      <c r="BF814" s="73"/>
      <c r="BG814" s="73"/>
      <c r="BH814" s="73"/>
      <c r="BI814" s="73"/>
      <c r="BJ814" s="73"/>
      <c r="BK814" s="73"/>
      <c r="BL814" s="73"/>
      <c r="BM814" s="73"/>
    </row>
    <row r="815" spans="5:65"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  <c r="AY815" s="73"/>
      <c r="AZ815" s="73"/>
      <c r="BA815" s="73"/>
      <c r="BB815" s="73"/>
      <c r="BC815" s="73"/>
      <c r="BD815" s="73"/>
      <c r="BE815" s="73"/>
      <c r="BF815" s="73"/>
      <c r="BG815" s="73"/>
      <c r="BH815" s="73"/>
      <c r="BI815" s="73"/>
      <c r="BJ815" s="73"/>
      <c r="BK815" s="73"/>
      <c r="BL815" s="73"/>
      <c r="BM815" s="73"/>
    </row>
    <row r="816" spans="5:65"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  <c r="AT816" s="73"/>
      <c r="AU816" s="73"/>
      <c r="AV816" s="73"/>
      <c r="AW816" s="73"/>
      <c r="AX816" s="73"/>
      <c r="AY816" s="73"/>
      <c r="AZ816" s="73"/>
      <c r="BA816" s="73"/>
      <c r="BB816" s="73"/>
      <c r="BC816" s="73"/>
      <c r="BD816" s="73"/>
      <c r="BE816" s="73"/>
      <c r="BF816" s="73"/>
      <c r="BG816" s="73"/>
      <c r="BH816" s="73"/>
      <c r="BI816" s="73"/>
      <c r="BJ816" s="73"/>
      <c r="BK816" s="73"/>
      <c r="BL816" s="73"/>
      <c r="BM816" s="73"/>
    </row>
    <row r="817" spans="5:65"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  <c r="AT817" s="73"/>
      <c r="AU817" s="73"/>
      <c r="AV817" s="73"/>
      <c r="AW817" s="73"/>
      <c r="AX817" s="73"/>
      <c r="AY817" s="73"/>
      <c r="AZ817" s="73"/>
      <c r="BA817" s="73"/>
      <c r="BB817" s="73"/>
      <c r="BC817" s="73"/>
      <c r="BD817" s="73"/>
      <c r="BE817" s="73"/>
      <c r="BF817" s="73"/>
      <c r="BG817" s="73"/>
      <c r="BH817" s="73"/>
      <c r="BI817" s="73"/>
      <c r="BJ817" s="73"/>
      <c r="BK817" s="73"/>
      <c r="BL817" s="73"/>
      <c r="BM817" s="73"/>
    </row>
    <row r="818" spans="5:65"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73"/>
      <c r="AY818" s="73"/>
      <c r="AZ818" s="73"/>
      <c r="BA818" s="73"/>
      <c r="BB818" s="73"/>
      <c r="BC818" s="73"/>
      <c r="BD818" s="73"/>
      <c r="BE818" s="73"/>
      <c r="BF818" s="73"/>
      <c r="BG818" s="73"/>
      <c r="BH818" s="73"/>
      <c r="BI818" s="73"/>
      <c r="BJ818" s="73"/>
      <c r="BK818" s="73"/>
      <c r="BL818" s="73"/>
      <c r="BM818" s="73"/>
    </row>
    <row r="819" spans="5:65"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  <c r="AT819" s="73"/>
      <c r="AU819" s="73"/>
      <c r="AV819" s="73"/>
      <c r="AW819" s="73"/>
      <c r="AX819" s="73"/>
      <c r="AY819" s="73"/>
      <c r="AZ819" s="73"/>
      <c r="BA819" s="73"/>
      <c r="BB819" s="73"/>
      <c r="BC819" s="73"/>
      <c r="BD819" s="73"/>
      <c r="BE819" s="73"/>
      <c r="BF819" s="73"/>
      <c r="BG819" s="73"/>
      <c r="BH819" s="73"/>
      <c r="BI819" s="73"/>
      <c r="BJ819" s="73"/>
      <c r="BK819" s="73"/>
      <c r="BL819" s="73"/>
      <c r="BM819" s="73"/>
    </row>
    <row r="820" spans="5:65"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73"/>
      <c r="AY820" s="73"/>
      <c r="AZ820" s="73"/>
      <c r="BA820" s="73"/>
      <c r="BB820" s="73"/>
      <c r="BC820" s="73"/>
      <c r="BD820" s="73"/>
      <c r="BE820" s="73"/>
      <c r="BF820" s="73"/>
      <c r="BG820" s="73"/>
      <c r="BH820" s="73"/>
      <c r="BI820" s="73"/>
      <c r="BJ820" s="73"/>
      <c r="BK820" s="73"/>
      <c r="BL820" s="73"/>
      <c r="BM820" s="73"/>
    </row>
    <row r="821" spans="5:65"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  <c r="AV821" s="73"/>
      <c r="AW821" s="73"/>
      <c r="AX821" s="73"/>
      <c r="AY821" s="73"/>
      <c r="AZ821" s="73"/>
      <c r="BA821" s="73"/>
      <c r="BB821" s="73"/>
      <c r="BC821" s="73"/>
      <c r="BD821" s="73"/>
      <c r="BE821" s="73"/>
      <c r="BF821" s="73"/>
      <c r="BG821" s="73"/>
      <c r="BH821" s="73"/>
      <c r="BI821" s="73"/>
      <c r="BJ821" s="73"/>
      <c r="BK821" s="73"/>
      <c r="BL821" s="73"/>
      <c r="BM821" s="73"/>
    </row>
    <row r="822" spans="5:65"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  <c r="AT822" s="73"/>
      <c r="AU822" s="73"/>
      <c r="AV822" s="73"/>
      <c r="AW822" s="73"/>
      <c r="AX822" s="73"/>
      <c r="AY822" s="73"/>
      <c r="AZ822" s="73"/>
      <c r="BA822" s="73"/>
      <c r="BB822" s="73"/>
      <c r="BC822" s="73"/>
      <c r="BD822" s="73"/>
      <c r="BE822" s="73"/>
      <c r="BF822" s="73"/>
      <c r="BG822" s="73"/>
      <c r="BH822" s="73"/>
      <c r="BI822" s="73"/>
      <c r="BJ822" s="73"/>
      <c r="BK822" s="73"/>
      <c r="BL822" s="73"/>
      <c r="BM822" s="73"/>
    </row>
    <row r="823" spans="5:65"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  <c r="AT823" s="73"/>
      <c r="AU823" s="73"/>
      <c r="AV823" s="73"/>
      <c r="AW823" s="73"/>
      <c r="AX823" s="73"/>
      <c r="AY823" s="73"/>
      <c r="AZ823" s="73"/>
      <c r="BA823" s="73"/>
      <c r="BB823" s="73"/>
      <c r="BC823" s="73"/>
      <c r="BD823" s="73"/>
      <c r="BE823" s="73"/>
      <c r="BF823" s="73"/>
      <c r="BG823" s="73"/>
      <c r="BH823" s="73"/>
      <c r="BI823" s="73"/>
      <c r="BJ823" s="73"/>
      <c r="BK823" s="73"/>
      <c r="BL823" s="73"/>
      <c r="BM823" s="73"/>
    </row>
    <row r="824" spans="5:65"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  <c r="AY824" s="73"/>
      <c r="AZ824" s="73"/>
      <c r="BA824" s="73"/>
      <c r="BB824" s="73"/>
      <c r="BC824" s="73"/>
      <c r="BD824" s="73"/>
      <c r="BE824" s="73"/>
      <c r="BF824" s="73"/>
      <c r="BG824" s="73"/>
      <c r="BH824" s="73"/>
      <c r="BI824" s="73"/>
      <c r="BJ824" s="73"/>
      <c r="BK824" s="73"/>
      <c r="BL824" s="73"/>
      <c r="BM824" s="73"/>
    </row>
    <row r="825" spans="5:65"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  <c r="AT825" s="73"/>
      <c r="AU825" s="73"/>
      <c r="AV825" s="73"/>
      <c r="AW825" s="73"/>
      <c r="AX825" s="73"/>
      <c r="AY825" s="73"/>
      <c r="AZ825" s="73"/>
      <c r="BA825" s="73"/>
      <c r="BB825" s="73"/>
      <c r="BC825" s="73"/>
      <c r="BD825" s="73"/>
      <c r="BE825" s="73"/>
      <c r="BF825" s="73"/>
      <c r="BG825" s="73"/>
      <c r="BH825" s="73"/>
      <c r="BI825" s="73"/>
      <c r="BJ825" s="73"/>
      <c r="BK825" s="73"/>
      <c r="BL825" s="73"/>
      <c r="BM825" s="73"/>
    </row>
    <row r="826" spans="5:65"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  <c r="AL826" s="73"/>
      <c r="AM826" s="73"/>
      <c r="AN826" s="73"/>
      <c r="AO826" s="73"/>
      <c r="AP826" s="73"/>
      <c r="AQ826" s="73"/>
      <c r="AR826" s="73"/>
      <c r="AS826" s="73"/>
      <c r="AT826" s="73"/>
      <c r="AU826" s="73"/>
      <c r="AV826" s="73"/>
      <c r="AW826" s="73"/>
      <c r="AX826" s="73"/>
      <c r="AY826" s="73"/>
      <c r="AZ826" s="73"/>
      <c r="BA826" s="73"/>
      <c r="BB826" s="73"/>
      <c r="BC826" s="73"/>
      <c r="BD826" s="73"/>
      <c r="BE826" s="73"/>
      <c r="BF826" s="73"/>
      <c r="BG826" s="73"/>
      <c r="BH826" s="73"/>
      <c r="BI826" s="73"/>
      <c r="BJ826" s="73"/>
      <c r="BK826" s="73"/>
      <c r="BL826" s="73"/>
      <c r="BM826" s="73"/>
    </row>
    <row r="827" spans="5:65"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73"/>
      <c r="AY827" s="73"/>
      <c r="AZ827" s="73"/>
      <c r="BA827" s="73"/>
      <c r="BB827" s="73"/>
      <c r="BC827" s="73"/>
      <c r="BD827" s="73"/>
      <c r="BE827" s="73"/>
      <c r="BF827" s="73"/>
      <c r="BG827" s="73"/>
      <c r="BH827" s="73"/>
      <c r="BI827" s="73"/>
      <c r="BJ827" s="73"/>
      <c r="BK827" s="73"/>
      <c r="BL827" s="73"/>
      <c r="BM827" s="73"/>
    </row>
    <row r="828" spans="5:65"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73"/>
      <c r="AY828" s="73"/>
      <c r="AZ828" s="73"/>
      <c r="BA828" s="73"/>
      <c r="BB828" s="73"/>
      <c r="BC828" s="73"/>
      <c r="BD828" s="73"/>
      <c r="BE828" s="73"/>
      <c r="BF828" s="73"/>
      <c r="BG828" s="73"/>
      <c r="BH828" s="73"/>
      <c r="BI828" s="73"/>
      <c r="BJ828" s="73"/>
      <c r="BK828" s="73"/>
      <c r="BL828" s="73"/>
      <c r="BM828" s="73"/>
    </row>
    <row r="829" spans="5:65"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/>
      <c r="AU829" s="73"/>
      <c r="AV829" s="73"/>
      <c r="AW829" s="73"/>
      <c r="AX829" s="73"/>
      <c r="AY829" s="73"/>
      <c r="AZ829" s="73"/>
      <c r="BA829" s="73"/>
      <c r="BB829" s="73"/>
      <c r="BC829" s="73"/>
      <c r="BD829" s="73"/>
      <c r="BE829" s="73"/>
      <c r="BF829" s="73"/>
      <c r="BG829" s="73"/>
      <c r="BH829" s="73"/>
      <c r="BI829" s="73"/>
      <c r="BJ829" s="73"/>
      <c r="BK829" s="73"/>
      <c r="BL829" s="73"/>
      <c r="BM829" s="73"/>
    </row>
    <row r="830" spans="5:65"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  <c r="AY830" s="73"/>
      <c r="AZ830" s="73"/>
      <c r="BA830" s="73"/>
      <c r="BB830" s="73"/>
      <c r="BC830" s="73"/>
      <c r="BD830" s="73"/>
      <c r="BE830" s="73"/>
      <c r="BF830" s="73"/>
      <c r="BG830" s="73"/>
      <c r="BH830" s="73"/>
      <c r="BI830" s="73"/>
      <c r="BJ830" s="73"/>
      <c r="BK830" s="73"/>
      <c r="BL830" s="73"/>
      <c r="BM830" s="73"/>
    </row>
    <row r="831" spans="5:65"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73"/>
      <c r="AY831" s="73"/>
      <c r="AZ831" s="73"/>
      <c r="BA831" s="73"/>
      <c r="BB831" s="73"/>
      <c r="BC831" s="73"/>
      <c r="BD831" s="73"/>
      <c r="BE831" s="73"/>
      <c r="BF831" s="73"/>
      <c r="BG831" s="73"/>
      <c r="BH831" s="73"/>
      <c r="BI831" s="73"/>
      <c r="BJ831" s="73"/>
      <c r="BK831" s="73"/>
      <c r="BL831" s="73"/>
      <c r="BM831" s="73"/>
    </row>
    <row r="832" spans="5:65"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  <c r="AT832" s="73"/>
      <c r="AU832" s="73"/>
      <c r="AV832" s="73"/>
      <c r="AW832" s="73"/>
      <c r="AX832" s="73"/>
      <c r="AY832" s="73"/>
      <c r="AZ832" s="73"/>
      <c r="BA832" s="73"/>
      <c r="BB832" s="73"/>
      <c r="BC832" s="73"/>
      <c r="BD832" s="73"/>
      <c r="BE832" s="73"/>
      <c r="BF832" s="73"/>
      <c r="BG832" s="73"/>
      <c r="BH832" s="73"/>
      <c r="BI832" s="73"/>
      <c r="BJ832" s="73"/>
      <c r="BK832" s="73"/>
      <c r="BL832" s="73"/>
      <c r="BM832" s="73"/>
    </row>
    <row r="833" spans="5:65"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73"/>
      <c r="AY833" s="73"/>
      <c r="AZ833" s="73"/>
      <c r="BA833" s="73"/>
      <c r="BB833" s="73"/>
      <c r="BC833" s="73"/>
      <c r="BD833" s="73"/>
      <c r="BE833" s="73"/>
      <c r="BF833" s="73"/>
      <c r="BG833" s="73"/>
      <c r="BH833" s="73"/>
      <c r="BI833" s="73"/>
      <c r="BJ833" s="73"/>
      <c r="BK833" s="73"/>
      <c r="BL833" s="73"/>
      <c r="BM833" s="73"/>
    </row>
    <row r="834" spans="5:65"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  <c r="AT834" s="73"/>
      <c r="AU834" s="73"/>
      <c r="AV834" s="73"/>
      <c r="AW834" s="73"/>
      <c r="AX834" s="73"/>
      <c r="AY834" s="73"/>
      <c r="AZ834" s="73"/>
      <c r="BA834" s="73"/>
      <c r="BB834" s="73"/>
      <c r="BC834" s="73"/>
      <c r="BD834" s="73"/>
      <c r="BE834" s="73"/>
      <c r="BF834" s="73"/>
      <c r="BG834" s="73"/>
      <c r="BH834" s="73"/>
      <c r="BI834" s="73"/>
      <c r="BJ834" s="73"/>
      <c r="BK834" s="73"/>
      <c r="BL834" s="73"/>
      <c r="BM834" s="73"/>
    </row>
    <row r="835" spans="5:65"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  <c r="AT835" s="73"/>
      <c r="AU835" s="73"/>
      <c r="AV835" s="73"/>
      <c r="AW835" s="73"/>
      <c r="AX835" s="73"/>
      <c r="AY835" s="73"/>
      <c r="AZ835" s="73"/>
      <c r="BA835" s="73"/>
      <c r="BB835" s="73"/>
      <c r="BC835" s="73"/>
      <c r="BD835" s="73"/>
      <c r="BE835" s="73"/>
      <c r="BF835" s="73"/>
      <c r="BG835" s="73"/>
      <c r="BH835" s="73"/>
      <c r="BI835" s="73"/>
      <c r="BJ835" s="73"/>
      <c r="BK835" s="73"/>
      <c r="BL835" s="73"/>
      <c r="BM835" s="73"/>
    </row>
    <row r="836" spans="5:65"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  <c r="AV836" s="73"/>
      <c r="AW836" s="73"/>
      <c r="AX836" s="73"/>
      <c r="AY836" s="73"/>
      <c r="AZ836" s="73"/>
      <c r="BA836" s="73"/>
      <c r="BB836" s="73"/>
      <c r="BC836" s="73"/>
      <c r="BD836" s="73"/>
      <c r="BE836" s="73"/>
      <c r="BF836" s="73"/>
      <c r="BG836" s="73"/>
      <c r="BH836" s="73"/>
      <c r="BI836" s="73"/>
      <c r="BJ836" s="73"/>
      <c r="BK836" s="73"/>
      <c r="BL836" s="73"/>
      <c r="BM836" s="73"/>
    </row>
    <row r="837" spans="5:65"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73"/>
      <c r="AY837" s="73"/>
      <c r="AZ837" s="73"/>
      <c r="BA837" s="73"/>
      <c r="BB837" s="73"/>
      <c r="BC837" s="73"/>
      <c r="BD837" s="73"/>
      <c r="BE837" s="73"/>
      <c r="BF837" s="73"/>
      <c r="BG837" s="73"/>
      <c r="BH837" s="73"/>
      <c r="BI837" s="73"/>
      <c r="BJ837" s="73"/>
      <c r="BK837" s="73"/>
      <c r="BL837" s="73"/>
      <c r="BM837" s="73"/>
    </row>
    <row r="838" spans="5:65"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  <c r="AT838" s="73"/>
      <c r="AU838" s="73"/>
      <c r="AV838" s="73"/>
      <c r="AW838" s="73"/>
      <c r="AX838" s="73"/>
      <c r="AY838" s="73"/>
      <c r="AZ838" s="73"/>
      <c r="BA838" s="73"/>
      <c r="BB838" s="73"/>
      <c r="BC838" s="73"/>
      <c r="BD838" s="73"/>
      <c r="BE838" s="73"/>
      <c r="BF838" s="73"/>
      <c r="BG838" s="73"/>
      <c r="BH838" s="73"/>
      <c r="BI838" s="73"/>
      <c r="BJ838" s="73"/>
      <c r="BK838" s="73"/>
      <c r="BL838" s="73"/>
      <c r="BM838" s="73"/>
    </row>
    <row r="839" spans="5:65"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73"/>
      <c r="AY839" s="73"/>
      <c r="AZ839" s="73"/>
      <c r="BA839" s="73"/>
      <c r="BB839" s="73"/>
      <c r="BC839" s="73"/>
      <c r="BD839" s="73"/>
      <c r="BE839" s="73"/>
      <c r="BF839" s="73"/>
      <c r="BG839" s="73"/>
      <c r="BH839" s="73"/>
      <c r="BI839" s="73"/>
      <c r="BJ839" s="73"/>
      <c r="BK839" s="73"/>
      <c r="BL839" s="73"/>
      <c r="BM839" s="73"/>
    </row>
    <row r="840" spans="5:65"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73"/>
      <c r="AY840" s="73"/>
      <c r="AZ840" s="73"/>
      <c r="BA840" s="73"/>
      <c r="BB840" s="73"/>
      <c r="BC840" s="73"/>
      <c r="BD840" s="73"/>
      <c r="BE840" s="73"/>
      <c r="BF840" s="73"/>
      <c r="BG840" s="73"/>
      <c r="BH840" s="73"/>
      <c r="BI840" s="73"/>
      <c r="BJ840" s="73"/>
      <c r="BK840" s="73"/>
      <c r="BL840" s="73"/>
      <c r="BM840" s="73"/>
    </row>
    <row r="841" spans="5:65"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/>
      <c r="AU841" s="73"/>
      <c r="AV841" s="73"/>
      <c r="AW841" s="73"/>
      <c r="AX841" s="73"/>
      <c r="AY841" s="73"/>
      <c r="AZ841" s="73"/>
      <c r="BA841" s="73"/>
      <c r="BB841" s="73"/>
      <c r="BC841" s="73"/>
      <c r="BD841" s="73"/>
      <c r="BE841" s="73"/>
      <c r="BF841" s="73"/>
      <c r="BG841" s="73"/>
      <c r="BH841" s="73"/>
      <c r="BI841" s="73"/>
      <c r="BJ841" s="73"/>
      <c r="BK841" s="73"/>
      <c r="BL841" s="73"/>
      <c r="BM841" s="73"/>
    </row>
    <row r="842" spans="5:65"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  <c r="AL842" s="73"/>
      <c r="AM842" s="73"/>
      <c r="AN842" s="73"/>
      <c r="AO842" s="73"/>
      <c r="AP842" s="73"/>
      <c r="AQ842" s="73"/>
      <c r="AR842" s="73"/>
      <c r="AS842" s="73"/>
      <c r="AT842" s="73"/>
      <c r="AU842" s="73"/>
      <c r="AV842" s="73"/>
      <c r="AW842" s="73"/>
      <c r="AX842" s="73"/>
      <c r="AY842" s="73"/>
      <c r="AZ842" s="73"/>
      <c r="BA842" s="73"/>
      <c r="BB842" s="73"/>
      <c r="BC842" s="73"/>
      <c r="BD842" s="73"/>
      <c r="BE842" s="73"/>
      <c r="BF842" s="73"/>
      <c r="BG842" s="73"/>
      <c r="BH842" s="73"/>
      <c r="BI842" s="73"/>
      <c r="BJ842" s="73"/>
      <c r="BK842" s="73"/>
      <c r="BL842" s="73"/>
      <c r="BM842" s="73"/>
    </row>
    <row r="843" spans="5:65"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  <c r="AL843" s="73"/>
      <c r="AM843" s="73"/>
      <c r="AN843" s="73"/>
      <c r="AO843" s="73"/>
      <c r="AP843" s="73"/>
      <c r="AQ843" s="73"/>
      <c r="AR843" s="73"/>
      <c r="AS843" s="73"/>
      <c r="AT843" s="73"/>
      <c r="AU843" s="73"/>
      <c r="AV843" s="73"/>
      <c r="AW843" s="73"/>
      <c r="AX843" s="73"/>
      <c r="AY843" s="73"/>
      <c r="AZ843" s="73"/>
      <c r="BA843" s="73"/>
      <c r="BB843" s="73"/>
      <c r="BC843" s="73"/>
      <c r="BD843" s="73"/>
      <c r="BE843" s="73"/>
      <c r="BF843" s="73"/>
      <c r="BG843" s="73"/>
      <c r="BH843" s="73"/>
      <c r="BI843" s="73"/>
      <c r="BJ843" s="73"/>
      <c r="BK843" s="73"/>
      <c r="BL843" s="73"/>
      <c r="BM843" s="73"/>
    </row>
    <row r="844" spans="5:65"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73"/>
      <c r="AY844" s="73"/>
      <c r="AZ844" s="73"/>
      <c r="BA844" s="73"/>
      <c r="BB844" s="73"/>
      <c r="BC844" s="73"/>
      <c r="BD844" s="73"/>
      <c r="BE844" s="73"/>
      <c r="BF844" s="73"/>
      <c r="BG844" s="73"/>
      <c r="BH844" s="73"/>
      <c r="BI844" s="73"/>
      <c r="BJ844" s="73"/>
      <c r="BK844" s="73"/>
      <c r="BL844" s="73"/>
      <c r="BM844" s="73"/>
    </row>
    <row r="845" spans="5:65"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73"/>
      <c r="AY845" s="73"/>
      <c r="AZ845" s="73"/>
      <c r="BA845" s="73"/>
      <c r="BB845" s="73"/>
      <c r="BC845" s="73"/>
      <c r="BD845" s="73"/>
      <c r="BE845" s="73"/>
      <c r="BF845" s="73"/>
      <c r="BG845" s="73"/>
      <c r="BH845" s="73"/>
      <c r="BI845" s="73"/>
      <c r="BJ845" s="73"/>
      <c r="BK845" s="73"/>
      <c r="BL845" s="73"/>
      <c r="BM845" s="73"/>
    </row>
    <row r="846" spans="5:65"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73"/>
      <c r="AY846" s="73"/>
      <c r="AZ846" s="73"/>
      <c r="BA846" s="73"/>
      <c r="BB846" s="73"/>
      <c r="BC846" s="73"/>
      <c r="BD846" s="73"/>
      <c r="BE846" s="73"/>
      <c r="BF846" s="73"/>
      <c r="BG846" s="73"/>
      <c r="BH846" s="73"/>
      <c r="BI846" s="73"/>
      <c r="BJ846" s="73"/>
      <c r="BK846" s="73"/>
      <c r="BL846" s="73"/>
      <c r="BM846" s="73"/>
    </row>
    <row r="847" spans="5:65"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73"/>
      <c r="AY847" s="73"/>
      <c r="AZ847" s="73"/>
      <c r="BA847" s="73"/>
      <c r="BB847" s="73"/>
      <c r="BC847" s="73"/>
      <c r="BD847" s="73"/>
      <c r="BE847" s="73"/>
      <c r="BF847" s="73"/>
      <c r="BG847" s="73"/>
      <c r="BH847" s="73"/>
      <c r="BI847" s="73"/>
      <c r="BJ847" s="73"/>
      <c r="BK847" s="73"/>
      <c r="BL847" s="73"/>
      <c r="BM847" s="73"/>
    </row>
    <row r="848" spans="5:65"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/>
      <c r="BB848" s="73"/>
      <c r="BC848" s="73"/>
      <c r="BD848" s="73"/>
      <c r="BE848" s="73"/>
      <c r="BF848" s="73"/>
      <c r="BG848" s="73"/>
      <c r="BH848" s="73"/>
      <c r="BI848" s="73"/>
      <c r="BJ848" s="73"/>
      <c r="BK848" s="73"/>
      <c r="BL848" s="73"/>
      <c r="BM848" s="73"/>
    </row>
    <row r="849" spans="5:65"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73"/>
      <c r="AY849" s="73"/>
      <c r="AZ849" s="73"/>
      <c r="BA849" s="73"/>
      <c r="BB849" s="73"/>
      <c r="BC849" s="73"/>
      <c r="BD849" s="73"/>
      <c r="BE849" s="73"/>
      <c r="BF849" s="73"/>
      <c r="BG849" s="73"/>
      <c r="BH849" s="73"/>
      <c r="BI849" s="73"/>
      <c r="BJ849" s="73"/>
      <c r="BK849" s="73"/>
      <c r="BL849" s="73"/>
      <c r="BM849" s="73"/>
    </row>
    <row r="850" spans="5:65"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/>
      <c r="BB850" s="73"/>
      <c r="BC850" s="73"/>
      <c r="BD850" s="73"/>
      <c r="BE850" s="73"/>
      <c r="BF850" s="73"/>
      <c r="BG850" s="73"/>
      <c r="BH850" s="73"/>
      <c r="BI850" s="73"/>
      <c r="BJ850" s="73"/>
      <c r="BK850" s="73"/>
      <c r="BL850" s="73"/>
      <c r="BM850" s="73"/>
    </row>
    <row r="851" spans="5:65"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  <c r="AL851" s="73"/>
      <c r="AM851" s="73"/>
      <c r="AN851" s="73"/>
      <c r="AO851" s="73"/>
      <c r="AP851" s="73"/>
      <c r="AQ851" s="73"/>
      <c r="AR851" s="73"/>
      <c r="AS851" s="73"/>
      <c r="AT851" s="73"/>
      <c r="AU851" s="73"/>
      <c r="AV851" s="73"/>
      <c r="AW851" s="73"/>
      <c r="AX851" s="73"/>
      <c r="AY851" s="73"/>
      <c r="AZ851" s="73"/>
      <c r="BA851" s="73"/>
      <c r="BB851" s="73"/>
      <c r="BC851" s="73"/>
      <c r="BD851" s="73"/>
      <c r="BE851" s="73"/>
      <c r="BF851" s="73"/>
      <c r="BG851" s="73"/>
      <c r="BH851" s="73"/>
      <c r="BI851" s="73"/>
      <c r="BJ851" s="73"/>
      <c r="BK851" s="73"/>
      <c r="BL851" s="73"/>
      <c r="BM851" s="73"/>
    </row>
    <row r="852" spans="5:65"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73"/>
      <c r="AY852" s="73"/>
      <c r="AZ852" s="73"/>
      <c r="BA852" s="73"/>
      <c r="BB852" s="73"/>
      <c r="BC852" s="73"/>
      <c r="BD852" s="73"/>
      <c r="BE852" s="73"/>
      <c r="BF852" s="73"/>
      <c r="BG852" s="73"/>
      <c r="BH852" s="73"/>
      <c r="BI852" s="73"/>
      <c r="BJ852" s="73"/>
      <c r="BK852" s="73"/>
      <c r="BL852" s="73"/>
      <c r="BM852" s="73"/>
    </row>
    <row r="853" spans="5:65"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73"/>
      <c r="AY853" s="73"/>
      <c r="AZ853" s="73"/>
      <c r="BA853" s="73"/>
      <c r="BB853" s="73"/>
      <c r="BC853" s="73"/>
      <c r="BD853" s="73"/>
      <c r="BE853" s="73"/>
      <c r="BF853" s="73"/>
      <c r="BG853" s="73"/>
      <c r="BH853" s="73"/>
      <c r="BI853" s="73"/>
      <c r="BJ853" s="73"/>
      <c r="BK853" s="73"/>
      <c r="BL853" s="73"/>
      <c r="BM853" s="73"/>
    </row>
    <row r="854" spans="5:65"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/>
      <c r="AU854" s="73"/>
      <c r="AV854" s="73"/>
      <c r="AW854" s="73"/>
      <c r="AX854" s="73"/>
      <c r="AY854" s="73"/>
      <c r="AZ854" s="73"/>
      <c r="BA854" s="73"/>
      <c r="BB854" s="73"/>
      <c r="BC854" s="73"/>
      <c r="BD854" s="73"/>
      <c r="BE854" s="73"/>
      <c r="BF854" s="73"/>
      <c r="BG854" s="73"/>
      <c r="BH854" s="73"/>
      <c r="BI854" s="73"/>
      <c r="BJ854" s="73"/>
      <c r="BK854" s="73"/>
      <c r="BL854" s="73"/>
      <c r="BM854" s="73"/>
    </row>
    <row r="855" spans="5:65"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  <c r="AT855" s="73"/>
      <c r="AU855" s="73"/>
      <c r="AV855" s="73"/>
      <c r="AW855" s="73"/>
      <c r="AX855" s="73"/>
      <c r="AY855" s="73"/>
      <c r="AZ855" s="73"/>
      <c r="BA855" s="73"/>
      <c r="BB855" s="73"/>
      <c r="BC855" s="73"/>
      <c r="BD855" s="73"/>
      <c r="BE855" s="73"/>
      <c r="BF855" s="73"/>
      <c r="BG855" s="73"/>
      <c r="BH855" s="73"/>
      <c r="BI855" s="73"/>
      <c r="BJ855" s="73"/>
      <c r="BK855" s="73"/>
      <c r="BL855" s="73"/>
      <c r="BM855" s="73"/>
    </row>
    <row r="856" spans="5:65"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/>
      <c r="BB856" s="73"/>
      <c r="BC856" s="73"/>
      <c r="BD856" s="73"/>
      <c r="BE856" s="73"/>
      <c r="BF856" s="73"/>
      <c r="BG856" s="73"/>
      <c r="BH856" s="73"/>
      <c r="BI856" s="73"/>
      <c r="BJ856" s="73"/>
      <c r="BK856" s="73"/>
      <c r="BL856" s="73"/>
      <c r="BM856" s="73"/>
    </row>
    <row r="857" spans="5:65"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  <c r="AY857" s="73"/>
      <c r="AZ857" s="73"/>
      <c r="BA857" s="73"/>
      <c r="BB857" s="73"/>
      <c r="BC857" s="73"/>
      <c r="BD857" s="73"/>
      <c r="BE857" s="73"/>
      <c r="BF857" s="73"/>
      <c r="BG857" s="73"/>
      <c r="BH857" s="73"/>
      <c r="BI857" s="73"/>
      <c r="BJ857" s="73"/>
      <c r="BK857" s="73"/>
      <c r="BL857" s="73"/>
      <c r="BM857" s="73"/>
    </row>
    <row r="858" spans="5:65"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73"/>
      <c r="AY858" s="73"/>
      <c r="AZ858" s="73"/>
      <c r="BA858" s="73"/>
      <c r="BB858" s="73"/>
      <c r="BC858" s="73"/>
      <c r="BD858" s="73"/>
      <c r="BE858" s="73"/>
      <c r="BF858" s="73"/>
      <c r="BG858" s="73"/>
      <c r="BH858" s="73"/>
      <c r="BI858" s="73"/>
      <c r="BJ858" s="73"/>
      <c r="BK858" s="73"/>
      <c r="BL858" s="73"/>
      <c r="BM858" s="73"/>
    </row>
    <row r="859" spans="5:65"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  <c r="AL859" s="73"/>
      <c r="AM859" s="73"/>
      <c r="AN859" s="73"/>
      <c r="AO859" s="73"/>
      <c r="AP859" s="73"/>
      <c r="AQ859" s="73"/>
      <c r="AR859" s="73"/>
      <c r="AS859" s="73"/>
      <c r="AT859" s="73"/>
      <c r="AU859" s="73"/>
      <c r="AV859" s="73"/>
      <c r="AW859" s="73"/>
      <c r="AX859" s="73"/>
      <c r="AY859" s="73"/>
      <c r="AZ859" s="73"/>
      <c r="BA859" s="73"/>
      <c r="BB859" s="73"/>
      <c r="BC859" s="73"/>
      <c r="BD859" s="73"/>
      <c r="BE859" s="73"/>
      <c r="BF859" s="73"/>
      <c r="BG859" s="73"/>
      <c r="BH859" s="73"/>
      <c r="BI859" s="73"/>
      <c r="BJ859" s="73"/>
      <c r="BK859" s="73"/>
      <c r="BL859" s="73"/>
      <c r="BM859" s="73"/>
    </row>
    <row r="860" spans="5:65"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  <c r="AT860" s="73"/>
      <c r="AU860" s="73"/>
      <c r="AV860" s="73"/>
      <c r="AW860" s="73"/>
      <c r="AX860" s="73"/>
      <c r="AY860" s="73"/>
      <c r="AZ860" s="73"/>
      <c r="BA860" s="73"/>
      <c r="BB860" s="73"/>
      <c r="BC860" s="73"/>
      <c r="BD860" s="73"/>
      <c r="BE860" s="73"/>
      <c r="BF860" s="73"/>
      <c r="BG860" s="73"/>
      <c r="BH860" s="73"/>
      <c r="BI860" s="73"/>
      <c r="BJ860" s="73"/>
      <c r="BK860" s="73"/>
      <c r="BL860" s="73"/>
      <c r="BM860" s="73"/>
    </row>
    <row r="861" spans="5:65"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  <c r="BB861" s="73"/>
      <c r="BC861" s="73"/>
      <c r="BD861" s="73"/>
      <c r="BE861" s="73"/>
      <c r="BF861" s="73"/>
      <c r="BG861" s="73"/>
      <c r="BH861" s="73"/>
      <c r="BI861" s="73"/>
      <c r="BJ861" s="73"/>
      <c r="BK861" s="73"/>
      <c r="BL861" s="73"/>
      <c r="BM861" s="73"/>
    </row>
    <row r="862" spans="5:65"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73"/>
      <c r="AY862" s="73"/>
      <c r="AZ862" s="73"/>
      <c r="BA862" s="73"/>
      <c r="BB862" s="73"/>
      <c r="BC862" s="73"/>
      <c r="BD862" s="73"/>
      <c r="BE862" s="73"/>
      <c r="BF862" s="73"/>
      <c r="BG862" s="73"/>
      <c r="BH862" s="73"/>
      <c r="BI862" s="73"/>
      <c r="BJ862" s="73"/>
      <c r="BK862" s="73"/>
      <c r="BL862" s="73"/>
      <c r="BM862" s="73"/>
    </row>
    <row r="863" spans="5:65"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73"/>
      <c r="AY863" s="73"/>
      <c r="AZ863" s="73"/>
      <c r="BA863" s="73"/>
      <c r="BB863" s="73"/>
      <c r="BC863" s="73"/>
      <c r="BD863" s="73"/>
      <c r="BE863" s="73"/>
      <c r="BF863" s="73"/>
      <c r="BG863" s="73"/>
      <c r="BH863" s="73"/>
      <c r="BI863" s="73"/>
      <c r="BJ863" s="73"/>
      <c r="BK863" s="73"/>
      <c r="BL863" s="73"/>
      <c r="BM863" s="73"/>
    </row>
    <row r="864" spans="5:65"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  <c r="AT864" s="73"/>
      <c r="AU864" s="73"/>
      <c r="AV864" s="73"/>
      <c r="AW864" s="73"/>
      <c r="AX864" s="73"/>
      <c r="AY864" s="73"/>
      <c r="AZ864" s="73"/>
      <c r="BA864" s="73"/>
      <c r="BB864" s="73"/>
      <c r="BC864" s="73"/>
      <c r="BD864" s="73"/>
      <c r="BE864" s="73"/>
      <c r="BF864" s="73"/>
      <c r="BG864" s="73"/>
      <c r="BH864" s="73"/>
      <c r="BI864" s="73"/>
      <c r="BJ864" s="73"/>
      <c r="BK864" s="73"/>
      <c r="BL864" s="73"/>
      <c r="BM864" s="73"/>
    </row>
    <row r="865" spans="5:65"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73"/>
      <c r="AY865" s="73"/>
      <c r="AZ865" s="73"/>
      <c r="BA865" s="73"/>
      <c r="BB865" s="73"/>
      <c r="BC865" s="73"/>
      <c r="BD865" s="73"/>
      <c r="BE865" s="73"/>
      <c r="BF865" s="73"/>
      <c r="BG865" s="73"/>
      <c r="BH865" s="73"/>
      <c r="BI865" s="73"/>
      <c r="BJ865" s="73"/>
      <c r="BK865" s="73"/>
      <c r="BL865" s="73"/>
      <c r="BM865" s="73"/>
    </row>
    <row r="866" spans="5:65"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  <c r="AT866" s="73"/>
      <c r="AU866" s="73"/>
      <c r="AV866" s="73"/>
      <c r="AW866" s="73"/>
      <c r="AX866" s="73"/>
      <c r="AY866" s="73"/>
      <c r="AZ866" s="73"/>
      <c r="BA866" s="73"/>
      <c r="BB866" s="73"/>
      <c r="BC866" s="73"/>
      <c r="BD866" s="73"/>
      <c r="BE866" s="73"/>
      <c r="BF866" s="73"/>
      <c r="BG866" s="73"/>
      <c r="BH866" s="73"/>
      <c r="BI866" s="73"/>
      <c r="BJ866" s="73"/>
      <c r="BK866" s="73"/>
      <c r="BL866" s="73"/>
      <c r="BM866" s="73"/>
    </row>
    <row r="867" spans="5:65"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/>
      <c r="AU867" s="73"/>
      <c r="AV867" s="73"/>
      <c r="AW867" s="73"/>
      <c r="AX867" s="73"/>
      <c r="AY867" s="73"/>
      <c r="AZ867" s="73"/>
      <c r="BA867" s="73"/>
      <c r="BB867" s="73"/>
      <c r="BC867" s="73"/>
      <c r="BD867" s="73"/>
      <c r="BE867" s="73"/>
      <c r="BF867" s="73"/>
      <c r="BG867" s="73"/>
      <c r="BH867" s="73"/>
      <c r="BI867" s="73"/>
      <c r="BJ867" s="73"/>
      <c r="BK867" s="73"/>
      <c r="BL867" s="73"/>
      <c r="BM867" s="73"/>
    </row>
    <row r="868" spans="5:65"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  <c r="AL868" s="73"/>
      <c r="AM868" s="73"/>
      <c r="AN868" s="73"/>
      <c r="AO868" s="73"/>
      <c r="AP868" s="73"/>
      <c r="AQ868" s="73"/>
      <c r="AR868" s="73"/>
      <c r="AS868" s="73"/>
      <c r="AT868" s="73"/>
      <c r="AU868" s="73"/>
      <c r="AV868" s="73"/>
      <c r="AW868" s="73"/>
      <c r="AX868" s="73"/>
      <c r="AY868" s="73"/>
      <c r="AZ868" s="73"/>
      <c r="BA868" s="73"/>
      <c r="BB868" s="73"/>
      <c r="BC868" s="73"/>
      <c r="BD868" s="73"/>
      <c r="BE868" s="73"/>
      <c r="BF868" s="73"/>
      <c r="BG868" s="73"/>
      <c r="BH868" s="73"/>
      <c r="BI868" s="73"/>
      <c r="BJ868" s="73"/>
      <c r="BK868" s="73"/>
      <c r="BL868" s="73"/>
      <c r="BM868" s="73"/>
    </row>
    <row r="869" spans="5:65"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  <c r="AT869" s="73"/>
      <c r="AU869" s="73"/>
      <c r="AV869" s="73"/>
      <c r="AW869" s="73"/>
      <c r="AX869" s="73"/>
      <c r="AY869" s="73"/>
      <c r="AZ869" s="73"/>
      <c r="BA869" s="73"/>
      <c r="BB869" s="73"/>
      <c r="BC869" s="73"/>
      <c r="BD869" s="73"/>
      <c r="BE869" s="73"/>
      <c r="BF869" s="73"/>
      <c r="BG869" s="73"/>
      <c r="BH869" s="73"/>
      <c r="BI869" s="73"/>
      <c r="BJ869" s="73"/>
      <c r="BK869" s="73"/>
      <c r="BL869" s="73"/>
      <c r="BM869" s="73"/>
    </row>
    <row r="870" spans="5:65"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73"/>
      <c r="AY870" s="73"/>
      <c r="AZ870" s="73"/>
      <c r="BA870" s="73"/>
      <c r="BB870" s="73"/>
      <c r="BC870" s="73"/>
      <c r="BD870" s="73"/>
      <c r="BE870" s="73"/>
      <c r="BF870" s="73"/>
      <c r="BG870" s="73"/>
      <c r="BH870" s="73"/>
      <c r="BI870" s="73"/>
      <c r="BJ870" s="73"/>
      <c r="BK870" s="73"/>
      <c r="BL870" s="73"/>
      <c r="BM870" s="73"/>
    </row>
  </sheetData>
  <mergeCells count="86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39" orientation="landscape" horizontalDpi="1200" verticalDpi="1200" r:id="rId1"/>
  <headerFooter scaleWithDoc="0">
    <oddHeader>&amp;RExh. MJG-2</oddHeader>
    <oddFooter>&amp;LSection &amp;A&amp;RPage &amp;P of &amp;N</oddFooter>
  </headerFooter>
  <rowBreaks count="3" manualBreakCount="3">
    <brk id="70" max="16383" man="1"/>
    <brk id="215" max="16383" man="1"/>
    <brk id="293" max="16383" man="1"/>
  </rowBreaks>
  <colBreaks count="5" manualBreakCount="5">
    <brk id="15" max="1048575" man="1"/>
    <brk id="25" max="1048575" man="1"/>
    <brk id="35" max="1048575" man="1"/>
    <brk id="45" max="1048575" man="1"/>
    <brk id="5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67BA-991D-42BE-B737-7D47B6C59234}">
  <dimension ref="A1:M358"/>
  <sheetViews>
    <sheetView zoomScale="70" zoomScaleNormal="70" workbookViewId="0"/>
  </sheetViews>
  <sheetFormatPr defaultColWidth="8.7109375" defaultRowHeight="15.75" outlineLevelRow="2"/>
  <cols>
    <col min="1" max="1" width="5.140625" style="76" customWidth="1"/>
    <col min="2" max="2" width="27.85546875" style="15" hidden="1" customWidth="1"/>
    <col min="3" max="3" width="46.42578125" style="15" customWidth="1"/>
    <col min="4" max="4" width="11.5703125" style="15" customWidth="1"/>
    <col min="5" max="5" width="16.42578125" style="15" customWidth="1"/>
    <col min="6" max="6" width="14.140625" style="15" customWidth="1"/>
    <col min="7" max="7" width="15" style="15" customWidth="1"/>
    <col min="8" max="8" width="15.140625" style="15" customWidth="1"/>
    <col min="9" max="10" width="14.7109375" style="15" customWidth="1"/>
    <col min="11" max="11" width="15.7109375" style="15" customWidth="1"/>
    <col min="12" max="12" width="20.7109375" style="82" bestFit="1" customWidth="1"/>
    <col min="13" max="16384" width="8.7109375" style="15"/>
  </cols>
  <sheetData>
    <row r="1" spans="1:13" s="1" customFormat="1" ht="16.5" thickBot="1">
      <c r="A1" s="1" t="s">
        <v>0</v>
      </c>
      <c r="B1" s="1" t="s">
        <v>1</v>
      </c>
    </row>
    <row r="2" spans="1:13" s="7" customFormat="1" ht="50.25" customHeight="1" thickBot="1">
      <c r="A2" s="2" t="s">
        <v>2</v>
      </c>
      <c r="B2" s="3"/>
      <c r="C2" s="4"/>
      <c r="D2" s="5" t="s">
        <v>3</v>
      </c>
      <c r="E2" s="6" t="s">
        <v>365</v>
      </c>
      <c r="F2" s="6" t="s">
        <v>366</v>
      </c>
      <c r="G2" s="6" t="s">
        <v>367</v>
      </c>
      <c r="H2" s="6" t="s">
        <v>368</v>
      </c>
      <c r="I2" s="6" t="s">
        <v>369</v>
      </c>
      <c r="J2" s="6" t="s">
        <v>370</v>
      </c>
      <c r="K2" s="6" t="s">
        <v>371</v>
      </c>
      <c r="L2" s="6" t="s">
        <v>4</v>
      </c>
    </row>
    <row r="3" spans="1:13" s="7" customFormat="1" ht="15.6" customHeight="1">
      <c r="A3" s="8">
        <v>1</v>
      </c>
      <c r="B3" s="265"/>
      <c r="C3" s="265"/>
      <c r="D3" s="265"/>
      <c r="E3" s="265"/>
      <c r="F3" s="265"/>
      <c r="G3" s="265"/>
      <c r="H3" s="9"/>
      <c r="I3" s="9"/>
      <c r="J3" s="9"/>
      <c r="K3" s="9"/>
      <c r="L3" s="10"/>
      <c r="M3" s="11"/>
    </row>
    <row r="4" spans="1:13" outlineLevel="1">
      <c r="A4" s="8">
        <v>2</v>
      </c>
      <c r="B4" s="266" t="s">
        <v>5</v>
      </c>
      <c r="C4" s="12" t="s">
        <v>6</v>
      </c>
      <c r="D4" s="13">
        <v>440</v>
      </c>
      <c r="E4" s="14">
        <v>253459000</v>
      </c>
      <c r="L4" s="16">
        <f>SUM(E4:K4)</f>
        <v>253459000</v>
      </c>
    </row>
    <row r="5" spans="1:13" outlineLevel="1">
      <c r="A5" s="8">
        <v>3</v>
      </c>
      <c r="B5" s="267"/>
      <c r="C5" s="17" t="s">
        <v>7</v>
      </c>
      <c r="D5" s="18">
        <v>442</v>
      </c>
      <c r="E5" s="14"/>
      <c r="F5" s="14">
        <v>81571000</v>
      </c>
      <c r="G5" s="14">
        <v>131153000</v>
      </c>
      <c r="H5" s="14">
        <v>41218000</v>
      </c>
      <c r="I5" s="14">
        <v>14579000</v>
      </c>
      <c r="J5" s="14">
        <v>6823000</v>
      </c>
      <c r="K5" s="14">
        <v>21773000</v>
      </c>
      <c r="L5" s="16">
        <f t="shared" ref="L5:L68" si="0">SUM(E5:K5)</f>
        <v>297117000</v>
      </c>
    </row>
    <row r="6" spans="1:13" outlineLevel="1">
      <c r="A6" s="8">
        <v>4</v>
      </c>
      <c r="B6" s="267"/>
      <c r="C6" s="17" t="s">
        <v>8</v>
      </c>
      <c r="D6" s="18">
        <v>444</v>
      </c>
      <c r="E6" s="14"/>
      <c r="L6" s="16">
        <f t="shared" si="0"/>
        <v>0</v>
      </c>
    </row>
    <row r="7" spans="1:13" outlineLevel="1">
      <c r="A7" s="8">
        <v>5</v>
      </c>
      <c r="B7" s="267"/>
      <c r="C7" s="17" t="s">
        <v>9</v>
      </c>
      <c r="D7" s="19">
        <v>445</v>
      </c>
      <c r="E7" s="14"/>
      <c r="L7" s="16">
        <f t="shared" si="0"/>
        <v>0</v>
      </c>
    </row>
    <row r="8" spans="1:13" outlineLevel="1">
      <c r="A8" s="8">
        <v>6</v>
      </c>
      <c r="B8" s="267"/>
      <c r="C8" s="17" t="s">
        <v>10</v>
      </c>
      <c r="D8" s="19">
        <v>446</v>
      </c>
      <c r="E8" s="14"/>
      <c r="L8" s="16">
        <f t="shared" si="0"/>
        <v>0</v>
      </c>
    </row>
    <row r="9" spans="1:13" outlineLevel="1">
      <c r="A9" s="8">
        <v>7</v>
      </c>
      <c r="B9" s="267"/>
      <c r="C9" s="17" t="s">
        <v>11</v>
      </c>
      <c r="D9" s="19">
        <v>448</v>
      </c>
      <c r="E9" s="14"/>
      <c r="L9" s="16">
        <f t="shared" si="0"/>
        <v>0</v>
      </c>
    </row>
    <row r="10" spans="1:13">
      <c r="A10" s="8">
        <v>8</v>
      </c>
      <c r="B10" s="267"/>
      <c r="C10" s="269" t="s">
        <v>12</v>
      </c>
      <c r="D10" s="270"/>
      <c r="E10" s="20">
        <f>SUM(E4:E9)</f>
        <v>253459000</v>
      </c>
      <c r="F10" s="21">
        <f t="shared" ref="F10:K10" si="1">SUM(F4:F9)</f>
        <v>81571000</v>
      </c>
      <c r="G10" s="21">
        <f t="shared" si="1"/>
        <v>131153000</v>
      </c>
      <c r="H10" s="21">
        <f t="shared" si="1"/>
        <v>41218000</v>
      </c>
      <c r="I10" s="21">
        <f t="shared" si="1"/>
        <v>14579000</v>
      </c>
      <c r="J10" s="21">
        <f t="shared" si="1"/>
        <v>6823000</v>
      </c>
      <c r="K10" s="21">
        <f t="shared" si="1"/>
        <v>21773000</v>
      </c>
      <c r="L10" s="21">
        <f>SUM(E10:K10)</f>
        <v>550576000</v>
      </c>
    </row>
    <row r="11" spans="1:13" outlineLevel="1">
      <c r="A11" s="8">
        <v>9</v>
      </c>
      <c r="B11" s="267"/>
      <c r="C11" s="22" t="s">
        <v>13</v>
      </c>
      <c r="D11" s="19">
        <v>447</v>
      </c>
      <c r="E11" s="23">
        <v>39923260.828242183</v>
      </c>
      <c r="F11" s="23">
        <v>10139788.912042409</v>
      </c>
      <c r="G11" s="23">
        <v>20747309.748887539</v>
      </c>
      <c r="H11" s="23">
        <v>8865019.1790375262</v>
      </c>
      <c r="I11" s="23">
        <v>2608088.5943647381</v>
      </c>
      <c r="J11" s="23">
        <v>271220.25478533213</v>
      </c>
      <c r="K11" s="23">
        <v>7156312.4826402673</v>
      </c>
      <c r="L11" s="24">
        <f t="shared" si="0"/>
        <v>89710999.999999985</v>
      </c>
    </row>
    <row r="12" spans="1:13">
      <c r="A12" s="8">
        <v>10</v>
      </c>
      <c r="B12" s="267"/>
      <c r="C12" s="271" t="s">
        <v>14</v>
      </c>
      <c r="D12" s="272"/>
      <c r="E12" s="20">
        <f t="shared" ref="E12:K12" si="2">E10+E11</f>
        <v>293382260.82824218</v>
      </c>
      <c r="F12" s="21">
        <f t="shared" si="2"/>
        <v>91710788.912042409</v>
      </c>
      <c r="G12" s="21">
        <f t="shared" si="2"/>
        <v>151900309.74888754</v>
      </c>
      <c r="H12" s="21">
        <f t="shared" si="2"/>
        <v>50083019.179037526</v>
      </c>
      <c r="I12" s="21">
        <f t="shared" si="2"/>
        <v>17187088.59436474</v>
      </c>
      <c r="J12" s="21">
        <f t="shared" si="2"/>
        <v>7094220.2547853319</v>
      </c>
      <c r="K12" s="21">
        <f t="shared" si="2"/>
        <v>28929312.482640266</v>
      </c>
      <c r="L12" s="21">
        <f t="shared" si="0"/>
        <v>640287000</v>
      </c>
    </row>
    <row r="13" spans="1:13" outlineLevel="1">
      <c r="A13" s="8">
        <v>11</v>
      </c>
      <c r="B13" s="267"/>
      <c r="C13" s="25" t="s">
        <v>15</v>
      </c>
      <c r="D13" s="19">
        <v>449.1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f t="shared" si="0"/>
        <v>0</v>
      </c>
    </row>
    <row r="14" spans="1:13">
      <c r="A14" s="8">
        <v>12</v>
      </c>
      <c r="B14" s="267"/>
      <c r="C14" s="271" t="s">
        <v>16</v>
      </c>
      <c r="D14" s="272"/>
      <c r="E14" s="20">
        <f t="shared" ref="E14:K14" si="3">SUM(E12:E13)</f>
        <v>293382260.82824218</v>
      </c>
      <c r="F14" s="21">
        <f t="shared" si="3"/>
        <v>91710788.912042409</v>
      </c>
      <c r="G14" s="21">
        <f t="shared" si="3"/>
        <v>151900309.74888754</v>
      </c>
      <c r="H14" s="21">
        <f t="shared" si="3"/>
        <v>50083019.179037526</v>
      </c>
      <c r="I14" s="21">
        <f t="shared" si="3"/>
        <v>17187088.59436474</v>
      </c>
      <c r="J14" s="21">
        <f t="shared" si="3"/>
        <v>7094220.2547853319</v>
      </c>
      <c r="K14" s="21">
        <f t="shared" si="3"/>
        <v>28929312.482640266</v>
      </c>
      <c r="L14" s="21">
        <f t="shared" si="0"/>
        <v>640287000</v>
      </c>
    </row>
    <row r="15" spans="1:13" outlineLevel="1">
      <c r="A15" s="8">
        <v>13</v>
      </c>
      <c r="B15" s="267"/>
      <c r="C15" s="15" t="s">
        <v>17</v>
      </c>
      <c r="D15" s="26">
        <v>450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0"/>
        <v>0</v>
      </c>
    </row>
    <row r="16" spans="1:13" outlineLevel="1">
      <c r="A16" s="8">
        <v>14</v>
      </c>
      <c r="B16" s="267"/>
      <c r="C16" s="15" t="s">
        <v>18</v>
      </c>
      <c r="D16" s="26">
        <v>451</v>
      </c>
      <c r="E16" s="23">
        <v>17659.296578123762</v>
      </c>
      <c r="F16" s="23">
        <v>4455.1924895779375</v>
      </c>
      <c r="G16" s="23">
        <v>5820.0748525929657</v>
      </c>
      <c r="H16" s="23">
        <v>943.82785497845396</v>
      </c>
      <c r="I16" s="23">
        <v>939.47914789952961</v>
      </c>
      <c r="J16" s="23">
        <v>1172.7387532377957</v>
      </c>
      <c r="K16" s="23">
        <v>9.390323589551814</v>
      </c>
      <c r="L16" s="24">
        <f t="shared" si="0"/>
        <v>30999.999999999996</v>
      </c>
    </row>
    <row r="17" spans="1:12" outlineLevel="1">
      <c r="A17" s="8">
        <v>15</v>
      </c>
      <c r="B17" s="267"/>
      <c r="C17" s="15" t="s">
        <v>19</v>
      </c>
      <c r="D17" s="26">
        <v>453</v>
      </c>
      <c r="E17" s="23">
        <v>191599.57786303473</v>
      </c>
      <c r="F17" s="23">
        <v>43211.850498680935</v>
      </c>
      <c r="G17" s="23">
        <v>85216.507125812772</v>
      </c>
      <c r="H17" s="23">
        <v>34121.474484084938</v>
      </c>
      <c r="I17" s="23">
        <v>9247.6261803501511</v>
      </c>
      <c r="J17" s="23">
        <v>599.35542097438497</v>
      </c>
      <c r="K17" s="23">
        <v>27003.608427062103</v>
      </c>
      <c r="L17" s="24">
        <f t="shared" si="0"/>
        <v>391000</v>
      </c>
    </row>
    <row r="18" spans="1:12" outlineLevel="1">
      <c r="A18" s="8">
        <v>16</v>
      </c>
      <c r="B18" s="267"/>
      <c r="C18" s="15" t="s">
        <v>20</v>
      </c>
      <c r="D18" s="26">
        <v>454</v>
      </c>
      <c r="E18" s="23">
        <v>1015493.283404915</v>
      </c>
      <c r="F18" s="23">
        <v>254281.30641309026</v>
      </c>
      <c r="G18" s="23">
        <v>342591.21942735359</v>
      </c>
      <c r="H18" s="23">
        <v>62630.867169465913</v>
      </c>
      <c r="I18" s="23">
        <v>53410.703386168832</v>
      </c>
      <c r="J18" s="23">
        <v>62645.942431475502</v>
      </c>
      <c r="K18" s="23">
        <v>9946.6777675307821</v>
      </c>
      <c r="L18" s="24">
        <f t="shared" si="0"/>
        <v>1800999.9999999998</v>
      </c>
    </row>
    <row r="19" spans="1:12" outlineLevel="1">
      <c r="A19" s="8">
        <v>17</v>
      </c>
      <c r="B19" s="267"/>
      <c r="C19" s="15" t="s">
        <v>21</v>
      </c>
      <c r="D19" s="26">
        <v>455</v>
      </c>
      <c r="E19" s="27">
        <v>0</v>
      </c>
      <c r="F19" s="27"/>
      <c r="G19" s="27"/>
      <c r="H19" s="27"/>
      <c r="I19" s="27"/>
      <c r="J19" s="27"/>
      <c r="K19" s="27"/>
      <c r="L19" s="24">
        <f t="shared" si="0"/>
        <v>0</v>
      </c>
    </row>
    <row r="20" spans="1:12" outlineLevel="1">
      <c r="A20" s="8">
        <v>18</v>
      </c>
      <c r="B20" s="267"/>
      <c r="C20" s="15" t="s">
        <v>22</v>
      </c>
      <c r="D20" s="26">
        <v>456</v>
      </c>
      <c r="E20" s="28">
        <v>7111092.5678519495</v>
      </c>
      <c r="F20" s="28">
        <v>1808940.6639071214</v>
      </c>
      <c r="G20" s="28">
        <v>2858657.4585156832</v>
      </c>
      <c r="H20" s="28">
        <v>824458.18807225896</v>
      </c>
      <c r="I20" s="28">
        <v>415509.95947423897</v>
      </c>
      <c r="J20" s="28">
        <v>324179.31823754893</v>
      </c>
      <c r="K20" s="28">
        <v>1556161.8439411968</v>
      </c>
      <c r="L20" s="24">
        <f t="shared" si="0"/>
        <v>14898999.999999998</v>
      </c>
    </row>
    <row r="21" spans="1:12" ht="31.5" outlineLevel="1">
      <c r="A21" s="8">
        <v>19</v>
      </c>
      <c r="B21" s="267"/>
      <c r="C21" s="29" t="s">
        <v>23</v>
      </c>
      <c r="D21" s="26">
        <v>456.1</v>
      </c>
      <c r="E21" s="27">
        <v>8171916.9175353209</v>
      </c>
      <c r="F21" s="27">
        <v>2075519.6552466783</v>
      </c>
      <c r="G21" s="27">
        <v>4246779.6470758533</v>
      </c>
      <c r="H21" s="27">
        <v>1814586.2512363715</v>
      </c>
      <c r="I21" s="27">
        <v>533851.26526646328</v>
      </c>
      <c r="J21" s="27">
        <v>55516.241471202578</v>
      </c>
      <c r="K21" s="27">
        <v>1464830.022168109</v>
      </c>
      <c r="L21" s="24">
        <f t="shared" si="0"/>
        <v>18362999.999999996</v>
      </c>
    </row>
    <row r="22" spans="1:12" ht="15.75" customHeight="1" outlineLevel="1">
      <c r="A22" s="8">
        <v>20</v>
      </c>
      <c r="B22" s="267"/>
      <c r="C22" s="29" t="s">
        <v>24</v>
      </c>
      <c r="D22" s="26">
        <v>457.1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f t="shared" si="0"/>
        <v>0</v>
      </c>
    </row>
    <row r="23" spans="1:12" outlineLevel="1">
      <c r="A23" s="8">
        <v>21</v>
      </c>
      <c r="B23" s="267"/>
      <c r="C23" s="15" t="s">
        <v>25</v>
      </c>
      <c r="D23" s="26">
        <v>457.2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f t="shared" si="0"/>
        <v>0</v>
      </c>
    </row>
    <row r="24" spans="1:12">
      <c r="A24" s="8">
        <v>22</v>
      </c>
      <c r="B24" s="268"/>
      <c r="C24" s="271" t="s">
        <v>26</v>
      </c>
      <c r="D24" s="272"/>
      <c r="E24" s="20">
        <f t="shared" ref="E24:I24" si="4">SUM(E15:E23)</f>
        <v>16507761.643233344</v>
      </c>
      <c r="F24" s="21">
        <f t="shared" si="4"/>
        <v>4186408.6685551489</v>
      </c>
      <c r="G24" s="21">
        <f t="shared" si="4"/>
        <v>7539064.906997296</v>
      </c>
      <c r="H24" s="21">
        <f t="shared" si="4"/>
        <v>2736740.6088171597</v>
      </c>
      <c r="I24" s="21">
        <f t="shared" si="4"/>
        <v>1012959.0334551207</v>
      </c>
      <c r="J24" s="21">
        <f t="shared" ref="J24:K24" si="5">SUM(J15:J23)</f>
        <v>444113.5963144392</v>
      </c>
      <c r="K24" s="21">
        <f t="shared" si="5"/>
        <v>3057951.5426274883</v>
      </c>
      <c r="L24" s="21">
        <f t="shared" si="0"/>
        <v>35485000</v>
      </c>
    </row>
    <row r="25" spans="1:12" ht="16.5" thickBot="1">
      <c r="A25" s="8">
        <v>23</v>
      </c>
      <c r="B25" s="273" t="s">
        <v>27</v>
      </c>
      <c r="C25" s="273"/>
      <c r="D25" s="274"/>
      <c r="E25" s="30">
        <f t="shared" ref="E25:K25" si="6">E14+E24</f>
        <v>309890022.47147554</v>
      </c>
      <c r="F25" s="30">
        <f t="shared" si="6"/>
        <v>95897197.580597565</v>
      </c>
      <c r="G25" s="30">
        <f t="shared" si="6"/>
        <v>159439374.65588483</v>
      </c>
      <c r="H25" s="30">
        <f t="shared" si="6"/>
        <v>52819759.787854686</v>
      </c>
      <c r="I25" s="30">
        <f t="shared" si="6"/>
        <v>18200047.627819862</v>
      </c>
      <c r="J25" s="30">
        <f t="shared" si="6"/>
        <v>7538333.8510997714</v>
      </c>
      <c r="K25" s="30">
        <f t="shared" si="6"/>
        <v>31987264.025267754</v>
      </c>
      <c r="L25" s="30">
        <f t="shared" si="0"/>
        <v>675772000</v>
      </c>
    </row>
    <row r="26" spans="1:12" ht="15" customHeight="1" outlineLevel="2" thickTop="1">
      <c r="A26" s="8">
        <v>24</v>
      </c>
      <c r="B26" s="266" t="s">
        <v>28</v>
      </c>
      <c r="C26" s="15" t="s">
        <v>29</v>
      </c>
      <c r="D26" s="26">
        <v>500</v>
      </c>
      <c r="E26" s="23">
        <v>175428.76950119293</v>
      </c>
      <c r="F26" s="23">
        <v>39564.814523088935</v>
      </c>
      <c r="G26" s="23">
        <v>78024.321102406582</v>
      </c>
      <c r="H26" s="23">
        <v>31241.656944507435</v>
      </c>
      <c r="I26" s="23">
        <v>8467.1359912157386</v>
      </c>
      <c r="J26" s="23">
        <v>548.77043659547269</v>
      </c>
      <c r="K26" s="23">
        <v>24724.531500992922</v>
      </c>
      <c r="L26" s="24">
        <f t="shared" si="0"/>
        <v>358000.00000000012</v>
      </c>
    </row>
    <row r="27" spans="1:12" ht="15" customHeight="1" outlineLevel="2">
      <c r="A27" s="8">
        <v>25</v>
      </c>
      <c r="B27" s="267"/>
      <c r="C27" s="15" t="s">
        <v>30</v>
      </c>
      <c r="D27" s="26">
        <v>501</v>
      </c>
      <c r="E27" s="23">
        <v>10241290.55483841</v>
      </c>
      <c r="F27" s="23">
        <v>2584276.3038641103</v>
      </c>
      <c r="G27" s="23">
        <v>5277881.2974350052</v>
      </c>
      <c r="H27" s="23">
        <v>2248090.7671242431</v>
      </c>
      <c r="I27" s="23">
        <v>658946.78229830647</v>
      </c>
      <c r="J27" s="23">
        <v>67406.693413944013</v>
      </c>
      <c r="K27" s="23">
        <v>1813107.6010259795</v>
      </c>
      <c r="L27" s="24">
        <f t="shared" si="0"/>
        <v>22891000</v>
      </c>
    </row>
    <row r="28" spans="1:12" ht="15" customHeight="1" outlineLevel="2">
      <c r="A28" s="8">
        <v>26</v>
      </c>
      <c r="B28" s="267"/>
      <c r="C28" s="15" t="s">
        <v>31</v>
      </c>
      <c r="D28" s="26">
        <v>502</v>
      </c>
      <c r="E28" s="23">
        <v>1276513.811593876</v>
      </c>
      <c r="F28" s="23">
        <v>287894.80958839855</v>
      </c>
      <c r="G28" s="23">
        <v>567746.8057870646</v>
      </c>
      <c r="H28" s="23">
        <v>227331.05123028456</v>
      </c>
      <c r="I28" s="23">
        <v>61611.422505913404</v>
      </c>
      <c r="J28" s="23">
        <v>3993.1480093050454</v>
      </c>
      <c r="K28" s="23">
        <v>179908.95128515799</v>
      </c>
      <c r="L28" s="24">
        <f t="shared" si="0"/>
        <v>2604999.9999999995</v>
      </c>
    </row>
    <row r="29" spans="1:12" ht="15" customHeight="1" outlineLevel="2">
      <c r="A29" s="8">
        <v>27</v>
      </c>
      <c r="B29" s="267"/>
      <c r="C29" s="15" t="s">
        <v>32</v>
      </c>
      <c r="D29" s="26">
        <v>503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f t="shared" si="0"/>
        <v>0</v>
      </c>
    </row>
    <row r="30" spans="1:12" ht="15" customHeight="1" outlineLevel="2">
      <c r="A30" s="8">
        <v>28</v>
      </c>
      <c r="B30" s="267"/>
      <c r="C30" s="15" t="s">
        <v>33</v>
      </c>
      <c r="D30" s="26">
        <v>504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f t="shared" si="0"/>
        <v>0</v>
      </c>
    </row>
    <row r="31" spans="1:12" ht="15" customHeight="1" outlineLevel="2">
      <c r="A31" s="8">
        <v>29</v>
      </c>
      <c r="B31" s="267"/>
      <c r="C31" s="15" t="s">
        <v>34</v>
      </c>
      <c r="D31" s="26">
        <v>505</v>
      </c>
      <c r="E31" s="23">
        <v>382219.1067344427</v>
      </c>
      <c r="F31" s="23">
        <v>86202.668513992656</v>
      </c>
      <c r="G31" s="23">
        <v>169997.12418960093</v>
      </c>
      <c r="H31" s="23">
        <v>68068.414571831847</v>
      </c>
      <c r="I31" s="23">
        <v>18447.949924995184</v>
      </c>
      <c r="J31" s="23">
        <v>1195.6450853197448</v>
      </c>
      <c r="K31" s="23">
        <v>53869.090979816981</v>
      </c>
      <c r="L31" s="24">
        <f t="shared" si="0"/>
        <v>780000</v>
      </c>
    </row>
    <row r="32" spans="1:12" ht="15" customHeight="1" outlineLevel="2">
      <c r="A32" s="8">
        <v>30</v>
      </c>
      <c r="B32" s="267"/>
      <c r="C32" s="15" t="s">
        <v>35</v>
      </c>
      <c r="D32" s="26">
        <v>506</v>
      </c>
      <c r="E32" s="23">
        <v>1210850.5291548821</v>
      </c>
      <c r="F32" s="23">
        <v>273085.63320266135</v>
      </c>
      <c r="G32" s="23">
        <v>538542.17163141526</v>
      </c>
      <c r="H32" s="23">
        <v>215637.2466756365</v>
      </c>
      <c r="I32" s="23">
        <v>58442.159313670643</v>
      </c>
      <c r="J32" s="23">
        <v>3787.7423151603712</v>
      </c>
      <c r="K32" s="23">
        <v>170654.51770657406</v>
      </c>
      <c r="L32" s="24">
        <f t="shared" si="0"/>
        <v>2471000.0000000005</v>
      </c>
    </row>
    <row r="33" spans="1:12" ht="15" customHeight="1" outlineLevel="2">
      <c r="A33" s="8">
        <v>31</v>
      </c>
      <c r="B33" s="267"/>
      <c r="C33" s="15" t="s">
        <v>36</v>
      </c>
      <c r="D33" s="26">
        <v>507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f t="shared" si="0"/>
        <v>0</v>
      </c>
    </row>
    <row r="34" spans="1:12" ht="30" customHeight="1" outlineLevel="2">
      <c r="A34" s="8">
        <v>32</v>
      </c>
      <c r="B34" s="267"/>
      <c r="C34" s="29" t="s">
        <v>37</v>
      </c>
      <c r="D34" s="26">
        <v>508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 t="shared" si="0"/>
        <v>0</v>
      </c>
    </row>
    <row r="35" spans="1:12">
      <c r="A35" s="8">
        <v>33</v>
      </c>
      <c r="B35" s="267"/>
      <c r="C35" s="275" t="s">
        <v>38</v>
      </c>
      <c r="D35" s="276"/>
      <c r="E35" s="20">
        <f t="shared" ref="E35:I35" si="7">SUM(E26:E34)</f>
        <v>13286302.771822803</v>
      </c>
      <c r="F35" s="21">
        <f t="shared" si="7"/>
        <v>3271024.2296922519</v>
      </c>
      <c r="G35" s="21">
        <f t="shared" si="7"/>
        <v>6632191.7201454937</v>
      </c>
      <c r="H35" s="21">
        <f t="shared" si="7"/>
        <v>2790369.1365465033</v>
      </c>
      <c r="I35" s="21">
        <f t="shared" si="7"/>
        <v>805915.45003410138</v>
      </c>
      <c r="J35" s="21">
        <f t="shared" ref="J35:K35" si="8">SUM(J26:J34)</f>
        <v>76931.99926032465</v>
      </c>
      <c r="K35" s="21">
        <f t="shared" si="8"/>
        <v>2242264.6924985214</v>
      </c>
      <c r="L35" s="21">
        <f t="shared" si="0"/>
        <v>29104999.999999996</v>
      </c>
    </row>
    <row r="36" spans="1:12" ht="15" customHeight="1" outlineLevel="1">
      <c r="A36" s="8">
        <v>34</v>
      </c>
      <c r="B36" s="267"/>
      <c r="C36" s="31" t="s">
        <v>39</v>
      </c>
      <c r="D36" s="26">
        <v>510</v>
      </c>
      <c r="E36" s="23">
        <v>328806.43669078342</v>
      </c>
      <c r="F36" s="23">
        <v>74156.398170370609</v>
      </c>
      <c r="G36" s="23">
        <v>146241.11580925927</v>
      </c>
      <c r="H36" s="23">
        <v>58556.289971409184</v>
      </c>
      <c r="I36" s="23">
        <v>15869.967179066371</v>
      </c>
      <c r="J36" s="23">
        <v>1028.561349037883</v>
      </c>
      <c r="K36" s="23">
        <v>46341.230830073328</v>
      </c>
      <c r="L36" s="24">
        <f t="shared" si="0"/>
        <v>671000.00000000012</v>
      </c>
    </row>
    <row r="37" spans="1:12" ht="15" customHeight="1" outlineLevel="1">
      <c r="A37" s="8">
        <v>35</v>
      </c>
      <c r="B37" s="267"/>
      <c r="C37" s="31" t="s">
        <v>40</v>
      </c>
      <c r="D37" s="26">
        <v>511</v>
      </c>
      <c r="E37" s="23">
        <v>281274.06059688475</v>
      </c>
      <c r="F37" s="23">
        <v>63436.32272696383</v>
      </c>
      <c r="G37" s="23">
        <v>125100.4478010653</v>
      </c>
      <c r="H37" s="23">
        <v>50091.371749014717</v>
      </c>
      <c r="I37" s="23">
        <v>13575.799047368251</v>
      </c>
      <c r="J37" s="23">
        <v>879.87215253017121</v>
      </c>
      <c r="K37" s="23">
        <v>39642.125926173008</v>
      </c>
      <c r="L37" s="24">
        <f t="shared" si="0"/>
        <v>574000</v>
      </c>
    </row>
    <row r="38" spans="1:12" ht="15" customHeight="1" outlineLevel="1">
      <c r="A38" s="8">
        <v>36</v>
      </c>
      <c r="B38" s="267"/>
      <c r="C38" s="31" t="s">
        <v>41</v>
      </c>
      <c r="D38" s="26">
        <v>512</v>
      </c>
      <c r="E38" s="23">
        <v>3329226.4245561585</v>
      </c>
      <c r="F38" s="23">
        <v>750847.34600521298</v>
      </c>
      <c r="G38" s="23">
        <v>1480718.5406976265</v>
      </c>
      <c r="H38" s="23">
        <v>592893.34436028916</v>
      </c>
      <c r="I38" s="23">
        <v>160686.37409027858</v>
      </c>
      <c r="J38" s="23">
        <v>10414.375268797879</v>
      </c>
      <c r="K38" s="23">
        <v>469213.59502163663</v>
      </c>
      <c r="L38" s="24">
        <f t="shared" si="0"/>
        <v>6794000</v>
      </c>
    </row>
    <row r="39" spans="1:12" ht="15" customHeight="1" outlineLevel="1">
      <c r="A39" s="8">
        <v>37</v>
      </c>
      <c r="B39" s="267"/>
      <c r="C39" s="31" t="s">
        <v>42</v>
      </c>
      <c r="D39" s="26">
        <v>513</v>
      </c>
      <c r="E39" s="23">
        <v>1196639.8187762937</v>
      </c>
      <c r="F39" s="23">
        <v>269880.66219380777</v>
      </c>
      <c r="G39" s="23">
        <v>532221.76573205832</v>
      </c>
      <c r="H39" s="23">
        <v>213106.49792873507</v>
      </c>
      <c r="I39" s="23">
        <v>57756.27399594646</v>
      </c>
      <c r="J39" s="23">
        <v>3743.2888440395091</v>
      </c>
      <c r="K39" s="23">
        <v>168651.69252911932</v>
      </c>
      <c r="L39" s="24">
        <f t="shared" si="0"/>
        <v>2442000</v>
      </c>
    </row>
    <row r="40" spans="1:12" ht="15" customHeight="1" outlineLevel="1">
      <c r="A40" s="8">
        <v>38</v>
      </c>
      <c r="B40" s="267"/>
      <c r="C40" s="31" t="s">
        <v>43</v>
      </c>
      <c r="D40" s="26">
        <v>514</v>
      </c>
      <c r="E40" s="23">
        <v>539026.94539472694</v>
      </c>
      <c r="F40" s="23">
        <v>121567.86585306657</v>
      </c>
      <c r="G40" s="23">
        <v>239739.53411353979</v>
      </c>
      <c r="H40" s="23">
        <v>95993.917985916705</v>
      </c>
      <c r="I40" s="23">
        <v>26016.339637813722</v>
      </c>
      <c r="J40" s="23">
        <v>1686.1661459637428</v>
      </c>
      <c r="K40" s="23">
        <v>75969.230868972663</v>
      </c>
      <c r="L40" s="24">
        <f t="shared" si="0"/>
        <v>1100000.0000000002</v>
      </c>
    </row>
    <row r="41" spans="1:12">
      <c r="A41" s="8">
        <v>39</v>
      </c>
      <c r="B41" s="267"/>
      <c r="C41" s="275" t="s">
        <v>44</v>
      </c>
      <c r="D41" s="276"/>
      <c r="E41" s="20">
        <f t="shared" ref="E41:K41" si="9">SUM(E36:E40)</f>
        <v>5674973.6860148478</v>
      </c>
      <c r="F41" s="21">
        <f t="shared" si="9"/>
        <v>1279888.5949494217</v>
      </c>
      <c r="G41" s="21">
        <f t="shared" si="9"/>
        <v>2524021.4041535496</v>
      </c>
      <c r="H41" s="21">
        <f t="shared" si="9"/>
        <v>1010641.4219953649</v>
      </c>
      <c r="I41" s="21">
        <f t="shared" si="9"/>
        <v>273904.75395047339</v>
      </c>
      <c r="J41" s="21">
        <f t="shared" si="9"/>
        <v>17752.263760369184</v>
      </c>
      <c r="K41" s="21">
        <f t="shared" si="9"/>
        <v>799817.87517597503</v>
      </c>
      <c r="L41" s="21">
        <f t="shared" si="0"/>
        <v>11581000</v>
      </c>
    </row>
    <row r="42" spans="1:12" ht="16.5" thickBot="1">
      <c r="A42" s="8">
        <v>40</v>
      </c>
      <c r="B42" s="267"/>
      <c r="C42" s="277" t="s">
        <v>45</v>
      </c>
      <c r="D42" s="278"/>
      <c r="E42" s="30">
        <f t="shared" ref="E42:K42" si="10">E35+E41</f>
        <v>18961276.457837649</v>
      </c>
      <c r="F42" s="30">
        <f t="shared" si="10"/>
        <v>4550912.8246416738</v>
      </c>
      <c r="G42" s="30">
        <f t="shared" si="10"/>
        <v>9156213.1242990438</v>
      </c>
      <c r="H42" s="30">
        <f t="shared" si="10"/>
        <v>3801010.5585418683</v>
      </c>
      <c r="I42" s="30">
        <f t="shared" si="10"/>
        <v>1079820.2039845749</v>
      </c>
      <c r="J42" s="30">
        <f t="shared" si="10"/>
        <v>94684.263020693834</v>
      </c>
      <c r="K42" s="30">
        <f t="shared" si="10"/>
        <v>3042082.5676744962</v>
      </c>
      <c r="L42" s="30">
        <f t="shared" si="0"/>
        <v>40686000</v>
      </c>
    </row>
    <row r="43" spans="1:12" ht="15.6" customHeight="1" outlineLevel="1" thickTop="1">
      <c r="A43" s="8">
        <v>41</v>
      </c>
      <c r="B43" s="267"/>
      <c r="C43" s="15" t="s">
        <v>29</v>
      </c>
      <c r="D43" s="26">
        <v>535</v>
      </c>
      <c r="E43" s="32">
        <v>968778.42822306824</v>
      </c>
      <c r="F43" s="32">
        <v>218490.60981046601</v>
      </c>
      <c r="G43" s="32">
        <v>430877.32631133468</v>
      </c>
      <c r="H43" s="32">
        <v>172527.25078014302</v>
      </c>
      <c r="I43" s="32">
        <v>46758.457694507029</v>
      </c>
      <c r="J43" s="32">
        <v>3030.5004277911994</v>
      </c>
      <c r="K43" s="32">
        <v>136537.42675268996</v>
      </c>
      <c r="L43" s="24">
        <f t="shared" si="0"/>
        <v>1977000.0000000002</v>
      </c>
    </row>
    <row r="44" spans="1:12" ht="15.6" customHeight="1" outlineLevel="1">
      <c r="A44" s="8">
        <v>42</v>
      </c>
      <c r="B44" s="267"/>
      <c r="C44" s="15" t="s">
        <v>46</v>
      </c>
      <c r="D44" s="26">
        <v>536</v>
      </c>
      <c r="E44" s="23">
        <v>500805.0347212826</v>
      </c>
      <c r="F44" s="23">
        <v>112947.5990016673</v>
      </c>
      <c r="G44" s="23">
        <v>222739.82169457967</v>
      </c>
      <c r="H44" s="23">
        <v>89187.076528733509</v>
      </c>
      <c r="I44" s="23">
        <v>24171.544645314203</v>
      </c>
      <c r="J44" s="23">
        <v>1566.6016374317683</v>
      </c>
      <c r="K44" s="23">
        <v>70582.321770990966</v>
      </c>
      <c r="L44" s="24">
        <f t="shared" si="0"/>
        <v>1022000</v>
      </c>
    </row>
    <row r="45" spans="1:12" ht="15.6" customHeight="1" outlineLevel="1">
      <c r="A45" s="8">
        <v>43</v>
      </c>
      <c r="B45" s="267"/>
      <c r="C45" s="15" t="s">
        <v>47</v>
      </c>
      <c r="D45" s="26">
        <v>537</v>
      </c>
      <c r="E45" s="23">
        <v>3451732.5485095056</v>
      </c>
      <c r="F45" s="23">
        <v>778476.40642636444</v>
      </c>
      <c r="G45" s="23">
        <v>1535204.7984507037</v>
      </c>
      <c r="H45" s="23">
        <v>614710.14390254288</v>
      </c>
      <c r="I45" s="23">
        <v>166599.17855341805</v>
      </c>
      <c r="J45" s="23">
        <v>10797.594847426004</v>
      </c>
      <c r="K45" s="23">
        <v>486479.32931003952</v>
      </c>
      <c r="L45" s="24">
        <f t="shared" si="0"/>
        <v>7044000</v>
      </c>
    </row>
    <row r="46" spans="1:12" ht="15.6" customHeight="1" outlineLevel="1">
      <c r="A46" s="8">
        <v>44</v>
      </c>
      <c r="B46" s="267"/>
      <c r="C46" s="15" t="s">
        <v>34</v>
      </c>
      <c r="D46" s="26">
        <v>538</v>
      </c>
      <c r="E46" s="23">
        <v>2924466.1910143001</v>
      </c>
      <c r="F46" s="23">
        <v>659560.93037372839</v>
      </c>
      <c r="G46" s="23">
        <v>1300695.9450814594</v>
      </c>
      <c r="H46" s="23">
        <v>520810.63867268257</v>
      </c>
      <c r="I46" s="23">
        <v>141150.46814406573</v>
      </c>
      <c r="J46" s="23">
        <v>9148.2177810105604</v>
      </c>
      <c r="K46" s="23">
        <v>412167.60893275356</v>
      </c>
      <c r="L46" s="24">
        <f t="shared" si="0"/>
        <v>5968000</v>
      </c>
    </row>
    <row r="47" spans="1:12" ht="15.6" customHeight="1" outlineLevel="1">
      <c r="A47" s="8">
        <v>45</v>
      </c>
      <c r="B47" s="267"/>
      <c r="C47" s="15" t="s">
        <v>48</v>
      </c>
      <c r="D47" s="26">
        <v>539</v>
      </c>
      <c r="E47" s="23">
        <v>476303.80993061321</v>
      </c>
      <c r="F47" s="23">
        <v>107421.786917437</v>
      </c>
      <c r="G47" s="23">
        <v>211842.57014396423</v>
      </c>
      <c r="H47" s="23">
        <v>84823.71662028275</v>
      </c>
      <c r="I47" s="23">
        <v>22988.983752686308</v>
      </c>
      <c r="J47" s="23">
        <v>1489.9577217061435</v>
      </c>
      <c r="K47" s="23">
        <v>67129.174913310388</v>
      </c>
      <c r="L47" s="24">
        <f t="shared" si="0"/>
        <v>972000</v>
      </c>
    </row>
    <row r="48" spans="1:12" ht="15.6" customHeight="1" outlineLevel="1">
      <c r="A48" s="8">
        <v>46</v>
      </c>
      <c r="B48" s="267"/>
      <c r="C48" s="15" t="s">
        <v>36</v>
      </c>
      <c r="D48" s="26">
        <v>540</v>
      </c>
      <c r="E48" s="23">
        <v>2341827.0654921816</v>
      </c>
      <c r="F48" s="23">
        <v>528157.11901073193</v>
      </c>
      <c r="G48" s="23">
        <v>1041559.3032078241</v>
      </c>
      <c r="H48" s="23">
        <v>417049.94004972355</v>
      </c>
      <c r="I48" s="23">
        <v>113029.17011737435</v>
      </c>
      <c r="J48" s="23">
        <v>7325.6254650552064</v>
      </c>
      <c r="K48" s="23">
        <v>330051.77665710944</v>
      </c>
      <c r="L48" s="24">
        <f t="shared" si="0"/>
        <v>4779000</v>
      </c>
    </row>
    <row r="49" spans="1:12">
      <c r="A49" s="8">
        <v>47</v>
      </c>
      <c r="B49" s="267"/>
      <c r="C49" s="275" t="s">
        <v>49</v>
      </c>
      <c r="D49" s="276"/>
      <c r="E49" s="20">
        <f>SUM(E43:E48)</f>
        <v>10663913.077890951</v>
      </c>
      <c r="F49" s="21">
        <f>SUM(F43:F48)</f>
        <v>2405054.4515403952</v>
      </c>
      <c r="G49" s="21">
        <f t="shared" ref="G49:K49" si="11">SUM(G43:G48)</f>
        <v>4742919.7648898661</v>
      </c>
      <c r="H49" s="21">
        <f t="shared" si="11"/>
        <v>1899108.7665541081</v>
      </c>
      <c r="I49" s="21">
        <f t="shared" si="11"/>
        <v>514697.80290736567</v>
      </c>
      <c r="J49" s="21">
        <f t="shared" si="11"/>
        <v>33358.49788042088</v>
      </c>
      <c r="K49" s="21">
        <f t="shared" si="11"/>
        <v>1502947.6383368939</v>
      </c>
      <c r="L49" s="21">
        <f t="shared" si="0"/>
        <v>21762000.000000004</v>
      </c>
    </row>
    <row r="50" spans="1:12" ht="15.6" customHeight="1" outlineLevel="1">
      <c r="A50" s="8">
        <v>48</v>
      </c>
      <c r="B50" s="267"/>
      <c r="C50" s="31" t="s">
        <v>39</v>
      </c>
      <c r="D50" s="26">
        <v>541</v>
      </c>
      <c r="E50" s="23">
        <v>291564.57500896591</v>
      </c>
      <c r="F50" s="23">
        <v>65757.163802340554</v>
      </c>
      <c r="G50" s="23">
        <v>129677.29345232379</v>
      </c>
      <c r="H50" s="23">
        <v>51923.982910564031</v>
      </c>
      <c r="I50" s="23">
        <v>14072.474622271968</v>
      </c>
      <c r="J50" s="23">
        <v>912.06259713493353</v>
      </c>
      <c r="K50" s="23">
        <v>41092.447606398855</v>
      </c>
      <c r="L50" s="24">
        <f t="shared" si="0"/>
        <v>595000.00000000012</v>
      </c>
    </row>
    <row r="51" spans="1:12" ht="15.6" customHeight="1" outlineLevel="1">
      <c r="A51" s="8">
        <v>49</v>
      </c>
      <c r="B51" s="267"/>
      <c r="C51" s="31" t="s">
        <v>40</v>
      </c>
      <c r="D51" s="26">
        <v>542</v>
      </c>
      <c r="E51" s="23">
        <v>339096.95110286458</v>
      </c>
      <c r="F51" s="23">
        <v>76477.239245747332</v>
      </c>
      <c r="G51" s="23">
        <v>150817.96146051775</v>
      </c>
      <c r="H51" s="23">
        <v>60388.901132958505</v>
      </c>
      <c r="I51" s="23">
        <v>16366.642753970087</v>
      </c>
      <c r="J51" s="23">
        <v>1060.7517936426455</v>
      </c>
      <c r="K51" s="23">
        <v>47791.552510299167</v>
      </c>
      <c r="L51" s="24">
        <f t="shared" si="0"/>
        <v>692000</v>
      </c>
    </row>
    <row r="52" spans="1:12" ht="15.6" customHeight="1" outlineLevel="1">
      <c r="A52" s="8">
        <v>50</v>
      </c>
      <c r="B52" s="267"/>
      <c r="C52" s="31" t="s">
        <v>50</v>
      </c>
      <c r="D52" s="26">
        <v>543</v>
      </c>
      <c r="E52" s="23">
        <v>246972.34588994758</v>
      </c>
      <c r="F52" s="23">
        <v>55700.18580904141</v>
      </c>
      <c r="G52" s="23">
        <v>109844.29563020368</v>
      </c>
      <c r="H52" s="23">
        <v>43982.667877183652</v>
      </c>
      <c r="I52" s="23">
        <v>11920.213797689195</v>
      </c>
      <c r="J52" s="23">
        <v>772.57067051429669</v>
      </c>
      <c r="K52" s="23">
        <v>34807.720325420203</v>
      </c>
      <c r="L52" s="24">
        <f t="shared" si="0"/>
        <v>504000</v>
      </c>
    </row>
    <row r="53" spans="1:12" ht="15.6" customHeight="1" outlineLevel="1">
      <c r="A53" s="8">
        <v>51</v>
      </c>
      <c r="B53" s="267"/>
      <c r="C53" s="31" t="s">
        <v>42</v>
      </c>
      <c r="D53" s="26">
        <v>544</v>
      </c>
      <c r="E53" s="23">
        <v>1563178.1416447079</v>
      </c>
      <c r="F53" s="23">
        <v>352546.81097389304</v>
      </c>
      <c r="G53" s="23">
        <v>695244.64892926533</v>
      </c>
      <c r="H53" s="23">
        <v>278382.36215915845</v>
      </c>
      <c r="I53" s="23">
        <v>75447.384949659798</v>
      </c>
      <c r="J53" s="23">
        <v>4889.8818232948543</v>
      </c>
      <c r="K53" s="23">
        <v>220310.76952002075</v>
      </c>
      <c r="L53" s="24">
        <f t="shared" si="0"/>
        <v>3190000</v>
      </c>
    </row>
    <row r="54" spans="1:12" ht="15.6" customHeight="1" outlineLevel="1">
      <c r="A54" s="8">
        <v>52</v>
      </c>
      <c r="B54" s="267"/>
      <c r="C54" s="31" t="s">
        <v>51</v>
      </c>
      <c r="D54" s="26">
        <v>545</v>
      </c>
      <c r="E54" s="23">
        <v>255302.7623187752</v>
      </c>
      <c r="F54" s="23">
        <v>57578.961917679713</v>
      </c>
      <c r="G54" s="23">
        <v>113549.36115741293</v>
      </c>
      <c r="H54" s="23">
        <v>45466.210246056908</v>
      </c>
      <c r="I54" s="23">
        <v>12322.284501182681</v>
      </c>
      <c r="J54" s="23">
        <v>798.62960186100906</v>
      </c>
      <c r="K54" s="23">
        <v>35981.7902570316</v>
      </c>
      <c r="L54" s="24">
        <f t="shared" si="0"/>
        <v>521000.00000000006</v>
      </c>
    </row>
    <row r="55" spans="1:12" ht="15" customHeight="1">
      <c r="A55" s="8">
        <v>53</v>
      </c>
      <c r="B55" s="267"/>
      <c r="C55" s="275" t="s">
        <v>52</v>
      </c>
      <c r="D55" s="276"/>
      <c r="E55" s="20">
        <f>SUM(E50:E54)</f>
        <v>2696114.7759652613</v>
      </c>
      <c r="F55" s="21">
        <f>SUM(F50:F54)</f>
        <v>608060.36174870213</v>
      </c>
      <c r="G55" s="21">
        <f t="shared" ref="G55:K55" si="12">SUM(G50:G54)</f>
        <v>1199133.5606297234</v>
      </c>
      <c r="H55" s="21">
        <f t="shared" si="12"/>
        <v>480144.12432592153</v>
      </c>
      <c r="I55" s="21">
        <f t="shared" si="12"/>
        <v>130129.00062477373</v>
      </c>
      <c r="J55" s="21">
        <f t="shared" si="12"/>
        <v>8433.8964864477384</v>
      </c>
      <c r="K55" s="21">
        <f t="shared" si="12"/>
        <v>379984.28021917061</v>
      </c>
      <c r="L55" s="21">
        <f t="shared" si="0"/>
        <v>5502000.0000000009</v>
      </c>
    </row>
    <row r="56" spans="1:12" ht="16.5" thickBot="1">
      <c r="A56" s="8">
        <v>54</v>
      </c>
      <c r="B56" s="267"/>
      <c r="C56" s="277" t="s">
        <v>53</v>
      </c>
      <c r="D56" s="278"/>
      <c r="E56" s="30">
        <f>E49+E55</f>
        <v>13360027.853856213</v>
      </c>
      <c r="F56" s="30">
        <f>F49+F55</f>
        <v>3013114.8132890975</v>
      </c>
      <c r="G56" s="30">
        <f t="shared" ref="G56:K56" si="13">G49+G55</f>
        <v>5942053.3255195897</v>
      </c>
      <c r="H56" s="30">
        <f t="shared" si="13"/>
        <v>2379252.8908800296</v>
      </c>
      <c r="I56" s="30">
        <f t="shared" si="13"/>
        <v>644826.8035321394</v>
      </c>
      <c r="J56" s="30">
        <f t="shared" si="13"/>
        <v>41792.394366868619</v>
      </c>
      <c r="K56" s="30">
        <f t="shared" si="13"/>
        <v>1882931.9185560644</v>
      </c>
      <c r="L56" s="30">
        <f t="shared" si="0"/>
        <v>27264000.000000004</v>
      </c>
    </row>
    <row r="57" spans="1:12" ht="15.6" customHeight="1" outlineLevel="1" thickTop="1">
      <c r="A57" s="8">
        <v>55</v>
      </c>
      <c r="B57" s="267"/>
      <c r="C57" s="15" t="s">
        <v>29</v>
      </c>
      <c r="D57" s="26">
        <v>546</v>
      </c>
      <c r="E57" s="23">
        <v>216100.80265370416</v>
      </c>
      <c r="F57" s="23">
        <v>48737.662582911231</v>
      </c>
      <c r="G57" s="23">
        <v>96113.758676428217</v>
      </c>
      <c r="H57" s="23">
        <v>38484.834392535697</v>
      </c>
      <c r="I57" s="23">
        <v>10430.187072978048</v>
      </c>
      <c r="J57" s="23">
        <v>675.99933670000962</v>
      </c>
      <c r="K57" s="23">
        <v>30456.755284742678</v>
      </c>
      <c r="L57" s="24">
        <f t="shared" si="0"/>
        <v>441000.00000000006</v>
      </c>
    </row>
    <row r="58" spans="1:12" ht="15.6" customHeight="1" outlineLevel="1">
      <c r="A58" s="8">
        <v>56</v>
      </c>
      <c r="B58" s="267"/>
      <c r="C58" s="15" t="s">
        <v>30</v>
      </c>
      <c r="D58" s="26">
        <v>547</v>
      </c>
      <c r="E58" s="23">
        <v>31814091.84325451</v>
      </c>
      <c r="F58" s="23">
        <v>8080206.1010689856</v>
      </c>
      <c r="G58" s="23">
        <v>16533138.930991977</v>
      </c>
      <c r="H58" s="23">
        <v>7064366.1991306953</v>
      </c>
      <c r="I58" s="23">
        <v>2078336.4974478132</v>
      </c>
      <c r="J58" s="23">
        <v>216130.29388089097</v>
      </c>
      <c r="K58" s="23">
        <v>5702730.1342251236</v>
      </c>
      <c r="L58" s="24">
        <f t="shared" si="0"/>
        <v>71489000</v>
      </c>
    </row>
    <row r="59" spans="1:12" ht="15.6" customHeight="1" outlineLevel="1">
      <c r="A59" s="8">
        <v>57</v>
      </c>
      <c r="B59" s="267"/>
      <c r="C59" s="15" t="s">
        <v>54</v>
      </c>
      <c r="D59" s="26">
        <v>548</v>
      </c>
      <c r="E59" s="23">
        <v>769828.48292283271</v>
      </c>
      <c r="F59" s="23">
        <v>173621.01568651598</v>
      </c>
      <c r="G59" s="23">
        <v>342391.64372033725</v>
      </c>
      <c r="H59" s="23">
        <v>137096.76832352285</v>
      </c>
      <c r="I59" s="23">
        <v>37156.063246368503</v>
      </c>
      <c r="J59" s="23">
        <v>2408.1518320991272</v>
      </c>
      <c r="K59" s="23">
        <v>108497.87426832369</v>
      </c>
      <c r="L59" s="24">
        <f t="shared" si="0"/>
        <v>1570999.9999999998</v>
      </c>
    </row>
    <row r="60" spans="1:12" ht="15.6" customHeight="1" outlineLevel="1">
      <c r="A60" s="8">
        <v>58</v>
      </c>
      <c r="B60" s="267"/>
      <c r="C60" s="15" t="s">
        <v>55</v>
      </c>
      <c r="D60" s="26" t="s">
        <v>56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>
        <f t="shared" si="0"/>
        <v>0</v>
      </c>
    </row>
    <row r="61" spans="1:12" ht="15.6" customHeight="1" outlineLevel="1">
      <c r="A61" s="8">
        <v>59</v>
      </c>
      <c r="B61" s="267"/>
      <c r="C61" s="15" t="s">
        <v>57</v>
      </c>
      <c r="D61" s="26">
        <v>549</v>
      </c>
      <c r="E61" s="23">
        <v>312145.60383312823</v>
      </c>
      <c r="F61" s="23">
        <v>70398.845953094002</v>
      </c>
      <c r="G61" s="23">
        <v>138830.98475484076</v>
      </c>
      <c r="H61" s="23">
        <v>55589.205233662673</v>
      </c>
      <c r="I61" s="23">
        <v>15065.825772079401</v>
      </c>
      <c r="J61" s="23">
        <v>976.44348634445828</v>
      </c>
      <c r="K61" s="23">
        <v>43993.090966850534</v>
      </c>
      <c r="L61" s="24">
        <f t="shared" si="0"/>
        <v>637000</v>
      </c>
    </row>
    <row r="62" spans="1:12" ht="15.6" customHeight="1" outlineLevel="1">
      <c r="A62" s="8">
        <v>60</v>
      </c>
      <c r="B62" s="267"/>
      <c r="C62" s="15" t="s">
        <v>36</v>
      </c>
      <c r="D62" s="26">
        <v>550</v>
      </c>
      <c r="E62" s="23">
        <v>32341.616723683612</v>
      </c>
      <c r="F62" s="23">
        <v>7294.0719511839943</v>
      </c>
      <c r="G62" s="23">
        <v>14384.372046812387</v>
      </c>
      <c r="H62" s="23">
        <v>5759.6350791550021</v>
      </c>
      <c r="I62" s="23">
        <v>1560.9803782688234</v>
      </c>
      <c r="J62" s="23">
        <v>101.16996875782456</v>
      </c>
      <c r="K62" s="23">
        <v>4558.15385213836</v>
      </c>
      <c r="L62" s="24">
        <f t="shared" si="0"/>
        <v>66000</v>
      </c>
    </row>
    <row r="63" spans="1:12">
      <c r="A63" s="8">
        <v>61</v>
      </c>
      <c r="B63" s="267"/>
      <c r="C63" s="275" t="s">
        <v>58</v>
      </c>
      <c r="D63" s="276"/>
      <c r="E63" s="20">
        <f>SUM(E57:E62)</f>
        <v>33144508.349387858</v>
      </c>
      <c r="F63" s="21">
        <f>SUM(F57:F62)</f>
        <v>8380257.6972426912</v>
      </c>
      <c r="G63" s="21">
        <f t="shared" ref="G63:K63" si="14">SUM(G57:G62)</f>
        <v>17124859.690190397</v>
      </c>
      <c r="H63" s="21">
        <f t="shared" si="14"/>
        <v>7301296.6421595709</v>
      </c>
      <c r="I63" s="21">
        <f t="shared" si="14"/>
        <v>2142549.5539175076</v>
      </c>
      <c r="J63" s="21">
        <f t="shared" si="14"/>
        <v>220292.0585047924</v>
      </c>
      <c r="K63" s="21">
        <f t="shared" si="14"/>
        <v>5890236.0085971793</v>
      </c>
      <c r="L63" s="21">
        <f t="shared" si="0"/>
        <v>74204000</v>
      </c>
    </row>
    <row r="64" spans="1:12" ht="15.6" customHeight="1" outlineLevel="1">
      <c r="A64" s="8">
        <v>62</v>
      </c>
      <c r="B64" s="267"/>
      <c r="C64" s="31" t="s">
        <v>39</v>
      </c>
      <c r="D64" s="26">
        <v>551</v>
      </c>
      <c r="E64" s="23">
        <v>329296.46118659677</v>
      </c>
      <c r="F64" s="23">
        <v>74266.914412055208</v>
      </c>
      <c r="G64" s="23">
        <v>146459.06084027156</v>
      </c>
      <c r="H64" s="23">
        <v>58643.557169578198</v>
      </c>
      <c r="I64" s="23">
        <v>15893.618396918928</v>
      </c>
      <c r="J64" s="23">
        <v>1030.0942273523956</v>
      </c>
      <c r="K64" s="23">
        <v>46410.29376722694</v>
      </c>
      <c r="L64" s="24">
        <f t="shared" si="0"/>
        <v>672000</v>
      </c>
    </row>
    <row r="65" spans="1:12" ht="15.6" customHeight="1" outlineLevel="1">
      <c r="A65" s="8">
        <v>63</v>
      </c>
      <c r="B65" s="267"/>
      <c r="C65" s="31" t="s">
        <v>40</v>
      </c>
      <c r="D65" s="26">
        <v>552</v>
      </c>
      <c r="E65" s="23">
        <v>36751.837186004108</v>
      </c>
      <c r="F65" s="23">
        <v>8288.7181263454477</v>
      </c>
      <c r="G65" s="23">
        <v>16345.877325923166</v>
      </c>
      <c r="H65" s="23">
        <v>6545.0398626761389</v>
      </c>
      <c r="I65" s="23">
        <v>1773.8413389418447</v>
      </c>
      <c r="J65" s="23">
        <v>114.96587358843701</v>
      </c>
      <c r="K65" s="23">
        <v>5179.7202865208637</v>
      </c>
      <c r="L65" s="24">
        <f t="shared" si="0"/>
        <v>75000.000000000015</v>
      </c>
    </row>
    <row r="66" spans="1:12" ht="15.6" customHeight="1" outlineLevel="1">
      <c r="A66" s="8">
        <v>64</v>
      </c>
      <c r="B66" s="267"/>
      <c r="C66" s="31" t="s">
        <v>59</v>
      </c>
      <c r="D66" s="26">
        <v>553</v>
      </c>
      <c r="E66" s="23">
        <v>1908645.4111931466</v>
      </c>
      <c r="F66" s="23">
        <v>430460.76136154024</v>
      </c>
      <c r="G66" s="23">
        <v>848895.89579294308</v>
      </c>
      <c r="H66" s="23">
        <v>339905.73686831415</v>
      </c>
      <c r="I66" s="23">
        <v>92121.493535713133</v>
      </c>
      <c r="J66" s="23">
        <v>5970.5610350261622</v>
      </c>
      <c r="K66" s="23">
        <v>269000.14021331689</v>
      </c>
      <c r="L66" s="24">
        <f t="shared" si="0"/>
        <v>3895000</v>
      </c>
    </row>
    <row r="67" spans="1:12" outlineLevel="1">
      <c r="A67" s="8">
        <v>65</v>
      </c>
      <c r="B67" s="267"/>
      <c r="C67" s="31" t="s">
        <v>60</v>
      </c>
      <c r="D67" s="33">
        <v>553.1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f t="shared" si="0"/>
        <v>0</v>
      </c>
    </row>
    <row r="68" spans="1:12" ht="31.5" customHeight="1" outlineLevel="1">
      <c r="A68" s="8">
        <v>66</v>
      </c>
      <c r="B68" s="267"/>
      <c r="C68" s="34" t="s">
        <v>61</v>
      </c>
      <c r="D68" s="26">
        <v>554</v>
      </c>
      <c r="E68" s="23">
        <v>211200.55769557026</v>
      </c>
      <c r="F68" s="23">
        <v>47632.500166065176</v>
      </c>
      <c r="G68" s="23">
        <v>93934.308366305137</v>
      </c>
      <c r="H68" s="23">
        <v>37612.162410845543</v>
      </c>
      <c r="I68" s="23">
        <v>10193.674894452468</v>
      </c>
      <c r="J68" s="23">
        <v>660.67055355488469</v>
      </c>
      <c r="K68" s="23">
        <v>29766.125913206564</v>
      </c>
      <c r="L68" s="24">
        <f t="shared" si="0"/>
        <v>430999.99999999994</v>
      </c>
    </row>
    <row r="69" spans="1:12">
      <c r="A69" s="8">
        <v>67</v>
      </c>
      <c r="B69" s="267"/>
      <c r="C69" s="275" t="s">
        <v>62</v>
      </c>
      <c r="D69" s="276"/>
      <c r="E69" s="20">
        <f>SUM(E64:E68)</f>
        <v>2485894.2672613179</v>
      </c>
      <c r="F69" s="21">
        <f>SUM(F64:F68)</f>
        <v>560648.89406600606</v>
      </c>
      <c r="G69" s="21">
        <f t="shared" ref="G69:K69" si="15">SUM(G64:G68)</f>
        <v>1105635.142325443</v>
      </c>
      <c r="H69" s="21">
        <f t="shared" si="15"/>
        <v>442706.49631141406</v>
      </c>
      <c r="I69" s="21">
        <f t="shared" si="15"/>
        <v>119982.62816602638</v>
      </c>
      <c r="J69" s="21">
        <f t="shared" si="15"/>
        <v>7776.2916895218796</v>
      </c>
      <c r="K69" s="21">
        <f t="shared" si="15"/>
        <v>350356.28018027125</v>
      </c>
      <c r="L69" s="21">
        <f t="shared" ref="L69:L132" si="16">SUM(E69:K69)</f>
        <v>5073000</v>
      </c>
    </row>
    <row r="70" spans="1:12" ht="16.5" thickBot="1">
      <c r="A70" s="8">
        <v>68</v>
      </c>
      <c r="B70" s="267"/>
      <c r="C70" s="277" t="s">
        <v>63</v>
      </c>
      <c r="D70" s="278"/>
      <c r="E70" s="30">
        <f>E63+E69</f>
        <v>35630402.616649173</v>
      </c>
      <c r="F70" s="30">
        <f>F63+F69</f>
        <v>8940906.5913086981</v>
      </c>
      <c r="G70" s="30">
        <f t="shared" ref="G70:K70" si="17">G63+G69</f>
        <v>18230494.832515839</v>
      </c>
      <c r="H70" s="30">
        <f t="shared" si="17"/>
        <v>7744003.138470985</v>
      </c>
      <c r="I70" s="30">
        <f t="shared" si="17"/>
        <v>2262532.1820835341</v>
      </c>
      <c r="J70" s="30">
        <f t="shared" si="17"/>
        <v>228068.35019431426</v>
      </c>
      <c r="K70" s="30">
        <f t="shared" si="17"/>
        <v>6240592.2887774501</v>
      </c>
      <c r="L70" s="30">
        <f t="shared" si="16"/>
        <v>79277000.000000015</v>
      </c>
    </row>
    <row r="71" spans="1:12" ht="15" customHeight="1" outlineLevel="1" thickTop="1">
      <c r="A71" s="8">
        <v>69</v>
      </c>
      <c r="B71" s="267"/>
      <c r="C71" s="15" t="s">
        <v>64</v>
      </c>
      <c r="D71" s="26">
        <v>555</v>
      </c>
      <c r="E71" s="23">
        <v>35500199.114830233</v>
      </c>
      <c r="F71" s="23">
        <v>9016410.9316744544</v>
      </c>
      <c r="G71" s="23">
        <v>18448734.194115069</v>
      </c>
      <c r="H71" s="23">
        <v>7882871.7765957536</v>
      </c>
      <c r="I71" s="23">
        <v>2319140.8338962211</v>
      </c>
      <c r="J71" s="23">
        <v>241172.00972829995</v>
      </c>
      <c r="K71" s="23">
        <v>6363471.1391599625</v>
      </c>
      <c r="L71" s="24">
        <f t="shared" si="16"/>
        <v>79772000</v>
      </c>
    </row>
    <row r="72" spans="1:12" ht="15" customHeight="1" outlineLevel="1">
      <c r="A72" s="8">
        <v>70</v>
      </c>
      <c r="B72" s="267"/>
      <c r="C72" s="15" t="s">
        <v>65</v>
      </c>
      <c r="D72" s="26">
        <v>555.1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f t="shared" si="16"/>
        <v>0</v>
      </c>
    </row>
    <row r="73" spans="1:12" ht="15" customHeight="1" outlineLevel="1">
      <c r="A73" s="8">
        <v>71</v>
      </c>
      <c r="B73" s="267"/>
      <c r="C73" s="15" t="s">
        <v>66</v>
      </c>
      <c r="D73" s="26">
        <v>556</v>
      </c>
      <c r="E73" s="23">
        <v>306755.33437918092</v>
      </c>
      <c r="F73" s="23">
        <v>69183.167294563333</v>
      </c>
      <c r="G73" s="23">
        <v>136433.58941370537</v>
      </c>
      <c r="H73" s="23">
        <v>54629.266053803505</v>
      </c>
      <c r="I73" s="23">
        <v>14805.662375701264</v>
      </c>
      <c r="J73" s="23">
        <v>959.58182488482089</v>
      </c>
      <c r="K73" s="23">
        <v>43233.398658160811</v>
      </c>
      <c r="L73" s="24">
        <f t="shared" si="16"/>
        <v>626000</v>
      </c>
    </row>
    <row r="74" spans="1:12" ht="15" customHeight="1" outlineLevel="1">
      <c r="A74" s="8">
        <v>72</v>
      </c>
      <c r="B74" s="267"/>
      <c r="C74" s="15" t="s">
        <v>67</v>
      </c>
      <c r="D74" s="26">
        <v>557</v>
      </c>
      <c r="E74" s="23">
        <v>3438856.3329144111</v>
      </c>
      <c r="F74" s="23">
        <v>780573.42279577511</v>
      </c>
      <c r="G74" s="23">
        <v>1542646.9368741936</v>
      </c>
      <c r="H74" s="23">
        <v>620145.19583561388</v>
      </c>
      <c r="I74" s="23">
        <v>168976.94548208127</v>
      </c>
      <c r="J74" s="23">
        <v>11401.626936556797</v>
      </c>
      <c r="K74" s="23">
        <v>491399.53916136955</v>
      </c>
      <c r="L74" s="24">
        <f t="shared" si="16"/>
        <v>7054000.0000000019</v>
      </c>
    </row>
    <row r="75" spans="1:12">
      <c r="A75" s="8">
        <v>73</v>
      </c>
      <c r="B75" s="268"/>
      <c r="C75" s="277" t="s">
        <v>68</v>
      </c>
      <c r="D75" s="278"/>
      <c r="E75" s="20">
        <f>SUM(E71:E74)</f>
        <v>39245810.782123826</v>
      </c>
      <c r="F75" s="21">
        <f>SUM(F71:F74)</f>
        <v>9866167.5217647925</v>
      </c>
      <c r="G75" s="21">
        <f t="shared" ref="G75:K75" si="18">SUM(G71:G74)</f>
        <v>20127814.720402967</v>
      </c>
      <c r="H75" s="21">
        <f t="shared" si="18"/>
        <v>8557646.2384851705</v>
      </c>
      <c r="I75" s="21">
        <f t="shared" si="18"/>
        <v>2502923.4417540035</v>
      </c>
      <c r="J75" s="21">
        <f t="shared" si="18"/>
        <v>253533.21848974156</v>
      </c>
      <c r="K75" s="21">
        <f t="shared" si="18"/>
        <v>6898104.0769794928</v>
      </c>
      <c r="L75" s="21">
        <f t="shared" si="16"/>
        <v>87451999.999999985</v>
      </c>
    </row>
    <row r="76" spans="1:12" ht="16.5" thickBot="1">
      <c r="A76" s="8">
        <v>74</v>
      </c>
      <c r="B76" s="279" t="s">
        <v>69</v>
      </c>
      <c r="C76" s="279"/>
      <c r="D76" s="278"/>
      <c r="E76" s="30">
        <f>E42+E56+E70+E75</f>
        <v>107197517.71046686</v>
      </c>
      <c r="F76" s="30">
        <f>F42+F56+F70+F75</f>
        <v>26371101.751004264</v>
      </c>
      <c r="G76" s="30">
        <f t="shared" ref="G76:K76" si="19">G42+G56+G70+G75</f>
        <v>53456576.00273744</v>
      </c>
      <c r="H76" s="30">
        <f t="shared" si="19"/>
        <v>22481912.826378055</v>
      </c>
      <c r="I76" s="30">
        <f t="shared" si="19"/>
        <v>6490102.6313542519</v>
      </c>
      <c r="J76" s="30">
        <f t="shared" si="19"/>
        <v>618078.22607161826</v>
      </c>
      <c r="K76" s="30">
        <f t="shared" si="19"/>
        <v>18063710.851987503</v>
      </c>
      <c r="L76" s="30">
        <f t="shared" si="16"/>
        <v>234679000</v>
      </c>
    </row>
    <row r="77" spans="1:12" ht="15.6" customHeight="1" outlineLevel="1" thickTop="1">
      <c r="A77" s="8">
        <v>75</v>
      </c>
      <c r="B77" s="266" t="s">
        <v>70</v>
      </c>
      <c r="C77" s="15" t="s">
        <v>29</v>
      </c>
      <c r="D77" s="26">
        <v>560</v>
      </c>
      <c r="E77" s="23">
        <v>956181.37518320431</v>
      </c>
      <c r="F77" s="23">
        <v>216340.0021502515</v>
      </c>
      <c r="G77" s="23">
        <v>417499.56191478722</v>
      </c>
      <c r="H77" s="23">
        <v>158917.65249676289</v>
      </c>
      <c r="I77" s="23">
        <v>42466.334305860371</v>
      </c>
      <c r="J77" s="23">
        <v>732.42425596751264</v>
      </c>
      <c r="K77" s="23">
        <v>121862.64969316621</v>
      </c>
      <c r="L77" s="24">
        <f t="shared" si="16"/>
        <v>1913999.9999999998</v>
      </c>
    </row>
    <row r="78" spans="1:12" ht="15.6" customHeight="1" outlineLevel="1">
      <c r="A78" s="8">
        <v>76</v>
      </c>
      <c r="B78" s="267"/>
      <c r="C78" s="15" t="s">
        <v>71</v>
      </c>
      <c r="D78" s="26">
        <v>561.1</v>
      </c>
      <c r="E78" s="23">
        <v>927705.75429216842</v>
      </c>
      <c r="F78" s="23">
        <v>209897.2748134885</v>
      </c>
      <c r="G78" s="23">
        <v>405066.18938127474</v>
      </c>
      <c r="H78" s="23">
        <v>154184.99513400663</v>
      </c>
      <c r="I78" s="23">
        <v>41201.662908036946</v>
      </c>
      <c r="J78" s="23">
        <v>710.61224834465577</v>
      </c>
      <c r="K78" s="23">
        <v>118233.51122268007</v>
      </c>
      <c r="L78" s="24">
        <f t="shared" si="16"/>
        <v>1857000</v>
      </c>
    </row>
    <row r="79" spans="1:12" ht="15.6" customHeight="1" outlineLevel="1">
      <c r="A79" s="8">
        <v>77</v>
      </c>
      <c r="B79" s="267"/>
      <c r="C79" s="29" t="s">
        <v>72</v>
      </c>
      <c r="D79" s="26">
        <v>561.20000000000005</v>
      </c>
      <c r="E79" s="23">
        <v>21481.608742360389</v>
      </c>
      <c r="F79" s="23">
        <v>4860.3030786106656</v>
      </c>
      <c r="G79" s="23">
        <v>9379.5617358076543</v>
      </c>
      <c r="H79" s="23">
        <v>3570.2502912020923</v>
      </c>
      <c r="I79" s="23">
        <v>954.05035274398949</v>
      </c>
      <c r="J79" s="23">
        <v>16.454672417242971</v>
      </c>
      <c r="K79" s="23">
        <v>2737.771126857966</v>
      </c>
      <c r="L79" s="24">
        <f t="shared" si="16"/>
        <v>42999.999999999993</v>
      </c>
    </row>
    <row r="80" spans="1:12" ht="31.5" customHeight="1" outlineLevel="1">
      <c r="A80" s="8">
        <v>78</v>
      </c>
      <c r="B80" s="267"/>
      <c r="C80" s="29" t="s">
        <v>73</v>
      </c>
      <c r="D80" s="26">
        <v>561.29999999999995</v>
      </c>
      <c r="E80" s="23">
        <v>117399.4896384812</v>
      </c>
      <c r="F80" s="23">
        <v>26562.121476128057</v>
      </c>
      <c r="G80" s="23">
        <v>51260.395532902294</v>
      </c>
      <c r="H80" s="23">
        <v>19511.832986802132</v>
      </c>
      <c r="I80" s="23">
        <v>5213.9961138334311</v>
      </c>
      <c r="J80" s="23">
        <v>89.926698094234837</v>
      </c>
      <c r="K80" s="23">
        <v>14962.237553758652</v>
      </c>
      <c r="L80" s="24">
        <f t="shared" si="16"/>
        <v>235000</v>
      </c>
    </row>
    <row r="81" spans="1:12" ht="15.6" customHeight="1" outlineLevel="1">
      <c r="A81" s="8">
        <v>79</v>
      </c>
      <c r="B81" s="267"/>
      <c r="C81" s="29" t="s">
        <v>74</v>
      </c>
      <c r="D81" s="26">
        <v>561.4</v>
      </c>
      <c r="E81" s="23">
        <v>181844.31586556236</v>
      </c>
      <c r="F81" s="23">
        <v>41143.030711960055</v>
      </c>
      <c r="G81" s="23">
        <v>79399.080740325255</v>
      </c>
      <c r="H81" s="23">
        <v>30222.583860408409</v>
      </c>
      <c r="I81" s="23">
        <v>8076.1471720653999</v>
      </c>
      <c r="J81" s="23">
        <v>139.29071534596375</v>
      </c>
      <c r="K81" s="23">
        <v>23175.55093433255</v>
      </c>
      <c r="L81" s="24">
        <f t="shared" si="16"/>
        <v>363999.99999999994</v>
      </c>
    </row>
    <row r="82" spans="1:12" ht="15.6" customHeight="1" outlineLevel="1">
      <c r="A82" s="8">
        <v>80</v>
      </c>
      <c r="B82" s="267"/>
      <c r="C82" s="29" t="s">
        <v>75</v>
      </c>
      <c r="D82" s="26">
        <v>561.5</v>
      </c>
      <c r="E82" s="23">
        <v>90922.157932781178</v>
      </c>
      <c r="F82" s="23">
        <v>20571.515355980027</v>
      </c>
      <c r="G82" s="23">
        <v>39699.540370162627</v>
      </c>
      <c r="H82" s="23">
        <v>15111.291930204205</v>
      </c>
      <c r="I82" s="23">
        <v>4038.0735860327</v>
      </c>
      <c r="J82" s="23">
        <v>69.645357672981874</v>
      </c>
      <c r="K82" s="23">
        <v>11587.775467166275</v>
      </c>
      <c r="L82" s="24">
        <f t="shared" si="16"/>
        <v>181999.99999999997</v>
      </c>
    </row>
    <row r="83" spans="1:12" ht="15.6" customHeight="1" outlineLevel="1">
      <c r="A83" s="8">
        <v>81</v>
      </c>
      <c r="B83" s="267"/>
      <c r="C83" s="29" t="s">
        <v>76</v>
      </c>
      <c r="D83" s="26">
        <v>561.6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f t="shared" si="16"/>
        <v>0</v>
      </c>
    </row>
    <row r="84" spans="1:12" ht="15.6" customHeight="1" outlineLevel="1">
      <c r="A84" s="8">
        <v>82</v>
      </c>
      <c r="B84" s="267"/>
      <c r="C84" s="29" t="s">
        <v>77</v>
      </c>
      <c r="D84" s="26">
        <v>561.70000000000005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>
        <f t="shared" si="16"/>
        <v>0</v>
      </c>
    </row>
    <row r="85" spans="1:12" ht="31.5" customHeight="1" outlineLevel="1">
      <c r="A85" s="8">
        <v>83</v>
      </c>
      <c r="B85" s="267"/>
      <c r="C85" s="29" t="s">
        <v>78</v>
      </c>
      <c r="D85" s="26">
        <v>561.79999999999995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>
        <f t="shared" si="16"/>
        <v>0</v>
      </c>
    </row>
    <row r="86" spans="1:12" ht="15.6" customHeight="1" outlineLevel="1">
      <c r="A86" s="8">
        <v>84</v>
      </c>
      <c r="B86" s="267"/>
      <c r="C86" s="15" t="s">
        <v>79</v>
      </c>
      <c r="D86" s="26">
        <v>562</v>
      </c>
      <c r="E86" s="23">
        <v>156366.12875253029</v>
      </c>
      <c r="F86" s="23">
        <v>35378.485200119496</v>
      </c>
      <c r="G86" s="23">
        <v>68274.484262971993</v>
      </c>
      <c r="H86" s="23">
        <v>25988.100956889648</v>
      </c>
      <c r="I86" s="23">
        <v>6944.5990792760167</v>
      </c>
      <c r="J86" s="23">
        <v>119.77470852551279</v>
      </c>
      <c r="K86" s="23">
        <v>19928.427039687056</v>
      </c>
      <c r="L86" s="24">
        <f t="shared" si="16"/>
        <v>313000</v>
      </c>
    </row>
    <row r="87" spans="1:12" outlineLevel="1">
      <c r="A87" s="8">
        <v>85</v>
      </c>
      <c r="B87" s="267"/>
      <c r="C87" s="15" t="s">
        <v>80</v>
      </c>
      <c r="D87" s="26">
        <v>563</v>
      </c>
      <c r="E87" s="23">
        <v>243291.70831463975</v>
      </c>
      <c r="F87" s="23">
        <v>55045.758122869629</v>
      </c>
      <c r="G87" s="23">
        <v>106228.98989158901</v>
      </c>
      <c r="H87" s="23">
        <v>40435.160274777183</v>
      </c>
      <c r="I87" s="23">
        <v>10805.174925263324</v>
      </c>
      <c r="J87" s="23">
        <v>186.35873179528667</v>
      </c>
      <c r="K87" s="23">
        <v>31006.849739065801</v>
      </c>
      <c r="L87" s="24">
        <f t="shared" si="16"/>
        <v>487000.00000000006</v>
      </c>
    </row>
    <row r="88" spans="1:12" outlineLevel="1">
      <c r="A88" s="8">
        <v>86</v>
      </c>
      <c r="B88" s="267"/>
      <c r="C88" s="15" t="s">
        <v>81</v>
      </c>
      <c r="D88" s="26">
        <v>564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f t="shared" si="16"/>
        <v>0</v>
      </c>
    </row>
    <row r="89" spans="1:12" outlineLevel="1">
      <c r="A89" s="8">
        <v>87</v>
      </c>
      <c r="B89" s="267"/>
      <c r="C89" s="15" t="s">
        <v>82</v>
      </c>
      <c r="D89" s="26">
        <v>565</v>
      </c>
      <c r="E89" s="23">
        <v>5208523.4222530844</v>
      </c>
      <c r="F89" s="23">
        <v>1322871.1019445146</v>
      </c>
      <c r="G89" s="23">
        <v>2706764.0902562649</v>
      </c>
      <c r="H89" s="23">
        <v>1156560.3378789136</v>
      </c>
      <c r="I89" s="23">
        <v>340260.04512763087</v>
      </c>
      <c r="J89" s="23">
        <v>35384.31030762702</v>
      </c>
      <c r="K89" s="23">
        <v>933636.69223196362</v>
      </c>
      <c r="L89" s="24">
        <f t="shared" si="16"/>
        <v>11703999.999999998</v>
      </c>
    </row>
    <row r="90" spans="1:12" outlineLevel="1">
      <c r="A90" s="8">
        <v>88</v>
      </c>
      <c r="B90" s="267"/>
      <c r="C90" s="15" t="s">
        <v>83</v>
      </c>
      <c r="D90" s="26">
        <v>566</v>
      </c>
      <c r="E90" s="23">
        <v>1384814.4054377442</v>
      </c>
      <c r="F90" s="23">
        <v>313320.00311415736</v>
      </c>
      <c r="G90" s="23">
        <v>604654.53794555389</v>
      </c>
      <c r="H90" s="23">
        <v>230156.60016772556</v>
      </c>
      <c r="I90" s="23">
        <v>61502.966925728811</v>
      </c>
      <c r="J90" s="23">
        <v>1060.7523707115702</v>
      </c>
      <c r="K90" s="23">
        <v>176490.73403837866</v>
      </c>
      <c r="L90" s="24">
        <f t="shared" si="16"/>
        <v>2771999.9999999995</v>
      </c>
    </row>
    <row r="91" spans="1:12" outlineLevel="1">
      <c r="A91" s="8">
        <v>89</v>
      </c>
      <c r="B91" s="267"/>
      <c r="C91" s="15" t="s">
        <v>36</v>
      </c>
      <c r="D91" s="26">
        <v>567</v>
      </c>
      <c r="E91" s="23">
        <v>140879.38756617744</v>
      </c>
      <c r="F91" s="23">
        <v>31874.545771353667</v>
      </c>
      <c r="G91" s="23">
        <v>61512.474639482753</v>
      </c>
      <c r="H91" s="23">
        <v>23414.199584162558</v>
      </c>
      <c r="I91" s="23">
        <v>6256.7953366001175</v>
      </c>
      <c r="J91" s="23">
        <v>107.9120377130818</v>
      </c>
      <c r="K91" s="23">
        <v>17954.685064510384</v>
      </c>
      <c r="L91" s="24">
        <f t="shared" si="16"/>
        <v>282000</v>
      </c>
    </row>
    <row r="92" spans="1:12">
      <c r="A92" s="8">
        <v>90</v>
      </c>
      <c r="B92" s="267"/>
      <c r="C92" s="275" t="s">
        <v>84</v>
      </c>
      <c r="D92" s="276"/>
      <c r="E92" s="20">
        <f>SUM(E77:E91)</f>
        <v>9429409.7539787348</v>
      </c>
      <c r="F92" s="21">
        <f>SUM(F77:F91)</f>
        <v>2277864.1417394336</v>
      </c>
      <c r="G92" s="21">
        <f t="shared" ref="G92:K92" si="20">SUM(G77:G91)</f>
        <v>4549738.9066711226</v>
      </c>
      <c r="H92" s="21">
        <f t="shared" si="20"/>
        <v>1858073.0055618547</v>
      </c>
      <c r="I92" s="21">
        <f t="shared" si="20"/>
        <v>527719.84583307197</v>
      </c>
      <c r="J92" s="21">
        <f t="shared" si="20"/>
        <v>38617.462104215061</v>
      </c>
      <c r="K92" s="21">
        <f t="shared" si="20"/>
        <v>1471576.8841115672</v>
      </c>
      <c r="L92" s="21">
        <f t="shared" si="16"/>
        <v>20153000</v>
      </c>
    </row>
    <row r="93" spans="1:12" outlineLevel="1">
      <c r="A93" s="8">
        <v>91</v>
      </c>
      <c r="B93" s="267"/>
      <c r="C93" s="15" t="s">
        <v>39</v>
      </c>
      <c r="D93" s="26">
        <v>568</v>
      </c>
      <c r="E93" s="23">
        <v>212817.79823826803</v>
      </c>
      <c r="F93" s="23">
        <v>48150.909569491712</v>
      </c>
      <c r="G93" s="23">
        <v>92923.099987303736</v>
      </c>
      <c r="H93" s="23">
        <v>35370.386605862586</v>
      </c>
      <c r="I93" s="23">
        <v>9451.7546574171993</v>
      </c>
      <c r="J93" s="23">
        <v>163.0160569708257</v>
      </c>
      <c r="K93" s="23">
        <v>27123.034884685898</v>
      </c>
      <c r="L93" s="24">
        <f t="shared" si="16"/>
        <v>425999.99999999994</v>
      </c>
    </row>
    <row r="94" spans="1:12" outlineLevel="1">
      <c r="A94" s="8">
        <v>92</v>
      </c>
      <c r="B94" s="267"/>
      <c r="C94" s="15" t="s">
        <v>40</v>
      </c>
      <c r="D94" s="26">
        <v>569</v>
      </c>
      <c r="E94" s="23">
        <v>274265.19068734546</v>
      </c>
      <c r="F94" s="23">
        <v>62053.636980401287</v>
      </c>
      <c r="G94" s="23">
        <v>119753.00913856749</v>
      </c>
      <c r="H94" s="23">
        <v>45582.963020231364</v>
      </c>
      <c r="I94" s="23">
        <v>12180.782410615122</v>
      </c>
      <c r="J94" s="23">
        <v>210.08407342014863</v>
      </c>
      <c r="K94" s="23">
        <v>34954.333689419153</v>
      </c>
      <c r="L94" s="24">
        <f t="shared" si="16"/>
        <v>549000</v>
      </c>
    </row>
    <row r="95" spans="1:12" outlineLevel="1">
      <c r="A95" s="8">
        <v>93</v>
      </c>
      <c r="B95" s="267"/>
      <c r="C95" s="15" t="s">
        <v>85</v>
      </c>
      <c r="D95" s="26">
        <v>569.1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4">
        <f t="shared" si="16"/>
        <v>0</v>
      </c>
    </row>
    <row r="96" spans="1:12" outlineLevel="1">
      <c r="A96" s="8">
        <v>94</v>
      </c>
      <c r="B96" s="267"/>
      <c r="C96" s="15" t="s">
        <v>86</v>
      </c>
      <c r="D96" s="26">
        <v>569.20000000000005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>
        <f t="shared" si="16"/>
        <v>0</v>
      </c>
    </row>
    <row r="97" spans="1:12" outlineLevel="1">
      <c r="A97" s="8">
        <v>95</v>
      </c>
      <c r="B97" s="267"/>
      <c r="C97" s="15" t="s">
        <v>87</v>
      </c>
      <c r="D97" s="26">
        <v>569.29999999999995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>
        <f t="shared" si="16"/>
        <v>0</v>
      </c>
    </row>
    <row r="98" spans="1:12" ht="31.5" customHeight="1" outlineLevel="1">
      <c r="A98" s="8">
        <v>96</v>
      </c>
      <c r="B98" s="267"/>
      <c r="C98" s="29" t="s">
        <v>88</v>
      </c>
      <c r="D98" s="26">
        <v>569.4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>
        <f t="shared" si="16"/>
        <v>0</v>
      </c>
    </row>
    <row r="99" spans="1:12" outlineLevel="1">
      <c r="A99" s="8">
        <v>97</v>
      </c>
      <c r="B99" s="267"/>
      <c r="C99" s="15" t="s">
        <v>89</v>
      </c>
      <c r="D99" s="26">
        <v>570</v>
      </c>
      <c r="E99" s="23">
        <v>305238.67306005111</v>
      </c>
      <c r="F99" s="23">
        <v>69061.515837932951</v>
      </c>
      <c r="G99" s="23">
        <v>133277.02838554597</v>
      </c>
      <c r="H99" s="23">
        <v>50730.765765685544</v>
      </c>
      <c r="I99" s="23">
        <v>13556.38989596692</v>
      </c>
      <c r="J99" s="23">
        <v>233.80941504501058</v>
      </c>
      <c r="K99" s="23">
        <v>38901.817639772496</v>
      </c>
      <c r="L99" s="24">
        <f t="shared" si="16"/>
        <v>611000.00000000012</v>
      </c>
    </row>
    <row r="100" spans="1:12" outlineLevel="1">
      <c r="A100" s="8">
        <v>98</v>
      </c>
      <c r="B100" s="267"/>
      <c r="C100" s="15" t="s">
        <v>90</v>
      </c>
      <c r="D100" s="26">
        <v>571</v>
      </c>
      <c r="E100" s="23">
        <v>491579.13959261915</v>
      </c>
      <c r="F100" s="23">
        <v>111221.81928727662</v>
      </c>
      <c r="G100" s="23">
        <v>214639.27321011003</v>
      </c>
      <c r="H100" s="23">
        <v>81700.611314950205</v>
      </c>
      <c r="I100" s="23">
        <v>21832.222025583389</v>
      </c>
      <c r="J100" s="23">
        <v>376.54413159458335</v>
      </c>
      <c r="K100" s="23">
        <v>62650.390437866015</v>
      </c>
      <c r="L100" s="24">
        <f t="shared" si="16"/>
        <v>983999.99999999988</v>
      </c>
    </row>
    <row r="101" spans="1:12" outlineLevel="1">
      <c r="A101" s="8">
        <v>99</v>
      </c>
      <c r="B101" s="267"/>
      <c r="C101" s="15" t="s">
        <v>91</v>
      </c>
      <c r="D101" s="26">
        <v>572</v>
      </c>
      <c r="E101" s="23">
        <v>7993.1567413434004</v>
      </c>
      <c r="F101" s="23">
        <v>1808.4848664597826</v>
      </c>
      <c r="G101" s="23">
        <v>3490.0694830912198</v>
      </c>
      <c r="H101" s="23">
        <v>1328.4652246333367</v>
      </c>
      <c r="I101" s="23">
        <v>354.99548009078677</v>
      </c>
      <c r="J101" s="23">
        <v>6.1226688064159891</v>
      </c>
      <c r="K101" s="23">
        <v>1018.7055355750572</v>
      </c>
      <c r="L101" s="24">
        <f t="shared" si="16"/>
        <v>16000</v>
      </c>
    </row>
    <row r="102" spans="1:12" outlineLevel="1">
      <c r="A102" s="8">
        <v>100</v>
      </c>
      <c r="B102" s="267"/>
      <c r="C102" s="15" t="s">
        <v>92</v>
      </c>
      <c r="D102" s="26">
        <v>573</v>
      </c>
      <c r="E102" s="23">
        <v>22980.325631362277</v>
      </c>
      <c r="F102" s="23">
        <v>5199.3939910718746</v>
      </c>
      <c r="G102" s="23">
        <v>10033.949763887258</v>
      </c>
      <c r="H102" s="23">
        <v>3819.3375208208427</v>
      </c>
      <c r="I102" s="23">
        <v>1020.6120052610121</v>
      </c>
      <c r="J102" s="23">
        <v>17.602672818445967</v>
      </c>
      <c r="K102" s="23">
        <v>2928.7784147782895</v>
      </c>
      <c r="L102" s="24">
        <f t="shared" si="16"/>
        <v>46000</v>
      </c>
    </row>
    <row r="103" spans="1:12">
      <c r="A103" s="8">
        <v>101</v>
      </c>
      <c r="B103" s="268"/>
      <c r="C103" s="275" t="s">
        <v>93</v>
      </c>
      <c r="D103" s="276"/>
      <c r="E103" s="35">
        <f>SUM(E93:E102)</f>
        <v>1314874.2839509896</v>
      </c>
      <c r="F103" s="35">
        <f>SUM(F93:F102)</f>
        <v>297495.76053263422</v>
      </c>
      <c r="G103" s="35">
        <f t="shared" ref="G103:K103" si="21">SUM(G93:G102)</f>
        <v>574116.42996850563</v>
      </c>
      <c r="H103" s="35">
        <f t="shared" si="21"/>
        <v>218532.52945218392</v>
      </c>
      <c r="I103" s="35">
        <f t="shared" si="21"/>
        <v>58396.756474934431</v>
      </c>
      <c r="J103" s="35">
        <f t="shared" si="21"/>
        <v>1007.1790186554302</v>
      </c>
      <c r="K103" s="35">
        <f t="shared" si="21"/>
        <v>167577.0606020969</v>
      </c>
      <c r="L103" s="35">
        <f t="shared" si="16"/>
        <v>2632000</v>
      </c>
    </row>
    <row r="104" spans="1:12" ht="16.5" thickBot="1">
      <c r="A104" s="8">
        <v>102</v>
      </c>
      <c r="B104" s="280" t="s">
        <v>94</v>
      </c>
      <c r="C104" s="280"/>
      <c r="D104" s="281"/>
      <c r="E104" s="30">
        <f>E92+E103</f>
        <v>10744284.037929725</v>
      </c>
      <c r="F104" s="30">
        <f>F92+F103</f>
        <v>2575359.902272068</v>
      </c>
      <c r="G104" s="30">
        <f t="shared" ref="G104:K104" si="22">G92+G103</f>
        <v>5123855.3366396278</v>
      </c>
      <c r="H104" s="30">
        <f t="shared" si="22"/>
        <v>2076605.5350140387</v>
      </c>
      <c r="I104" s="30">
        <f t="shared" si="22"/>
        <v>586116.60230800638</v>
      </c>
      <c r="J104" s="30">
        <f t="shared" si="22"/>
        <v>39624.641122870489</v>
      </c>
      <c r="K104" s="30">
        <f t="shared" si="22"/>
        <v>1639153.944713664</v>
      </c>
      <c r="L104" s="30">
        <f t="shared" si="16"/>
        <v>22784999.999999996</v>
      </c>
    </row>
    <row r="105" spans="1:12" ht="15.6" customHeight="1" outlineLevel="1" thickTop="1">
      <c r="A105" s="8">
        <v>103</v>
      </c>
      <c r="B105" s="266" t="s">
        <v>95</v>
      </c>
      <c r="C105" s="15" t="s">
        <v>29</v>
      </c>
      <c r="D105" s="36">
        <v>580</v>
      </c>
      <c r="E105" s="23">
        <v>2498587.2348267804</v>
      </c>
      <c r="F105" s="23">
        <v>523788.29835218791</v>
      </c>
      <c r="G105" s="23">
        <v>604944.29441471817</v>
      </c>
      <c r="H105" s="23">
        <v>128004.10340761238</v>
      </c>
      <c r="I105" s="23">
        <v>90184.037942537776</v>
      </c>
      <c r="J105" s="23">
        <v>19966.068641503432</v>
      </c>
      <c r="K105" s="23">
        <v>8525.9624146596907</v>
      </c>
      <c r="L105" s="24">
        <f t="shared" si="16"/>
        <v>3873999.9999999995</v>
      </c>
    </row>
    <row r="106" spans="1:12" ht="15.6" customHeight="1" outlineLevel="1">
      <c r="A106" s="8">
        <v>104</v>
      </c>
      <c r="B106" s="267"/>
      <c r="C106" s="15" t="s">
        <v>96</v>
      </c>
      <c r="D106" s="36">
        <v>581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>
        <f t="shared" si="16"/>
        <v>0</v>
      </c>
    </row>
    <row r="107" spans="1:12" ht="15.6" customHeight="1" outlineLevel="1">
      <c r="A107" s="8">
        <v>105</v>
      </c>
      <c r="B107" s="267"/>
      <c r="C107" s="15" t="s">
        <v>79</v>
      </c>
      <c r="D107" s="36">
        <v>582</v>
      </c>
      <c r="E107" s="23">
        <v>471749.83460612566</v>
      </c>
      <c r="F107" s="23">
        <v>108326.98388698089</v>
      </c>
      <c r="G107" s="23">
        <v>190931.70321019043</v>
      </c>
      <c r="H107" s="23">
        <v>50333.868845344674</v>
      </c>
      <c r="I107" s="23">
        <v>18230.721440376939</v>
      </c>
      <c r="J107" s="23">
        <v>0</v>
      </c>
      <c r="K107" s="23">
        <v>3426.8880109814427</v>
      </c>
      <c r="L107" s="24">
        <f t="shared" si="16"/>
        <v>843000</v>
      </c>
    </row>
    <row r="108" spans="1:12" ht="15.6" customHeight="1" outlineLevel="1">
      <c r="A108" s="8">
        <v>106</v>
      </c>
      <c r="B108" s="267"/>
      <c r="C108" s="15" t="s">
        <v>97</v>
      </c>
      <c r="D108" s="36">
        <v>583</v>
      </c>
      <c r="E108" s="23">
        <v>1431360.2277946742</v>
      </c>
      <c r="F108" s="23">
        <v>354069.17925021442</v>
      </c>
      <c r="G108" s="23">
        <v>667782.5073897182</v>
      </c>
      <c r="H108" s="23">
        <v>132694.86583522896</v>
      </c>
      <c r="I108" s="23">
        <v>86994.485606719769</v>
      </c>
      <c r="J108" s="23">
        <v>30098.734123443894</v>
      </c>
      <c r="K108" s="23">
        <v>0</v>
      </c>
      <c r="L108" s="24">
        <f t="shared" si="16"/>
        <v>2702999.9999999995</v>
      </c>
    </row>
    <row r="109" spans="1:12" outlineLevel="1">
      <c r="A109" s="8">
        <v>107</v>
      </c>
      <c r="B109" s="267"/>
      <c r="C109" s="15" t="s">
        <v>81</v>
      </c>
      <c r="D109" s="36">
        <v>584</v>
      </c>
      <c r="E109" s="23">
        <v>704096.7178734066</v>
      </c>
      <c r="F109" s="23">
        <v>174169.25674559706</v>
      </c>
      <c r="G109" s="23">
        <v>321956.01602464478</v>
      </c>
      <c r="H109" s="23">
        <v>63102.596837825622</v>
      </c>
      <c r="I109" s="23">
        <v>42793.233037604892</v>
      </c>
      <c r="J109" s="23">
        <v>5882.1794809208859</v>
      </c>
      <c r="K109" s="23">
        <v>0</v>
      </c>
      <c r="L109" s="24">
        <f t="shared" si="16"/>
        <v>1311999.9999999998</v>
      </c>
    </row>
    <row r="110" spans="1:12" outlineLevel="1">
      <c r="A110" s="8">
        <v>108</v>
      </c>
      <c r="B110" s="267"/>
      <c r="C110" s="15" t="s">
        <v>98</v>
      </c>
      <c r="D110" s="36">
        <v>585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5000</v>
      </c>
      <c r="K110" s="23">
        <v>0</v>
      </c>
      <c r="L110" s="24">
        <f t="shared" si="16"/>
        <v>5000</v>
      </c>
    </row>
    <row r="111" spans="1:12" outlineLevel="1">
      <c r="A111" s="8">
        <v>109</v>
      </c>
      <c r="B111" s="267"/>
      <c r="C111" s="15" t="s">
        <v>99</v>
      </c>
      <c r="D111" s="36">
        <v>586</v>
      </c>
      <c r="E111" s="23">
        <v>1970238.3489725632</v>
      </c>
      <c r="F111" s="23">
        <v>344665.87255892047</v>
      </c>
      <c r="G111" s="23">
        <v>25098.651443844221</v>
      </c>
      <c r="H111" s="23">
        <v>3163.3718569034495</v>
      </c>
      <c r="I111" s="23">
        <v>28683.118412677937</v>
      </c>
      <c r="J111" s="23">
        <v>0</v>
      </c>
      <c r="K111" s="23">
        <v>150.63675509064046</v>
      </c>
      <c r="L111" s="24">
        <f t="shared" si="16"/>
        <v>2372000.0000000005</v>
      </c>
    </row>
    <row r="112" spans="1:12" outlineLevel="1">
      <c r="A112" s="8">
        <v>110</v>
      </c>
      <c r="B112" s="267"/>
      <c r="C112" s="15" t="s">
        <v>100</v>
      </c>
      <c r="D112" s="36">
        <v>587</v>
      </c>
      <c r="E112" s="23">
        <v>556177.64792507864</v>
      </c>
      <c r="F112" s="23">
        <v>90631.369678369272</v>
      </c>
      <c r="G112" s="23">
        <v>11424.333824393405</v>
      </c>
      <c r="H112" s="23">
        <v>0</v>
      </c>
      <c r="I112" s="23">
        <v>5766.6485721588169</v>
      </c>
      <c r="J112" s="23">
        <v>0</v>
      </c>
      <c r="K112" s="23">
        <v>0</v>
      </c>
      <c r="L112" s="24">
        <f t="shared" si="16"/>
        <v>664000.00000000012</v>
      </c>
    </row>
    <row r="113" spans="1:12" outlineLevel="1">
      <c r="A113" s="8">
        <v>111</v>
      </c>
      <c r="B113" s="267"/>
      <c r="C113" s="15" t="s">
        <v>101</v>
      </c>
      <c r="D113" s="36">
        <v>588</v>
      </c>
      <c r="E113" s="23">
        <v>3177088.4663801547</v>
      </c>
      <c r="F113" s="23">
        <v>666025.07942252909</v>
      </c>
      <c r="G113" s="23">
        <v>769219.30673384143</v>
      </c>
      <c r="H113" s="23">
        <v>162764.12322816174</v>
      </c>
      <c r="I113" s="23">
        <v>114673.86961924136</v>
      </c>
      <c r="J113" s="23">
        <v>25387.933435220937</v>
      </c>
      <c r="K113" s="23">
        <v>10841.221180850191</v>
      </c>
      <c r="L113" s="24">
        <f t="shared" si="16"/>
        <v>4925999.9999999991</v>
      </c>
    </row>
    <row r="114" spans="1:12" outlineLevel="1">
      <c r="A114" s="8">
        <v>112</v>
      </c>
      <c r="B114" s="267"/>
      <c r="C114" s="15" t="s">
        <v>36</v>
      </c>
      <c r="D114" s="36">
        <v>589</v>
      </c>
      <c r="E114" s="23">
        <v>114442.35700097331</v>
      </c>
      <c r="F114" s="23">
        <v>28309.094124562504</v>
      </c>
      <c r="G114" s="23">
        <v>53439.654305598779</v>
      </c>
      <c r="H114" s="23">
        <v>19566.780730980729</v>
      </c>
      <c r="I114" s="23">
        <v>6955.5195020749225</v>
      </c>
      <c r="J114" s="23">
        <v>956.07672498820079</v>
      </c>
      <c r="K114" s="23">
        <v>14330.517610821544</v>
      </c>
      <c r="L114" s="24">
        <f t="shared" si="16"/>
        <v>238000.00000000003</v>
      </c>
    </row>
    <row r="115" spans="1:12">
      <c r="A115" s="8">
        <v>113</v>
      </c>
      <c r="B115" s="267"/>
      <c r="C115" s="275" t="s">
        <v>102</v>
      </c>
      <c r="D115" s="276"/>
      <c r="E115" s="35">
        <f>SUM(E105:E114)</f>
        <v>10923740.835379757</v>
      </c>
      <c r="F115" s="35">
        <f>SUM(F105:F114)</f>
        <v>2289985.1340193613</v>
      </c>
      <c r="G115" s="35">
        <f t="shared" ref="G115:K115" si="23">SUM(G105:G114)</f>
        <v>2644796.467346949</v>
      </c>
      <c r="H115" s="35">
        <f t="shared" si="23"/>
        <v>559629.71074205742</v>
      </c>
      <c r="I115" s="35">
        <f t="shared" si="23"/>
        <v>394281.63413339248</v>
      </c>
      <c r="J115" s="35">
        <f t="shared" si="23"/>
        <v>87290.992406077348</v>
      </c>
      <c r="K115" s="35">
        <f t="shared" si="23"/>
        <v>37275.22597240351</v>
      </c>
      <c r="L115" s="35">
        <f t="shared" si="16"/>
        <v>16937000</v>
      </c>
    </row>
    <row r="116" spans="1:12" outlineLevel="1">
      <c r="A116" s="8">
        <v>114</v>
      </c>
      <c r="B116" s="267"/>
      <c r="C116" s="37" t="s">
        <v>39</v>
      </c>
      <c r="D116" s="38">
        <v>590</v>
      </c>
      <c r="E116" s="23">
        <v>647384.67156898603</v>
      </c>
      <c r="F116" s="23">
        <v>161881.34380024002</v>
      </c>
      <c r="G116" s="23">
        <v>291963.21214103018</v>
      </c>
      <c r="H116" s="23">
        <v>59098.853113062229</v>
      </c>
      <c r="I116" s="23">
        <v>38717.911848943084</v>
      </c>
      <c r="J116" s="23">
        <v>21751.049322633131</v>
      </c>
      <c r="K116" s="23">
        <v>202.9582051050825</v>
      </c>
      <c r="L116" s="24">
        <f t="shared" si="16"/>
        <v>1220999.9999999995</v>
      </c>
    </row>
    <row r="117" spans="1:12" outlineLevel="1">
      <c r="A117" s="8">
        <v>115</v>
      </c>
      <c r="B117" s="267"/>
      <c r="C117" s="37" t="s">
        <v>40</v>
      </c>
      <c r="D117" s="38">
        <v>591</v>
      </c>
      <c r="E117" s="23">
        <v>241356.3142936308</v>
      </c>
      <c r="F117" s="23">
        <v>55422.174321134858</v>
      </c>
      <c r="G117" s="23">
        <v>97684.341971401649</v>
      </c>
      <c r="H117" s="23">
        <v>34821.024935090383</v>
      </c>
      <c r="I117" s="23">
        <v>9327.1887152583531</v>
      </c>
      <c r="J117" s="23">
        <v>0</v>
      </c>
      <c r="K117" s="23">
        <v>388.95576348405422</v>
      </c>
      <c r="L117" s="24">
        <f t="shared" si="16"/>
        <v>439000.00000000012</v>
      </c>
    </row>
    <row r="118" spans="1:12" outlineLevel="1">
      <c r="A118" s="8">
        <v>116</v>
      </c>
      <c r="B118" s="267"/>
      <c r="C118" s="37" t="s">
        <v>89</v>
      </c>
      <c r="D118" s="38">
        <v>592</v>
      </c>
      <c r="E118" s="23">
        <v>333526.57345818612</v>
      </c>
      <c r="F118" s="23">
        <v>76587.049106335238</v>
      </c>
      <c r="G118" s="23">
        <v>134988.4876788535</v>
      </c>
      <c r="H118" s="23">
        <v>35585.985565629213</v>
      </c>
      <c r="I118" s="23">
        <v>12889.098432342415</v>
      </c>
      <c r="J118" s="23">
        <v>0</v>
      </c>
      <c r="K118" s="23">
        <v>2422.8057586535465</v>
      </c>
      <c r="L118" s="24">
        <f t="shared" si="16"/>
        <v>596000.00000000012</v>
      </c>
    </row>
    <row r="119" spans="1:12" outlineLevel="1">
      <c r="A119" s="8">
        <v>117</v>
      </c>
      <c r="B119" s="267"/>
      <c r="C119" s="15" t="s">
        <v>103</v>
      </c>
      <c r="D119" s="38">
        <v>592.20000000000005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4">
        <f t="shared" si="16"/>
        <v>0</v>
      </c>
    </row>
    <row r="120" spans="1:12" outlineLevel="1">
      <c r="A120" s="8">
        <v>118</v>
      </c>
      <c r="B120" s="267"/>
      <c r="C120" s="15" t="s">
        <v>90</v>
      </c>
      <c r="D120" s="38">
        <v>593</v>
      </c>
      <c r="E120" s="23">
        <v>7732946.136324686</v>
      </c>
      <c r="F120" s="23">
        <v>1912864.3080247436</v>
      </c>
      <c r="G120" s="23">
        <v>3607705.495897912</v>
      </c>
      <c r="H120" s="23">
        <v>716886.09907208604</v>
      </c>
      <c r="I120" s="23">
        <v>469989.07632812759</v>
      </c>
      <c r="J120" s="23">
        <v>162608.88435244217</v>
      </c>
      <c r="K120" s="23">
        <v>0</v>
      </c>
      <c r="L120" s="24">
        <f t="shared" si="16"/>
        <v>14602999.999999996</v>
      </c>
    </row>
    <row r="121" spans="1:12" outlineLevel="1">
      <c r="A121" s="8">
        <v>119</v>
      </c>
      <c r="B121" s="267"/>
      <c r="C121" s="15" t="s">
        <v>91</v>
      </c>
      <c r="D121" s="38">
        <v>594</v>
      </c>
      <c r="E121" s="23">
        <v>361708.22244411282</v>
      </c>
      <c r="F121" s="23">
        <v>89474.145614735084</v>
      </c>
      <c r="G121" s="23">
        <v>165395.08750046536</v>
      </c>
      <c r="H121" s="23">
        <v>32417.035265773222</v>
      </c>
      <c r="I121" s="23">
        <v>21983.718801330564</v>
      </c>
      <c r="J121" s="23">
        <v>3021.7903735828331</v>
      </c>
      <c r="K121" s="23">
        <v>0</v>
      </c>
      <c r="L121" s="24">
        <f t="shared" si="16"/>
        <v>673999.99999999988</v>
      </c>
    </row>
    <row r="122" spans="1:12" outlineLevel="1">
      <c r="A122" s="8">
        <v>120</v>
      </c>
      <c r="B122" s="267"/>
      <c r="C122" s="15" t="s">
        <v>104</v>
      </c>
      <c r="D122" s="38">
        <v>595</v>
      </c>
      <c r="E122" s="23">
        <v>264090.5069787369</v>
      </c>
      <c r="F122" s="23">
        <v>103038.78953378926</v>
      </c>
      <c r="G122" s="23">
        <v>43577.465414086131</v>
      </c>
      <c r="H122" s="23">
        <v>0</v>
      </c>
      <c r="I122" s="23">
        <v>22206.040254419113</v>
      </c>
      <c r="J122" s="23">
        <v>2087.1978189687043</v>
      </c>
      <c r="K122" s="23">
        <v>0</v>
      </c>
      <c r="L122" s="24">
        <f t="shared" si="16"/>
        <v>435000.00000000006</v>
      </c>
    </row>
    <row r="123" spans="1:12" outlineLevel="1">
      <c r="A123" s="8">
        <v>121</v>
      </c>
      <c r="B123" s="267"/>
      <c r="C123" s="15" t="s">
        <v>105</v>
      </c>
      <c r="D123" s="38">
        <v>596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134000</v>
      </c>
      <c r="K123" s="23">
        <v>0</v>
      </c>
      <c r="L123" s="24">
        <f t="shared" si="16"/>
        <v>134000</v>
      </c>
    </row>
    <row r="124" spans="1:12" outlineLevel="1">
      <c r="A124" s="8">
        <v>122</v>
      </c>
      <c r="B124" s="267"/>
      <c r="C124" s="15" t="s">
        <v>106</v>
      </c>
      <c r="D124" s="38">
        <v>597</v>
      </c>
      <c r="E124" s="23">
        <v>46514.901999352252</v>
      </c>
      <c r="F124" s="23">
        <v>8137.1369575461831</v>
      </c>
      <c r="G124" s="23">
        <v>592.54826342971182</v>
      </c>
      <c r="H124" s="23">
        <v>74.683315340047713</v>
      </c>
      <c r="I124" s="23">
        <v>677.17311598227843</v>
      </c>
      <c r="J124" s="23">
        <v>0</v>
      </c>
      <c r="K124" s="23">
        <v>3.5563483495260817</v>
      </c>
      <c r="L124" s="24">
        <f t="shared" si="16"/>
        <v>56000.000000000015</v>
      </c>
    </row>
    <row r="125" spans="1:12" outlineLevel="1">
      <c r="A125" s="8">
        <v>123</v>
      </c>
      <c r="B125" s="267"/>
      <c r="C125" s="15" t="s">
        <v>107</v>
      </c>
      <c r="D125" s="38">
        <v>598</v>
      </c>
      <c r="E125" s="23">
        <v>397126.22359145823</v>
      </c>
      <c r="F125" s="23">
        <v>99303.133911858939</v>
      </c>
      <c r="G125" s="23">
        <v>179099.46428634855</v>
      </c>
      <c r="H125" s="23">
        <v>36253.104817103689</v>
      </c>
      <c r="I125" s="23">
        <v>23750.791134200139</v>
      </c>
      <c r="J125" s="23">
        <v>13342.781279813444</v>
      </c>
      <c r="K125" s="23">
        <v>124.50097921679507</v>
      </c>
      <c r="L125" s="24">
        <f t="shared" si="16"/>
        <v>748999.99999999988</v>
      </c>
    </row>
    <row r="126" spans="1:12">
      <c r="A126" s="8">
        <v>124</v>
      </c>
      <c r="B126" s="268"/>
      <c r="C126" s="275" t="s">
        <v>108</v>
      </c>
      <c r="D126" s="276"/>
      <c r="E126" s="35">
        <f>SUM(E116:E125)</f>
        <v>10024653.55065915</v>
      </c>
      <c r="F126" s="35">
        <f>SUM(F116:F125)</f>
        <v>2506708.0812703827</v>
      </c>
      <c r="G126" s="35">
        <f t="shared" ref="G126:K126" si="24">SUM(G116:G125)</f>
        <v>4521006.1031535277</v>
      </c>
      <c r="H126" s="35">
        <f t="shared" si="24"/>
        <v>915136.78608408489</v>
      </c>
      <c r="I126" s="35">
        <f t="shared" si="24"/>
        <v>599540.99863060354</v>
      </c>
      <c r="J126" s="35">
        <f t="shared" si="24"/>
        <v>336811.70314744028</v>
      </c>
      <c r="K126" s="35">
        <f t="shared" si="24"/>
        <v>3142.7770548090048</v>
      </c>
      <c r="L126" s="35">
        <f t="shared" si="16"/>
        <v>18906999.999999996</v>
      </c>
    </row>
    <row r="127" spans="1:12" ht="16.5" thickBot="1">
      <c r="A127" s="8">
        <v>125</v>
      </c>
      <c r="B127" s="280" t="s">
        <v>109</v>
      </c>
      <c r="C127" s="280"/>
      <c r="D127" s="281"/>
      <c r="E127" s="30">
        <f>E115+E126</f>
        <v>20948394.386038907</v>
      </c>
      <c r="F127" s="30">
        <f>F115+F126</f>
        <v>4796693.2152897436</v>
      </c>
      <c r="G127" s="30">
        <f t="shared" ref="G127:K127" si="25">G115+G126</f>
        <v>7165802.5705004763</v>
      </c>
      <c r="H127" s="30">
        <f t="shared" si="25"/>
        <v>1474766.4968261423</v>
      </c>
      <c r="I127" s="30">
        <f t="shared" si="25"/>
        <v>993822.63276399602</v>
      </c>
      <c r="J127" s="30">
        <f t="shared" si="25"/>
        <v>424102.69555351761</v>
      </c>
      <c r="K127" s="30">
        <f t="shared" si="25"/>
        <v>40418.003027212515</v>
      </c>
      <c r="L127" s="30">
        <f t="shared" si="16"/>
        <v>35844000</v>
      </c>
    </row>
    <row r="128" spans="1:12" ht="16.5" outlineLevel="1" thickTop="1">
      <c r="A128" s="8">
        <v>126</v>
      </c>
      <c r="B128" s="266" t="s">
        <v>110</v>
      </c>
      <c r="C128" s="39" t="s">
        <v>111</v>
      </c>
      <c r="D128" s="26">
        <v>901</v>
      </c>
      <c r="E128" s="23">
        <v>147886.57642804916</v>
      </c>
      <c r="F128" s="23">
        <v>22044.113683224256</v>
      </c>
      <c r="G128" s="23">
        <v>1012.1705303046424</v>
      </c>
      <c r="H128" s="23">
        <v>15.402762638867983</v>
      </c>
      <c r="I128" s="23">
        <v>1687.8397875328894</v>
      </c>
      <c r="J128" s="23">
        <v>353.16334336261593</v>
      </c>
      <c r="K128" s="23">
        <v>0.73346488756514217</v>
      </c>
      <c r="L128" s="24">
        <f t="shared" si="16"/>
        <v>173000</v>
      </c>
    </row>
    <row r="129" spans="1:12" outlineLevel="1">
      <c r="A129" s="8">
        <v>127</v>
      </c>
      <c r="B129" s="267"/>
      <c r="C129" s="39" t="s">
        <v>112</v>
      </c>
      <c r="D129" s="26">
        <v>902</v>
      </c>
      <c r="E129" s="23">
        <v>-523510.58727887674</v>
      </c>
      <c r="F129" s="23">
        <v>-85308.141640031317</v>
      </c>
      <c r="G129" s="23">
        <v>-10753.32626543054</v>
      </c>
      <c r="H129" s="23">
        <v>0</v>
      </c>
      <c r="I129" s="23">
        <v>-5427.9448156615372</v>
      </c>
      <c r="J129" s="23">
        <v>0</v>
      </c>
      <c r="K129" s="23">
        <v>0</v>
      </c>
      <c r="L129" s="24">
        <f t="shared" si="16"/>
        <v>-625000.00000000012</v>
      </c>
    </row>
    <row r="130" spans="1:12" outlineLevel="1">
      <c r="A130" s="8">
        <v>128</v>
      </c>
      <c r="B130" s="267"/>
      <c r="C130" s="39" t="s">
        <v>113</v>
      </c>
      <c r="D130" s="26">
        <v>903</v>
      </c>
      <c r="E130" s="23">
        <v>5263763.055870696</v>
      </c>
      <c r="F130" s="23">
        <v>791767.28528878954</v>
      </c>
      <c r="G130" s="23">
        <v>43071.135287294375</v>
      </c>
      <c r="H130" s="23">
        <v>494.6643921428394</v>
      </c>
      <c r="I130" s="23">
        <v>59538.355865414538</v>
      </c>
      <c r="J130" s="23">
        <v>11341.947848417962</v>
      </c>
      <c r="K130" s="23">
        <v>23.555447244897117</v>
      </c>
      <c r="L130" s="24">
        <f t="shared" si="16"/>
        <v>6169999.9999999991</v>
      </c>
    </row>
    <row r="131" spans="1:12" outlineLevel="1">
      <c r="A131" s="8">
        <v>129</v>
      </c>
      <c r="B131" s="267"/>
      <c r="C131" s="39" t="s">
        <v>114</v>
      </c>
      <c r="D131" s="26">
        <v>904</v>
      </c>
      <c r="E131" s="23">
        <v>5556914.1934991712</v>
      </c>
      <c r="F131" s="23">
        <v>1788388.0536020459</v>
      </c>
      <c r="G131" s="23">
        <v>2875439.2908517625</v>
      </c>
      <c r="H131" s="23">
        <v>903676.29173810699</v>
      </c>
      <c r="I131" s="23">
        <v>319634.54454970796</v>
      </c>
      <c r="J131" s="23">
        <v>149589.58072999911</v>
      </c>
      <c r="K131" s="23">
        <v>477358.04502920579</v>
      </c>
      <c r="L131" s="24">
        <f t="shared" si="16"/>
        <v>12071000</v>
      </c>
    </row>
    <row r="132" spans="1:12">
      <c r="A132" s="8">
        <v>130</v>
      </c>
      <c r="B132" s="268"/>
      <c r="C132" s="39" t="s">
        <v>115</v>
      </c>
      <c r="D132" s="26">
        <v>905</v>
      </c>
      <c r="E132" s="23">
        <v>93843.425631406251</v>
      </c>
      <c r="F132" s="23">
        <v>14115.786285537579</v>
      </c>
      <c r="G132" s="23">
        <v>767.88085601335194</v>
      </c>
      <c r="H132" s="23">
        <v>8.8189761970360347</v>
      </c>
      <c r="I132" s="23">
        <v>1061.4617739376984</v>
      </c>
      <c r="J132" s="23">
        <v>202.20652566061196</v>
      </c>
      <c r="K132" s="23">
        <v>0.41995124747790646</v>
      </c>
      <c r="L132" s="24">
        <f t="shared" si="16"/>
        <v>110000.00000000001</v>
      </c>
    </row>
    <row r="133" spans="1:12" ht="16.5" thickBot="1">
      <c r="A133" s="8">
        <v>131</v>
      </c>
      <c r="B133" s="280" t="s">
        <v>116</v>
      </c>
      <c r="C133" s="282"/>
      <c r="D133" s="283"/>
      <c r="E133" s="30">
        <f>SUM(E128:E132)</f>
        <v>10538896.664150445</v>
      </c>
      <c r="F133" s="30">
        <f>SUM(F128:F132)</f>
        <v>2531007.0972195663</v>
      </c>
      <c r="G133" s="30">
        <f t="shared" ref="G133:K133" si="26">SUM(G128:G132)</f>
        <v>2909537.1512599443</v>
      </c>
      <c r="H133" s="30">
        <f t="shared" si="26"/>
        <v>904195.17786908569</v>
      </c>
      <c r="I133" s="30">
        <f t="shared" si="26"/>
        <v>376494.25716093153</v>
      </c>
      <c r="J133" s="30">
        <f t="shared" si="26"/>
        <v>161486.8984474403</v>
      </c>
      <c r="K133" s="30">
        <f t="shared" si="26"/>
        <v>477382.75389258569</v>
      </c>
      <c r="L133" s="30">
        <f t="shared" ref="L133:L196" si="27">SUM(E133:K133)</f>
        <v>17898999.999999996</v>
      </c>
    </row>
    <row r="134" spans="1:12" ht="15.6" customHeight="1" outlineLevel="1" thickTop="1">
      <c r="A134" s="8">
        <v>132</v>
      </c>
      <c r="B134" s="284" t="s">
        <v>117</v>
      </c>
      <c r="C134" s="40" t="s">
        <v>111</v>
      </c>
      <c r="D134" s="41">
        <v>907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4">
        <f t="shared" si="27"/>
        <v>0</v>
      </c>
    </row>
    <row r="135" spans="1:12" outlineLevel="1">
      <c r="A135" s="8">
        <v>133</v>
      </c>
      <c r="B135" s="285"/>
      <c r="C135" s="42" t="s">
        <v>118</v>
      </c>
      <c r="D135" s="36">
        <v>908</v>
      </c>
      <c r="E135" s="23">
        <v>373667.4584232358</v>
      </c>
      <c r="F135" s="23">
        <v>56206.494482413262</v>
      </c>
      <c r="G135" s="23">
        <v>3057.561953944074</v>
      </c>
      <c r="H135" s="23">
        <v>35.115559766379846</v>
      </c>
      <c r="I135" s="23">
        <v>4226.5477907701079</v>
      </c>
      <c r="J135" s="23">
        <v>805.14962035770941</v>
      </c>
      <c r="K135" s="23">
        <v>1.6721695126847547</v>
      </c>
      <c r="L135" s="24">
        <f t="shared" si="27"/>
        <v>438000.00000000006</v>
      </c>
    </row>
    <row r="136" spans="1:12" ht="31.5" outlineLevel="1">
      <c r="A136" s="8">
        <v>134</v>
      </c>
      <c r="B136" s="285"/>
      <c r="C136" s="42" t="s">
        <v>119</v>
      </c>
      <c r="D136" s="36">
        <v>909</v>
      </c>
      <c r="E136" s="23">
        <v>632163.43993520027</v>
      </c>
      <c r="F136" s="23">
        <v>95089.069432575867</v>
      </c>
      <c r="G136" s="23">
        <v>5172.7246755081251</v>
      </c>
      <c r="H136" s="23">
        <v>59.407830563670018</v>
      </c>
      <c r="I136" s="23">
        <v>7150.39249534395</v>
      </c>
      <c r="J136" s="23">
        <v>1362.1366864955769</v>
      </c>
      <c r="K136" s="23">
        <v>2.828944312555715</v>
      </c>
      <c r="L136" s="24">
        <f t="shared" si="27"/>
        <v>741000</v>
      </c>
    </row>
    <row r="137" spans="1:12" ht="31.5" customHeight="1">
      <c r="A137" s="8">
        <v>135</v>
      </c>
      <c r="B137" s="286"/>
      <c r="C137" s="43" t="s">
        <v>120</v>
      </c>
      <c r="D137" s="44">
        <v>910</v>
      </c>
      <c r="E137" s="23">
        <v>188539.9733140071</v>
      </c>
      <c r="F137" s="23">
        <v>28359.897900943681</v>
      </c>
      <c r="G137" s="23">
        <v>1542.7424470813705</v>
      </c>
      <c r="H137" s="23">
        <v>17.718124904954216</v>
      </c>
      <c r="I137" s="23">
        <v>2132.5732003657395</v>
      </c>
      <c r="J137" s="23">
        <v>406.25129246359307</v>
      </c>
      <c r="K137" s="23">
        <v>0.84372023356924841</v>
      </c>
      <c r="L137" s="24">
        <f t="shared" si="27"/>
        <v>221000</v>
      </c>
    </row>
    <row r="138" spans="1:12" ht="16.5" thickBot="1">
      <c r="A138" s="8">
        <v>136</v>
      </c>
      <c r="B138" s="280" t="s">
        <v>121</v>
      </c>
      <c r="C138" s="287"/>
      <c r="D138" s="288"/>
      <c r="E138" s="30">
        <f>SUM(E134:E137)</f>
        <v>1194370.8716724431</v>
      </c>
      <c r="F138" s="30">
        <f>SUM(F134:F137)</f>
        <v>179655.46181593279</v>
      </c>
      <c r="G138" s="30">
        <f t="shared" ref="G138:K138" si="28">SUM(G134:G137)</f>
        <v>9773.0290765335703</v>
      </c>
      <c r="H138" s="30">
        <f t="shared" si="28"/>
        <v>112.24151523500407</v>
      </c>
      <c r="I138" s="30">
        <f t="shared" si="28"/>
        <v>13509.513486479798</v>
      </c>
      <c r="J138" s="30">
        <f t="shared" si="28"/>
        <v>2573.5375993168791</v>
      </c>
      <c r="K138" s="30">
        <f t="shared" si="28"/>
        <v>5.3448340588097185</v>
      </c>
      <c r="L138" s="30">
        <f t="shared" si="27"/>
        <v>1400000</v>
      </c>
    </row>
    <row r="139" spans="1:12" ht="15.6" customHeight="1" outlineLevel="1" thickTop="1">
      <c r="A139" s="8">
        <v>137</v>
      </c>
      <c r="B139" s="284" t="s">
        <v>122</v>
      </c>
      <c r="C139" s="45" t="s">
        <v>123</v>
      </c>
      <c r="D139" s="46">
        <v>920</v>
      </c>
      <c r="E139" s="23">
        <v>18863112.759349559</v>
      </c>
      <c r="F139" s="23">
        <v>3874153.4180149888</v>
      </c>
      <c r="G139" s="23">
        <v>4707462.8926893184</v>
      </c>
      <c r="H139" s="23">
        <v>1419590.3012845656</v>
      </c>
      <c r="I139" s="23">
        <v>677793.11456005916</v>
      </c>
      <c r="J139" s="23">
        <v>369649.55922481976</v>
      </c>
      <c r="K139" s="23">
        <v>879237.95487668749</v>
      </c>
      <c r="L139" s="24">
        <f t="shared" si="27"/>
        <v>30790999.999999996</v>
      </c>
    </row>
    <row r="140" spans="1:12" outlineLevel="1">
      <c r="A140" s="8">
        <v>138</v>
      </c>
      <c r="B140" s="285"/>
      <c r="C140" s="47" t="s">
        <v>124</v>
      </c>
      <c r="D140" s="26">
        <v>921</v>
      </c>
      <c r="E140" s="23">
        <v>2029024.9433608819</v>
      </c>
      <c r="F140" s="23">
        <v>418309.56983894849</v>
      </c>
      <c r="G140" s="23">
        <v>517024.180029966</v>
      </c>
      <c r="H140" s="23">
        <v>157353.1533698765</v>
      </c>
      <c r="I140" s="23">
        <v>73794.95540842184</v>
      </c>
      <c r="J140" s="23">
        <v>39185.275611557554</v>
      </c>
      <c r="K140" s="23">
        <v>98307.922380348275</v>
      </c>
      <c r="L140" s="24">
        <f t="shared" si="27"/>
        <v>3333000.0000000005</v>
      </c>
    </row>
    <row r="141" spans="1:12" outlineLevel="1">
      <c r="A141" s="8">
        <v>139</v>
      </c>
      <c r="B141" s="285"/>
      <c r="C141" s="47" t="s">
        <v>125</v>
      </c>
      <c r="D141" s="26">
        <v>922</v>
      </c>
      <c r="E141" s="23">
        <v>-76358.779190908637</v>
      </c>
      <c r="F141" s="23">
        <v>-15445.167451415211</v>
      </c>
      <c r="G141" s="23">
        <v>-18658.598944166279</v>
      </c>
      <c r="H141" s="23">
        <v>-5855.0422224730073</v>
      </c>
      <c r="I141" s="23">
        <v>-2659.4668352467065</v>
      </c>
      <c r="J141" s="23">
        <v>-1241.4365414958743</v>
      </c>
      <c r="K141" s="23">
        <v>-3781.5088142943068</v>
      </c>
      <c r="L141" s="24">
        <f t="shared" si="27"/>
        <v>-124000.00000000004</v>
      </c>
    </row>
    <row r="142" spans="1:12" outlineLevel="1">
      <c r="A142" s="8">
        <v>140</v>
      </c>
      <c r="B142" s="285"/>
      <c r="C142" s="47" t="s">
        <v>126</v>
      </c>
      <c r="D142" s="26">
        <v>923</v>
      </c>
      <c r="E142" s="23">
        <v>4984063.5262860116</v>
      </c>
      <c r="F142" s="23">
        <v>1013733.2052377812</v>
      </c>
      <c r="G142" s="23">
        <v>1236716.5661044281</v>
      </c>
      <c r="H142" s="23">
        <v>386058.61996858998</v>
      </c>
      <c r="I142" s="23">
        <v>175927.58371102938</v>
      </c>
      <c r="J142" s="23">
        <v>84549.910537940712</v>
      </c>
      <c r="K142" s="23">
        <v>247950.58815422017</v>
      </c>
      <c r="L142" s="24">
        <f t="shared" si="27"/>
        <v>8129000.0000000009</v>
      </c>
    </row>
    <row r="143" spans="1:12" outlineLevel="1">
      <c r="A143" s="8">
        <v>141</v>
      </c>
      <c r="B143" s="285"/>
      <c r="C143" s="47" t="s">
        <v>127</v>
      </c>
      <c r="D143" s="26">
        <v>924</v>
      </c>
      <c r="E143" s="23">
        <v>1394903.603306269</v>
      </c>
      <c r="F143" s="23">
        <v>328102.2968551896</v>
      </c>
      <c r="G143" s="23">
        <v>516281.51822982437</v>
      </c>
      <c r="H143" s="23">
        <v>152187.23424008812</v>
      </c>
      <c r="I143" s="23">
        <v>67487.210682712815</v>
      </c>
      <c r="J143" s="23">
        <v>45468.95566062945</v>
      </c>
      <c r="K143" s="23">
        <v>91569.181025286613</v>
      </c>
      <c r="L143" s="24">
        <f t="shared" si="27"/>
        <v>2596000.0000000005</v>
      </c>
    </row>
    <row r="144" spans="1:12" outlineLevel="1">
      <c r="A144" s="8">
        <v>142</v>
      </c>
      <c r="B144" s="285"/>
      <c r="C144" s="47" t="s">
        <v>128</v>
      </c>
      <c r="D144" s="26">
        <v>925</v>
      </c>
      <c r="E144" s="23">
        <v>4040374.1749801082</v>
      </c>
      <c r="F144" s="23">
        <v>902079.4777733587</v>
      </c>
      <c r="G144" s="23">
        <v>1345231.4626363679</v>
      </c>
      <c r="H144" s="23">
        <v>417888.14943890949</v>
      </c>
      <c r="I144" s="23">
        <v>176989.53105475815</v>
      </c>
      <c r="J144" s="23">
        <v>103866.6185921212</v>
      </c>
      <c r="K144" s="23">
        <v>267570.58552437805</v>
      </c>
      <c r="L144" s="24">
        <f t="shared" si="27"/>
        <v>7254000.0000000028</v>
      </c>
    </row>
    <row r="145" spans="1:12" outlineLevel="1">
      <c r="A145" s="8">
        <v>143</v>
      </c>
      <c r="B145" s="285"/>
      <c r="C145" s="47" t="s">
        <v>129</v>
      </c>
      <c r="D145" s="26">
        <v>926</v>
      </c>
      <c r="E145" s="23">
        <v>324722.65564011619</v>
      </c>
      <c r="F145" s="23">
        <v>72499.632691186678</v>
      </c>
      <c r="G145" s="23">
        <v>108115.5145736149</v>
      </c>
      <c r="H145" s="23">
        <v>33585.441290720184</v>
      </c>
      <c r="I145" s="23">
        <v>14224.551503298044</v>
      </c>
      <c r="J145" s="23">
        <v>8347.7031484982981</v>
      </c>
      <c r="K145" s="23">
        <v>21504.501152565812</v>
      </c>
      <c r="L145" s="24">
        <f t="shared" si="27"/>
        <v>583000</v>
      </c>
    </row>
    <row r="146" spans="1:12" outlineLevel="1">
      <c r="A146" s="8">
        <v>144</v>
      </c>
      <c r="B146" s="285"/>
      <c r="C146" s="47" t="s">
        <v>130</v>
      </c>
      <c r="D146" s="26">
        <v>927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4">
        <f t="shared" si="27"/>
        <v>0</v>
      </c>
    </row>
    <row r="147" spans="1:12" outlineLevel="1">
      <c r="A147" s="8">
        <v>145</v>
      </c>
      <c r="B147" s="285"/>
      <c r="C147" s="47" t="s">
        <v>131</v>
      </c>
      <c r="D147" s="26">
        <v>928</v>
      </c>
      <c r="E147" s="23">
        <v>2726287.5339308484</v>
      </c>
      <c r="F147" s="23">
        <v>659919.10794608574</v>
      </c>
      <c r="G147" s="23">
        <v>1052119.1267221547</v>
      </c>
      <c r="H147" s="23">
        <v>382118.79594516917</v>
      </c>
      <c r="I147" s="23">
        <v>133719.54341586746</v>
      </c>
      <c r="J147" s="23">
        <v>41625.174765260439</v>
      </c>
      <c r="K147" s="23">
        <v>268210.71727461403</v>
      </c>
      <c r="L147" s="24">
        <f t="shared" si="27"/>
        <v>5264000.0000000009</v>
      </c>
    </row>
    <row r="148" spans="1:12" outlineLevel="1">
      <c r="A148" s="8">
        <v>146</v>
      </c>
      <c r="B148" s="285"/>
      <c r="C148" s="47" t="s">
        <v>132</v>
      </c>
      <c r="D148" s="26">
        <v>929</v>
      </c>
      <c r="E148" s="23">
        <v>0</v>
      </c>
      <c r="F148" s="23"/>
      <c r="G148" s="23"/>
      <c r="H148" s="23"/>
      <c r="I148" s="23"/>
      <c r="J148" s="23"/>
      <c r="K148" s="23"/>
      <c r="L148" s="24">
        <f t="shared" si="27"/>
        <v>0</v>
      </c>
    </row>
    <row r="149" spans="1:12" outlineLevel="1">
      <c r="A149" s="8">
        <v>147</v>
      </c>
      <c r="B149" s="285"/>
      <c r="C149" s="47" t="s">
        <v>133</v>
      </c>
      <c r="D149" s="26">
        <v>930.1</v>
      </c>
      <c r="E149" s="23">
        <v>0</v>
      </c>
      <c r="F149" s="23">
        <v>1.1302726434932628E-10</v>
      </c>
      <c r="G149" s="23">
        <v>2.3126829205880597E-10</v>
      </c>
      <c r="H149" s="23">
        <v>9.88175271598525E-11</v>
      </c>
      <c r="I149" s="23">
        <v>2.9072115954172155E-11</v>
      </c>
      <c r="J149" s="23">
        <v>3.0232664309319055E-12</v>
      </c>
      <c r="K149" s="23">
        <v>7.9770735836633947E-11</v>
      </c>
      <c r="L149" s="24">
        <f t="shared" si="27"/>
        <v>5.5497920178972275E-10</v>
      </c>
    </row>
    <row r="150" spans="1:12" outlineLevel="1">
      <c r="A150" s="8">
        <v>148</v>
      </c>
      <c r="B150" s="285"/>
      <c r="C150" s="47" t="s">
        <v>134</v>
      </c>
      <c r="D150" s="26">
        <v>930.2</v>
      </c>
      <c r="E150" s="23">
        <v>2140539.7885714187</v>
      </c>
      <c r="F150" s="23">
        <v>445450.05967997789</v>
      </c>
      <c r="G150" s="23">
        <v>538653.97705491958</v>
      </c>
      <c r="H150" s="23">
        <v>154510.90253974783</v>
      </c>
      <c r="I150" s="23">
        <v>78893.281959881569</v>
      </c>
      <c r="J150" s="23">
        <v>48891.551455915236</v>
      </c>
      <c r="K150" s="23">
        <v>90060.438738138953</v>
      </c>
      <c r="L150" s="24">
        <f t="shared" si="27"/>
        <v>3497000</v>
      </c>
    </row>
    <row r="151" spans="1:12" outlineLevel="1">
      <c r="A151" s="8">
        <v>149</v>
      </c>
      <c r="B151" s="285"/>
      <c r="C151" s="47" t="s">
        <v>36</v>
      </c>
      <c r="D151" s="26">
        <v>931</v>
      </c>
      <c r="E151" s="23">
        <v>370709.55703973386</v>
      </c>
      <c r="F151" s="23">
        <v>74983.79682058029</v>
      </c>
      <c r="G151" s="23">
        <v>90584.488422484676</v>
      </c>
      <c r="H151" s="23">
        <v>28425.285628457666</v>
      </c>
      <c r="I151" s="23">
        <v>12911.28253885901</v>
      </c>
      <c r="J151" s="23">
        <v>6026.9741772622283</v>
      </c>
      <c r="K151" s="23">
        <v>18358.61537262236</v>
      </c>
      <c r="L151" s="24">
        <f t="shared" si="27"/>
        <v>602000.00000000023</v>
      </c>
    </row>
    <row r="152" spans="1:12">
      <c r="A152" s="8">
        <v>150</v>
      </c>
      <c r="B152" s="286"/>
      <c r="C152" s="48" t="s">
        <v>135</v>
      </c>
      <c r="D152" s="44">
        <v>932</v>
      </c>
      <c r="E152" s="23">
        <v>6618768.0733428346</v>
      </c>
      <c r="F152" s="23">
        <v>1348998.6310981447</v>
      </c>
      <c r="G152" s="23">
        <v>1662521.0424890842</v>
      </c>
      <c r="H152" s="23">
        <v>521263.76429560973</v>
      </c>
      <c r="I152" s="23">
        <v>234428.57202204273</v>
      </c>
      <c r="J152" s="23">
        <v>110608.10293923574</v>
      </c>
      <c r="K152" s="23">
        <v>336411.81381305063</v>
      </c>
      <c r="L152" s="24">
        <f t="shared" si="27"/>
        <v>10833000.000000002</v>
      </c>
    </row>
    <row r="153" spans="1:12" ht="16.5" thickBot="1">
      <c r="A153" s="8">
        <v>151</v>
      </c>
      <c r="B153" s="280" t="s">
        <v>136</v>
      </c>
      <c r="C153" s="287"/>
      <c r="D153" s="288"/>
      <c r="E153" s="30">
        <f>SUM(E139:E152)</f>
        <v>43416147.836616866</v>
      </c>
      <c r="F153" s="30">
        <f>SUM(F139:F152)</f>
        <v>9122784.0285048261</v>
      </c>
      <c r="G153" s="30">
        <f t="shared" ref="G153:K153" si="29">SUM(G139:G152)</f>
        <v>11756052.170007996</v>
      </c>
      <c r="H153" s="30">
        <f t="shared" si="29"/>
        <v>3647126.6057792613</v>
      </c>
      <c r="I153" s="30">
        <f t="shared" si="29"/>
        <v>1643510.1600216834</v>
      </c>
      <c r="J153" s="30">
        <f t="shared" si="29"/>
        <v>856978.38957174472</v>
      </c>
      <c r="K153" s="30">
        <f t="shared" si="29"/>
        <v>2315400.8094976181</v>
      </c>
      <c r="L153" s="30">
        <f t="shared" si="27"/>
        <v>72758000</v>
      </c>
    </row>
    <row r="154" spans="1:12" ht="15.75" customHeight="1" thickTop="1">
      <c r="A154" s="8">
        <v>152</v>
      </c>
      <c r="B154" s="284" t="s">
        <v>137</v>
      </c>
      <c r="C154" s="40" t="s">
        <v>138</v>
      </c>
      <c r="D154" s="41" t="s">
        <v>139</v>
      </c>
      <c r="E154" s="49">
        <v>7388099.3233784512</v>
      </c>
      <c r="F154" s="49">
        <v>1666253.3758788041</v>
      </c>
      <c r="G154" s="49">
        <v>3285957.2325725807</v>
      </c>
      <c r="H154" s="49">
        <v>1315727.546794242</v>
      </c>
      <c r="I154" s="49">
        <v>356589.41156301589</v>
      </c>
      <c r="J154" s="49">
        <v>23111.206347904859</v>
      </c>
      <c r="K154" s="49">
        <v>1041261.9034650009</v>
      </c>
      <c r="L154" s="24">
        <f t="shared" si="27"/>
        <v>15077000</v>
      </c>
    </row>
    <row r="155" spans="1:12" ht="15.75" customHeight="1" outlineLevel="1">
      <c r="A155" s="8">
        <v>153</v>
      </c>
      <c r="B155" s="285"/>
      <c r="C155" s="42" t="s">
        <v>140</v>
      </c>
      <c r="D155" s="36" t="s">
        <v>139</v>
      </c>
      <c r="E155" s="27">
        <v>4990899.4898593575</v>
      </c>
      <c r="F155" s="27">
        <v>1125607.9215577119</v>
      </c>
      <c r="G155" s="27">
        <v>2219770.1408603662</v>
      </c>
      <c r="H155" s="27">
        <v>888816.41335141973</v>
      </c>
      <c r="I155" s="27">
        <v>240887.65382830251</v>
      </c>
      <c r="J155" s="27">
        <v>15612.365633309742</v>
      </c>
      <c r="K155" s="27">
        <v>703406.01490953343</v>
      </c>
      <c r="L155" s="24">
        <f t="shared" si="27"/>
        <v>10185000</v>
      </c>
    </row>
    <row r="156" spans="1:12" ht="31.5" outlineLevel="1">
      <c r="A156" s="8">
        <v>154</v>
      </c>
      <c r="B156" s="285"/>
      <c r="C156" s="42" t="s">
        <v>141</v>
      </c>
      <c r="D156" s="36" t="s">
        <v>139</v>
      </c>
      <c r="E156" s="27">
        <v>3886384.2762959809</v>
      </c>
      <c r="F156" s="27">
        <v>876504.31280061009</v>
      </c>
      <c r="G156" s="27">
        <v>1728522.0409586215</v>
      </c>
      <c r="H156" s="27">
        <v>692116.14867845934</v>
      </c>
      <c r="I156" s="27">
        <v>187577.8087886369</v>
      </c>
      <c r="J156" s="27">
        <v>12157.257912398585</v>
      </c>
      <c r="K156" s="27">
        <v>547738.15456529299</v>
      </c>
      <c r="L156" s="24">
        <f t="shared" si="27"/>
        <v>7931000</v>
      </c>
    </row>
    <row r="157" spans="1:12" ht="15.75" customHeight="1" outlineLevel="1">
      <c r="A157" s="8">
        <v>155</v>
      </c>
      <c r="B157" s="285"/>
      <c r="C157" s="42" t="s">
        <v>142</v>
      </c>
      <c r="D157" s="36" t="s">
        <v>139</v>
      </c>
      <c r="E157" s="27">
        <v>6671288.4452437358</v>
      </c>
      <c r="F157" s="27">
        <v>1509406.6816689963</v>
      </c>
      <c r="G157" s="27">
        <v>2912899.2423250098</v>
      </c>
      <c r="H157" s="27">
        <v>1108770.2881095984</v>
      </c>
      <c r="I157" s="27">
        <v>296288.10257077304</v>
      </c>
      <c r="J157" s="27">
        <v>5110.1324525549453</v>
      </c>
      <c r="K157" s="27">
        <v>850237.10762933211</v>
      </c>
      <c r="L157" s="24">
        <f t="shared" si="27"/>
        <v>13354000</v>
      </c>
    </row>
    <row r="158" spans="1:12" ht="15.75" customHeight="1" outlineLevel="1">
      <c r="A158" s="8">
        <v>156</v>
      </c>
      <c r="B158" s="285"/>
      <c r="C158" s="42" t="s">
        <v>143</v>
      </c>
      <c r="D158" s="36" t="s">
        <v>139</v>
      </c>
      <c r="E158" s="27">
        <v>22630421.149409991</v>
      </c>
      <c r="F158" s="27">
        <v>5519126.3717532204</v>
      </c>
      <c r="G158" s="27">
        <v>7062108.1015537018</v>
      </c>
      <c r="H158" s="27">
        <v>1350582.7647714072</v>
      </c>
      <c r="I158" s="27">
        <v>1129398.1616537008</v>
      </c>
      <c r="J158" s="27">
        <v>1518324.402010747</v>
      </c>
      <c r="K158" s="27">
        <v>12039.048847226833</v>
      </c>
      <c r="L158" s="24">
        <f t="shared" si="27"/>
        <v>39221999.999999993</v>
      </c>
    </row>
    <row r="159" spans="1:12" ht="15.75" customHeight="1" outlineLevel="1">
      <c r="A159" s="8">
        <v>157</v>
      </c>
      <c r="B159" s="285"/>
      <c r="C159" s="42" t="s">
        <v>144</v>
      </c>
      <c r="D159" s="36" t="s">
        <v>139</v>
      </c>
      <c r="E159" s="27">
        <v>9031273.0291440804</v>
      </c>
      <c r="F159" s="27">
        <v>1826764.7245359311</v>
      </c>
      <c r="G159" s="27">
        <v>2206830.7428640532</v>
      </c>
      <c r="H159" s="27">
        <v>692500.39705475117</v>
      </c>
      <c r="I159" s="27">
        <v>314546.29520748544</v>
      </c>
      <c r="J159" s="27">
        <v>146829.90578692334</v>
      </c>
      <c r="K159" s="27">
        <v>447254.90540677658</v>
      </c>
      <c r="L159" s="24">
        <f t="shared" si="27"/>
        <v>14666000.000000002</v>
      </c>
    </row>
    <row r="160" spans="1:12" outlineLevel="1">
      <c r="A160" s="8">
        <v>158</v>
      </c>
      <c r="B160" s="286"/>
      <c r="C160" s="43" t="s">
        <v>145</v>
      </c>
      <c r="D160" s="44" t="s">
        <v>139</v>
      </c>
      <c r="E160" s="27"/>
      <c r="F160" s="27"/>
      <c r="G160" s="27"/>
      <c r="H160" s="27"/>
      <c r="I160" s="27"/>
      <c r="J160" s="27"/>
      <c r="K160" s="27"/>
      <c r="L160" s="24">
        <f t="shared" si="27"/>
        <v>0</v>
      </c>
    </row>
    <row r="161" spans="1:12" ht="16.5" thickBot="1">
      <c r="A161" s="8">
        <v>159</v>
      </c>
      <c r="B161" s="280" t="s">
        <v>146</v>
      </c>
      <c r="C161" s="287"/>
      <c r="D161" s="288"/>
      <c r="E161" s="30">
        <f>SUM(E154:E160)</f>
        <v>54598365.713331595</v>
      </c>
      <c r="F161" s="30">
        <f>SUM(F154:F160)</f>
        <v>12523663.388195273</v>
      </c>
      <c r="G161" s="30">
        <f t="shared" ref="G161:K161" si="30">SUM(G154:G160)</f>
        <v>19416087.501134332</v>
      </c>
      <c r="H161" s="30">
        <f t="shared" si="30"/>
        <v>6048513.5587598784</v>
      </c>
      <c r="I161" s="30">
        <f t="shared" si="30"/>
        <v>2525287.4336119145</v>
      </c>
      <c r="J161" s="30">
        <f t="shared" si="30"/>
        <v>1721145.2701438386</v>
      </c>
      <c r="K161" s="30">
        <f t="shared" si="30"/>
        <v>3601937.134823163</v>
      </c>
      <c r="L161" s="30">
        <f t="shared" si="27"/>
        <v>100435000</v>
      </c>
    </row>
    <row r="162" spans="1:12" ht="16.5" thickTop="1">
      <c r="A162" s="8">
        <v>160</v>
      </c>
      <c r="B162" s="284" t="s">
        <v>147</v>
      </c>
      <c r="C162" s="40" t="s">
        <v>148</v>
      </c>
      <c r="D162" s="41" t="s">
        <v>149</v>
      </c>
      <c r="E162" s="27">
        <v>17022695.458434112</v>
      </c>
      <c r="F162" s="27">
        <v>3685227.64986159</v>
      </c>
      <c r="G162" s="27">
        <v>4975132.2398882285</v>
      </c>
      <c r="H162" s="27">
        <v>1471915.4070851034</v>
      </c>
      <c r="I162" s="27">
        <v>685243.70263191324</v>
      </c>
      <c r="J162" s="27">
        <v>432240.41761019581</v>
      </c>
      <c r="K162" s="27">
        <v>895545.12448886025</v>
      </c>
      <c r="L162" s="24">
        <f t="shared" si="27"/>
        <v>29168000</v>
      </c>
    </row>
    <row r="163" spans="1:12" ht="15.75" customHeight="1" outlineLevel="1">
      <c r="A163" s="8">
        <v>161</v>
      </c>
      <c r="B163" s="285"/>
      <c r="C163" s="42" t="s">
        <v>150</v>
      </c>
      <c r="D163" s="36" t="s">
        <v>149</v>
      </c>
      <c r="E163" s="27"/>
      <c r="F163" s="27"/>
      <c r="G163" s="27"/>
      <c r="H163" s="27"/>
      <c r="I163" s="27"/>
      <c r="J163" s="27"/>
      <c r="K163" s="27"/>
      <c r="L163" s="24">
        <f t="shared" si="27"/>
        <v>0</v>
      </c>
    </row>
    <row r="164" spans="1:12" ht="15.75" customHeight="1" outlineLevel="1">
      <c r="A164" s="8">
        <v>162</v>
      </c>
      <c r="B164" s="285"/>
      <c r="C164" s="42" t="s">
        <v>151</v>
      </c>
      <c r="D164" s="36" t="s">
        <v>149</v>
      </c>
      <c r="E164" s="27"/>
      <c r="F164" s="27"/>
      <c r="G164" s="27"/>
      <c r="H164" s="27"/>
      <c r="I164" s="27"/>
      <c r="J164" s="27"/>
      <c r="K164" s="27"/>
      <c r="L164" s="24">
        <f t="shared" si="27"/>
        <v>0</v>
      </c>
    </row>
    <row r="165" spans="1:12" ht="31.5" outlineLevel="1">
      <c r="A165" s="8">
        <v>163</v>
      </c>
      <c r="B165" s="285"/>
      <c r="C165" s="42" t="s">
        <v>152</v>
      </c>
      <c r="D165" s="36" t="s">
        <v>149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4">
        <f t="shared" si="27"/>
        <v>0</v>
      </c>
    </row>
    <row r="166" spans="1:12" ht="15.75" customHeight="1" outlineLevel="1">
      <c r="A166" s="8">
        <v>164</v>
      </c>
      <c r="B166" s="285"/>
      <c r="C166" s="42" t="s">
        <v>153</v>
      </c>
      <c r="D166" s="36" t="s">
        <v>149</v>
      </c>
      <c r="E166" s="27"/>
      <c r="F166" s="27"/>
      <c r="G166" s="27"/>
      <c r="H166" s="27"/>
      <c r="I166" s="27"/>
      <c r="J166" s="27"/>
      <c r="K166" s="27"/>
      <c r="L166" s="24">
        <f t="shared" si="27"/>
        <v>0</v>
      </c>
    </row>
    <row r="167" spans="1:12" outlineLevel="1">
      <c r="A167" s="8">
        <v>165</v>
      </c>
      <c r="B167" s="285"/>
      <c r="C167" s="42" t="s">
        <v>154</v>
      </c>
      <c r="D167" s="36" t="s">
        <v>149</v>
      </c>
      <c r="E167" s="27"/>
      <c r="F167" s="27"/>
      <c r="G167" s="27"/>
      <c r="H167" s="27"/>
      <c r="I167" s="27"/>
      <c r="J167" s="27"/>
      <c r="K167" s="27"/>
      <c r="L167" s="24">
        <f t="shared" si="27"/>
        <v>0</v>
      </c>
    </row>
    <row r="168" spans="1:12" ht="15.75" customHeight="1" outlineLevel="1">
      <c r="A168" s="8">
        <v>166</v>
      </c>
      <c r="B168" s="285"/>
      <c r="C168" s="42" t="s">
        <v>155</v>
      </c>
      <c r="D168" s="36" t="s">
        <v>149</v>
      </c>
      <c r="E168" s="27"/>
      <c r="F168" s="27"/>
      <c r="G168" s="27"/>
      <c r="H168" s="27"/>
      <c r="I168" s="27"/>
      <c r="J168" s="27"/>
      <c r="K168" s="27"/>
      <c r="L168" s="24">
        <f t="shared" si="27"/>
        <v>0</v>
      </c>
    </row>
    <row r="169" spans="1:12" ht="15.75" customHeight="1" outlineLevel="1">
      <c r="A169" s="8">
        <v>167</v>
      </c>
      <c r="B169" s="285"/>
      <c r="C169" s="42" t="s">
        <v>156</v>
      </c>
      <c r="D169" s="36" t="s">
        <v>149</v>
      </c>
      <c r="E169" s="27"/>
      <c r="F169" s="27"/>
      <c r="G169" s="27"/>
      <c r="H169" s="27"/>
      <c r="I169" s="27"/>
      <c r="J169" s="27"/>
      <c r="K169" s="27"/>
      <c r="L169" s="24">
        <f t="shared" si="27"/>
        <v>0</v>
      </c>
    </row>
    <row r="170" spans="1:12" ht="31.5" outlineLevel="1">
      <c r="A170" s="8">
        <v>168</v>
      </c>
      <c r="B170" s="285"/>
      <c r="C170" s="42" t="s">
        <v>157</v>
      </c>
      <c r="D170" s="36">
        <v>406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4">
        <f t="shared" si="27"/>
        <v>0</v>
      </c>
    </row>
    <row r="171" spans="1:12" ht="31.5" customHeight="1" outlineLevel="1">
      <c r="A171" s="8">
        <v>169</v>
      </c>
      <c r="B171" s="286"/>
      <c r="C171" s="43" t="s">
        <v>158</v>
      </c>
      <c r="D171" s="44">
        <v>407</v>
      </c>
      <c r="E171" s="27">
        <v>613628.62672409834</v>
      </c>
      <c r="F171" s="27">
        <v>144334.6775842167</v>
      </c>
      <c r="G171" s="27">
        <v>227116.13783453754</v>
      </c>
      <c r="H171" s="27">
        <v>66948.313367558032</v>
      </c>
      <c r="I171" s="27">
        <v>29688.133512965342</v>
      </c>
      <c r="J171" s="27">
        <v>20002.136889229132</v>
      </c>
      <c r="K171" s="27">
        <v>40281.974087394963</v>
      </c>
      <c r="L171" s="24">
        <f t="shared" si="27"/>
        <v>1142000</v>
      </c>
    </row>
    <row r="172" spans="1:12" ht="16.5" thickBot="1">
      <c r="A172" s="8">
        <v>170</v>
      </c>
      <c r="B172" s="280" t="s">
        <v>159</v>
      </c>
      <c r="C172" s="289"/>
      <c r="D172" s="290"/>
      <c r="E172" s="30">
        <f>SUM(E162:E171)</f>
        <v>17636324.08515821</v>
      </c>
      <c r="F172" s="30">
        <f>SUM(F162:F171)</f>
        <v>3829562.3274458069</v>
      </c>
      <c r="G172" s="30">
        <f t="shared" ref="G172:K172" si="31">SUM(G162:G171)</f>
        <v>5202248.3777227663</v>
      </c>
      <c r="H172" s="30">
        <f t="shared" si="31"/>
        <v>1538863.7204526614</v>
      </c>
      <c r="I172" s="30">
        <f t="shared" si="31"/>
        <v>714931.83614487853</v>
      </c>
      <c r="J172" s="30">
        <f t="shared" si="31"/>
        <v>452242.55449942494</v>
      </c>
      <c r="K172" s="30">
        <f t="shared" si="31"/>
        <v>935827.09857625526</v>
      </c>
      <c r="L172" s="30">
        <f t="shared" si="27"/>
        <v>30310000.000000007</v>
      </c>
    </row>
    <row r="173" spans="1:12" ht="32.25" customHeight="1" thickTop="1">
      <c r="A173" s="8">
        <v>171</v>
      </c>
      <c r="B173" s="50" t="s">
        <v>160</v>
      </c>
      <c r="C173" s="51" t="s">
        <v>161</v>
      </c>
      <c r="D173" s="52" t="s">
        <v>162</v>
      </c>
      <c r="E173" s="27">
        <v>-1530243.4913451527</v>
      </c>
      <c r="F173" s="27">
        <v>-504272.09140044951</v>
      </c>
      <c r="G173" s="27">
        <v>-2039560.4096050174</v>
      </c>
      <c r="H173" s="27">
        <v>-827653.14572887227</v>
      </c>
      <c r="I173" s="27">
        <v>-179886.08878080617</v>
      </c>
      <c r="J173" s="27">
        <v>-14626.724877078213</v>
      </c>
      <c r="K173" s="27">
        <v>-658758.04826262454</v>
      </c>
      <c r="L173" s="53">
        <f t="shared" si="27"/>
        <v>-5755000.0000000019</v>
      </c>
    </row>
    <row r="174" spans="1:12" s="54" customFormat="1" ht="16.5" thickBot="1">
      <c r="A174" s="8">
        <v>172</v>
      </c>
      <c r="B174" s="280" t="s">
        <v>163</v>
      </c>
      <c r="C174" s="280"/>
      <c r="D174" s="281"/>
      <c r="E174" s="30">
        <f>E173</f>
        <v>-1530243.4913451527</v>
      </c>
      <c r="F174" s="30">
        <f>F173</f>
        <v>-504272.09140044951</v>
      </c>
      <c r="G174" s="30">
        <f t="shared" ref="G174:K174" si="32">G173</f>
        <v>-2039560.4096050174</v>
      </c>
      <c r="H174" s="30">
        <f t="shared" si="32"/>
        <v>-827653.14572887227</v>
      </c>
      <c r="I174" s="30">
        <f t="shared" si="32"/>
        <v>-179886.08878080617</v>
      </c>
      <c r="J174" s="30">
        <f t="shared" si="32"/>
        <v>-14626.724877078213</v>
      </c>
      <c r="K174" s="30">
        <f t="shared" si="32"/>
        <v>-658758.04826262454</v>
      </c>
      <c r="L174" s="30">
        <f t="shared" si="27"/>
        <v>-5755000.0000000019</v>
      </c>
    </row>
    <row r="175" spans="1:12" ht="16.5" outlineLevel="1" thickTop="1">
      <c r="A175" s="8">
        <v>173</v>
      </c>
      <c r="B175" s="266" t="s">
        <v>164</v>
      </c>
      <c r="C175" s="40" t="s">
        <v>165</v>
      </c>
      <c r="D175" s="55">
        <v>408.1</v>
      </c>
      <c r="E175" s="27">
        <v>23259457.664759077</v>
      </c>
      <c r="F175" s="27">
        <v>6379615.5249791788</v>
      </c>
      <c r="G175" s="27">
        <v>10505245.001879271</v>
      </c>
      <c r="H175" s="27">
        <v>3332953.282952907</v>
      </c>
      <c r="I175" s="27">
        <v>1234856.7237324098</v>
      </c>
      <c r="J175" s="27">
        <v>630599.46216301946</v>
      </c>
      <c r="K175" s="27">
        <v>1976272.3395341365</v>
      </c>
      <c r="L175" s="24">
        <f t="shared" si="27"/>
        <v>47318999.999999993</v>
      </c>
    </row>
    <row r="176" spans="1:12" ht="31.5" outlineLevel="1">
      <c r="A176" s="8">
        <v>174</v>
      </c>
      <c r="B176" s="267"/>
      <c r="C176" s="42" t="s">
        <v>166</v>
      </c>
      <c r="D176" s="56">
        <v>409.1</v>
      </c>
      <c r="E176" s="27">
        <v>-189067.44076974152</v>
      </c>
      <c r="F176" s="27">
        <v>1022627.4049599904</v>
      </c>
      <c r="G176" s="27">
        <v>1701358.120367876</v>
      </c>
      <c r="H176" s="27">
        <v>442083.41907367815</v>
      </c>
      <c r="I176" s="27">
        <v>119071.00289727972</v>
      </c>
      <c r="J176" s="27">
        <v>81960.183908925406</v>
      </c>
      <c r="K176" s="27">
        <v>93967.309561991162</v>
      </c>
      <c r="L176" s="24">
        <f t="shared" si="27"/>
        <v>3271999.9999999991</v>
      </c>
    </row>
    <row r="177" spans="1:12" ht="31.5" outlineLevel="1">
      <c r="A177" s="8">
        <v>175</v>
      </c>
      <c r="B177" s="267"/>
      <c r="C177" s="42" t="s">
        <v>167</v>
      </c>
      <c r="D177" s="56">
        <v>409.1</v>
      </c>
      <c r="E177" s="27">
        <v>-65663.282438994007</v>
      </c>
      <c r="F177" s="27">
        <v>-14809.176385737201</v>
      </c>
      <c r="G177" s="27">
        <v>-29204.63415564939</v>
      </c>
      <c r="H177" s="27">
        <v>-11693.804554648033</v>
      </c>
      <c r="I177" s="27">
        <v>-3169.2631922427627</v>
      </c>
      <c r="J177" s="27">
        <v>-205.40569414467413</v>
      </c>
      <c r="K177" s="27">
        <v>-9254.433578583943</v>
      </c>
      <c r="L177" s="24">
        <f t="shared" si="27"/>
        <v>-134000</v>
      </c>
    </row>
    <row r="178" spans="1:12" ht="31.5" outlineLevel="1">
      <c r="A178" s="8">
        <v>176</v>
      </c>
      <c r="B178" s="267"/>
      <c r="C178" s="42" t="s">
        <v>168</v>
      </c>
      <c r="D178" s="56">
        <v>410.1</v>
      </c>
      <c r="E178" s="27">
        <v>-326245.34553360654</v>
      </c>
      <c r="F178" s="27">
        <v>1764594.8436442867</v>
      </c>
      <c r="G178" s="27">
        <v>2935778.7125907787</v>
      </c>
      <c r="H178" s="27">
        <v>762837.097827013</v>
      </c>
      <c r="I178" s="27">
        <v>205462.98360575835</v>
      </c>
      <c r="J178" s="27">
        <v>141426.40536362861</v>
      </c>
      <c r="K178" s="27">
        <v>162145.30250214</v>
      </c>
      <c r="L178" s="24">
        <f t="shared" si="27"/>
        <v>5645999.9999999991</v>
      </c>
    </row>
    <row r="179" spans="1:12" ht="31.5" customHeight="1" outlineLevel="1">
      <c r="A179" s="8">
        <v>177</v>
      </c>
      <c r="B179" s="267"/>
      <c r="C179" s="42" t="s">
        <v>169</v>
      </c>
      <c r="D179" s="56">
        <v>411.1</v>
      </c>
      <c r="E179" s="27"/>
      <c r="F179" s="27"/>
      <c r="G179" s="27"/>
      <c r="H179" s="27"/>
      <c r="I179" s="27"/>
      <c r="J179" s="27"/>
      <c r="K179" s="27"/>
      <c r="L179" s="24">
        <f t="shared" si="27"/>
        <v>0</v>
      </c>
    </row>
    <row r="180" spans="1:12">
      <c r="A180" s="8">
        <v>178</v>
      </c>
      <c r="B180" s="268"/>
      <c r="C180" s="43" t="s">
        <v>170</v>
      </c>
      <c r="D180" s="57">
        <v>411.4</v>
      </c>
      <c r="E180" s="27">
        <v>18375.136358428423</v>
      </c>
      <c r="F180" s="27">
        <v>-99387.382266893939</v>
      </c>
      <c r="G180" s="27">
        <v>-165352.04226069211</v>
      </c>
      <c r="H180" s="27">
        <v>-42965.320068896588</v>
      </c>
      <c r="I180" s="27">
        <v>-11572.304071312637</v>
      </c>
      <c r="J180" s="27">
        <v>-7965.5679960385942</v>
      </c>
      <c r="K180" s="27">
        <v>-9132.5196945944954</v>
      </c>
      <c r="L180" s="24">
        <f t="shared" si="27"/>
        <v>-317999.99999999994</v>
      </c>
    </row>
    <row r="181" spans="1:12" ht="16.5" thickBot="1">
      <c r="A181" s="8">
        <v>179</v>
      </c>
      <c r="B181" s="280" t="s">
        <v>171</v>
      </c>
      <c r="C181" s="280"/>
      <c r="D181" s="281"/>
      <c r="E181" s="30">
        <f>SUM(E175:E180)</f>
        <v>22696856.732375164</v>
      </c>
      <c r="F181" s="30">
        <f>SUM(F175:F180)</f>
        <v>9052641.2149308249</v>
      </c>
      <c r="G181" s="30">
        <f t="shared" ref="G181:K181" si="33">SUM(G175:G180)</f>
        <v>14947825.158421583</v>
      </c>
      <c r="H181" s="30">
        <f t="shared" si="33"/>
        <v>4483214.6752300533</v>
      </c>
      <c r="I181" s="30">
        <f t="shared" si="33"/>
        <v>1544649.1429718926</v>
      </c>
      <c r="J181" s="30">
        <f t="shared" si="33"/>
        <v>845815.07774539024</v>
      </c>
      <c r="K181" s="30">
        <f t="shared" si="33"/>
        <v>2213997.998325089</v>
      </c>
      <c r="L181" s="30">
        <f t="shared" si="27"/>
        <v>55785000</v>
      </c>
    </row>
    <row r="182" spans="1:12" ht="15.6" customHeight="1" outlineLevel="1" thickTop="1">
      <c r="A182" s="8">
        <v>180</v>
      </c>
      <c r="B182" s="266" t="s">
        <v>172</v>
      </c>
      <c r="C182" s="15" t="s">
        <v>173</v>
      </c>
      <c r="D182" s="26">
        <v>411.6</v>
      </c>
      <c r="E182" s="27">
        <v>-35888.247884574092</v>
      </c>
      <c r="F182" s="27">
        <v>-9054.1008659164545</v>
      </c>
      <c r="G182" s="27">
        <v>-11827.894055269577</v>
      </c>
      <c r="H182" s="27">
        <v>-1918.1017697949226</v>
      </c>
      <c r="I182" s="27">
        <v>-1909.2640747635603</v>
      </c>
      <c r="J182" s="27">
        <v>-2383.3077888381008</v>
      </c>
      <c r="K182" s="27">
        <v>-19.083560843282719</v>
      </c>
      <c r="L182" s="24">
        <f t="shared" si="27"/>
        <v>-62999.999999999993</v>
      </c>
    </row>
    <row r="183" spans="1:12" outlineLevel="1">
      <c r="A183" s="8">
        <v>181</v>
      </c>
      <c r="B183" s="267"/>
      <c r="C183" s="15" t="s">
        <v>174</v>
      </c>
      <c r="D183" s="26">
        <v>411.7</v>
      </c>
      <c r="E183" s="27"/>
      <c r="L183" s="24">
        <f t="shared" si="27"/>
        <v>0</v>
      </c>
    </row>
    <row r="184" spans="1:12" outlineLevel="1">
      <c r="A184" s="8">
        <v>182</v>
      </c>
      <c r="B184" s="267"/>
      <c r="C184" s="15" t="s">
        <v>175</v>
      </c>
      <c r="D184" s="26">
        <v>411.8</v>
      </c>
      <c r="E184" s="27"/>
      <c r="L184" s="24">
        <f t="shared" si="27"/>
        <v>0</v>
      </c>
    </row>
    <row r="185" spans="1:12" outlineLevel="1">
      <c r="A185" s="8">
        <v>183</v>
      </c>
      <c r="B185" s="267"/>
      <c r="C185" s="15" t="s">
        <v>176</v>
      </c>
      <c r="D185" s="26">
        <v>411.9</v>
      </c>
      <c r="E185" s="27"/>
      <c r="L185" s="24">
        <f t="shared" si="27"/>
        <v>0</v>
      </c>
    </row>
    <row r="186" spans="1:12" outlineLevel="1">
      <c r="A186" s="8">
        <v>184</v>
      </c>
      <c r="B186" s="267"/>
      <c r="C186" s="15" t="s">
        <v>177</v>
      </c>
      <c r="D186" s="26">
        <v>412</v>
      </c>
      <c r="E186" s="27"/>
      <c r="L186" s="24">
        <f t="shared" si="27"/>
        <v>0</v>
      </c>
    </row>
    <row r="187" spans="1:12" outlineLevel="1">
      <c r="A187" s="8">
        <v>185</v>
      </c>
      <c r="B187" s="267"/>
      <c r="C187" s="15" t="s">
        <v>178</v>
      </c>
      <c r="D187" s="26">
        <v>413</v>
      </c>
      <c r="E187" s="27"/>
      <c r="L187" s="24">
        <f t="shared" si="27"/>
        <v>0</v>
      </c>
    </row>
    <row r="188" spans="1:12">
      <c r="A188" s="8">
        <v>186</v>
      </c>
      <c r="B188" s="268"/>
      <c r="C188" s="15" t="s">
        <v>179</v>
      </c>
      <c r="D188" s="26">
        <v>414</v>
      </c>
      <c r="E188" s="27">
        <v>35318.593156247523</v>
      </c>
      <c r="F188" s="27">
        <v>8910.384979155875</v>
      </c>
      <c r="G188" s="27">
        <v>11640.149705185931</v>
      </c>
      <c r="H188" s="27">
        <v>1887.6557099569079</v>
      </c>
      <c r="I188" s="27">
        <v>1878.9582957990592</v>
      </c>
      <c r="J188" s="27">
        <v>2345.4775064755913</v>
      </c>
      <c r="K188" s="27">
        <v>18.780647179103628</v>
      </c>
      <c r="L188" s="24">
        <f t="shared" si="27"/>
        <v>61999.999999999993</v>
      </c>
    </row>
    <row r="189" spans="1:12" ht="16.5" thickBot="1">
      <c r="A189" s="8">
        <v>187</v>
      </c>
      <c r="B189" s="280" t="s">
        <v>180</v>
      </c>
      <c r="C189" s="280"/>
      <c r="D189" s="281"/>
      <c r="E189" s="30">
        <f>SUM(E182:E188)</f>
        <v>-569.65472832656815</v>
      </c>
      <c r="F189" s="30">
        <f>SUM(F182:F188)</f>
        <v>-143.71588676057945</v>
      </c>
      <c r="G189" s="30">
        <f t="shared" ref="G189:K189" si="34">SUM(G182:G188)</f>
        <v>-187.74435008364526</v>
      </c>
      <c r="H189" s="30">
        <f t="shared" si="34"/>
        <v>-30.446059838014662</v>
      </c>
      <c r="I189" s="30">
        <f t="shared" si="34"/>
        <v>-30.305778964501087</v>
      </c>
      <c r="J189" s="30">
        <f t="shared" si="34"/>
        <v>-37.830282362509479</v>
      </c>
      <c r="K189" s="30">
        <f t="shared" si="34"/>
        <v>-0.3029136641790906</v>
      </c>
      <c r="L189" s="30">
        <f t="shared" si="27"/>
        <v>-999.99999999999716</v>
      </c>
    </row>
    <row r="190" spans="1:12" ht="16.5" thickTop="1">
      <c r="A190" s="8">
        <v>188</v>
      </c>
      <c r="B190" s="291" t="s">
        <v>181</v>
      </c>
      <c r="C190" s="291"/>
      <c r="D190" s="292"/>
      <c r="E190" s="53">
        <f>E76+E104+E127+E133+E138+E153+E161+E172+E174+E181+E189</f>
        <v>287440344.89166671</v>
      </c>
      <c r="F190" s="53">
        <f>F76+F104+F127+F133+F138+F153+F161+F172+F174+F181+F189</f>
        <v>70478052.579391092</v>
      </c>
      <c r="G190" s="53">
        <f t="shared" ref="G190:K190" si="35">G76+G104+G127+G133+G138+G153+G161+G172+G174+G181+G189</f>
        <v>117948009.14354561</v>
      </c>
      <c r="H190" s="53">
        <f t="shared" si="35"/>
        <v>41827627.246035695</v>
      </c>
      <c r="I190" s="53">
        <f t="shared" si="35"/>
        <v>14708507.815264262</v>
      </c>
      <c r="J190" s="53">
        <f t="shared" si="35"/>
        <v>5107382.7355957218</v>
      </c>
      <c r="K190" s="53">
        <f t="shared" si="35"/>
        <v>28629075.588500857</v>
      </c>
      <c r="L190" s="53">
        <f t="shared" si="27"/>
        <v>566139000</v>
      </c>
    </row>
    <row r="191" spans="1:12" ht="16.5" thickBot="1">
      <c r="A191" s="8">
        <v>189</v>
      </c>
      <c r="B191" s="273" t="s">
        <v>182</v>
      </c>
      <c r="C191" s="273"/>
      <c r="D191" s="274"/>
      <c r="E191" s="58">
        <f>E25-E190</f>
        <v>22449677.579808831</v>
      </c>
      <c r="F191" s="58">
        <f>F25-F190</f>
        <v>25419145.001206473</v>
      </c>
      <c r="G191" s="58">
        <f t="shared" ref="G191:K191" si="36">G25-G190</f>
        <v>41491365.512339219</v>
      </c>
      <c r="H191" s="58">
        <f t="shared" si="36"/>
        <v>10992132.541818991</v>
      </c>
      <c r="I191" s="58">
        <f t="shared" si="36"/>
        <v>3491539.8125556</v>
      </c>
      <c r="J191" s="58">
        <f t="shared" si="36"/>
        <v>2430951.1155040497</v>
      </c>
      <c r="K191" s="58">
        <f t="shared" si="36"/>
        <v>3358188.4367668964</v>
      </c>
      <c r="L191" s="58">
        <f t="shared" si="27"/>
        <v>109633000.00000006</v>
      </c>
    </row>
    <row r="192" spans="1:12" ht="16.5" thickTop="1">
      <c r="A192" s="2">
        <v>190</v>
      </c>
      <c r="B192" s="59"/>
      <c r="C192" s="60"/>
      <c r="D192" s="61"/>
      <c r="E192" s="49"/>
      <c r="L192" s="24"/>
    </row>
    <row r="193" spans="1:12">
      <c r="A193" s="2">
        <v>192</v>
      </c>
      <c r="B193" s="59"/>
      <c r="C193" s="60"/>
      <c r="D193" s="61"/>
      <c r="E193" s="27"/>
      <c r="L193" s="24"/>
    </row>
    <row r="194" spans="1:12" outlineLevel="1">
      <c r="A194" s="8">
        <v>193</v>
      </c>
      <c r="B194" s="284" t="s">
        <v>183</v>
      </c>
      <c r="C194" s="40" t="s">
        <v>184</v>
      </c>
      <c r="D194" s="41">
        <v>301</v>
      </c>
      <c r="E194" s="27"/>
      <c r="F194" s="27"/>
      <c r="G194" s="27"/>
      <c r="H194" s="27"/>
      <c r="I194" s="27"/>
      <c r="J194" s="27"/>
      <c r="K194" s="27"/>
      <c r="L194" s="24">
        <f t="shared" si="27"/>
        <v>0</v>
      </c>
    </row>
    <row r="195" spans="1:12" outlineLevel="1">
      <c r="A195" s="8">
        <v>194</v>
      </c>
      <c r="B195" s="285"/>
      <c r="C195" s="42" t="s">
        <v>185</v>
      </c>
      <c r="D195" s="36">
        <v>302</v>
      </c>
      <c r="E195" s="27">
        <v>15687385.528340239</v>
      </c>
      <c r="F195" s="27">
        <v>3579245.1948056663</v>
      </c>
      <c r="G195" s="27">
        <v>6799027.3939779727</v>
      </c>
      <c r="H195" s="27">
        <v>2600582.7472677855</v>
      </c>
      <c r="I195" s="27">
        <v>764281.97452355409</v>
      </c>
      <c r="J195" s="27">
        <v>146117.60813233646</v>
      </c>
      <c r="K195" s="27">
        <v>1993359.5529524467</v>
      </c>
      <c r="L195" s="24">
        <f t="shared" si="27"/>
        <v>31570000.000000004</v>
      </c>
    </row>
    <row r="196" spans="1:12" outlineLevel="1">
      <c r="A196" s="8">
        <v>195</v>
      </c>
      <c r="B196" s="285"/>
      <c r="C196" s="43" t="s">
        <v>186</v>
      </c>
      <c r="D196" s="44">
        <v>303</v>
      </c>
      <c r="E196" s="27">
        <v>108934997.21009725</v>
      </c>
      <c r="F196" s="27">
        <v>23371708.397874691</v>
      </c>
      <c r="G196" s="27">
        <v>31087925.984070782</v>
      </c>
      <c r="H196" s="27">
        <v>9238246.004087422</v>
      </c>
      <c r="I196" s="27">
        <v>4285479.2396171456</v>
      </c>
      <c r="J196" s="27">
        <v>2638586.7429455086</v>
      </c>
      <c r="K196" s="27">
        <v>5656056.4213072043</v>
      </c>
      <c r="L196" s="24">
        <f t="shared" si="27"/>
        <v>185213000</v>
      </c>
    </row>
    <row r="197" spans="1:12">
      <c r="A197" s="8">
        <v>196</v>
      </c>
      <c r="B197" s="267"/>
      <c r="C197" s="293" t="s">
        <v>187</v>
      </c>
      <c r="D197" s="294"/>
      <c r="E197" s="62">
        <f>SUM(E194:E196)</f>
        <v>124622382.73843749</v>
      </c>
      <c r="F197" s="62">
        <f t="shared" ref="F197:K197" si="37">SUM(F194:F196)</f>
        <v>26950953.592680357</v>
      </c>
      <c r="G197" s="62">
        <f t="shared" si="37"/>
        <v>37886953.378048755</v>
      </c>
      <c r="H197" s="62">
        <f t="shared" si="37"/>
        <v>11838828.751355208</v>
      </c>
      <c r="I197" s="62">
        <f t="shared" si="37"/>
        <v>5049761.2141407002</v>
      </c>
      <c r="J197" s="62">
        <f t="shared" si="37"/>
        <v>2784704.3510778449</v>
      </c>
      <c r="K197" s="62">
        <f t="shared" si="37"/>
        <v>7649415.9742596513</v>
      </c>
      <c r="L197" s="62">
        <f t="shared" ref="L197:L260" si="38">SUM(E197:K197)</f>
        <v>216783000</v>
      </c>
    </row>
    <row r="198" spans="1:12" outlineLevel="1">
      <c r="A198" s="8">
        <v>197</v>
      </c>
      <c r="B198" s="285"/>
      <c r="C198" s="40" t="s">
        <v>188</v>
      </c>
      <c r="D198" s="41">
        <v>310</v>
      </c>
      <c r="E198" s="27">
        <v>1238781.9254162449</v>
      </c>
      <c r="F198" s="27">
        <v>279385.0589786839</v>
      </c>
      <c r="G198" s="27">
        <v>550965.03839911683</v>
      </c>
      <c r="H198" s="27">
        <v>220611.47697127037</v>
      </c>
      <c r="I198" s="27">
        <v>59790.278731266444</v>
      </c>
      <c r="J198" s="27">
        <v>3875.1163790875826</v>
      </c>
      <c r="K198" s="27">
        <v>174591.10512432992</v>
      </c>
      <c r="L198" s="24">
        <f t="shared" si="38"/>
        <v>2528000</v>
      </c>
    </row>
    <row r="199" spans="1:12" outlineLevel="1">
      <c r="A199" s="8">
        <v>198</v>
      </c>
      <c r="B199" s="285"/>
      <c r="C199" s="42" t="s">
        <v>189</v>
      </c>
      <c r="D199" s="36">
        <v>311</v>
      </c>
      <c r="E199" s="27">
        <v>45344416.720091864</v>
      </c>
      <c r="F199" s="27">
        <v>10226620.424285013</v>
      </c>
      <c r="G199" s="27">
        <v>20167543.444724001</v>
      </c>
      <c r="H199" s="27">
        <v>8075270.1825698195</v>
      </c>
      <c r="I199" s="27">
        <v>2188565.443986448</v>
      </c>
      <c r="J199" s="27">
        <v>141844.89483341356</v>
      </c>
      <c r="K199" s="27">
        <v>6390738.8895094413</v>
      </c>
      <c r="L199" s="24">
        <f t="shared" si="38"/>
        <v>92534999.999999985</v>
      </c>
    </row>
    <row r="200" spans="1:12" outlineLevel="1">
      <c r="A200" s="8">
        <v>199</v>
      </c>
      <c r="B200" s="285"/>
      <c r="C200" s="42" t="s">
        <v>190</v>
      </c>
      <c r="D200" s="36">
        <v>312</v>
      </c>
      <c r="E200" s="27">
        <v>63514525.024852291</v>
      </c>
      <c r="F200" s="27">
        <v>14324562.665950203</v>
      </c>
      <c r="G200" s="27">
        <v>28248945.194660414</v>
      </c>
      <c r="H200" s="27">
        <v>11311137.890676903</v>
      </c>
      <c r="I200" s="27">
        <v>3065552.601959296</v>
      </c>
      <c r="J200" s="27">
        <v>198684.0227355368</v>
      </c>
      <c r="K200" s="27">
        <v>8951592.5991653576</v>
      </c>
      <c r="L200" s="24">
        <f t="shared" si="38"/>
        <v>129615000</v>
      </c>
    </row>
    <row r="201" spans="1:12" ht="15.75" customHeight="1" outlineLevel="1">
      <c r="A201" s="8">
        <v>200</v>
      </c>
      <c r="B201" s="285"/>
      <c r="C201" s="42" t="s">
        <v>191</v>
      </c>
      <c r="D201" s="36">
        <v>313</v>
      </c>
      <c r="E201" s="27">
        <v>257752.8847978421</v>
      </c>
      <c r="F201" s="27">
        <v>58131.543126102741</v>
      </c>
      <c r="G201" s="27">
        <v>114639.08631247446</v>
      </c>
      <c r="H201" s="27">
        <v>45902.546236901988</v>
      </c>
      <c r="I201" s="27">
        <v>12440.540590445471</v>
      </c>
      <c r="J201" s="27">
        <v>806.29399343357147</v>
      </c>
      <c r="K201" s="27">
        <v>36327.104942799655</v>
      </c>
      <c r="L201" s="24">
        <f t="shared" si="38"/>
        <v>526000</v>
      </c>
    </row>
    <row r="202" spans="1:12" outlineLevel="1">
      <c r="A202" s="8">
        <v>201</v>
      </c>
      <c r="B202" s="285"/>
      <c r="C202" s="42" t="s">
        <v>192</v>
      </c>
      <c r="D202" s="36">
        <v>314</v>
      </c>
      <c r="E202" s="27">
        <v>19290304.302189834</v>
      </c>
      <c r="F202" s="27">
        <v>4350582.3701561987</v>
      </c>
      <c r="G202" s="27">
        <v>8579624.0908305515</v>
      </c>
      <c r="H202" s="27">
        <v>3435360.5231214515</v>
      </c>
      <c r="I202" s="27">
        <v>931053.8419837954</v>
      </c>
      <c r="J202" s="27">
        <v>60343.287729098804</v>
      </c>
      <c r="K202" s="27">
        <v>2718731.5839890712</v>
      </c>
      <c r="L202" s="24">
        <f t="shared" si="38"/>
        <v>39366000</v>
      </c>
    </row>
    <row r="203" spans="1:12" outlineLevel="1">
      <c r="A203" s="8">
        <v>202</v>
      </c>
      <c r="B203" s="285"/>
      <c r="C203" s="42" t="s">
        <v>193</v>
      </c>
      <c r="D203" s="36">
        <v>315</v>
      </c>
      <c r="E203" s="27">
        <v>10153797.577749213</v>
      </c>
      <c r="F203" s="27">
        <v>2290007.0439467202</v>
      </c>
      <c r="G203" s="27">
        <v>4516038.9876060523</v>
      </c>
      <c r="H203" s="27">
        <v>1808263.6132601635</v>
      </c>
      <c r="I203" s="27">
        <v>490076.88512285287</v>
      </c>
      <c r="J203" s="27">
        <v>31762.771555013373</v>
      </c>
      <c r="K203" s="27">
        <v>1431053.1207599842</v>
      </c>
      <c r="L203" s="24">
        <f t="shared" si="38"/>
        <v>20721000</v>
      </c>
    </row>
    <row r="204" spans="1:12" ht="15.75" customHeight="1" outlineLevel="1">
      <c r="A204" s="8">
        <v>203</v>
      </c>
      <c r="B204" s="285"/>
      <c r="C204" s="42" t="s">
        <v>194</v>
      </c>
      <c r="D204" s="36">
        <v>316</v>
      </c>
      <c r="E204" s="27">
        <v>5562758.0764735807</v>
      </c>
      <c r="F204" s="27">
        <v>1254580.375603647</v>
      </c>
      <c r="G204" s="27">
        <v>2474111.9920517304</v>
      </c>
      <c r="H204" s="27">
        <v>990657.23361466033</v>
      </c>
      <c r="I204" s="27">
        <v>268488.62506223761</v>
      </c>
      <c r="J204" s="27">
        <v>17401.234626345824</v>
      </c>
      <c r="K204" s="27">
        <v>784002.46256779798</v>
      </c>
      <c r="L204" s="24">
        <f t="shared" si="38"/>
        <v>11352000.000000002</v>
      </c>
    </row>
    <row r="205" spans="1:12" ht="31.5" outlineLevel="1">
      <c r="A205" s="8">
        <v>204</v>
      </c>
      <c r="B205" s="285"/>
      <c r="C205" s="43" t="s">
        <v>195</v>
      </c>
      <c r="D205" s="44">
        <v>317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4">
        <f t="shared" si="38"/>
        <v>0</v>
      </c>
    </row>
    <row r="206" spans="1:12">
      <c r="A206" s="8">
        <v>205</v>
      </c>
      <c r="B206" s="267"/>
      <c r="C206" s="293" t="s">
        <v>196</v>
      </c>
      <c r="D206" s="294"/>
      <c r="E206" s="62">
        <f>SUM(E198:E205)</f>
        <v>145362336.5115709</v>
      </c>
      <c r="F206" s="62">
        <f t="shared" ref="F206:K206" si="39">SUM(F198:F205)</f>
        <v>32783869.482046571</v>
      </c>
      <c r="G206" s="62">
        <f t="shared" si="39"/>
        <v>64651867.834584333</v>
      </c>
      <c r="H206" s="62">
        <f t="shared" si="39"/>
        <v>25887203.466451172</v>
      </c>
      <c r="I206" s="62">
        <f t="shared" si="39"/>
        <v>7015968.2174363425</v>
      </c>
      <c r="J206" s="62">
        <f t="shared" si="39"/>
        <v>454717.62185192952</v>
      </c>
      <c r="K206" s="62">
        <f t="shared" si="39"/>
        <v>20487036.866058782</v>
      </c>
      <c r="L206" s="62">
        <f t="shared" si="38"/>
        <v>296643000</v>
      </c>
    </row>
    <row r="207" spans="1:12" outlineLevel="1">
      <c r="A207" s="8">
        <v>206</v>
      </c>
      <c r="B207" s="285"/>
      <c r="C207" s="40" t="s">
        <v>188</v>
      </c>
      <c r="D207" s="41">
        <v>330</v>
      </c>
      <c r="E207" s="27">
        <v>21170528.292625804</v>
      </c>
      <c r="F207" s="27">
        <v>4774633.189500032</v>
      </c>
      <c r="G207" s="27">
        <v>9415879.1748247799</v>
      </c>
      <c r="H207" s="27">
        <v>3770204.7624959629</v>
      </c>
      <c r="I207" s="27">
        <v>1021803.5648840602</v>
      </c>
      <c r="J207" s="27">
        <v>66224.941821883243</v>
      </c>
      <c r="K207" s="27">
        <v>2983726.0738474783</v>
      </c>
      <c r="L207" s="24">
        <f t="shared" si="38"/>
        <v>43203000</v>
      </c>
    </row>
    <row r="208" spans="1:12" outlineLevel="1">
      <c r="A208" s="8">
        <v>207</v>
      </c>
      <c r="B208" s="285"/>
      <c r="C208" s="42" t="s">
        <v>189</v>
      </c>
      <c r="D208" s="36">
        <v>331</v>
      </c>
      <c r="E208" s="27">
        <v>32286733.98015251</v>
      </c>
      <c r="F208" s="27">
        <v>7281694.1321153184</v>
      </c>
      <c r="G208" s="27">
        <v>14359962.203339007</v>
      </c>
      <c r="H208" s="27">
        <v>5749861.1529600723</v>
      </c>
      <c r="I208" s="27">
        <v>1558331.4418693369</v>
      </c>
      <c r="J208" s="27">
        <v>100998.28638659915</v>
      </c>
      <c r="K208" s="27">
        <v>4550418.8031771556</v>
      </c>
      <c r="L208" s="24">
        <f t="shared" si="38"/>
        <v>65887999.999999993</v>
      </c>
    </row>
    <row r="209" spans="1:12" outlineLevel="1">
      <c r="A209" s="8">
        <v>208</v>
      </c>
      <c r="B209" s="285"/>
      <c r="C209" s="42" t="s">
        <v>197</v>
      </c>
      <c r="D209" s="36">
        <v>332</v>
      </c>
      <c r="E209" s="27">
        <v>62768707.742224313</v>
      </c>
      <c r="F209" s="27">
        <v>14156356.946106233</v>
      </c>
      <c r="G209" s="27">
        <v>27917232.857459679</v>
      </c>
      <c r="H209" s="27">
        <v>11178317.215063661</v>
      </c>
      <c r="I209" s="27">
        <v>3029555.4483877029</v>
      </c>
      <c r="J209" s="27">
        <v>196350.98194084878</v>
      </c>
      <c r="K209" s="27">
        <v>8846478.8088175599</v>
      </c>
      <c r="L209" s="24">
        <f t="shared" si="38"/>
        <v>128093000</v>
      </c>
    </row>
    <row r="210" spans="1:12" ht="15.75" customHeight="1" outlineLevel="1">
      <c r="A210" s="8">
        <v>209</v>
      </c>
      <c r="B210" s="285"/>
      <c r="C210" s="42" t="s">
        <v>198</v>
      </c>
      <c r="D210" s="36">
        <v>333</v>
      </c>
      <c r="E210" s="27">
        <v>104527125.2019538</v>
      </c>
      <c r="F210" s="27">
        <v>23574219.5137433</v>
      </c>
      <c r="G210" s="27">
        <v>46489854.5652356</v>
      </c>
      <c r="H210" s="27">
        <v>18614966.041432627</v>
      </c>
      <c r="I210" s="27">
        <v>5045041.2801291319</v>
      </c>
      <c r="J210" s="27">
        <v>326978.27326865995</v>
      </c>
      <c r="K210" s="27">
        <v>14731815.124236872</v>
      </c>
      <c r="L210" s="24">
        <f t="shared" si="38"/>
        <v>213310000</v>
      </c>
    </row>
    <row r="211" spans="1:12" ht="15.75" customHeight="1" outlineLevel="1">
      <c r="A211" s="8">
        <v>210</v>
      </c>
      <c r="B211" s="285"/>
      <c r="C211" s="42" t="s">
        <v>193</v>
      </c>
      <c r="D211" s="36">
        <v>334</v>
      </c>
      <c r="E211" s="27">
        <v>25927196.073486362</v>
      </c>
      <c r="F211" s="27">
        <v>5847414.3475325014</v>
      </c>
      <c r="G211" s="27">
        <v>11531471.590861261</v>
      </c>
      <c r="H211" s="27">
        <v>4617307.4551225929</v>
      </c>
      <c r="I211" s="27">
        <v>1251385.93657884</v>
      </c>
      <c r="J211" s="27">
        <v>81104.591620856008</v>
      </c>
      <c r="K211" s="27">
        <v>3654120.0047975853</v>
      </c>
      <c r="L211" s="24">
        <f t="shared" si="38"/>
        <v>52909999.999999993</v>
      </c>
    </row>
    <row r="212" spans="1:12" ht="15.75" customHeight="1" outlineLevel="1">
      <c r="A212" s="8">
        <v>211</v>
      </c>
      <c r="B212" s="285"/>
      <c r="C212" s="42" t="s">
        <v>194</v>
      </c>
      <c r="D212" s="36">
        <v>335</v>
      </c>
      <c r="E212" s="27">
        <v>4186769.2922295872</v>
      </c>
      <c r="F212" s="27">
        <v>944250.76895327342</v>
      </c>
      <c r="G212" s="27">
        <v>1862122.3449691669</v>
      </c>
      <c r="H212" s="27">
        <v>745610.94115606567</v>
      </c>
      <c r="I212" s="27">
        <v>202076.00533225495</v>
      </c>
      <c r="J212" s="27">
        <v>13096.912319194742</v>
      </c>
      <c r="K212" s="27">
        <v>590073.73504045676</v>
      </c>
      <c r="L212" s="24">
        <f t="shared" si="38"/>
        <v>8543999.9999999981</v>
      </c>
    </row>
    <row r="213" spans="1:12" ht="15.75" customHeight="1" outlineLevel="1">
      <c r="A213" s="8">
        <v>212</v>
      </c>
      <c r="B213" s="285"/>
      <c r="C213" s="42" t="s">
        <v>199</v>
      </c>
      <c r="D213" s="36">
        <v>336</v>
      </c>
      <c r="E213" s="27">
        <v>1171648.5694898108</v>
      </c>
      <c r="F213" s="27">
        <v>264244.33386789286</v>
      </c>
      <c r="G213" s="27">
        <v>521106.5691504305</v>
      </c>
      <c r="H213" s="27">
        <v>208655.87082211531</v>
      </c>
      <c r="I213" s="27">
        <v>56550.061885466006</v>
      </c>
      <c r="J213" s="27">
        <v>3665.1120499993713</v>
      </c>
      <c r="K213" s="27">
        <v>165129.48273428515</v>
      </c>
      <c r="L213" s="24">
        <f t="shared" si="38"/>
        <v>2391000</v>
      </c>
    </row>
    <row r="214" spans="1:12" ht="31.5" outlineLevel="1">
      <c r="A214" s="8">
        <v>213</v>
      </c>
      <c r="B214" s="285"/>
      <c r="C214" s="43" t="s">
        <v>200</v>
      </c>
      <c r="D214" s="44">
        <v>337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4">
        <f t="shared" si="38"/>
        <v>0</v>
      </c>
    </row>
    <row r="215" spans="1:12">
      <c r="A215" s="8">
        <v>214</v>
      </c>
      <c r="B215" s="267"/>
      <c r="C215" s="293" t="s">
        <v>201</v>
      </c>
      <c r="D215" s="294"/>
      <c r="E215" s="62">
        <f>SUM(E207:E214)</f>
        <v>252038709.15216219</v>
      </c>
      <c r="F215" s="62">
        <f t="shared" ref="F215:K215" si="40">SUM(F207:F214)</f>
        <v>56842813.231818549</v>
      </c>
      <c r="G215" s="62">
        <f t="shared" si="40"/>
        <v>112097629.30583993</v>
      </c>
      <c r="H215" s="62">
        <f t="shared" si="40"/>
        <v>44884923.439053096</v>
      </c>
      <c r="I215" s="62">
        <f t="shared" si="40"/>
        <v>12164743.739066795</v>
      </c>
      <c r="J215" s="62">
        <f t="shared" si="40"/>
        <v>788419.09940804122</v>
      </c>
      <c r="K215" s="62">
        <f t="shared" si="40"/>
        <v>35521762.032651395</v>
      </c>
      <c r="L215" s="62">
        <f t="shared" si="38"/>
        <v>514339000</v>
      </c>
    </row>
    <row r="216" spans="1:12" outlineLevel="1">
      <c r="A216" s="8">
        <v>215</v>
      </c>
      <c r="B216" s="285"/>
      <c r="C216" s="40" t="s">
        <v>188</v>
      </c>
      <c r="D216" s="41">
        <v>340</v>
      </c>
      <c r="E216" s="27">
        <v>290584.52601733909</v>
      </c>
      <c r="F216" s="27">
        <v>65536.13131897134</v>
      </c>
      <c r="G216" s="27">
        <v>129241.40339029915</v>
      </c>
      <c r="H216" s="27">
        <v>51749.448514226002</v>
      </c>
      <c r="I216" s="27">
        <v>14025.172186566851</v>
      </c>
      <c r="J216" s="27">
        <v>908.99684050590849</v>
      </c>
      <c r="K216" s="27">
        <v>40954.32173209163</v>
      </c>
      <c r="L216" s="24">
        <f t="shared" si="38"/>
        <v>592999.99999999988</v>
      </c>
    </row>
    <row r="217" spans="1:12" outlineLevel="1">
      <c r="A217" s="8">
        <v>216</v>
      </c>
      <c r="B217" s="285"/>
      <c r="C217" s="42" t="s">
        <v>189</v>
      </c>
      <c r="D217" s="36">
        <v>341</v>
      </c>
      <c r="E217" s="27">
        <v>5606370.2566009723</v>
      </c>
      <c r="F217" s="27">
        <v>1264416.3211135769</v>
      </c>
      <c r="G217" s="27">
        <v>2493509.0998118254</v>
      </c>
      <c r="H217" s="27">
        <v>998424.0142517027</v>
      </c>
      <c r="I217" s="27">
        <v>270593.58345111529</v>
      </c>
      <c r="J217" s="27">
        <v>17537.660796337434</v>
      </c>
      <c r="K217" s="27">
        <v>790149.06397446932</v>
      </c>
      <c r="L217" s="24">
        <f t="shared" si="38"/>
        <v>11441000</v>
      </c>
    </row>
    <row r="218" spans="1:12" ht="15.75" customHeight="1" outlineLevel="1">
      <c r="A218" s="8">
        <v>217</v>
      </c>
      <c r="B218" s="285"/>
      <c r="C218" s="42" t="s">
        <v>202</v>
      </c>
      <c r="D218" s="36">
        <v>342</v>
      </c>
      <c r="E218" s="27">
        <v>6766748.262687075</v>
      </c>
      <c r="F218" s="27">
        <v>1526118.7814227238</v>
      </c>
      <c r="G218" s="27">
        <v>3009602.933248973</v>
      </c>
      <c r="H218" s="27">
        <v>1205072.7395159306</v>
      </c>
      <c r="I218" s="27">
        <v>326599.66732597246</v>
      </c>
      <c r="J218" s="27">
        <v>21167.51664510302</v>
      </c>
      <c r="K218" s="27">
        <v>953690.09915422148</v>
      </c>
      <c r="L218" s="24">
        <f t="shared" si="38"/>
        <v>13808999.999999998</v>
      </c>
    </row>
    <row r="219" spans="1:12" ht="15.75" customHeight="1" outlineLevel="1">
      <c r="A219" s="8">
        <v>218</v>
      </c>
      <c r="B219" s="285"/>
      <c r="C219" s="42" t="s">
        <v>203</v>
      </c>
      <c r="D219" s="36">
        <v>343</v>
      </c>
      <c r="E219" s="27">
        <v>6886804.2641613558</v>
      </c>
      <c r="F219" s="27">
        <v>1553195.2606354523</v>
      </c>
      <c r="G219" s="27">
        <v>3062999.4658469888</v>
      </c>
      <c r="H219" s="27">
        <v>1226453.2030673393</v>
      </c>
      <c r="I219" s="27">
        <v>332394.21569984913</v>
      </c>
      <c r="J219" s="27">
        <v>21543.071832158581</v>
      </c>
      <c r="K219" s="27">
        <v>970610.51875685621</v>
      </c>
      <c r="L219" s="24">
        <f t="shared" si="38"/>
        <v>14054000</v>
      </c>
    </row>
    <row r="220" spans="1:12" ht="15.75" customHeight="1" outlineLevel="1">
      <c r="A220" s="8">
        <v>219</v>
      </c>
      <c r="B220" s="285"/>
      <c r="C220" s="42" t="s">
        <v>204</v>
      </c>
      <c r="D220" s="36">
        <v>344</v>
      </c>
      <c r="E220" s="27">
        <v>83724115.281188041</v>
      </c>
      <c r="F220" s="27">
        <v>18882473.505506724</v>
      </c>
      <c r="G220" s="27">
        <v>37237434.163670056</v>
      </c>
      <c r="H220" s="27">
        <v>14910211.677563427</v>
      </c>
      <c r="I220" s="27">
        <v>4040976.1286344901</v>
      </c>
      <c r="J220" s="27">
        <v>261902.99018266104</v>
      </c>
      <c r="K220" s="27">
        <v>11799886.253254604</v>
      </c>
      <c r="L220" s="24">
        <f t="shared" si="38"/>
        <v>170857000</v>
      </c>
    </row>
    <row r="221" spans="1:12" ht="15.75" customHeight="1" outlineLevel="1">
      <c r="A221" s="8">
        <v>220</v>
      </c>
      <c r="B221" s="285"/>
      <c r="C221" s="42" t="s">
        <v>193</v>
      </c>
      <c r="D221" s="36">
        <v>345</v>
      </c>
      <c r="E221" s="27">
        <v>8235351.676639799</v>
      </c>
      <c r="F221" s="27">
        <v>1857335.9577514878</v>
      </c>
      <c r="G221" s="27">
        <v>3662784.1911928626</v>
      </c>
      <c r="H221" s="27">
        <v>1466612.532428469</v>
      </c>
      <c r="I221" s="27">
        <v>397482.36723008857</v>
      </c>
      <c r="J221" s="27">
        <v>25761.552953696959</v>
      </c>
      <c r="K221" s="27">
        <v>1160671.7218035951</v>
      </c>
      <c r="L221" s="24">
        <f t="shared" si="38"/>
        <v>16806000.000000004</v>
      </c>
    </row>
    <row r="222" spans="1:12" ht="15.75" customHeight="1" outlineLevel="1">
      <c r="A222" s="8">
        <v>221</v>
      </c>
      <c r="B222" s="285"/>
      <c r="C222" s="42" t="s">
        <v>194</v>
      </c>
      <c r="D222" s="36">
        <v>346</v>
      </c>
      <c r="E222" s="27">
        <v>527266.35749520548</v>
      </c>
      <c r="F222" s="27">
        <v>118915.47605263602</v>
      </c>
      <c r="G222" s="27">
        <v>234508.85336924435</v>
      </c>
      <c r="H222" s="27">
        <v>93899.50522986034</v>
      </c>
      <c r="I222" s="27">
        <v>25448.71040935233</v>
      </c>
      <c r="J222" s="27">
        <v>1649.3770664154426</v>
      </c>
      <c r="K222" s="27">
        <v>74311.720377285994</v>
      </c>
      <c r="L222" s="24">
        <f t="shared" si="38"/>
        <v>1076000</v>
      </c>
    </row>
    <row r="223" spans="1:12" ht="15.75" customHeight="1" outlineLevel="1">
      <c r="A223" s="8">
        <v>222</v>
      </c>
      <c r="B223" s="285"/>
      <c r="C223" s="42" t="s">
        <v>205</v>
      </c>
      <c r="D223" s="36">
        <v>347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4">
        <f t="shared" si="38"/>
        <v>0</v>
      </c>
    </row>
    <row r="224" spans="1:12" ht="15.75" customHeight="1" outlineLevel="1">
      <c r="A224" s="8">
        <v>223</v>
      </c>
      <c r="B224" s="285"/>
      <c r="C224" s="43" t="s">
        <v>206</v>
      </c>
      <c r="D224" s="44">
        <v>348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4">
        <f t="shared" si="38"/>
        <v>0</v>
      </c>
    </row>
    <row r="225" spans="1:12">
      <c r="A225" s="8">
        <v>224</v>
      </c>
      <c r="B225" s="267"/>
      <c r="C225" s="293" t="s">
        <v>207</v>
      </c>
      <c r="D225" s="294"/>
      <c r="E225" s="62">
        <f>SUM(E216:E224)</f>
        <v>112037240.62478979</v>
      </c>
      <c r="F225" s="62">
        <f t="shared" ref="F225:K225" si="41">SUM(F216:F224)</f>
        <v>25267991.433801569</v>
      </c>
      <c r="G225" s="62">
        <f t="shared" si="41"/>
        <v>49830080.11053025</v>
      </c>
      <c r="H225" s="62">
        <f t="shared" si="41"/>
        <v>19952423.120570954</v>
      </c>
      <c r="I225" s="62">
        <f t="shared" si="41"/>
        <v>5407519.8449374354</v>
      </c>
      <c r="J225" s="62">
        <f t="shared" si="41"/>
        <v>350471.1663168784</v>
      </c>
      <c r="K225" s="62">
        <f t="shared" si="41"/>
        <v>15790273.699053124</v>
      </c>
      <c r="L225" s="62">
        <f t="shared" si="38"/>
        <v>228636000</v>
      </c>
    </row>
    <row r="226" spans="1:12" outlineLevel="1">
      <c r="A226" s="8">
        <v>225</v>
      </c>
      <c r="B226" s="285"/>
      <c r="C226" s="40" t="s">
        <v>188</v>
      </c>
      <c r="D226" s="41">
        <v>350</v>
      </c>
      <c r="E226" s="23">
        <v>9826087.4965927098</v>
      </c>
      <c r="F226" s="23">
        <v>2223193.0523998416</v>
      </c>
      <c r="G226" s="23">
        <v>4290386.0414325753</v>
      </c>
      <c r="H226" s="23">
        <v>1633098.9064570686</v>
      </c>
      <c r="I226" s="23">
        <v>436400.38111910532</v>
      </c>
      <c r="J226" s="23">
        <v>7526.6732970872554</v>
      </c>
      <c r="K226" s="23">
        <v>1252307.4487016124</v>
      </c>
      <c r="L226" s="24">
        <f t="shared" si="38"/>
        <v>19669000.000000004</v>
      </c>
    </row>
    <row r="227" spans="1:12" outlineLevel="1">
      <c r="A227" s="8">
        <v>226</v>
      </c>
      <c r="B227" s="285"/>
      <c r="C227" s="42" t="s">
        <v>189</v>
      </c>
      <c r="D227" s="36">
        <v>352</v>
      </c>
      <c r="E227" s="23">
        <v>9866053.280299427</v>
      </c>
      <c r="F227" s="23">
        <v>2232235.4767321404</v>
      </c>
      <c r="G227" s="23">
        <v>4307836.3888480319</v>
      </c>
      <c r="H227" s="23">
        <v>1639741.2325802352</v>
      </c>
      <c r="I227" s="23">
        <v>438175.35851955926</v>
      </c>
      <c r="J227" s="23">
        <v>7557.2866411193354</v>
      </c>
      <c r="K227" s="23">
        <v>1257400.9763794877</v>
      </c>
      <c r="L227" s="24">
        <f t="shared" si="38"/>
        <v>19749000</v>
      </c>
    </row>
    <row r="228" spans="1:12" outlineLevel="1">
      <c r="A228" s="8">
        <v>227</v>
      </c>
      <c r="B228" s="285"/>
      <c r="C228" s="42" t="s">
        <v>208</v>
      </c>
      <c r="D228" s="36">
        <v>353</v>
      </c>
      <c r="E228" s="23">
        <v>137838990.57068893</v>
      </c>
      <c r="F228" s="23">
        <v>31186643.340274028</v>
      </c>
      <c r="G228" s="23">
        <v>60184939.459851928</v>
      </c>
      <c r="H228" s="23">
        <v>22908884.624342654</v>
      </c>
      <c r="I228" s="23">
        <v>6121763.9308605846</v>
      </c>
      <c r="J228" s="23">
        <v>105583.12756584132</v>
      </c>
      <c r="K228" s="23">
        <v>17567194.94641602</v>
      </c>
      <c r="L228" s="24">
        <f t="shared" si="38"/>
        <v>275914000</v>
      </c>
    </row>
    <row r="229" spans="1:12" outlineLevel="1">
      <c r="A229" s="8">
        <v>228</v>
      </c>
      <c r="B229" s="285"/>
      <c r="C229" s="42" t="s">
        <v>209</v>
      </c>
      <c r="D229" s="36">
        <v>354</v>
      </c>
      <c r="E229" s="23">
        <v>5630679.351980092</v>
      </c>
      <c r="F229" s="23">
        <v>1273964.5581167631</v>
      </c>
      <c r="G229" s="23">
        <v>2458535.8214950715</v>
      </c>
      <c r="H229" s="23">
        <v>935820.72167764604</v>
      </c>
      <c r="I229" s="23">
        <v>250072.12850645362</v>
      </c>
      <c r="J229" s="23">
        <v>4313.0375073196628</v>
      </c>
      <c r="K229" s="23">
        <v>717614.38071665436</v>
      </c>
      <c r="L229" s="24">
        <f t="shared" si="38"/>
        <v>11271000</v>
      </c>
    </row>
    <row r="230" spans="1:12" outlineLevel="1">
      <c r="A230" s="8">
        <v>229</v>
      </c>
      <c r="B230" s="285"/>
      <c r="C230" s="42" t="s">
        <v>210</v>
      </c>
      <c r="D230" s="36">
        <v>355</v>
      </c>
      <c r="E230" s="23">
        <v>105589600.55314632</v>
      </c>
      <c r="F230" s="23">
        <v>23890085.085933726</v>
      </c>
      <c r="G230" s="23">
        <v>46103817.87163502</v>
      </c>
      <c r="H230" s="23">
        <v>17549025.617406376</v>
      </c>
      <c r="I230" s="23">
        <v>4689490.2919992935</v>
      </c>
      <c r="J230" s="23">
        <v>80880.454932755209</v>
      </c>
      <c r="K230" s="23">
        <v>13457100.124946505</v>
      </c>
      <c r="L230" s="24">
        <f t="shared" si="38"/>
        <v>211359999.99999997</v>
      </c>
    </row>
    <row r="231" spans="1:12" outlineLevel="1">
      <c r="A231" s="8">
        <v>230</v>
      </c>
      <c r="B231" s="285"/>
      <c r="C231" s="42" t="s">
        <v>211</v>
      </c>
      <c r="D231" s="36">
        <v>356</v>
      </c>
      <c r="E231" s="23">
        <v>56409705.412845716</v>
      </c>
      <c r="F231" s="23">
        <v>12762929.823823301</v>
      </c>
      <c r="G231" s="23">
        <v>24630292.859545514</v>
      </c>
      <c r="H231" s="23">
        <v>9375311.2065436151</v>
      </c>
      <c r="I231" s="23">
        <v>2505291.8518707049</v>
      </c>
      <c r="J231" s="23">
        <v>43209.204434079242</v>
      </c>
      <c r="K231" s="23">
        <v>7189259.6409370722</v>
      </c>
      <c r="L231" s="24">
        <f t="shared" si="38"/>
        <v>112916000</v>
      </c>
    </row>
    <row r="232" spans="1:12" outlineLevel="1">
      <c r="A232" s="8">
        <v>231</v>
      </c>
      <c r="B232" s="285"/>
      <c r="C232" s="42" t="s">
        <v>212</v>
      </c>
      <c r="D232" s="36">
        <v>357</v>
      </c>
      <c r="E232" s="23">
        <v>1126035.9559367516</v>
      </c>
      <c r="F232" s="23">
        <v>254770.30556252188</v>
      </c>
      <c r="G232" s="23">
        <v>491663.53843047563</v>
      </c>
      <c r="H232" s="23">
        <v>187147.53852022131</v>
      </c>
      <c r="I232" s="23">
        <v>50009.988257789591</v>
      </c>
      <c r="J232" s="23">
        <v>862.5309681038525</v>
      </c>
      <c r="K232" s="23">
        <v>143510.14232413619</v>
      </c>
      <c r="L232" s="24">
        <f t="shared" si="38"/>
        <v>2254000</v>
      </c>
    </row>
    <row r="233" spans="1:12" ht="15.75" customHeight="1" outlineLevel="1">
      <c r="A233" s="8">
        <v>232</v>
      </c>
      <c r="B233" s="285"/>
      <c r="C233" s="42" t="s">
        <v>213</v>
      </c>
      <c r="D233" s="36">
        <v>358</v>
      </c>
      <c r="E233" s="23">
        <v>2430918.7939610616</v>
      </c>
      <c r="F233" s="23">
        <v>550005.46001208143</v>
      </c>
      <c r="G233" s="23">
        <v>1061417.3815451174</v>
      </c>
      <c r="H233" s="23">
        <v>404019.48644161352</v>
      </c>
      <c r="I233" s="23">
        <v>107963.00038261054</v>
      </c>
      <c r="J233" s="23">
        <v>1862.0566507512626</v>
      </c>
      <c r="K233" s="23">
        <v>309813.82100676425</v>
      </c>
      <c r="L233" s="24">
        <f t="shared" si="38"/>
        <v>4866000</v>
      </c>
    </row>
    <row r="234" spans="1:12" ht="15.75" customHeight="1" outlineLevel="1">
      <c r="A234" s="8">
        <v>233</v>
      </c>
      <c r="B234" s="285"/>
      <c r="C234" s="42" t="s">
        <v>214</v>
      </c>
      <c r="D234" s="36">
        <v>359</v>
      </c>
      <c r="E234" s="23">
        <v>811804.98154268914</v>
      </c>
      <c r="F234" s="23">
        <v>183674.24424982167</v>
      </c>
      <c r="G234" s="23">
        <v>354460.18187645206</v>
      </c>
      <c r="H234" s="23">
        <v>134922.24937682325</v>
      </c>
      <c r="I234" s="23">
        <v>36054.228446720532</v>
      </c>
      <c r="J234" s="23">
        <v>621.83355065162391</v>
      </c>
      <c r="K234" s="23">
        <v>103462.28095684174</v>
      </c>
      <c r="L234" s="24">
        <f t="shared" si="38"/>
        <v>1625000</v>
      </c>
    </row>
    <row r="235" spans="1:12" ht="15.75" customHeight="1" outlineLevel="1">
      <c r="A235" s="8">
        <v>234</v>
      </c>
      <c r="B235" s="285"/>
      <c r="C235" s="43" t="s">
        <v>215</v>
      </c>
      <c r="D235" s="57">
        <v>359.1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4">
        <f t="shared" si="38"/>
        <v>0</v>
      </c>
    </row>
    <row r="236" spans="1:12">
      <c r="A236" s="8">
        <v>235</v>
      </c>
      <c r="B236" s="267"/>
      <c r="C236" s="293" t="s">
        <v>216</v>
      </c>
      <c r="D236" s="294"/>
      <c r="E236" s="62">
        <f>SUM(E226:E235)</f>
        <v>329529876.3969937</v>
      </c>
      <c r="F236" s="62">
        <f t="shared" ref="F236:K236" si="42">SUM(F226:F235)</f>
        <v>74557501.347104236</v>
      </c>
      <c r="G236" s="62">
        <f t="shared" si="42"/>
        <v>143883349.54466021</v>
      </c>
      <c r="H236" s="62">
        <f t="shared" si="42"/>
        <v>54767971.583346255</v>
      </c>
      <c r="I236" s="62">
        <f t="shared" si="42"/>
        <v>14635221.159962822</v>
      </c>
      <c r="J236" s="62">
        <f t="shared" si="42"/>
        <v>252416.20554770876</v>
      </c>
      <c r="K236" s="62">
        <f t="shared" si="42"/>
        <v>41997663.7623851</v>
      </c>
      <c r="L236" s="62">
        <f t="shared" si="38"/>
        <v>659624000</v>
      </c>
    </row>
    <row r="237" spans="1:12" outlineLevel="1">
      <c r="A237" s="8">
        <v>236</v>
      </c>
      <c r="B237" s="285"/>
      <c r="C237" s="40" t="s">
        <v>188</v>
      </c>
      <c r="D237" s="41">
        <v>360</v>
      </c>
      <c r="E237" s="23">
        <v>4917423.7417950612</v>
      </c>
      <c r="F237" s="23">
        <v>1216401.1228434488</v>
      </c>
      <c r="G237" s="23">
        <v>2296225.2064892128</v>
      </c>
      <c r="H237" s="23">
        <v>0</v>
      </c>
      <c r="I237" s="23">
        <v>298868.68491996278</v>
      </c>
      <c r="J237" s="23">
        <v>41081.24395231271</v>
      </c>
      <c r="K237" s="23">
        <v>0</v>
      </c>
      <c r="L237" s="24">
        <f t="shared" si="38"/>
        <v>8770000</v>
      </c>
    </row>
    <row r="238" spans="1:12" outlineLevel="1">
      <c r="A238" s="8">
        <v>237</v>
      </c>
      <c r="B238" s="285"/>
      <c r="C238" s="42" t="s">
        <v>189</v>
      </c>
      <c r="D238" s="36">
        <v>361</v>
      </c>
      <c r="E238" s="23">
        <v>11222793.72135737</v>
      </c>
      <c r="F238" s="23">
        <v>2577067.9827273935</v>
      </c>
      <c r="G238" s="23">
        <v>4542210.6438774988</v>
      </c>
      <c r="H238" s="23">
        <v>1619137.9999999998</v>
      </c>
      <c r="I238" s="23">
        <v>433703.65203774202</v>
      </c>
      <c r="J238" s="23">
        <v>0</v>
      </c>
      <c r="K238" s="23">
        <v>18085.999999999996</v>
      </c>
      <c r="L238" s="24">
        <f t="shared" si="38"/>
        <v>20413000.000000004</v>
      </c>
    </row>
    <row r="239" spans="1:12" outlineLevel="1">
      <c r="A239" s="8">
        <v>238</v>
      </c>
      <c r="B239" s="285"/>
      <c r="C239" s="42" t="s">
        <v>208</v>
      </c>
      <c r="D239" s="36">
        <v>362</v>
      </c>
      <c r="E239" s="23">
        <v>59316805.716186836</v>
      </c>
      <c r="F239" s="23">
        <v>13620801.08074533</v>
      </c>
      <c r="G239" s="23">
        <v>24007340.148482271</v>
      </c>
      <c r="H239" s="23">
        <v>6328872</v>
      </c>
      <c r="I239" s="23">
        <v>2292291.5545855686</v>
      </c>
      <c r="J239" s="23">
        <v>0</v>
      </c>
      <c r="K239" s="23">
        <v>430889.49999999994</v>
      </c>
      <c r="L239" s="24">
        <f t="shared" si="38"/>
        <v>105997000</v>
      </c>
    </row>
    <row r="240" spans="1:12" outlineLevel="1">
      <c r="A240" s="8">
        <v>239</v>
      </c>
      <c r="B240" s="285"/>
      <c r="C240" s="42" t="s">
        <v>217</v>
      </c>
      <c r="D240" s="36">
        <v>363</v>
      </c>
      <c r="E240" s="23">
        <v>77481104.029214218</v>
      </c>
      <c r="F240" s="23">
        <v>19166154.248460561</v>
      </c>
      <c r="G240" s="23">
        <v>36180340.243273132</v>
      </c>
      <c r="H240" s="23">
        <v>0</v>
      </c>
      <c r="I240" s="23">
        <v>4709107.2242850782</v>
      </c>
      <c r="J240" s="23">
        <v>647294.254766976</v>
      </c>
      <c r="K240" s="23">
        <v>0</v>
      </c>
      <c r="L240" s="24">
        <f t="shared" si="38"/>
        <v>138183999.99999994</v>
      </c>
    </row>
    <row r="241" spans="1:12" outlineLevel="1">
      <c r="A241" s="8">
        <v>240</v>
      </c>
      <c r="B241" s="285"/>
      <c r="C241" s="42" t="s">
        <v>218</v>
      </c>
      <c r="D241" s="36">
        <v>364</v>
      </c>
      <c r="E241" s="23">
        <v>167803557.79609805</v>
      </c>
      <c r="F241" s="23">
        <v>41508815.761683434</v>
      </c>
      <c r="G241" s="23">
        <v>78269188.37415041</v>
      </c>
      <c r="H241" s="23">
        <v>15393232.799999999</v>
      </c>
      <c r="I241" s="23">
        <v>10198679.486812649</v>
      </c>
      <c r="J241" s="23">
        <v>4868525.7812553775</v>
      </c>
      <c r="K241" s="23">
        <v>0</v>
      </c>
      <c r="L241" s="24">
        <f t="shared" si="38"/>
        <v>318041999.99999994</v>
      </c>
    </row>
    <row r="242" spans="1:12" outlineLevel="1">
      <c r="A242" s="8">
        <v>241</v>
      </c>
      <c r="B242" s="285"/>
      <c r="C242" s="42" t="s">
        <v>211</v>
      </c>
      <c r="D242" s="36">
        <v>365</v>
      </c>
      <c r="E242" s="23">
        <v>105724986.51167922</v>
      </c>
      <c r="F242" s="23">
        <v>26152717.166178025</v>
      </c>
      <c r="G242" s="23">
        <v>49341998.253503352</v>
      </c>
      <c r="H242" s="23">
        <v>9964348.5999999996</v>
      </c>
      <c r="I242" s="23">
        <v>6425699.5819505779</v>
      </c>
      <c r="J242" s="23">
        <v>883249.88668879226</v>
      </c>
      <c r="K242" s="23">
        <v>0</v>
      </c>
      <c r="L242" s="24">
        <f t="shared" si="38"/>
        <v>198492999.99999997</v>
      </c>
    </row>
    <row r="243" spans="1:12" outlineLevel="1">
      <c r="A243" s="8">
        <v>242</v>
      </c>
      <c r="B243" s="285"/>
      <c r="C243" s="42" t="s">
        <v>212</v>
      </c>
      <c r="D243" s="36">
        <v>366</v>
      </c>
      <c r="E243" s="23">
        <v>49770586.205376036</v>
      </c>
      <c r="F243" s="23">
        <v>12311527.361417938</v>
      </c>
      <c r="G243" s="23">
        <v>22716626.131013826</v>
      </c>
      <c r="H243" s="23">
        <v>4138534.3999999985</v>
      </c>
      <c r="I243" s="23">
        <v>3024931.4331952287</v>
      </c>
      <c r="J243" s="23">
        <v>415794.46899694798</v>
      </c>
      <c r="K243" s="23">
        <v>0</v>
      </c>
      <c r="L243" s="24">
        <f t="shared" si="38"/>
        <v>92377999.99999997</v>
      </c>
    </row>
    <row r="244" spans="1:12" ht="15.75" customHeight="1" outlineLevel="1">
      <c r="A244" s="8">
        <v>243</v>
      </c>
      <c r="B244" s="285"/>
      <c r="C244" s="42" t="s">
        <v>213</v>
      </c>
      <c r="D244" s="36">
        <v>367</v>
      </c>
      <c r="E244" s="23">
        <v>85659626.850338235</v>
      </c>
      <c r="F244" s="23">
        <v>21189238.868616652</v>
      </c>
      <c r="G244" s="23">
        <v>39210337.506141126</v>
      </c>
      <c r="H244" s="23">
        <v>7999000</v>
      </c>
      <c r="I244" s="23">
        <v>5206177.3342620088</v>
      </c>
      <c r="J244" s="23">
        <v>715619.44064194884</v>
      </c>
      <c r="K244" s="23">
        <v>0</v>
      </c>
      <c r="L244" s="24">
        <f t="shared" si="38"/>
        <v>159979999.99999997</v>
      </c>
    </row>
    <row r="245" spans="1:12" outlineLevel="1">
      <c r="A245" s="8">
        <v>244</v>
      </c>
      <c r="B245" s="285"/>
      <c r="C245" s="42" t="s">
        <v>219</v>
      </c>
      <c r="D245" s="36">
        <v>368</v>
      </c>
      <c r="E245" s="23">
        <v>128918664.72858571</v>
      </c>
      <c r="F245" s="23">
        <v>50299510.24712678</v>
      </c>
      <c r="G245" s="23">
        <v>21272815.58777285</v>
      </c>
      <c r="H245" s="23">
        <v>0</v>
      </c>
      <c r="I245" s="23">
        <v>10840121.029944595</v>
      </c>
      <c r="J245" s="23">
        <v>1018888.406570125</v>
      </c>
      <c r="K245" s="23">
        <v>0</v>
      </c>
      <c r="L245" s="24">
        <f t="shared" si="38"/>
        <v>212350000.00000006</v>
      </c>
    </row>
    <row r="246" spans="1:12" outlineLevel="1">
      <c r="A246" s="8">
        <v>245</v>
      </c>
      <c r="B246" s="285"/>
      <c r="C246" s="42" t="s">
        <v>220</v>
      </c>
      <c r="D246" s="36">
        <v>369</v>
      </c>
      <c r="E246" s="23">
        <v>108972288.61409169</v>
      </c>
      <c r="F246" s="23">
        <v>17757469.777735669</v>
      </c>
      <c r="G246" s="23">
        <v>2238377.984767972</v>
      </c>
      <c r="H246" s="23">
        <v>0</v>
      </c>
      <c r="I246" s="23">
        <v>1129863.6234046954</v>
      </c>
      <c r="J246" s="23">
        <v>0</v>
      </c>
      <c r="K246" s="23">
        <v>0</v>
      </c>
      <c r="L246" s="24">
        <f t="shared" si="38"/>
        <v>130098000.00000003</v>
      </c>
    </row>
    <row r="247" spans="1:12" outlineLevel="1">
      <c r="A247" s="8">
        <v>246</v>
      </c>
      <c r="B247" s="285"/>
      <c r="C247" s="42" t="s">
        <v>221</v>
      </c>
      <c r="D247" s="36">
        <v>370</v>
      </c>
      <c r="E247" s="23">
        <v>49569103.68955972</v>
      </c>
      <c r="F247" s="23">
        <v>8671427.1824193485</v>
      </c>
      <c r="G247" s="23">
        <v>631455.40565526625</v>
      </c>
      <c r="H247" s="23">
        <v>79587.07517050048</v>
      </c>
      <c r="I247" s="23">
        <v>721636.7864727577</v>
      </c>
      <c r="J247" s="23">
        <v>0</v>
      </c>
      <c r="K247" s="23">
        <v>3789.8607224047855</v>
      </c>
      <c r="L247" s="24">
        <f t="shared" si="38"/>
        <v>59677000.000000007</v>
      </c>
    </row>
    <row r="248" spans="1:12" ht="15.75" customHeight="1" outlineLevel="1">
      <c r="A248" s="8">
        <v>247</v>
      </c>
      <c r="B248" s="285"/>
      <c r="C248" s="42" t="s">
        <v>222</v>
      </c>
      <c r="D248" s="36">
        <v>371</v>
      </c>
      <c r="E248" s="23">
        <v>2460306.0664657387</v>
      </c>
      <c r="F248" s="23">
        <v>430396.42264735344</v>
      </c>
      <c r="G248" s="23">
        <v>31341.57064783583</v>
      </c>
      <c r="H248" s="23">
        <v>3950.2139292360948</v>
      </c>
      <c r="I248" s="23">
        <v>35817.620884634089</v>
      </c>
      <c r="J248" s="23">
        <v>0</v>
      </c>
      <c r="K248" s="23">
        <v>188.10542520171882</v>
      </c>
      <c r="L248" s="24">
        <f t="shared" si="38"/>
        <v>2961999.9999999995</v>
      </c>
    </row>
    <row r="249" spans="1:12" ht="15.75" customHeight="1" outlineLevel="1">
      <c r="A249" s="8">
        <v>248</v>
      </c>
      <c r="B249" s="285"/>
      <c r="C249" s="42" t="s">
        <v>223</v>
      </c>
      <c r="D249" s="36">
        <v>372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4">
        <f t="shared" si="38"/>
        <v>0</v>
      </c>
    </row>
    <row r="250" spans="1:12" outlineLevel="1">
      <c r="A250" s="8">
        <v>249</v>
      </c>
      <c r="B250" s="285"/>
      <c r="C250" s="42" t="s">
        <v>224</v>
      </c>
      <c r="D250" s="36">
        <v>373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47978000</v>
      </c>
      <c r="K250" s="23">
        <v>0</v>
      </c>
      <c r="L250" s="24">
        <f t="shared" si="38"/>
        <v>47978000</v>
      </c>
    </row>
    <row r="251" spans="1:12" ht="15.75" customHeight="1" outlineLevel="1">
      <c r="A251" s="8">
        <v>250</v>
      </c>
      <c r="B251" s="285"/>
      <c r="C251" s="43" t="s">
        <v>225</v>
      </c>
      <c r="D251" s="44">
        <v>374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4">
        <f t="shared" si="38"/>
        <v>0</v>
      </c>
    </row>
    <row r="252" spans="1:12">
      <c r="A252" s="8">
        <v>251</v>
      </c>
      <c r="B252" s="267"/>
      <c r="C252" s="293" t="s">
        <v>226</v>
      </c>
      <c r="D252" s="294"/>
      <c r="E252" s="62">
        <f>SUM(E237:E251)</f>
        <v>851817247.67074788</v>
      </c>
      <c r="F252" s="62">
        <f t="shared" ref="F252:K252" si="43">SUM(F237:F251)</f>
        <v>214901527.22260198</v>
      </c>
      <c r="G252" s="62">
        <f t="shared" si="43"/>
        <v>280738257.05577475</v>
      </c>
      <c r="H252" s="62">
        <f t="shared" si="43"/>
        <v>45526663.089099735</v>
      </c>
      <c r="I252" s="62">
        <f t="shared" si="43"/>
        <v>45316898.012755506</v>
      </c>
      <c r="J252" s="62">
        <f t="shared" si="43"/>
        <v>56568453.482872479</v>
      </c>
      <c r="K252" s="62">
        <f t="shared" si="43"/>
        <v>452953.46614760644</v>
      </c>
      <c r="L252" s="62">
        <f t="shared" si="38"/>
        <v>1495321999.9999998</v>
      </c>
    </row>
    <row r="253" spans="1:12" outlineLevel="1">
      <c r="A253" s="8">
        <v>252</v>
      </c>
      <c r="B253" s="285"/>
      <c r="C253" s="40" t="s">
        <v>188</v>
      </c>
      <c r="D253" s="41">
        <v>389</v>
      </c>
      <c r="E253" s="23">
        <v>4390014.0068708686</v>
      </c>
      <c r="F253" s="23">
        <v>887972.57065434707</v>
      </c>
      <c r="G253" s="23">
        <v>1072718.9667174306</v>
      </c>
      <c r="H253" s="23">
        <v>336617.70970975864</v>
      </c>
      <c r="I253" s="23">
        <v>152897.89571349815</v>
      </c>
      <c r="J253" s="23">
        <v>71372.58955100071</v>
      </c>
      <c r="K253" s="23">
        <v>217406.26078309768</v>
      </c>
      <c r="L253" s="24">
        <f t="shared" si="38"/>
        <v>7129000.0000000009</v>
      </c>
    </row>
    <row r="254" spans="1:12" outlineLevel="1">
      <c r="A254" s="8">
        <v>253</v>
      </c>
      <c r="B254" s="285"/>
      <c r="C254" s="42" t="s">
        <v>189</v>
      </c>
      <c r="D254" s="36">
        <v>390</v>
      </c>
      <c r="E254" s="23">
        <v>68028898.496429443</v>
      </c>
      <c r="F254" s="23">
        <v>13760274.063388649</v>
      </c>
      <c r="G254" s="23">
        <v>16623156.460958719</v>
      </c>
      <c r="H254" s="23">
        <v>5216323.221316617</v>
      </c>
      <c r="I254" s="23">
        <v>2369349.029759753</v>
      </c>
      <c r="J254" s="23">
        <v>1106009.8310376913</v>
      </c>
      <c r="K254" s="23">
        <v>3368988.8971091527</v>
      </c>
      <c r="L254" s="24">
        <f t="shared" si="38"/>
        <v>110473000.00000001</v>
      </c>
    </row>
    <row r="255" spans="1:12" outlineLevel="1">
      <c r="A255" s="8">
        <v>254</v>
      </c>
      <c r="B255" s="285"/>
      <c r="C255" s="42" t="s">
        <v>227</v>
      </c>
      <c r="D255" s="36">
        <v>391</v>
      </c>
      <c r="E255" s="23">
        <v>27005760.172720149</v>
      </c>
      <c r="F255" s="23">
        <v>5462482.4079178553</v>
      </c>
      <c r="G255" s="23">
        <v>6598974.6507775169</v>
      </c>
      <c r="H255" s="23">
        <v>2070749.0053754335</v>
      </c>
      <c r="I255" s="23">
        <v>940571.91983664769</v>
      </c>
      <c r="J255" s="23">
        <v>439058.06070404494</v>
      </c>
      <c r="K255" s="23">
        <v>1337403.7826683614</v>
      </c>
      <c r="L255" s="24">
        <f t="shared" si="38"/>
        <v>43855000.000000007</v>
      </c>
    </row>
    <row r="256" spans="1:12" outlineLevel="1">
      <c r="A256" s="8">
        <v>255</v>
      </c>
      <c r="B256" s="285"/>
      <c r="C256" s="42" t="s">
        <v>228</v>
      </c>
      <c r="D256" s="36">
        <v>392</v>
      </c>
      <c r="E256" s="23">
        <v>27783511.286575936</v>
      </c>
      <c r="F256" s="23">
        <v>5619798.9118786408</v>
      </c>
      <c r="G256" s="23">
        <v>6789021.509378179</v>
      </c>
      <c r="H256" s="23">
        <v>2130385.4434962673</v>
      </c>
      <c r="I256" s="23">
        <v>967659.87639242655</v>
      </c>
      <c r="J256" s="23">
        <v>451702.69257428113</v>
      </c>
      <c r="K256" s="23">
        <v>1375920.2797042786</v>
      </c>
      <c r="L256" s="24">
        <f t="shared" si="38"/>
        <v>45118000</v>
      </c>
    </row>
    <row r="257" spans="1:12" outlineLevel="1">
      <c r="A257" s="8">
        <v>256</v>
      </c>
      <c r="B257" s="285"/>
      <c r="C257" s="42" t="s">
        <v>229</v>
      </c>
      <c r="D257" s="36">
        <v>393</v>
      </c>
      <c r="E257" s="23">
        <v>1928059.1745704431</v>
      </c>
      <c r="F257" s="23">
        <v>389990.47814823408</v>
      </c>
      <c r="G257" s="23">
        <v>471129.62334019854</v>
      </c>
      <c r="H257" s="23">
        <v>147839.81611744344</v>
      </c>
      <c r="I257" s="23">
        <v>67151.537589979343</v>
      </c>
      <c r="J257" s="23">
        <v>31346.272672770829</v>
      </c>
      <c r="K257" s="23">
        <v>95483.097560931245</v>
      </c>
      <c r="L257" s="24">
        <f t="shared" si="38"/>
        <v>3131000.0000000014</v>
      </c>
    </row>
    <row r="258" spans="1:12" outlineLevel="1">
      <c r="A258" s="8">
        <v>257</v>
      </c>
      <c r="B258" s="285"/>
      <c r="C258" s="42" t="s">
        <v>230</v>
      </c>
      <c r="D258" s="36">
        <v>394</v>
      </c>
      <c r="E258" s="23">
        <v>7821232.6976107312</v>
      </c>
      <c r="F258" s="23">
        <v>1582008.6435518111</v>
      </c>
      <c r="G258" s="23">
        <v>1911152.1386278702</v>
      </c>
      <c r="H258" s="23">
        <v>599716.86506152956</v>
      </c>
      <c r="I258" s="23">
        <v>272402.32479410013</v>
      </c>
      <c r="J258" s="23">
        <v>127157.14123821855</v>
      </c>
      <c r="K258" s="23">
        <v>387330.18911574187</v>
      </c>
      <c r="L258" s="24">
        <f t="shared" si="38"/>
        <v>12701000.000000002</v>
      </c>
    </row>
    <row r="259" spans="1:12" outlineLevel="1">
      <c r="A259" s="8">
        <v>258</v>
      </c>
      <c r="B259" s="285"/>
      <c r="C259" s="42" t="s">
        <v>231</v>
      </c>
      <c r="D259" s="36">
        <v>395</v>
      </c>
      <c r="E259" s="23">
        <v>1406479.4489680268</v>
      </c>
      <c r="F259" s="23">
        <v>284490.01983090595</v>
      </c>
      <c r="G259" s="23">
        <v>343679.35474577243</v>
      </c>
      <c r="H259" s="23">
        <v>107846.10029135765</v>
      </c>
      <c r="I259" s="23">
        <v>48985.663320189335</v>
      </c>
      <c r="J259" s="23">
        <v>22866.460167553039</v>
      </c>
      <c r="K259" s="23">
        <v>69652.952676195142</v>
      </c>
      <c r="L259" s="24">
        <f t="shared" si="38"/>
        <v>2284000</v>
      </c>
    </row>
    <row r="260" spans="1:12" outlineLevel="1">
      <c r="A260" s="8">
        <v>259</v>
      </c>
      <c r="B260" s="285"/>
      <c r="C260" s="42" t="s">
        <v>232</v>
      </c>
      <c r="D260" s="36">
        <v>396</v>
      </c>
      <c r="E260" s="23">
        <v>12360269.483225146</v>
      </c>
      <c r="F260" s="23">
        <v>2500124.2022968233</v>
      </c>
      <c r="G260" s="23">
        <v>3020285.467800851</v>
      </c>
      <c r="H260" s="23">
        <v>947761.35072159837</v>
      </c>
      <c r="I260" s="23">
        <v>430490.47029896686</v>
      </c>
      <c r="J260" s="23">
        <v>200952.53436213863</v>
      </c>
      <c r="K260" s="23">
        <v>612116.49129447842</v>
      </c>
      <c r="L260" s="24">
        <f t="shared" si="38"/>
        <v>20072000</v>
      </c>
    </row>
    <row r="261" spans="1:12" outlineLevel="1">
      <c r="A261" s="8">
        <v>260</v>
      </c>
      <c r="B261" s="285"/>
      <c r="C261" s="42" t="s">
        <v>233</v>
      </c>
      <c r="D261" s="36">
        <v>397</v>
      </c>
      <c r="E261" s="23">
        <v>50559980.36668995</v>
      </c>
      <c r="F261" s="23">
        <v>10226818.335471338</v>
      </c>
      <c r="G261" s="23">
        <v>12354550.534764292</v>
      </c>
      <c r="H261" s="23">
        <v>3876840.6586785992</v>
      </c>
      <c r="I261" s="23">
        <v>1760931.6492575067</v>
      </c>
      <c r="J261" s="23">
        <v>822001.18741547386</v>
      </c>
      <c r="K261" s="23">
        <v>2503877.2677228553</v>
      </c>
      <c r="L261" s="24">
        <f t="shared" ref="L261:L324" si="44">SUM(E261:K261)</f>
        <v>82105000.000000045</v>
      </c>
    </row>
    <row r="262" spans="1:12" outlineLevel="1">
      <c r="A262" s="8">
        <v>261</v>
      </c>
      <c r="B262" s="285"/>
      <c r="C262" s="42" t="s">
        <v>234</v>
      </c>
      <c r="D262" s="36">
        <v>398</v>
      </c>
      <c r="E262" s="23">
        <v>742034.910685846</v>
      </c>
      <c r="F262" s="23">
        <v>150092.15144318814</v>
      </c>
      <c r="G262" s="23">
        <v>181319.44941709971</v>
      </c>
      <c r="H262" s="23">
        <v>56897.789339354626</v>
      </c>
      <c r="I262" s="23">
        <v>25844.012390905493</v>
      </c>
      <c r="J262" s="23">
        <v>12063.95993953652</v>
      </c>
      <c r="K262" s="23">
        <v>36747.726784069673</v>
      </c>
      <c r="L262" s="24">
        <f t="shared" si="44"/>
        <v>1205000.0000000005</v>
      </c>
    </row>
    <row r="263" spans="1:12" outlineLevel="1">
      <c r="A263" s="8">
        <v>262</v>
      </c>
      <c r="B263" s="285"/>
      <c r="C263" s="42" t="s">
        <v>235</v>
      </c>
      <c r="D263" s="36">
        <v>399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4">
        <f t="shared" si="44"/>
        <v>0</v>
      </c>
    </row>
    <row r="264" spans="1:12" ht="15.75" customHeight="1" outlineLevel="1">
      <c r="A264" s="8">
        <v>263</v>
      </c>
      <c r="B264" s="285"/>
      <c r="C264" s="43" t="s">
        <v>236</v>
      </c>
      <c r="D264" s="57">
        <v>399.1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4">
        <f t="shared" si="44"/>
        <v>0</v>
      </c>
    </row>
    <row r="265" spans="1:12">
      <c r="A265" s="8">
        <v>264</v>
      </c>
      <c r="B265" s="268"/>
      <c r="C265" s="295" t="s">
        <v>237</v>
      </c>
      <c r="D265" s="296"/>
      <c r="E265" s="62">
        <f t="shared" ref="E265:K265" si="45">SUM(E253:E264)</f>
        <v>202026240.04434651</v>
      </c>
      <c r="F265" s="62">
        <f t="shared" si="45"/>
        <v>40864051.784581795</v>
      </c>
      <c r="G265" s="62">
        <f t="shared" si="45"/>
        <v>49365988.156527929</v>
      </c>
      <c r="H265" s="62">
        <f t="shared" si="45"/>
        <v>15490977.960107958</v>
      </c>
      <c r="I265" s="62">
        <f t="shared" si="45"/>
        <v>7036284.3793539731</v>
      </c>
      <c r="J265" s="62">
        <f t="shared" si="45"/>
        <v>3284530.7296627099</v>
      </c>
      <c r="K265" s="62">
        <f t="shared" si="45"/>
        <v>10004926.945419161</v>
      </c>
      <c r="L265" s="62">
        <f t="shared" si="44"/>
        <v>328073000.00000006</v>
      </c>
    </row>
    <row r="266" spans="1:12" ht="16.5" thickBot="1">
      <c r="A266" s="8">
        <v>265</v>
      </c>
      <c r="B266" s="273" t="s">
        <v>183</v>
      </c>
      <c r="C266" s="273"/>
      <c r="D266" s="274"/>
      <c r="E266" s="30">
        <f t="shared" ref="E266:K266" si="46">E197+E206+E215+E225+E236+E252+E265</f>
        <v>2017434033.1390483</v>
      </c>
      <c r="F266" s="30">
        <f t="shared" si="46"/>
        <v>472168708.09463501</v>
      </c>
      <c r="G266" s="30">
        <f t="shared" si="46"/>
        <v>738454125.38596618</v>
      </c>
      <c r="H266" s="30">
        <f t="shared" si="46"/>
        <v>218348991.40998438</v>
      </c>
      <c r="I266" s="30">
        <f t="shared" si="46"/>
        <v>96626396.567653567</v>
      </c>
      <c r="J266" s="30">
        <f t="shared" si="46"/>
        <v>64483712.656737588</v>
      </c>
      <c r="K266" s="30">
        <f t="shared" si="46"/>
        <v>131904032.74597481</v>
      </c>
      <c r="L266" s="30">
        <f t="shared" si="44"/>
        <v>3739420000.000001</v>
      </c>
    </row>
    <row r="267" spans="1:12" ht="16.5" outlineLevel="1" thickTop="1">
      <c r="A267" s="8">
        <v>266</v>
      </c>
      <c r="B267" s="284" t="s">
        <v>238</v>
      </c>
      <c r="C267" s="45" t="s">
        <v>187</v>
      </c>
      <c r="D267" s="63">
        <v>101.1</v>
      </c>
      <c r="E267" s="23"/>
      <c r="L267" s="24">
        <f t="shared" si="44"/>
        <v>0</v>
      </c>
    </row>
    <row r="268" spans="1:12" outlineLevel="1">
      <c r="A268" s="8">
        <v>267</v>
      </c>
      <c r="B268" s="285"/>
      <c r="C268" s="47" t="s">
        <v>196</v>
      </c>
      <c r="D268" s="38">
        <v>101.1</v>
      </c>
      <c r="E268" s="23"/>
      <c r="L268" s="24">
        <f t="shared" si="44"/>
        <v>0</v>
      </c>
    </row>
    <row r="269" spans="1:12" outlineLevel="1">
      <c r="A269" s="8">
        <v>268</v>
      </c>
      <c r="B269" s="285"/>
      <c r="C269" s="47" t="s">
        <v>201</v>
      </c>
      <c r="D269" s="38">
        <v>101.1</v>
      </c>
      <c r="E269" s="23"/>
      <c r="L269" s="24">
        <f t="shared" si="44"/>
        <v>0</v>
      </c>
    </row>
    <row r="270" spans="1:12" outlineLevel="1">
      <c r="A270" s="8">
        <v>269</v>
      </c>
      <c r="B270" s="285"/>
      <c r="C270" s="47" t="s">
        <v>207</v>
      </c>
      <c r="D270" s="38">
        <v>101.1</v>
      </c>
      <c r="E270" s="23"/>
      <c r="L270" s="24">
        <f t="shared" si="44"/>
        <v>0</v>
      </c>
    </row>
    <row r="271" spans="1:12" outlineLevel="1">
      <c r="A271" s="8">
        <v>270</v>
      </c>
      <c r="B271" s="285"/>
      <c r="C271" s="47" t="s">
        <v>216</v>
      </c>
      <c r="D271" s="38">
        <v>101.1</v>
      </c>
      <c r="E271" s="23"/>
      <c r="L271" s="24">
        <f t="shared" si="44"/>
        <v>0</v>
      </c>
    </row>
    <row r="272" spans="1:12" outlineLevel="1">
      <c r="A272" s="8">
        <v>271</v>
      </c>
      <c r="B272" s="285"/>
      <c r="C272" s="47" t="s">
        <v>226</v>
      </c>
      <c r="D272" s="38">
        <v>101.1</v>
      </c>
      <c r="E272" s="23"/>
      <c r="L272" s="24">
        <f t="shared" si="44"/>
        <v>0</v>
      </c>
    </row>
    <row r="273" spans="1:12">
      <c r="A273" s="8">
        <v>272</v>
      </c>
      <c r="B273" s="286"/>
      <c r="C273" s="48" t="s">
        <v>237</v>
      </c>
      <c r="D273" s="64">
        <v>101.1</v>
      </c>
      <c r="E273" s="23"/>
      <c r="L273" s="24">
        <f t="shared" si="44"/>
        <v>0</v>
      </c>
    </row>
    <row r="274" spans="1:12">
      <c r="A274" s="8">
        <v>273</v>
      </c>
      <c r="B274" s="280" t="s">
        <v>239</v>
      </c>
      <c r="C274" s="289"/>
      <c r="D274" s="290"/>
      <c r="E274" s="62">
        <f>SUM(E267:E273)</f>
        <v>0</v>
      </c>
      <c r="F274" s="62">
        <f t="shared" ref="F274:K274" si="47">SUM(F267:F273)</f>
        <v>0</v>
      </c>
      <c r="G274" s="62">
        <f t="shared" si="47"/>
        <v>0</v>
      </c>
      <c r="H274" s="62">
        <f t="shared" si="47"/>
        <v>0</v>
      </c>
      <c r="I274" s="62">
        <f t="shared" si="47"/>
        <v>0</v>
      </c>
      <c r="J274" s="62">
        <f t="shared" si="47"/>
        <v>0</v>
      </c>
      <c r="K274" s="62">
        <f t="shared" si="47"/>
        <v>0</v>
      </c>
      <c r="L274" s="62">
        <f t="shared" si="44"/>
        <v>0</v>
      </c>
    </row>
    <row r="275" spans="1:12" ht="33" customHeight="1">
      <c r="A275" s="8">
        <v>274</v>
      </c>
      <c r="B275" s="65" t="s">
        <v>240</v>
      </c>
      <c r="C275" s="66" t="s">
        <v>240</v>
      </c>
      <c r="D275" s="67">
        <v>102</v>
      </c>
      <c r="E275" s="23"/>
      <c r="F275" s="23"/>
      <c r="G275" s="23"/>
      <c r="H275" s="23"/>
      <c r="I275" s="23"/>
      <c r="J275" s="23"/>
      <c r="K275" s="23"/>
      <c r="L275" s="24">
        <f t="shared" si="44"/>
        <v>0</v>
      </c>
    </row>
    <row r="276" spans="1:12">
      <c r="A276" s="8">
        <v>275</v>
      </c>
      <c r="B276" s="280" t="s">
        <v>241</v>
      </c>
      <c r="C276" s="280"/>
      <c r="D276" s="281"/>
      <c r="E276" s="62">
        <f>SUM(E275)</f>
        <v>0</v>
      </c>
      <c r="F276" s="62">
        <f t="shared" ref="F276:K276" si="48">SUM(F275)</f>
        <v>0</v>
      </c>
      <c r="G276" s="62">
        <f t="shared" si="48"/>
        <v>0</v>
      </c>
      <c r="H276" s="62">
        <f t="shared" si="48"/>
        <v>0</v>
      </c>
      <c r="I276" s="62">
        <f t="shared" si="48"/>
        <v>0</v>
      </c>
      <c r="J276" s="62">
        <f t="shared" si="48"/>
        <v>0</v>
      </c>
      <c r="K276" s="62">
        <f t="shared" si="48"/>
        <v>0</v>
      </c>
      <c r="L276" s="62">
        <f t="shared" si="44"/>
        <v>0</v>
      </c>
    </row>
    <row r="277" spans="1:12" outlineLevel="1">
      <c r="A277" s="8">
        <v>276</v>
      </c>
      <c r="B277" s="266" t="s">
        <v>242</v>
      </c>
      <c r="C277" s="45" t="s">
        <v>187</v>
      </c>
      <c r="D277" s="63">
        <v>104</v>
      </c>
      <c r="E277" s="23"/>
      <c r="F277" s="23"/>
      <c r="G277" s="23"/>
      <c r="H277" s="23"/>
      <c r="I277" s="23"/>
      <c r="J277" s="23"/>
      <c r="K277" s="23"/>
      <c r="L277" s="24">
        <f t="shared" si="44"/>
        <v>0</v>
      </c>
    </row>
    <row r="278" spans="1:12" outlineLevel="1">
      <c r="A278" s="8">
        <v>277</v>
      </c>
      <c r="B278" s="267"/>
      <c r="C278" s="47" t="s">
        <v>196</v>
      </c>
      <c r="D278" s="38">
        <v>104</v>
      </c>
      <c r="E278" s="23"/>
      <c r="F278" s="23"/>
      <c r="G278" s="23"/>
      <c r="H278" s="23"/>
      <c r="I278" s="23"/>
      <c r="J278" s="23"/>
      <c r="K278" s="23"/>
      <c r="L278" s="24">
        <f t="shared" si="44"/>
        <v>0</v>
      </c>
    </row>
    <row r="279" spans="1:12" outlineLevel="1">
      <c r="A279" s="8">
        <v>278</v>
      </c>
      <c r="B279" s="267"/>
      <c r="C279" s="47" t="s">
        <v>201</v>
      </c>
      <c r="D279" s="38">
        <v>104</v>
      </c>
      <c r="E279" s="23"/>
      <c r="F279" s="23"/>
      <c r="G279" s="23"/>
      <c r="H279" s="23"/>
      <c r="I279" s="23"/>
      <c r="J279" s="23"/>
      <c r="K279" s="23"/>
      <c r="L279" s="24">
        <f t="shared" si="44"/>
        <v>0</v>
      </c>
    </row>
    <row r="280" spans="1:12" outlineLevel="1">
      <c r="A280" s="8">
        <v>279</v>
      </c>
      <c r="B280" s="267"/>
      <c r="C280" s="47" t="s">
        <v>207</v>
      </c>
      <c r="D280" s="38">
        <v>104</v>
      </c>
      <c r="E280" s="23"/>
      <c r="F280" s="23"/>
      <c r="G280" s="23"/>
      <c r="H280" s="23"/>
      <c r="I280" s="23"/>
      <c r="J280" s="23"/>
      <c r="K280" s="23"/>
      <c r="L280" s="24">
        <f t="shared" si="44"/>
        <v>0</v>
      </c>
    </row>
    <row r="281" spans="1:12" outlineLevel="1">
      <c r="A281" s="8">
        <v>280</v>
      </c>
      <c r="B281" s="267"/>
      <c r="C281" s="47" t="s">
        <v>216</v>
      </c>
      <c r="D281" s="38">
        <v>104</v>
      </c>
      <c r="E281" s="23"/>
      <c r="F281" s="23"/>
      <c r="G281" s="23"/>
      <c r="H281" s="23"/>
      <c r="I281" s="23"/>
      <c r="J281" s="23"/>
      <c r="K281" s="23"/>
      <c r="L281" s="24">
        <f t="shared" si="44"/>
        <v>0</v>
      </c>
    </row>
    <row r="282" spans="1:12" outlineLevel="1">
      <c r="A282" s="8">
        <v>281</v>
      </c>
      <c r="B282" s="267"/>
      <c r="C282" s="47" t="s">
        <v>226</v>
      </c>
      <c r="D282" s="38">
        <v>104</v>
      </c>
      <c r="E282" s="23"/>
      <c r="F282" s="23"/>
      <c r="G282" s="23"/>
      <c r="H282" s="23"/>
      <c r="I282" s="23"/>
      <c r="J282" s="23"/>
      <c r="K282" s="23"/>
      <c r="L282" s="24">
        <f t="shared" si="44"/>
        <v>0</v>
      </c>
    </row>
    <row r="283" spans="1:12">
      <c r="A283" s="8">
        <v>282</v>
      </c>
      <c r="B283" s="268"/>
      <c r="C283" s="48" t="s">
        <v>237</v>
      </c>
      <c r="D283" s="64">
        <v>104</v>
      </c>
      <c r="E283" s="23"/>
      <c r="F283" s="23"/>
      <c r="G283" s="23"/>
      <c r="H283" s="23"/>
      <c r="I283" s="23"/>
      <c r="J283" s="23"/>
      <c r="K283" s="23"/>
      <c r="L283" s="24">
        <f t="shared" si="44"/>
        <v>0</v>
      </c>
    </row>
    <row r="284" spans="1:12">
      <c r="A284" s="8">
        <v>283</v>
      </c>
      <c r="B284" s="280" t="s">
        <v>243</v>
      </c>
      <c r="C284" s="280"/>
      <c r="D284" s="281"/>
      <c r="E284" s="62">
        <f>SUM(E277:E283)</f>
        <v>0</v>
      </c>
      <c r="F284" s="62">
        <f t="shared" ref="F284:K284" si="49">SUM(F277:F283)</f>
        <v>0</v>
      </c>
      <c r="G284" s="62">
        <f t="shared" si="49"/>
        <v>0</v>
      </c>
      <c r="H284" s="62">
        <f t="shared" si="49"/>
        <v>0</v>
      </c>
      <c r="I284" s="62">
        <f t="shared" si="49"/>
        <v>0</v>
      </c>
      <c r="J284" s="62">
        <f t="shared" si="49"/>
        <v>0</v>
      </c>
      <c r="K284" s="62">
        <f t="shared" si="49"/>
        <v>0</v>
      </c>
      <c r="L284" s="62">
        <f t="shared" si="44"/>
        <v>0</v>
      </c>
    </row>
    <row r="285" spans="1:12" outlineLevel="1">
      <c r="A285" s="8">
        <v>284</v>
      </c>
      <c r="B285" s="266" t="s">
        <v>244</v>
      </c>
      <c r="C285" s="45" t="s">
        <v>196</v>
      </c>
      <c r="D285" s="63">
        <v>105</v>
      </c>
      <c r="E285" s="23"/>
      <c r="F285" s="23"/>
      <c r="G285" s="23"/>
      <c r="H285" s="23"/>
      <c r="I285" s="23"/>
      <c r="J285" s="23"/>
      <c r="K285" s="23"/>
      <c r="L285" s="24">
        <f t="shared" si="44"/>
        <v>0</v>
      </c>
    </row>
    <row r="286" spans="1:12" outlineLevel="1">
      <c r="A286" s="8">
        <v>285</v>
      </c>
      <c r="B286" s="267"/>
      <c r="C286" s="47" t="s">
        <v>201</v>
      </c>
      <c r="D286" s="38">
        <v>105</v>
      </c>
      <c r="E286" s="23"/>
      <c r="F286" s="23"/>
      <c r="G286" s="23"/>
      <c r="H286" s="23"/>
      <c r="I286" s="23"/>
      <c r="J286" s="23"/>
      <c r="K286" s="23"/>
      <c r="L286" s="24">
        <f t="shared" si="44"/>
        <v>0</v>
      </c>
    </row>
    <row r="287" spans="1:12" outlineLevel="1">
      <c r="A287" s="8">
        <v>286</v>
      </c>
      <c r="B287" s="267"/>
      <c r="C287" s="47" t="s">
        <v>207</v>
      </c>
      <c r="D287" s="38">
        <v>105</v>
      </c>
      <c r="E287" s="23"/>
      <c r="F287" s="23"/>
      <c r="G287" s="23"/>
      <c r="H287" s="23"/>
      <c r="I287" s="23"/>
      <c r="J287" s="23"/>
      <c r="K287" s="23"/>
      <c r="L287" s="24">
        <f t="shared" si="44"/>
        <v>0</v>
      </c>
    </row>
    <row r="288" spans="1:12" outlineLevel="1">
      <c r="A288" s="8">
        <v>287</v>
      </c>
      <c r="B288" s="267"/>
      <c r="C288" s="47" t="s">
        <v>216</v>
      </c>
      <c r="D288" s="38">
        <v>105</v>
      </c>
      <c r="E288" s="23"/>
      <c r="F288" s="23"/>
      <c r="G288" s="23"/>
      <c r="H288" s="23"/>
      <c r="I288" s="23"/>
      <c r="J288" s="23"/>
      <c r="K288" s="23"/>
      <c r="L288" s="24">
        <f t="shared" si="44"/>
        <v>0</v>
      </c>
    </row>
    <row r="289" spans="1:12" outlineLevel="1">
      <c r="A289" s="8">
        <v>288</v>
      </c>
      <c r="B289" s="267"/>
      <c r="C289" s="47" t="s">
        <v>226</v>
      </c>
      <c r="D289" s="38">
        <v>105</v>
      </c>
      <c r="E289" s="23"/>
      <c r="F289" s="23"/>
      <c r="G289" s="23"/>
      <c r="H289" s="23"/>
      <c r="I289" s="23"/>
      <c r="J289" s="23"/>
      <c r="K289" s="23"/>
      <c r="L289" s="24">
        <f t="shared" si="44"/>
        <v>0</v>
      </c>
    </row>
    <row r="290" spans="1:12">
      <c r="A290" s="8">
        <v>289</v>
      </c>
      <c r="B290" s="268"/>
      <c r="C290" s="48" t="s">
        <v>237</v>
      </c>
      <c r="D290" s="64">
        <v>105</v>
      </c>
      <c r="E290" s="23"/>
      <c r="F290" s="23"/>
      <c r="G290" s="23"/>
      <c r="H290" s="23"/>
      <c r="I290" s="23"/>
      <c r="J290" s="23"/>
      <c r="K290" s="23"/>
      <c r="L290" s="24">
        <f t="shared" si="44"/>
        <v>0</v>
      </c>
    </row>
    <row r="291" spans="1:12">
      <c r="A291" s="8">
        <v>290</v>
      </c>
      <c r="B291" s="280" t="s">
        <v>245</v>
      </c>
      <c r="C291" s="280"/>
      <c r="D291" s="281"/>
      <c r="E291" s="62">
        <f>SUM(E285:E290)</f>
        <v>0</v>
      </c>
      <c r="F291" s="62">
        <f t="shared" ref="F291:K291" si="50">SUM(F285:F290)</f>
        <v>0</v>
      </c>
      <c r="G291" s="62">
        <f t="shared" si="50"/>
        <v>0</v>
      </c>
      <c r="H291" s="62">
        <f t="shared" si="50"/>
        <v>0</v>
      </c>
      <c r="I291" s="62">
        <f t="shared" si="50"/>
        <v>0</v>
      </c>
      <c r="J291" s="62">
        <f t="shared" si="50"/>
        <v>0</v>
      </c>
      <c r="K291" s="62">
        <f t="shared" si="50"/>
        <v>0</v>
      </c>
      <c r="L291" s="62">
        <f t="shared" si="44"/>
        <v>0</v>
      </c>
    </row>
    <row r="292" spans="1:12" ht="50.25" customHeight="1">
      <c r="A292" s="8">
        <v>291</v>
      </c>
      <c r="B292" s="65" t="s">
        <v>246</v>
      </c>
      <c r="C292" s="66" t="s">
        <v>246</v>
      </c>
      <c r="D292" s="67">
        <v>106</v>
      </c>
      <c r="E292" s="23"/>
      <c r="F292" s="23"/>
      <c r="G292" s="23"/>
      <c r="H292" s="23"/>
      <c r="I292" s="23"/>
      <c r="J292" s="23"/>
      <c r="K292" s="23"/>
      <c r="L292" s="24">
        <f t="shared" si="44"/>
        <v>0</v>
      </c>
    </row>
    <row r="293" spans="1:12">
      <c r="A293" s="8">
        <v>292</v>
      </c>
      <c r="B293" s="280" t="s">
        <v>247</v>
      </c>
      <c r="C293" s="280"/>
      <c r="D293" s="281"/>
      <c r="E293" s="62">
        <f>SUM(E292)</f>
        <v>0</v>
      </c>
      <c r="F293" s="62">
        <f t="shared" ref="F293:K293" si="51">SUM(F292)</f>
        <v>0</v>
      </c>
      <c r="G293" s="62">
        <f t="shared" si="51"/>
        <v>0</v>
      </c>
      <c r="H293" s="62">
        <f t="shared" si="51"/>
        <v>0</v>
      </c>
      <c r="I293" s="62">
        <f t="shared" si="51"/>
        <v>0</v>
      </c>
      <c r="J293" s="62">
        <f t="shared" si="51"/>
        <v>0</v>
      </c>
      <c r="K293" s="62">
        <f t="shared" si="51"/>
        <v>0</v>
      </c>
      <c r="L293" s="62">
        <f t="shared" si="44"/>
        <v>0</v>
      </c>
    </row>
    <row r="294" spans="1:12" outlineLevel="1">
      <c r="A294" s="8">
        <v>293</v>
      </c>
      <c r="B294" s="266" t="s">
        <v>248</v>
      </c>
      <c r="C294" s="45" t="s">
        <v>196</v>
      </c>
      <c r="D294" s="63">
        <v>107</v>
      </c>
      <c r="E294" s="23"/>
      <c r="F294" s="23"/>
      <c r="G294" s="23"/>
      <c r="H294" s="23"/>
      <c r="I294" s="23"/>
      <c r="J294" s="23"/>
      <c r="K294" s="23"/>
      <c r="L294" s="24">
        <f t="shared" si="44"/>
        <v>0</v>
      </c>
    </row>
    <row r="295" spans="1:12" outlineLevel="1">
      <c r="A295" s="8">
        <v>294</v>
      </c>
      <c r="B295" s="267"/>
      <c r="C295" s="47" t="s">
        <v>201</v>
      </c>
      <c r="D295" s="38">
        <v>107</v>
      </c>
      <c r="E295" s="23"/>
      <c r="F295" s="23"/>
      <c r="G295" s="23"/>
      <c r="H295" s="23"/>
      <c r="I295" s="23"/>
      <c r="J295" s="23"/>
      <c r="K295" s="23"/>
      <c r="L295" s="24">
        <f t="shared" si="44"/>
        <v>0</v>
      </c>
    </row>
    <row r="296" spans="1:12" outlineLevel="1">
      <c r="A296" s="8">
        <v>295</v>
      </c>
      <c r="B296" s="267"/>
      <c r="C296" s="47" t="s">
        <v>207</v>
      </c>
      <c r="D296" s="38">
        <v>107</v>
      </c>
      <c r="E296" s="23"/>
      <c r="F296" s="23"/>
      <c r="G296" s="23"/>
      <c r="H296" s="23"/>
      <c r="I296" s="23"/>
      <c r="J296" s="23"/>
      <c r="K296" s="23"/>
      <c r="L296" s="24">
        <f t="shared" si="44"/>
        <v>0</v>
      </c>
    </row>
    <row r="297" spans="1:12" outlineLevel="1">
      <c r="A297" s="8">
        <v>296</v>
      </c>
      <c r="B297" s="267"/>
      <c r="C297" s="47" t="s">
        <v>216</v>
      </c>
      <c r="D297" s="38">
        <v>107</v>
      </c>
      <c r="E297" s="23"/>
      <c r="F297" s="23"/>
      <c r="G297" s="23"/>
      <c r="H297" s="23"/>
      <c r="I297" s="23"/>
      <c r="J297" s="23"/>
      <c r="K297" s="23"/>
      <c r="L297" s="24">
        <f t="shared" si="44"/>
        <v>0</v>
      </c>
    </row>
    <row r="298" spans="1:12" outlineLevel="1">
      <c r="A298" s="8">
        <v>297</v>
      </c>
      <c r="B298" s="267"/>
      <c r="C298" s="47" t="s">
        <v>226</v>
      </c>
      <c r="D298" s="38">
        <v>107</v>
      </c>
      <c r="E298" s="23"/>
      <c r="F298" s="23"/>
      <c r="G298" s="23"/>
      <c r="H298" s="23"/>
      <c r="I298" s="23"/>
      <c r="J298" s="23"/>
      <c r="K298" s="23"/>
      <c r="L298" s="24">
        <f t="shared" si="44"/>
        <v>0</v>
      </c>
    </row>
    <row r="299" spans="1:12">
      <c r="A299" s="8">
        <v>298</v>
      </c>
      <c r="B299" s="268"/>
      <c r="C299" s="48" t="s">
        <v>237</v>
      </c>
      <c r="D299" s="64">
        <v>107</v>
      </c>
      <c r="E299" s="23"/>
      <c r="F299" s="23"/>
      <c r="G299" s="23"/>
      <c r="H299" s="23"/>
      <c r="I299" s="23"/>
      <c r="J299" s="23"/>
      <c r="K299" s="23"/>
      <c r="L299" s="24">
        <f t="shared" si="44"/>
        <v>0</v>
      </c>
    </row>
    <row r="300" spans="1:12">
      <c r="A300" s="8">
        <v>299</v>
      </c>
      <c r="B300" s="280" t="s">
        <v>249</v>
      </c>
      <c r="C300" s="280"/>
      <c r="D300" s="281"/>
      <c r="E300" s="62">
        <f>SUM(E294:E299)</f>
        <v>0</v>
      </c>
      <c r="F300" s="62">
        <f t="shared" ref="F300:K300" si="52">SUM(F294:F299)</f>
        <v>0</v>
      </c>
      <c r="G300" s="62">
        <f t="shared" si="52"/>
        <v>0</v>
      </c>
      <c r="H300" s="62">
        <f t="shared" si="52"/>
        <v>0</v>
      </c>
      <c r="I300" s="62">
        <f t="shared" si="52"/>
        <v>0</v>
      </c>
      <c r="J300" s="62">
        <f t="shared" si="52"/>
        <v>0</v>
      </c>
      <c r="K300" s="62">
        <f t="shared" si="52"/>
        <v>0</v>
      </c>
      <c r="L300" s="62">
        <f t="shared" si="44"/>
        <v>0</v>
      </c>
    </row>
    <row r="301" spans="1:12" ht="15.75" customHeight="1" outlineLevel="1">
      <c r="A301" s="8">
        <v>300</v>
      </c>
      <c r="B301" s="266" t="s">
        <v>250</v>
      </c>
      <c r="C301" s="45" t="s">
        <v>196</v>
      </c>
      <c r="D301" s="63">
        <v>108</v>
      </c>
      <c r="E301" s="23">
        <v>-122169477.12472323</v>
      </c>
      <c r="F301" s="23">
        <v>-27553135.763114173</v>
      </c>
      <c r="G301" s="23">
        <v>-54336529.516771764</v>
      </c>
      <c r="H301" s="23">
        <v>-21756846.977111686</v>
      </c>
      <c r="I301" s="23">
        <v>-5896556.0764747746</v>
      </c>
      <c r="J301" s="23">
        <v>-382166.49122605321</v>
      </c>
      <c r="K301" s="23">
        <v>-17218288.050578348</v>
      </c>
      <c r="L301" s="24">
        <f t="shared" si="44"/>
        <v>-249313000.00000006</v>
      </c>
    </row>
    <row r="302" spans="1:12" outlineLevel="1">
      <c r="A302" s="8">
        <v>301</v>
      </c>
      <c r="B302" s="267"/>
      <c r="C302" s="47" t="s">
        <v>201</v>
      </c>
      <c r="D302" s="38">
        <v>108</v>
      </c>
      <c r="E302" s="23">
        <v>-59362057.44732964</v>
      </c>
      <c r="F302" s="23">
        <v>-13388048.033914851</v>
      </c>
      <c r="G302" s="23">
        <v>-26402079.001862109</v>
      </c>
      <c r="H302" s="23">
        <v>-10571635.653392669</v>
      </c>
      <c r="I302" s="23">
        <v>-2865132.1818767204</v>
      </c>
      <c r="J302" s="23">
        <v>-185694.41189835794</v>
      </c>
      <c r="K302" s="23">
        <v>-8366353.2697256524</v>
      </c>
      <c r="L302" s="24">
        <f t="shared" si="44"/>
        <v>-121141000</v>
      </c>
    </row>
    <row r="303" spans="1:12" outlineLevel="1">
      <c r="A303" s="8">
        <v>302</v>
      </c>
      <c r="B303" s="267"/>
      <c r="C303" s="47" t="s">
        <v>207</v>
      </c>
      <c r="D303" s="38">
        <v>108</v>
      </c>
      <c r="E303" s="23">
        <v>-55862792.522726238</v>
      </c>
      <c r="F303" s="23">
        <v>-12598851.552045081</v>
      </c>
      <c r="G303" s="23">
        <v>-24845733.535403211</v>
      </c>
      <c r="H303" s="23">
        <v>-9948460.5912677292</v>
      </c>
      <c r="I303" s="23">
        <v>-2696238.8351916042</v>
      </c>
      <c r="J303" s="23">
        <v>-174748.12785442421</v>
      </c>
      <c r="K303" s="23">
        <v>-7873174.8355117133</v>
      </c>
      <c r="L303" s="24">
        <f t="shared" si="44"/>
        <v>-114000000</v>
      </c>
    </row>
    <row r="304" spans="1:12" outlineLevel="1">
      <c r="A304" s="8">
        <v>303</v>
      </c>
      <c r="B304" s="267"/>
      <c r="C304" s="47" t="s">
        <v>216</v>
      </c>
      <c r="D304" s="38">
        <v>108</v>
      </c>
      <c r="E304" s="23">
        <v>-88909880.723147988</v>
      </c>
      <c r="F304" s="23">
        <v>-20116229.290848773</v>
      </c>
      <c r="G304" s="23">
        <v>-38820915.377794422</v>
      </c>
      <c r="H304" s="23">
        <v>-14776850.809902761</v>
      </c>
      <c r="I304" s="23">
        <v>-3948703.4739198443</v>
      </c>
      <c r="J304" s="23">
        <v>-68103.975800966655</v>
      </c>
      <c r="K304" s="23">
        <v>-11331316.348585255</v>
      </c>
      <c r="L304" s="24">
        <f t="shared" si="44"/>
        <v>-177972000</v>
      </c>
    </row>
    <row r="305" spans="1:12" outlineLevel="1">
      <c r="A305" s="8">
        <v>304</v>
      </c>
      <c r="B305" s="267"/>
      <c r="C305" s="47" t="s">
        <v>226</v>
      </c>
      <c r="D305" s="38">
        <v>108</v>
      </c>
      <c r="E305" s="23">
        <v>-268919358.17390251</v>
      </c>
      <c r="F305" s="23">
        <v>-67505393.556551471</v>
      </c>
      <c r="G305" s="23">
        <v>-88711374.072297096</v>
      </c>
      <c r="H305" s="23">
        <v>-16779915.505309355</v>
      </c>
      <c r="I305" s="23">
        <v>-14244944.933049738</v>
      </c>
      <c r="J305" s="23">
        <v>-17246286.773394935</v>
      </c>
      <c r="K305" s="23">
        <v>-126726.98549485102</v>
      </c>
      <c r="L305" s="24">
        <f t="shared" si="44"/>
        <v>-473533999.99999994</v>
      </c>
    </row>
    <row r="306" spans="1:12">
      <c r="A306" s="8">
        <v>305</v>
      </c>
      <c r="B306" s="268"/>
      <c r="C306" s="48" t="s">
        <v>237</v>
      </c>
      <c r="D306" s="64">
        <v>108</v>
      </c>
      <c r="E306" s="23">
        <v>-72630746.535894424</v>
      </c>
      <c r="F306" s="23">
        <v>-14691094.517940473</v>
      </c>
      <c r="G306" s="23">
        <v>-17747637.992488999</v>
      </c>
      <c r="H306" s="23">
        <v>-5569183.9513854943</v>
      </c>
      <c r="I306" s="23">
        <v>-2529624.8012097422</v>
      </c>
      <c r="J306" s="23">
        <v>-1180826.405832842</v>
      </c>
      <c r="K306" s="23">
        <v>-3596885.7952480344</v>
      </c>
      <c r="L306" s="24">
        <f t="shared" si="44"/>
        <v>-117946000.00000001</v>
      </c>
    </row>
    <row r="307" spans="1:12">
      <c r="A307" s="8">
        <v>306</v>
      </c>
      <c r="B307" s="280" t="s">
        <v>251</v>
      </c>
      <c r="C307" s="280"/>
      <c r="D307" s="281"/>
      <c r="E307" s="62">
        <f>SUM(E301:E306)</f>
        <v>-667854312.52772403</v>
      </c>
      <c r="F307" s="62">
        <f t="shared" ref="F307:K307" si="53">SUM(F301:F306)</f>
        <v>-155852752.71441483</v>
      </c>
      <c r="G307" s="62">
        <f t="shared" si="53"/>
        <v>-250864269.49661762</v>
      </c>
      <c r="H307" s="62">
        <f t="shared" si="53"/>
        <v>-79402893.488369703</v>
      </c>
      <c r="I307" s="62">
        <f t="shared" si="53"/>
        <v>-32181200.301722422</v>
      </c>
      <c r="J307" s="62">
        <f t="shared" si="53"/>
        <v>-19237826.186007578</v>
      </c>
      <c r="K307" s="62">
        <f t="shared" si="53"/>
        <v>-48512745.285143852</v>
      </c>
      <c r="L307" s="62">
        <f t="shared" si="44"/>
        <v>-1253906000</v>
      </c>
    </row>
    <row r="308" spans="1:12" ht="15.75" customHeight="1" outlineLevel="1">
      <c r="A308" s="8">
        <v>307</v>
      </c>
      <c r="B308" s="266" t="s">
        <v>252</v>
      </c>
      <c r="C308" s="45" t="s">
        <v>187</v>
      </c>
      <c r="D308" s="63">
        <v>111</v>
      </c>
      <c r="E308" s="23">
        <v>-62850032.335430197</v>
      </c>
      <c r="F308" s="23">
        <v>-13736954.606942005</v>
      </c>
      <c r="G308" s="23">
        <v>-19400714.734804384</v>
      </c>
      <c r="H308" s="23">
        <v>-5932571.1893569473</v>
      </c>
      <c r="I308" s="23">
        <v>-2601715.3787059016</v>
      </c>
      <c r="J308" s="23">
        <v>-1533393.4402675268</v>
      </c>
      <c r="K308" s="23">
        <v>-3742618.314493042</v>
      </c>
      <c r="L308" s="24">
        <f t="shared" si="44"/>
        <v>-109798000.00000003</v>
      </c>
    </row>
    <row r="309" spans="1:12" outlineLevel="1">
      <c r="A309" s="8">
        <v>308</v>
      </c>
      <c r="B309" s="267"/>
      <c r="C309" s="47" t="s">
        <v>196</v>
      </c>
      <c r="D309" s="38">
        <v>111</v>
      </c>
      <c r="E309" s="23"/>
      <c r="F309" s="23"/>
      <c r="G309" s="23"/>
      <c r="H309" s="23"/>
      <c r="I309" s="23"/>
      <c r="J309" s="23"/>
      <c r="K309" s="23"/>
      <c r="L309" s="24">
        <f t="shared" si="44"/>
        <v>0</v>
      </c>
    </row>
    <row r="310" spans="1:12" outlineLevel="1">
      <c r="A310" s="8">
        <v>309</v>
      </c>
      <c r="B310" s="267"/>
      <c r="C310" s="47" t="s">
        <v>201</v>
      </c>
      <c r="D310" s="38">
        <v>111</v>
      </c>
      <c r="E310" s="23"/>
      <c r="F310" s="23"/>
      <c r="G310" s="23"/>
      <c r="H310" s="23"/>
      <c r="I310" s="23"/>
      <c r="J310" s="23"/>
      <c r="K310" s="23"/>
      <c r="L310" s="24">
        <f t="shared" si="44"/>
        <v>0</v>
      </c>
    </row>
    <row r="311" spans="1:12" outlineLevel="1">
      <c r="A311" s="8">
        <v>310</v>
      </c>
      <c r="B311" s="267"/>
      <c r="C311" s="47" t="s">
        <v>207</v>
      </c>
      <c r="D311" s="38">
        <v>111</v>
      </c>
      <c r="E311" s="23"/>
      <c r="F311" s="23"/>
      <c r="G311" s="23"/>
      <c r="H311" s="23"/>
      <c r="I311" s="23"/>
      <c r="J311" s="23"/>
      <c r="K311" s="23"/>
      <c r="L311" s="24">
        <f t="shared" si="44"/>
        <v>0</v>
      </c>
    </row>
    <row r="312" spans="1:12" outlineLevel="1">
      <c r="A312" s="8">
        <v>311</v>
      </c>
      <c r="B312" s="267"/>
      <c r="C312" s="47" t="s">
        <v>216</v>
      </c>
      <c r="D312" s="38">
        <v>111</v>
      </c>
      <c r="E312" s="23"/>
      <c r="F312" s="23"/>
      <c r="G312" s="23"/>
      <c r="H312" s="23"/>
      <c r="I312" s="23"/>
      <c r="J312" s="23"/>
      <c r="K312" s="23"/>
      <c r="L312" s="24">
        <f t="shared" si="44"/>
        <v>0</v>
      </c>
    </row>
    <row r="313" spans="1:12" outlineLevel="1">
      <c r="A313" s="8">
        <v>312</v>
      </c>
      <c r="B313" s="267"/>
      <c r="C313" s="47" t="s">
        <v>226</v>
      </c>
      <c r="D313" s="38">
        <v>111</v>
      </c>
      <c r="E313" s="23"/>
      <c r="F313" s="23"/>
      <c r="G313" s="23"/>
      <c r="H313" s="23"/>
      <c r="I313" s="23"/>
      <c r="J313" s="23"/>
      <c r="K313" s="23"/>
      <c r="L313" s="24">
        <f t="shared" si="44"/>
        <v>0</v>
      </c>
    </row>
    <row r="314" spans="1:12">
      <c r="A314" s="8">
        <v>313</v>
      </c>
      <c r="B314" s="268"/>
      <c r="C314" s="48" t="s">
        <v>237</v>
      </c>
      <c r="D314" s="64">
        <v>111</v>
      </c>
      <c r="E314" s="23"/>
      <c r="F314" s="23"/>
      <c r="G314" s="23"/>
      <c r="H314" s="23"/>
      <c r="I314" s="23"/>
      <c r="J314" s="23"/>
      <c r="K314" s="23"/>
      <c r="L314" s="24">
        <f t="shared" si="44"/>
        <v>0</v>
      </c>
    </row>
    <row r="315" spans="1:12">
      <c r="A315" s="8">
        <v>314</v>
      </c>
      <c r="B315" s="280" t="s">
        <v>253</v>
      </c>
      <c r="C315" s="280"/>
      <c r="D315" s="281"/>
      <c r="E315" s="62">
        <f>SUM(E308:E314)</f>
        <v>-62850032.335430197</v>
      </c>
      <c r="F315" s="62">
        <f t="shared" ref="F315:K315" si="54">SUM(F308:F314)</f>
        <v>-13736954.606942005</v>
      </c>
      <c r="G315" s="62">
        <f t="shared" si="54"/>
        <v>-19400714.734804384</v>
      </c>
      <c r="H315" s="62">
        <f t="shared" si="54"/>
        <v>-5932571.1893569473</v>
      </c>
      <c r="I315" s="62">
        <f t="shared" si="54"/>
        <v>-2601715.3787059016</v>
      </c>
      <c r="J315" s="62">
        <f t="shared" si="54"/>
        <v>-1533393.4402675268</v>
      </c>
      <c r="K315" s="62">
        <f t="shared" si="54"/>
        <v>-3742618.314493042</v>
      </c>
      <c r="L315" s="62">
        <f t="shared" si="44"/>
        <v>-109798000.00000003</v>
      </c>
    </row>
    <row r="316" spans="1:12" ht="31.5" customHeight="1">
      <c r="A316" s="8">
        <v>315</v>
      </c>
      <c r="B316" s="68" t="s">
        <v>254</v>
      </c>
      <c r="C316" s="66" t="s">
        <v>254</v>
      </c>
      <c r="D316" s="67">
        <v>114</v>
      </c>
      <c r="E316" s="23"/>
      <c r="F316" s="23"/>
      <c r="G316" s="23"/>
      <c r="H316" s="23"/>
      <c r="I316" s="23"/>
      <c r="J316" s="23"/>
      <c r="K316" s="23"/>
      <c r="L316" s="24">
        <f t="shared" si="44"/>
        <v>0</v>
      </c>
    </row>
    <row r="317" spans="1:12">
      <c r="A317" s="8">
        <v>316</v>
      </c>
      <c r="B317" s="280" t="s">
        <v>255</v>
      </c>
      <c r="C317" s="280"/>
      <c r="D317" s="281"/>
      <c r="E317" s="62">
        <f>SUM(E316)</f>
        <v>0</v>
      </c>
      <c r="F317" s="62">
        <f t="shared" ref="F317:K317" si="55">SUM(F316)</f>
        <v>0</v>
      </c>
      <c r="G317" s="62">
        <f t="shared" si="55"/>
        <v>0</v>
      </c>
      <c r="H317" s="62">
        <f t="shared" si="55"/>
        <v>0</v>
      </c>
      <c r="I317" s="62">
        <f t="shared" si="55"/>
        <v>0</v>
      </c>
      <c r="J317" s="62">
        <f t="shared" si="55"/>
        <v>0</v>
      </c>
      <c r="K317" s="62">
        <f t="shared" si="55"/>
        <v>0</v>
      </c>
      <c r="L317" s="62">
        <f t="shared" si="44"/>
        <v>0</v>
      </c>
    </row>
    <row r="318" spans="1:12" ht="54.75" customHeight="1">
      <c r="A318" s="8">
        <v>317</v>
      </c>
      <c r="B318" s="68" t="s">
        <v>256</v>
      </c>
      <c r="C318" s="69" t="s">
        <v>256</v>
      </c>
      <c r="D318" s="67">
        <v>115</v>
      </c>
      <c r="E318" s="23"/>
      <c r="F318" s="23"/>
      <c r="G318" s="23"/>
      <c r="H318" s="23"/>
      <c r="I318" s="23"/>
      <c r="J318" s="23"/>
      <c r="K318" s="23"/>
      <c r="L318" s="24">
        <f t="shared" si="44"/>
        <v>0</v>
      </c>
    </row>
    <row r="319" spans="1:12">
      <c r="A319" s="8">
        <v>318</v>
      </c>
      <c r="B319" s="280" t="s">
        <v>257</v>
      </c>
      <c r="C319" s="280"/>
      <c r="D319" s="281"/>
      <c r="E319" s="62">
        <f>SUM(E318)</f>
        <v>0</v>
      </c>
      <c r="F319" s="62">
        <f t="shared" ref="F319:K319" si="56">SUM(F318)</f>
        <v>0</v>
      </c>
      <c r="G319" s="62">
        <f t="shared" si="56"/>
        <v>0</v>
      </c>
      <c r="H319" s="62">
        <f t="shared" si="56"/>
        <v>0</v>
      </c>
      <c r="I319" s="62">
        <f t="shared" si="56"/>
        <v>0</v>
      </c>
      <c r="J319" s="62">
        <f t="shared" si="56"/>
        <v>0</v>
      </c>
      <c r="K319" s="62">
        <f t="shared" si="56"/>
        <v>0</v>
      </c>
      <c r="L319" s="62">
        <f t="shared" si="44"/>
        <v>0</v>
      </c>
    </row>
    <row r="320" spans="1:12" ht="16.5" thickBot="1">
      <c r="A320" s="8">
        <v>319</v>
      </c>
      <c r="B320" s="291" t="s">
        <v>258</v>
      </c>
      <c r="C320" s="291"/>
      <c r="D320" s="292"/>
      <c r="E320" s="30">
        <f>E266+E274+E276+E284+E291+E293+E300+E307+E315+E317+E319</f>
        <v>1286729688.2758942</v>
      </c>
      <c r="F320" s="30">
        <f t="shared" ref="F320:K320" si="57">F266+F274+F276+F284+F291+F293+F300+F307+F315+F317+F319</f>
        <v>302579000.77327818</v>
      </c>
      <c r="G320" s="30">
        <f t="shared" si="57"/>
        <v>468189141.15454417</v>
      </c>
      <c r="H320" s="30">
        <f t="shared" si="57"/>
        <v>133013526.73225772</v>
      </c>
      <c r="I320" s="30">
        <f t="shared" si="57"/>
        <v>61843480.88722524</v>
      </c>
      <c r="J320" s="30">
        <f t="shared" si="57"/>
        <v>43712493.030462481</v>
      </c>
      <c r="K320" s="30">
        <f t="shared" si="57"/>
        <v>79648669.146337911</v>
      </c>
      <c r="L320" s="30">
        <f t="shared" si="44"/>
        <v>2375715999.9999995</v>
      </c>
    </row>
    <row r="321" spans="1:12" ht="18" customHeight="1" thickTop="1">
      <c r="A321" s="8">
        <v>320</v>
      </c>
      <c r="B321" s="68" t="s">
        <v>259</v>
      </c>
      <c r="C321" s="66" t="s">
        <v>259</v>
      </c>
      <c r="D321" s="67">
        <v>151</v>
      </c>
      <c r="E321" s="23"/>
      <c r="L321" s="24">
        <f t="shared" si="44"/>
        <v>0</v>
      </c>
    </row>
    <row r="322" spans="1:12">
      <c r="A322" s="8">
        <v>321</v>
      </c>
      <c r="B322" s="280" t="s">
        <v>260</v>
      </c>
      <c r="C322" s="280"/>
      <c r="D322" s="281"/>
      <c r="E322" s="62">
        <f>SUM(E321)</f>
        <v>0</v>
      </c>
      <c r="F322" s="62">
        <f t="shared" ref="F322:K322" si="58">SUM(F321)</f>
        <v>0</v>
      </c>
      <c r="G322" s="62">
        <f t="shared" si="58"/>
        <v>0</v>
      </c>
      <c r="H322" s="62">
        <f t="shared" si="58"/>
        <v>0</v>
      </c>
      <c r="I322" s="62">
        <f t="shared" si="58"/>
        <v>0</v>
      </c>
      <c r="J322" s="62">
        <f t="shared" si="58"/>
        <v>0</v>
      </c>
      <c r="K322" s="62">
        <f t="shared" si="58"/>
        <v>0</v>
      </c>
      <c r="L322" s="62">
        <f t="shared" si="44"/>
        <v>0</v>
      </c>
    </row>
    <row r="323" spans="1:12" ht="31.5" customHeight="1">
      <c r="A323" s="8">
        <v>322</v>
      </c>
      <c r="B323" s="68" t="s">
        <v>261</v>
      </c>
      <c r="C323" s="66" t="s">
        <v>261</v>
      </c>
      <c r="D323" s="67">
        <v>154</v>
      </c>
      <c r="E323" s="23"/>
      <c r="F323" s="23"/>
      <c r="G323" s="23"/>
      <c r="H323" s="23"/>
      <c r="I323" s="23"/>
      <c r="J323" s="23"/>
      <c r="K323" s="23"/>
      <c r="L323" s="24">
        <f t="shared" si="44"/>
        <v>0</v>
      </c>
    </row>
    <row r="324" spans="1:12">
      <c r="A324" s="8">
        <v>323</v>
      </c>
      <c r="B324" s="280" t="s">
        <v>262</v>
      </c>
      <c r="C324" s="280"/>
      <c r="D324" s="281"/>
      <c r="E324" s="62">
        <f>SUM(E323)</f>
        <v>0</v>
      </c>
      <c r="F324" s="62">
        <f t="shared" ref="F324:K324" si="59">SUM(F323)</f>
        <v>0</v>
      </c>
      <c r="G324" s="62">
        <f t="shared" si="59"/>
        <v>0</v>
      </c>
      <c r="H324" s="62">
        <f t="shared" si="59"/>
        <v>0</v>
      </c>
      <c r="I324" s="62">
        <f t="shared" si="59"/>
        <v>0</v>
      </c>
      <c r="J324" s="62">
        <f t="shared" si="59"/>
        <v>0</v>
      </c>
      <c r="K324" s="62">
        <f t="shared" si="59"/>
        <v>0</v>
      </c>
      <c r="L324" s="62">
        <f t="shared" si="44"/>
        <v>0</v>
      </c>
    </row>
    <row r="325" spans="1:12" ht="18" customHeight="1">
      <c r="A325" s="8">
        <v>324</v>
      </c>
      <c r="B325" s="68" t="s">
        <v>263</v>
      </c>
      <c r="C325" s="66" t="s">
        <v>263</v>
      </c>
      <c r="D325" s="67">
        <v>165</v>
      </c>
      <c r="E325" s="23"/>
      <c r="F325" s="23"/>
      <c r="G325" s="23"/>
      <c r="H325" s="23"/>
      <c r="I325" s="23"/>
      <c r="J325" s="23"/>
      <c r="K325" s="23"/>
      <c r="L325" s="24">
        <f t="shared" ref="L325:L353" si="60">SUM(E325:K325)</f>
        <v>0</v>
      </c>
    </row>
    <row r="326" spans="1:12">
      <c r="A326" s="8">
        <v>325</v>
      </c>
      <c r="B326" s="280" t="s">
        <v>264</v>
      </c>
      <c r="C326" s="280"/>
      <c r="D326" s="281"/>
      <c r="E326" s="62">
        <f>SUM(E325)</f>
        <v>0</v>
      </c>
      <c r="F326" s="62">
        <f t="shared" ref="F326:K326" si="61">SUM(F325)</f>
        <v>0</v>
      </c>
      <c r="G326" s="62">
        <f t="shared" si="61"/>
        <v>0</v>
      </c>
      <c r="H326" s="62">
        <f t="shared" si="61"/>
        <v>0</v>
      </c>
      <c r="I326" s="62">
        <f t="shared" si="61"/>
        <v>0</v>
      </c>
      <c r="J326" s="62">
        <f t="shared" si="61"/>
        <v>0</v>
      </c>
      <c r="K326" s="62">
        <f t="shared" si="61"/>
        <v>0</v>
      </c>
      <c r="L326" s="62">
        <f t="shared" si="60"/>
        <v>0</v>
      </c>
    </row>
    <row r="327" spans="1:12" ht="16.5" thickBot="1">
      <c r="A327" s="8">
        <v>326</v>
      </c>
      <c r="B327" s="291" t="s">
        <v>265</v>
      </c>
      <c r="C327" s="291"/>
      <c r="D327" s="292"/>
      <c r="E327" s="30">
        <f>E322+E324+E326</f>
        <v>0</v>
      </c>
      <c r="F327" s="30">
        <f t="shared" ref="F327:K327" si="62">F322+F324+F326</f>
        <v>0</v>
      </c>
      <c r="G327" s="30">
        <f t="shared" si="62"/>
        <v>0</v>
      </c>
      <c r="H327" s="30">
        <f t="shared" si="62"/>
        <v>0</v>
      </c>
      <c r="I327" s="30">
        <f t="shared" si="62"/>
        <v>0</v>
      </c>
      <c r="J327" s="30">
        <f t="shared" si="62"/>
        <v>0</v>
      </c>
      <c r="K327" s="58">
        <f t="shared" si="62"/>
        <v>0</v>
      </c>
      <c r="L327" s="58">
        <f t="shared" si="60"/>
        <v>0</v>
      </c>
    </row>
    <row r="328" spans="1:12" ht="16.5" outlineLevel="2" thickTop="1">
      <c r="A328" s="8">
        <v>327</v>
      </c>
      <c r="B328" s="266" t="s">
        <v>266</v>
      </c>
      <c r="C328" s="45" t="s">
        <v>267</v>
      </c>
      <c r="D328" s="63">
        <v>182.3</v>
      </c>
      <c r="E328" s="23">
        <v>50960065.834018081</v>
      </c>
      <c r="F328" s="23">
        <v>10341703.173068585</v>
      </c>
      <c r="G328" s="23">
        <v>10771930.094262319</v>
      </c>
      <c r="H328" s="23">
        <v>3712552.8960881508</v>
      </c>
      <c r="I328" s="23">
        <v>1609511.3086510114</v>
      </c>
      <c r="J328" s="23">
        <v>466525.76040841325</v>
      </c>
      <c r="K328" s="27">
        <v>2636710.9335034373</v>
      </c>
      <c r="L328" s="24">
        <f t="shared" si="60"/>
        <v>80499000</v>
      </c>
    </row>
    <row r="329" spans="1:12" outlineLevel="2">
      <c r="A329" s="8">
        <v>328</v>
      </c>
      <c r="B329" s="267"/>
      <c r="C329" s="47" t="s">
        <v>268</v>
      </c>
      <c r="D329" s="38">
        <v>186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7">
        <v>0</v>
      </c>
      <c r="L329" s="24">
        <f t="shared" si="60"/>
        <v>0</v>
      </c>
    </row>
    <row r="330" spans="1:12">
      <c r="A330" s="8">
        <v>329</v>
      </c>
      <c r="B330" s="268"/>
      <c r="C330" s="48" t="s">
        <v>269</v>
      </c>
      <c r="D330" s="64">
        <v>190</v>
      </c>
      <c r="E330" s="23">
        <v>6932698.0437343922</v>
      </c>
      <c r="F330" s="23">
        <v>1749022.3418762421</v>
      </c>
      <c r="G330" s="23">
        <v>2284848.7405179483</v>
      </c>
      <c r="H330" s="23">
        <v>370528.54822863825</v>
      </c>
      <c r="I330" s="23">
        <v>368821.32999797666</v>
      </c>
      <c r="J330" s="23">
        <v>460394.53635174106</v>
      </c>
      <c r="K330" s="27">
        <v>3686.4592930595345</v>
      </c>
      <c r="L330" s="24">
        <f t="shared" si="60"/>
        <v>12169999.999999998</v>
      </c>
    </row>
    <row r="331" spans="1:12">
      <c r="A331" s="8">
        <v>330</v>
      </c>
      <c r="B331" s="300" t="s">
        <v>270</v>
      </c>
      <c r="C331" s="301"/>
      <c r="D331" s="302"/>
      <c r="E331" s="62">
        <f>SUM(E328:E330)</f>
        <v>57892763.877752475</v>
      </c>
      <c r="F331" s="62">
        <f>SUM(F328:F330)</f>
        <v>12090725.514944827</v>
      </c>
      <c r="G331" s="62">
        <f t="shared" ref="G331:K331" si="63">SUM(G328:G330)</f>
        <v>13056778.834780267</v>
      </c>
      <c r="H331" s="62">
        <f t="shared" si="63"/>
        <v>4083081.444316789</v>
      </c>
      <c r="I331" s="62">
        <f t="shared" si="63"/>
        <v>1978332.6386489882</v>
      </c>
      <c r="J331" s="62">
        <f t="shared" si="63"/>
        <v>926920.29676015431</v>
      </c>
      <c r="K331" s="62">
        <f t="shared" si="63"/>
        <v>2640397.3927964969</v>
      </c>
      <c r="L331" s="62">
        <f t="shared" si="60"/>
        <v>92669000</v>
      </c>
    </row>
    <row r="332" spans="1:12" ht="15.75" customHeight="1" outlineLevel="1">
      <c r="A332" s="8">
        <v>331</v>
      </c>
      <c r="B332" s="303" t="s">
        <v>271</v>
      </c>
      <c r="C332" s="40" t="s">
        <v>272</v>
      </c>
      <c r="D332" s="55">
        <v>228.1</v>
      </c>
      <c r="E332" s="23"/>
      <c r="F332" s="23"/>
      <c r="G332" s="23"/>
      <c r="H332" s="23"/>
      <c r="I332" s="23"/>
      <c r="J332" s="23"/>
      <c r="K332" s="27"/>
      <c r="L332" s="24">
        <f t="shared" si="60"/>
        <v>0</v>
      </c>
    </row>
    <row r="333" spans="1:12" ht="15.75" customHeight="1" outlineLevel="1">
      <c r="A333" s="8">
        <v>332</v>
      </c>
      <c r="B333" s="304"/>
      <c r="C333" s="42" t="s">
        <v>273</v>
      </c>
      <c r="D333" s="56">
        <v>228.2</v>
      </c>
      <c r="E333" s="23"/>
      <c r="F333" s="23"/>
      <c r="G333" s="23"/>
      <c r="H333" s="23"/>
      <c r="I333" s="23"/>
      <c r="J333" s="23"/>
      <c r="K333" s="27"/>
      <c r="L333" s="24">
        <f t="shared" si="60"/>
        <v>0</v>
      </c>
    </row>
    <row r="334" spans="1:12" ht="15.75" customHeight="1" outlineLevel="1">
      <c r="A334" s="8">
        <v>333</v>
      </c>
      <c r="B334" s="304"/>
      <c r="C334" s="42" t="s">
        <v>274</v>
      </c>
      <c r="D334" s="56">
        <v>228.3</v>
      </c>
      <c r="E334" s="23"/>
      <c r="F334" s="23"/>
      <c r="G334" s="23"/>
      <c r="H334" s="23"/>
      <c r="I334" s="23"/>
      <c r="J334" s="23"/>
      <c r="K334" s="27"/>
      <c r="L334" s="24">
        <f t="shared" si="60"/>
        <v>0</v>
      </c>
    </row>
    <row r="335" spans="1:12" ht="15.75" customHeight="1" outlineLevel="1">
      <c r="A335" s="8">
        <v>334</v>
      </c>
      <c r="B335" s="304"/>
      <c r="C335" s="42" t="s">
        <v>275</v>
      </c>
      <c r="D335" s="56">
        <v>228.4</v>
      </c>
      <c r="E335" s="23"/>
      <c r="F335" s="23"/>
      <c r="G335" s="23"/>
      <c r="H335" s="23"/>
      <c r="I335" s="23"/>
      <c r="J335" s="23"/>
      <c r="K335" s="27"/>
      <c r="L335" s="24">
        <f t="shared" si="60"/>
        <v>0</v>
      </c>
    </row>
    <row r="336" spans="1:12">
      <c r="A336" s="8">
        <v>335</v>
      </c>
      <c r="B336" s="305"/>
      <c r="C336" s="43" t="s">
        <v>276</v>
      </c>
      <c r="D336" s="44">
        <v>230</v>
      </c>
      <c r="E336" s="23"/>
      <c r="F336" s="23"/>
      <c r="G336" s="23"/>
      <c r="H336" s="23"/>
      <c r="I336" s="23"/>
      <c r="J336" s="23"/>
      <c r="K336" s="27"/>
      <c r="L336" s="24">
        <f t="shared" si="60"/>
        <v>0</v>
      </c>
    </row>
    <row r="337" spans="1:12">
      <c r="A337" s="8">
        <v>336</v>
      </c>
      <c r="B337" s="300" t="s">
        <v>271</v>
      </c>
      <c r="C337" s="306"/>
      <c r="D337" s="307"/>
      <c r="E337" s="62">
        <f>SUM(E332:E336)</f>
        <v>0</v>
      </c>
      <c r="F337" s="62">
        <f>SUM(F332:F336)</f>
        <v>0</v>
      </c>
      <c r="G337" s="62">
        <f t="shared" ref="G337:K337" si="64">SUM(G332:G336)</f>
        <v>0</v>
      </c>
      <c r="H337" s="62">
        <f t="shared" si="64"/>
        <v>0</v>
      </c>
      <c r="I337" s="62">
        <f t="shared" si="64"/>
        <v>0</v>
      </c>
      <c r="J337" s="62">
        <f t="shared" si="64"/>
        <v>0</v>
      </c>
      <c r="K337" s="62">
        <f t="shared" si="64"/>
        <v>0</v>
      </c>
      <c r="L337" s="62">
        <f t="shared" si="60"/>
        <v>0</v>
      </c>
    </row>
    <row r="338" spans="1:12" ht="18" customHeight="1">
      <c r="A338" s="8">
        <v>337</v>
      </c>
      <c r="B338" s="70" t="s">
        <v>277</v>
      </c>
      <c r="C338" s="71" t="s">
        <v>277</v>
      </c>
      <c r="D338" s="72">
        <v>235</v>
      </c>
      <c r="E338" s="23">
        <v>-433885.57473673305</v>
      </c>
      <c r="F338" s="23">
        <v>-70703.387791257948</v>
      </c>
      <c r="G338" s="23">
        <v>-8912.3568087888325</v>
      </c>
      <c r="H338" s="23">
        <v>0</v>
      </c>
      <c r="I338" s="23">
        <v>-4498.6806632202815</v>
      </c>
      <c r="J338" s="23">
        <v>0</v>
      </c>
      <c r="K338" s="27">
        <v>0</v>
      </c>
      <c r="L338" s="24">
        <f t="shared" si="60"/>
        <v>-518000.00000000012</v>
      </c>
    </row>
    <row r="339" spans="1:12" ht="16.5" thickBot="1">
      <c r="A339" s="8">
        <v>338</v>
      </c>
      <c r="B339" s="291" t="s">
        <v>278</v>
      </c>
      <c r="C339" s="308"/>
      <c r="D339" s="309"/>
      <c r="E339" s="30">
        <f>E331+E337+E338</f>
        <v>57458878.303015739</v>
      </c>
      <c r="F339" s="30">
        <f>F331+F337+F338</f>
        <v>12020022.12715357</v>
      </c>
      <c r="G339" s="30">
        <f t="shared" ref="G339:K339" si="65">G331+G337+G338</f>
        <v>13047866.477971477</v>
      </c>
      <c r="H339" s="30">
        <f t="shared" si="65"/>
        <v>4083081.444316789</v>
      </c>
      <c r="I339" s="30">
        <f t="shared" si="65"/>
        <v>1973833.9579857679</v>
      </c>
      <c r="J339" s="30">
        <f t="shared" si="65"/>
        <v>926920.29676015431</v>
      </c>
      <c r="K339" s="58">
        <f t="shared" si="65"/>
        <v>2640397.3927964969</v>
      </c>
      <c r="L339" s="58">
        <f t="shared" si="60"/>
        <v>92151000.000000015</v>
      </c>
    </row>
    <row r="340" spans="1:12" ht="16.5" outlineLevel="1" thickTop="1">
      <c r="A340" s="8">
        <v>339</v>
      </c>
      <c r="B340" s="310" t="s">
        <v>279</v>
      </c>
      <c r="C340" s="40" t="s">
        <v>280</v>
      </c>
      <c r="D340" s="41">
        <v>253</v>
      </c>
      <c r="E340" s="23"/>
      <c r="F340" s="23"/>
      <c r="G340" s="23"/>
      <c r="H340" s="23"/>
      <c r="I340" s="23"/>
      <c r="J340" s="23"/>
      <c r="K340" s="27"/>
      <c r="L340" s="24">
        <f t="shared" si="60"/>
        <v>0</v>
      </c>
    </row>
    <row r="341" spans="1:12" ht="31.5" customHeight="1" outlineLevel="1">
      <c r="A341" s="8">
        <v>340</v>
      </c>
      <c r="B341" s="311"/>
      <c r="C341" s="42" t="s">
        <v>281</v>
      </c>
      <c r="D341" s="36">
        <v>281</v>
      </c>
      <c r="E341" s="23"/>
      <c r="F341" s="23"/>
      <c r="G341" s="23"/>
      <c r="H341" s="23"/>
      <c r="I341" s="23"/>
      <c r="J341" s="23"/>
      <c r="K341" s="27"/>
      <c r="L341" s="24">
        <f t="shared" si="60"/>
        <v>0</v>
      </c>
    </row>
    <row r="342" spans="1:12" ht="31.5" outlineLevel="1">
      <c r="A342" s="8">
        <v>341</v>
      </c>
      <c r="B342" s="311"/>
      <c r="C342" s="42" t="s">
        <v>282</v>
      </c>
      <c r="D342" s="36">
        <v>282</v>
      </c>
      <c r="E342" s="23">
        <v>-221195932.91463459</v>
      </c>
      <c r="F342" s="23">
        <v>-51836328.225627601</v>
      </c>
      <c r="G342" s="23">
        <v>-80975063.322137296</v>
      </c>
      <c r="H342" s="23">
        <v>-23845014.397525515</v>
      </c>
      <c r="I342" s="23">
        <v>-10627609.418378379</v>
      </c>
      <c r="J342" s="23">
        <v>-7164471.4594183052</v>
      </c>
      <c r="K342" s="27">
        <v>-14328580.262278322</v>
      </c>
      <c r="L342" s="24">
        <f t="shared" si="60"/>
        <v>-409972999.99999994</v>
      </c>
    </row>
    <row r="343" spans="1:12" ht="15.75" customHeight="1" outlineLevel="1">
      <c r="A343" s="8">
        <v>342</v>
      </c>
      <c r="B343" s="311"/>
      <c r="C343" s="42" t="s">
        <v>283</v>
      </c>
      <c r="D343" s="36">
        <v>283</v>
      </c>
      <c r="E343" s="23">
        <v>-2115619.4872373575</v>
      </c>
      <c r="F343" s="23">
        <v>-481674.24714497762</v>
      </c>
      <c r="G343" s="23">
        <v>-927808.08081201557</v>
      </c>
      <c r="H343" s="23">
        <v>-359810.68587747595</v>
      </c>
      <c r="I343" s="23">
        <v>-102925.26382361537</v>
      </c>
      <c r="J343" s="23">
        <v>-15602.20005706329</v>
      </c>
      <c r="K343" s="27">
        <v>-278560.0350474951</v>
      </c>
      <c r="L343" s="24">
        <f t="shared" si="60"/>
        <v>-4282000</v>
      </c>
    </row>
    <row r="344" spans="1:12" ht="15.75" customHeight="1" outlineLevel="1">
      <c r="A344" s="8">
        <v>343</v>
      </c>
      <c r="B344" s="311"/>
      <c r="C344" s="42" t="s">
        <v>284</v>
      </c>
      <c r="D344" s="36">
        <v>255</v>
      </c>
      <c r="E344" s="23"/>
      <c r="F344" s="23"/>
      <c r="G344" s="23"/>
      <c r="H344" s="23"/>
      <c r="I344" s="23"/>
      <c r="J344" s="23"/>
      <c r="K344" s="27"/>
      <c r="L344" s="24">
        <f t="shared" si="60"/>
        <v>0</v>
      </c>
    </row>
    <row r="345" spans="1:12" ht="15.75" customHeight="1" outlineLevel="1">
      <c r="A345" s="8">
        <v>344</v>
      </c>
      <c r="B345" s="311"/>
      <c r="C345" s="42" t="s">
        <v>285</v>
      </c>
      <c r="D345" s="36">
        <v>252</v>
      </c>
      <c r="E345" s="23">
        <v>-669255.93477731606</v>
      </c>
      <c r="F345" s="23">
        <v>-109057.92827261603</v>
      </c>
      <c r="G345" s="23">
        <v>-13747.052297726403</v>
      </c>
      <c r="H345" s="23">
        <v>0</v>
      </c>
      <c r="I345" s="23">
        <v>-6939.0846523417085</v>
      </c>
      <c r="J345" s="23">
        <v>0</v>
      </c>
      <c r="K345" s="27">
        <v>0</v>
      </c>
      <c r="L345" s="24">
        <f t="shared" si="60"/>
        <v>-799000.00000000012</v>
      </c>
    </row>
    <row r="346" spans="1:12">
      <c r="A346" s="8">
        <v>345</v>
      </c>
      <c r="B346" s="312"/>
      <c r="C346" s="43" t="s">
        <v>286</v>
      </c>
      <c r="D346" s="44">
        <v>254</v>
      </c>
      <c r="E346" s="73">
        <v>-35881236.660450526</v>
      </c>
      <c r="F346" s="73">
        <v>-7257734.0085408185</v>
      </c>
      <c r="G346" s="73">
        <v>-8767735.8328925874</v>
      </c>
      <c r="H346" s="73">
        <v>-2751303.2275730418</v>
      </c>
      <c r="I346" s="73">
        <v>-1249692.0448077023</v>
      </c>
      <c r="J346" s="73">
        <v>-583355.03548291617</v>
      </c>
      <c r="K346" s="74">
        <v>-1776943.1902524249</v>
      </c>
      <c r="L346" s="24">
        <f t="shared" si="60"/>
        <v>-58268000.000000015</v>
      </c>
    </row>
    <row r="347" spans="1:12">
      <c r="A347" s="8">
        <v>346</v>
      </c>
      <c r="B347" s="300" t="s">
        <v>287</v>
      </c>
      <c r="C347" s="306"/>
      <c r="D347" s="307"/>
      <c r="E347" s="62">
        <f>SUM(E340:E346)</f>
        <v>-259862044.99709979</v>
      </c>
      <c r="F347" s="62">
        <f>SUM(F340:F346)</f>
        <v>-59684794.409586005</v>
      </c>
      <c r="G347" s="62">
        <f t="shared" ref="G347:K347" si="66">SUM(G340:G346)</f>
        <v>-90684354.288139626</v>
      </c>
      <c r="H347" s="62">
        <f t="shared" si="66"/>
        <v>-26956128.310976032</v>
      </c>
      <c r="I347" s="62">
        <f t="shared" si="66"/>
        <v>-11987165.811662039</v>
      </c>
      <c r="J347" s="62">
        <f t="shared" si="66"/>
        <v>-7763428.6949582845</v>
      </c>
      <c r="K347" s="62">
        <f t="shared" si="66"/>
        <v>-16384083.487578243</v>
      </c>
      <c r="L347" s="62">
        <f t="shared" si="60"/>
        <v>-473322000</v>
      </c>
    </row>
    <row r="348" spans="1:12" ht="18" customHeight="1">
      <c r="A348" s="8">
        <v>347</v>
      </c>
      <c r="B348" s="75" t="s">
        <v>288</v>
      </c>
      <c r="C348" s="66" t="s">
        <v>288</v>
      </c>
      <c r="D348" s="67" t="s">
        <v>289</v>
      </c>
      <c r="E348" s="23">
        <v>27564928.678586911</v>
      </c>
      <c r="F348" s="23">
        <v>6483685.6042647241</v>
      </c>
      <c r="G348" s="23">
        <v>10202327.382584741</v>
      </c>
      <c r="H348" s="23">
        <v>3007397.9647598313</v>
      </c>
      <c r="I348" s="23">
        <v>1333626.3127978302</v>
      </c>
      <c r="J348" s="23">
        <v>898519.80947237671</v>
      </c>
      <c r="K348" s="27">
        <v>1809514.2475335917</v>
      </c>
      <c r="L348" s="53">
        <f t="shared" si="60"/>
        <v>51300000.000000007</v>
      </c>
    </row>
    <row r="349" spans="1:12">
      <c r="A349" s="8">
        <v>348</v>
      </c>
      <c r="B349" s="300" t="s">
        <v>290</v>
      </c>
      <c r="C349" s="313"/>
      <c r="D349" s="314"/>
      <c r="E349" s="62">
        <f>E348</f>
        <v>27564928.678586911</v>
      </c>
      <c r="F349" s="62">
        <f>F348</f>
        <v>6483685.6042647241</v>
      </c>
      <c r="G349" s="62">
        <f t="shared" ref="G349:K349" si="67">G348</f>
        <v>10202327.382584741</v>
      </c>
      <c r="H349" s="62">
        <f t="shared" si="67"/>
        <v>3007397.9647598313</v>
      </c>
      <c r="I349" s="62">
        <f t="shared" si="67"/>
        <v>1333626.3127978302</v>
      </c>
      <c r="J349" s="62">
        <f t="shared" si="67"/>
        <v>898519.80947237671</v>
      </c>
      <c r="K349" s="62">
        <f t="shared" si="67"/>
        <v>1809514.2475335917</v>
      </c>
      <c r="L349" s="62">
        <f t="shared" si="60"/>
        <v>51300000.000000007</v>
      </c>
    </row>
    <row r="350" spans="1:12" ht="16.5" thickBot="1">
      <c r="A350" s="8">
        <v>349</v>
      </c>
      <c r="B350" s="273" t="s">
        <v>291</v>
      </c>
      <c r="C350" s="273"/>
      <c r="D350" s="274"/>
      <c r="E350" s="30">
        <f>E320+E327+E339+E347+E349</f>
        <v>1111891450.260397</v>
      </c>
      <c r="F350" s="30">
        <f>F320+F327+F339+F347+F349</f>
        <v>261397914.09511048</v>
      </c>
      <c r="G350" s="30">
        <f t="shared" ref="G350:K350" si="68">G320+G327+G339+G347+G349</f>
        <v>400754980.72696078</v>
      </c>
      <c r="H350" s="30">
        <f t="shared" si="68"/>
        <v>113147877.8303583</v>
      </c>
      <c r="I350" s="30">
        <f t="shared" si="68"/>
        <v>53163775.346346796</v>
      </c>
      <c r="J350" s="30">
        <f t="shared" si="68"/>
        <v>37774504.441736728</v>
      </c>
      <c r="K350" s="58">
        <f t="shared" si="68"/>
        <v>67714497.29908976</v>
      </c>
      <c r="L350" s="58">
        <f t="shared" si="60"/>
        <v>2045844999.9999995</v>
      </c>
    </row>
    <row r="351" spans="1:12" ht="16.5" thickTop="1">
      <c r="A351" s="76">
        <v>350</v>
      </c>
      <c r="B351" s="77"/>
      <c r="C351" s="78"/>
      <c r="D351" s="38"/>
      <c r="E351" s="23"/>
      <c r="F351" s="23"/>
      <c r="G351" s="23"/>
      <c r="H351" s="23"/>
      <c r="I351" s="23"/>
      <c r="J351" s="23"/>
      <c r="K351" s="27"/>
      <c r="L351" s="24">
        <f t="shared" si="60"/>
        <v>0</v>
      </c>
    </row>
    <row r="352" spans="1:12">
      <c r="A352" s="76">
        <v>351</v>
      </c>
      <c r="B352" s="315" t="s">
        <v>292</v>
      </c>
      <c r="C352" s="316"/>
      <c r="D352" s="317"/>
      <c r="E352" s="79">
        <f t="shared" ref="E352:K352" si="69">(E353*0.0721-E191)/0.754948</f>
        <v>76452545.054713428</v>
      </c>
      <c r="F352" s="79">
        <f t="shared" si="69"/>
        <v>-8705706.081675835</v>
      </c>
      <c r="G352" s="79">
        <f t="shared" si="69"/>
        <v>-16685826.576036163</v>
      </c>
      <c r="H352" s="79">
        <f t="shared" si="69"/>
        <v>-3754126.8408554746</v>
      </c>
      <c r="I352" s="79">
        <f t="shared" si="69"/>
        <v>452439.62486953236</v>
      </c>
      <c r="J352" s="79">
        <f t="shared" si="69"/>
        <v>387563.98420178413</v>
      </c>
      <c r="K352" s="53">
        <f t="shared" si="69"/>
        <v>2018717.605050249</v>
      </c>
      <c r="L352" s="24">
        <f t="shared" si="60"/>
        <v>50165606.770267531</v>
      </c>
    </row>
    <row r="353" spans="1:12">
      <c r="A353" s="76">
        <v>352</v>
      </c>
      <c r="B353" s="315" t="s">
        <v>293</v>
      </c>
      <c r="C353" s="316"/>
      <c r="D353" s="317"/>
      <c r="E353" s="79">
        <f>E350</f>
        <v>1111891450.260397</v>
      </c>
      <c r="F353" s="79">
        <f>F350</f>
        <v>261397914.09511048</v>
      </c>
      <c r="G353" s="79">
        <f t="shared" ref="G353:K353" si="70">G350</f>
        <v>400754980.72696078</v>
      </c>
      <c r="H353" s="79">
        <f t="shared" si="70"/>
        <v>113147877.8303583</v>
      </c>
      <c r="I353" s="79">
        <f t="shared" si="70"/>
        <v>53163775.346346796</v>
      </c>
      <c r="J353" s="79">
        <f t="shared" si="70"/>
        <v>37774504.441736728</v>
      </c>
      <c r="K353" s="53">
        <f t="shared" si="70"/>
        <v>67714497.29908976</v>
      </c>
      <c r="L353" s="24">
        <f t="shared" si="60"/>
        <v>2045844999.9999995</v>
      </c>
    </row>
    <row r="354" spans="1:12">
      <c r="A354" s="76">
        <v>353</v>
      </c>
      <c r="B354" s="297" t="s">
        <v>294</v>
      </c>
      <c r="C354" s="298"/>
      <c r="D354" s="299"/>
      <c r="E354" s="80">
        <f t="shared" ref="E354:L354" si="71">E191/E350</f>
        <v>2.0190529906989822E-2</v>
      </c>
      <c r="F354" s="80">
        <f t="shared" si="71"/>
        <v>9.7243105742449168E-2</v>
      </c>
      <c r="G354" s="80">
        <f t="shared" si="71"/>
        <v>0.10353300023140022</v>
      </c>
      <c r="H354" s="80">
        <f t="shared" si="71"/>
        <v>9.7148375670813789E-2</v>
      </c>
      <c r="I354" s="80">
        <f t="shared" si="71"/>
        <v>6.5675166780560942E-2</v>
      </c>
      <c r="J354" s="80">
        <f t="shared" si="71"/>
        <v>6.4354282112516939E-2</v>
      </c>
      <c r="K354" s="81">
        <f t="shared" si="71"/>
        <v>4.9593345158187245E-2</v>
      </c>
      <c r="L354" s="81">
        <f t="shared" si="71"/>
        <v>5.3588126177691903E-2</v>
      </c>
    </row>
    <row r="357" spans="1:12">
      <c r="L357" s="83"/>
    </row>
    <row r="358" spans="1:12">
      <c r="L358" s="84"/>
    </row>
  </sheetData>
  <mergeCells count="87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E3:G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50" firstPageNumber="37" orientation="landscape" horizontalDpi="1200" verticalDpi="1200" r:id="rId1"/>
  <headerFooter scaleWithDoc="0">
    <oddHeader>&amp;RExh. MJG-2</oddHeader>
    <oddFooter>&amp;LSection 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A962-3DF1-46C2-B585-9D391FF02178}">
  <dimension ref="A1:O54"/>
  <sheetViews>
    <sheetView zoomScaleNormal="100" workbookViewId="0"/>
  </sheetViews>
  <sheetFormatPr defaultRowHeight="15"/>
  <cols>
    <col min="1" max="1" width="9.140625" style="156"/>
    <col min="2" max="2" width="21.85546875" style="156" bestFit="1" customWidth="1"/>
    <col min="3" max="3" width="46.7109375" style="156" customWidth="1"/>
    <col min="4" max="4" width="9.85546875" style="156" customWidth="1"/>
    <col min="5" max="5" width="17.5703125" style="156" customWidth="1"/>
    <col min="6" max="6" width="13.42578125" style="156" customWidth="1"/>
    <col min="7" max="7" width="14.85546875" style="156" customWidth="1"/>
    <col min="8" max="9" width="11.42578125" style="156" customWidth="1"/>
    <col min="10" max="10" width="11.5703125" style="156" customWidth="1"/>
    <col min="11" max="11" width="13.5703125" style="156" customWidth="1"/>
    <col min="12" max="12" width="11" style="156" customWidth="1"/>
    <col min="13" max="13" width="12.140625" style="156" customWidth="1"/>
    <col min="14" max="14" width="12.85546875" style="156" customWidth="1"/>
    <col min="15" max="15" width="9.140625" style="156" customWidth="1"/>
    <col min="16" max="16384" width="9.140625" style="156"/>
  </cols>
  <sheetData>
    <row r="1" spans="1:15" ht="48" thickBot="1">
      <c r="A1" s="156" t="s">
        <v>2</v>
      </c>
      <c r="B1" s="157" t="s">
        <v>359</v>
      </c>
      <c r="C1" s="157" t="s">
        <v>360</v>
      </c>
      <c r="D1" s="157" t="s">
        <v>361</v>
      </c>
      <c r="E1" s="157" t="s">
        <v>362</v>
      </c>
      <c r="F1" s="157" t="s">
        <v>363</v>
      </c>
      <c r="G1" s="157" t="s">
        <v>364</v>
      </c>
      <c r="H1" s="158" t="s">
        <v>365</v>
      </c>
      <c r="I1" s="158" t="s">
        <v>366</v>
      </c>
      <c r="J1" s="158" t="s">
        <v>367</v>
      </c>
      <c r="K1" s="158" t="s">
        <v>368</v>
      </c>
      <c r="L1" s="158" t="s">
        <v>369</v>
      </c>
      <c r="M1" s="158" t="s">
        <v>370</v>
      </c>
      <c r="N1" s="158" t="s">
        <v>371</v>
      </c>
      <c r="O1" s="159" t="s">
        <v>372</v>
      </c>
    </row>
    <row r="2" spans="1:15" ht="30.75" customHeight="1">
      <c r="A2" s="160">
        <v>1</v>
      </c>
      <c r="B2" s="157" t="s">
        <v>373</v>
      </c>
      <c r="C2" s="161" t="s">
        <v>374</v>
      </c>
      <c r="D2" s="157" t="s">
        <v>375</v>
      </c>
      <c r="E2" s="157" t="s">
        <v>376</v>
      </c>
      <c r="F2" s="162" t="s">
        <v>377</v>
      </c>
      <c r="G2" s="162" t="s">
        <v>378</v>
      </c>
      <c r="H2" s="163">
        <v>0.44502079821027724</v>
      </c>
      <c r="I2" s="163">
        <v>0.11302726434932626</v>
      </c>
      <c r="J2" s="163">
        <v>0.23126829205880595</v>
      </c>
      <c r="K2" s="163">
        <v>9.8817527159852495E-2</v>
      </c>
      <c r="L2" s="163">
        <v>2.9072115954172154E-2</v>
      </c>
      <c r="M2" s="163">
        <v>3.0232664309319053E-3</v>
      </c>
      <c r="N2" s="163">
        <v>7.9770735836633938E-2</v>
      </c>
      <c r="O2" s="153">
        <f>SUM(Table1[[#This Row],[Residential Service 
Sch 1-2]:[Extra Lg Gen Svc S C
Sch 25I]])</f>
        <v>0.99999999999999989</v>
      </c>
    </row>
    <row r="3" spans="1:15" ht="95.25" customHeight="1">
      <c r="A3" s="160">
        <v>2</v>
      </c>
      <c r="B3" s="157" t="s">
        <v>373</v>
      </c>
      <c r="C3" s="161" t="s">
        <v>379</v>
      </c>
      <c r="D3" s="157" t="s">
        <v>380</v>
      </c>
      <c r="E3" s="157" t="s">
        <v>376</v>
      </c>
      <c r="F3" s="162" t="s">
        <v>381</v>
      </c>
      <c r="G3" s="162" t="s">
        <v>382</v>
      </c>
      <c r="H3" s="163">
        <v>0.49002449581338814</v>
      </c>
      <c r="I3" s="163">
        <v>0.11051624168460596</v>
      </c>
      <c r="J3" s="163">
        <v>0.2179450310123088</v>
      </c>
      <c r="K3" s="163">
        <v>8.7267198169015167E-2</v>
      </c>
      <c r="L3" s="163">
        <v>2.3651217852557926E-2</v>
      </c>
      <c r="M3" s="163">
        <v>1.5328783145124932E-3</v>
      </c>
      <c r="N3" s="163">
        <v>6.9062937153611503E-2</v>
      </c>
      <c r="O3" s="153">
        <f>SUM(Table1[[#This Row],[Residential Service 
Sch 1-2]:[Extra Lg Gen Svc S C
Sch 25I]])</f>
        <v>1</v>
      </c>
    </row>
    <row r="4" spans="1:15" ht="34.5" customHeight="1">
      <c r="A4" s="160">
        <v>3</v>
      </c>
      <c r="B4" s="157" t="s">
        <v>70</v>
      </c>
      <c r="C4" s="161" t="s">
        <v>383</v>
      </c>
      <c r="D4" s="157" t="s">
        <v>375</v>
      </c>
      <c r="E4" s="157" t="s">
        <v>384</v>
      </c>
      <c r="F4" s="162" t="s">
        <v>377</v>
      </c>
      <c r="G4" s="162" t="s">
        <v>378</v>
      </c>
      <c r="H4" s="163">
        <v>0.44502079821027724</v>
      </c>
      <c r="I4" s="163">
        <v>0.11302726434932626</v>
      </c>
      <c r="J4" s="163">
        <v>0.23126829205880595</v>
      </c>
      <c r="K4" s="163">
        <v>9.8817527159852495E-2</v>
      </c>
      <c r="L4" s="163">
        <v>2.9072115954172154E-2</v>
      </c>
      <c r="M4" s="163">
        <v>3.0232664309319053E-3</v>
      </c>
      <c r="N4" s="163">
        <v>7.9770735836633938E-2</v>
      </c>
      <c r="O4" s="153">
        <f>SUM(Table1[[#This Row],[Residential Service 
Sch 1-2]:[Extra Lg Gen Svc S C
Sch 25I]])</f>
        <v>0.99999999999999989</v>
      </c>
    </row>
    <row r="5" spans="1:15" ht="45" customHeight="1">
      <c r="A5" s="160">
        <v>4</v>
      </c>
      <c r="B5" s="157" t="s">
        <v>70</v>
      </c>
      <c r="C5" s="161" t="s">
        <v>385</v>
      </c>
      <c r="D5" s="157" t="s">
        <v>386</v>
      </c>
      <c r="E5" s="157" t="s">
        <v>384</v>
      </c>
      <c r="F5" s="162" t="s">
        <v>387</v>
      </c>
      <c r="G5" s="162" t="s">
        <v>388</v>
      </c>
      <c r="H5" s="163">
        <v>0.49957229633396255</v>
      </c>
      <c r="I5" s="163">
        <v>0.11303030415373642</v>
      </c>
      <c r="J5" s="163">
        <v>0.21812934269320131</v>
      </c>
      <c r="K5" s="163">
        <v>8.3029076539583538E-2</v>
      </c>
      <c r="L5" s="163">
        <v>2.2187217505674175E-2</v>
      </c>
      <c r="M5" s="163">
        <v>3.8266680040099932E-4</v>
      </c>
      <c r="N5" s="163">
        <v>6.3669095973441087E-2</v>
      </c>
      <c r="O5" s="153">
        <f>SUM(Table1[[#This Row],[Residential Service 
Sch 1-2]:[Extra Lg Gen Svc S C
Sch 25I]])</f>
        <v>1.0000000000000002</v>
      </c>
    </row>
    <row r="6" spans="1:15" ht="33.75" customHeight="1">
      <c r="A6" s="160">
        <v>5</v>
      </c>
      <c r="B6" s="157" t="s">
        <v>95</v>
      </c>
      <c r="C6" s="161" t="s">
        <v>389</v>
      </c>
      <c r="D6" s="157" t="s">
        <v>390</v>
      </c>
      <c r="E6" s="157" t="s">
        <v>391</v>
      </c>
      <c r="F6" s="162" t="s">
        <v>387</v>
      </c>
      <c r="G6" s="162" t="s">
        <v>392</v>
      </c>
      <c r="H6" s="163">
        <v>0.48085023949988787</v>
      </c>
      <c r="I6" s="163">
        <v>0.11894577363261556</v>
      </c>
      <c r="J6" s="163">
        <v>0.2245363626285663</v>
      </c>
      <c r="K6" s="163">
        <v>8.2213364415885407E-2</v>
      </c>
      <c r="L6" s="163">
        <v>2.9224871857457656E-2</v>
      </c>
      <c r="M6" s="163">
        <v>4.0171290965890791E-3</v>
      </c>
      <c r="N6" s="163">
        <v>6.0212258868998079E-2</v>
      </c>
      <c r="O6" s="153">
        <f>SUM(Table1[[#This Row],[Residential Service 
Sch 1-2]:[Extra Lg Gen Svc S C
Sch 25I]])</f>
        <v>1</v>
      </c>
    </row>
    <row r="7" spans="1:15" ht="31.5">
      <c r="A7" s="160">
        <v>6</v>
      </c>
      <c r="B7" s="157" t="s">
        <v>95</v>
      </c>
      <c r="C7" s="161" t="s">
        <v>393</v>
      </c>
      <c r="D7" s="157" t="s">
        <v>394</v>
      </c>
      <c r="E7" s="157" t="s">
        <v>391</v>
      </c>
      <c r="F7" s="162" t="s">
        <v>387</v>
      </c>
      <c r="G7" s="162" t="s">
        <v>395</v>
      </c>
      <c r="H7" s="163">
        <v>0.54978659292398802</v>
      </c>
      <c r="I7" s="163">
        <v>0.12624641075429349</v>
      </c>
      <c r="J7" s="163">
        <v>0.22251558535626798</v>
      </c>
      <c r="K7" s="163">
        <v>7.9318963405672835E-2</v>
      </c>
      <c r="L7" s="163">
        <v>2.1246443542729729E-2</v>
      </c>
      <c r="M7" s="163">
        <v>0</v>
      </c>
      <c r="N7" s="163">
        <v>8.8600401704795931E-4</v>
      </c>
      <c r="O7" s="153">
        <f>SUM(Table1[[#This Row],[Residential Service 
Sch 1-2]:[Extra Lg Gen Svc S C
Sch 25I]])</f>
        <v>1</v>
      </c>
    </row>
    <row r="8" spans="1:15" ht="31.5">
      <c r="A8" s="160">
        <v>7</v>
      </c>
      <c r="B8" s="157" t="s">
        <v>95</v>
      </c>
      <c r="C8" s="161" t="s">
        <v>393</v>
      </c>
      <c r="D8" s="157" t="s">
        <v>396</v>
      </c>
      <c r="E8" s="157" t="s">
        <v>391</v>
      </c>
      <c r="F8" s="162" t="s">
        <v>387</v>
      </c>
      <c r="G8" s="162" t="s">
        <v>397</v>
      </c>
      <c r="H8" s="163">
        <v>0.55960834472850018</v>
      </c>
      <c r="I8" s="163">
        <v>0.12850176024552892</v>
      </c>
      <c r="J8" s="163">
        <v>0.22649075113901593</v>
      </c>
      <c r="K8" s="163">
        <v>5.9708029472532238E-2</v>
      </c>
      <c r="L8" s="163">
        <v>2.1626004081111434E-2</v>
      </c>
      <c r="M8" s="163">
        <v>0</v>
      </c>
      <c r="N8" s="163">
        <v>4.0651103333113198E-3</v>
      </c>
      <c r="O8" s="153">
        <f>SUM(Table1[[#This Row],[Residential Service 
Sch 1-2]:[Extra Lg Gen Svc S C
Sch 25I]])</f>
        <v>1.0000000000000002</v>
      </c>
    </row>
    <row r="9" spans="1:15" ht="31.5">
      <c r="A9" s="160">
        <v>8</v>
      </c>
      <c r="B9" s="157" t="s">
        <v>95</v>
      </c>
      <c r="C9" s="161" t="s">
        <v>393</v>
      </c>
      <c r="D9" s="157" t="s">
        <v>398</v>
      </c>
      <c r="E9" s="157" t="s">
        <v>391</v>
      </c>
      <c r="F9" s="162" t="s">
        <v>387</v>
      </c>
      <c r="G9" s="162" t="s">
        <v>399</v>
      </c>
      <c r="H9" s="163">
        <v>0.52954503433025324</v>
      </c>
      <c r="I9" s="163">
        <v>0.13099118729197726</v>
      </c>
      <c r="J9" s="163">
        <v>0.24705235197547851</v>
      </c>
      <c r="K9" s="163">
        <v>4.909170027200481E-2</v>
      </c>
      <c r="L9" s="163">
        <v>3.2184419388353605E-2</v>
      </c>
      <c r="M9" s="163">
        <v>1.1135306741932629E-2</v>
      </c>
      <c r="N9" s="163">
        <v>0</v>
      </c>
      <c r="O9" s="153">
        <f>SUM(Table1[[#This Row],[Residential Service 
Sch 1-2]:[Extra Lg Gen Svc S C
Sch 25I]])</f>
        <v>1</v>
      </c>
    </row>
    <row r="10" spans="1:15" ht="31.5">
      <c r="A10" s="160">
        <v>9</v>
      </c>
      <c r="B10" s="157" t="s">
        <v>95</v>
      </c>
      <c r="C10" s="161" t="s">
        <v>393</v>
      </c>
      <c r="D10" s="157" t="s">
        <v>400</v>
      </c>
      <c r="E10" s="157" t="s">
        <v>391</v>
      </c>
      <c r="F10" s="162" t="s">
        <v>387</v>
      </c>
      <c r="G10" s="162" t="s">
        <v>401</v>
      </c>
      <c r="H10" s="163">
        <v>0.53665908374497451</v>
      </c>
      <c r="I10" s="163">
        <v>0.13275095788536362</v>
      </c>
      <c r="J10" s="163">
        <v>0.24539330489683289</v>
      </c>
      <c r="K10" s="163">
        <v>4.8096491492245139E-2</v>
      </c>
      <c r="L10" s="163">
        <v>3.2616793473784218E-2</v>
      </c>
      <c r="M10" s="163">
        <v>4.4833685067994546E-3</v>
      </c>
      <c r="N10" s="163">
        <v>0</v>
      </c>
      <c r="O10" s="153">
        <f>SUM(Table1[[#This Row],[Residential Service 
Sch 1-2]:[Extra Lg Gen Svc S C
Sch 25I]])</f>
        <v>0.99999999999999978</v>
      </c>
    </row>
    <row r="11" spans="1:15" ht="31.5">
      <c r="A11" s="160">
        <v>10</v>
      </c>
      <c r="B11" s="157" t="s">
        <v>95</v>
      </c>
      <c r="C11" s="161" t="s">
        <v>393</v>
      </c>
      <c r="D11" s="157" t="s">
        <v>402</v>
      </c>
      <c r="E11" s="157" t="s">
        <v>391</v>
      </c>
      <c r="F11" s="162" t="s">
        <v>387</v>
      </c>
      <c r="G11" s="162" t="s">
        <v>403</v>
      </c>
      <c r="H11" s="163">
        <v>0.60710461374422264</v>
      </c>
      <c r="I11" s="163">
        <v>0.23687078053744651</v>
      </c>
      <c r="J11" s="163">
        <v>0.10017808141169222</v>
      </c>
      <c r="K11" s="163">
        <v>0</v>
      </c>
      <c r="L11" s="163">
        <v>5.1048368400963468E-2</v>
      </c>
      <c r="M11" s="163">
        <v>4.7981559056751808E-3</v>
      </c>
      <c r="N11" s="163">
        <v>0</v>
      </c>
      <c r="O11" s="153">
        <f>SUM(Table1[[#This Row],[Residential Service 
Sch 1-2]:[Extra Lg Gen Svc S C
Sch 25I]])</f>
        <v>1</v>
      </c>
    </row>
    <row r="12" spans="1:15" ht="31.5">
      <c r="A12" s="160">
        <v>11</v>
      </c>
      <c r="B12" s="157" t="s">
        <v>95</v>
      </c>
      <c r="C12" s="161" t="s">
        <v>393</v>
      </c>
      <c r="D12" s="157" t="s">
        <v>404</v>
      </c>
      <c r="E12" s="157" t="s">
        <v>391</v>
      </c>
      <c r="F12" s="162" t="s">
        <v>405</v>
      </c>
      <c r="G12" s="162" t="s">
        <v>406</v>
      </c>
      <c r="H12" s="163">
        <v>0.83761693964620265</v>
      </c>
      <c r="I12" s="163">
        <v>0.13649302662405005</v>
      </c>
      <c r="J12" s="163">
        <v>1.7205322024688861E-2</v>
      </c>
      <c r="K12" s="163">
        <v>0</v>
      </c>
      <c r="L12" s="163">
        <v>8.6847117050584573E-3</v>
      </c>
      <c r="M12" s="163">
        <v>0</v>
      </c>
      <c r="N12" s="163">
        <v>0</v>
      </c>
      <c r="O12" s="153">
        <f>SUM(Table1[[#This Row],[Residential Service 
Sch 1-2]:[Extra Lg Gen Svc S C
Sch 25I]])</f>
        <v>1</v>
      </c>
    </row>
    <row r="13" spans="1:15" ht="31.5">
      <c r="A13" s="160">
        <v>12</v>
      </c>
      <c r="B13" s="157" t="s">
        <v>95</v>
      </c>
      <c r="C13" s="161" t="s">
        <v>393</v>
      </c>
      <c r="D13" s="157" t="s">
        <v>407</v>
      </c>
      <c r="E13" s="157" t="s">
        <v>391</v>
      </c>
      <c r="F13" s="162" t="s">
        <v>405</v>
      </c>
      <c r="G13" s="162" t="s">
        <v>408</v>
      </c>
      <c r="H13" s="163">
        <v>0.83062324998843295</v>
      </c>
      <c r="I13" s="163">
        <v>0.14530601709903895</v>
      </c>
      <c r="J13" s="163">
        <v>1.0581218989816281E-2</v>
      </c>
      <c r="K13" s="163">
        <v>1.3336306310722803E-3</v>
      </c>
      <c r="L13" s="163">
        <v>1.2092377071112114E-2</v>
      </c>
      <c r="M13" s="163">
        <v>0</v>
      </c>
      <c r="N13" s="163">
        <v>6.350622052725146E-5</v>
      </c>
      <c r="O13" s="153">
        <f>SUM(Table1[[#This Row],[Residential Service 
Sch 1-2]:[Extra Lg Gen Svc S C
Sch 25I]])</f>
        <v>0.99999999999999978</v>
      </c>
    </row>
    <row r="14" spans="1:15" ht="31.5">
      <c r="A14" s="160">
        <v>13</v>
      </c>
      <c r="B14" s="157" t="s">
        <v>95</v>
      </c>
      <c r="C14" s="161" t="s">
        <v>393</v>
      </c>
      <c r="D14" s="157" t="s">
        <v>409</v>
      </c>
      <c r="E14" s="157" t="s">
        <v>391</v>
      </c>
      <c r="F14" s="162" t="s">
        <v>405</v>
      </c>
      <c r="G14" s="162" t="s">
        <v>410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1</v>
      </c>
      <c r="N14" s="163">
        <v>0</v>
      </c>
      <c r="O14" s="153">
        <f>SUM(Table1[[#This Row],[Residential Service 
Sch 1-2]:[Extra Lg Gen Svc S C
Sch 25I]])</f>
        <v>1</v>
      </c>
    </row>
    <row r="15" spans="1:15" ht="31.5">
      <c r="A15" s="160">
        <v>14</v>
      </c>
      <c r="B15" s="157" t="s">
        <v>95</v>
      </c>
      <c r="C15" s="161" t="s">
        <v>411</v>
      </c>
      <c r="D15" s="157" t="s">
        <v>412</v>
      </c>
      <c r="E15" s="157" t="s">
        <v>391</v>
      </c>
      <c r="F15" s="162" t="s">
        <v>413</v>
      </c>
      <c r="G15" s="162" t="s">
        <v>414</v>
      </c>
      <c r="H15" s="163">
        <v>0.64496314786442444</v>
      </c>
      <c r="I15" s="163">
        <v>0.13520606565621784</v>
      </c>
      <c r="J15" s="163">
        <v>0.15615495467597268</v>
      </c>
      <c r="K15" s="163">
        <v>3.3041843935883428E-2</v>
      </c>
      <c r="L15" s="163">
        <v>2.3279307677474905E-2</v>
      </c>
      <c r="M15" s="163">
        <v>5.1538638723550431E-3</v>
      </c>
      <c r="N15" s="163">
        <v>2.2008163176715778E-3</v>
      </c>
      <c r="O15" s="153">
        <f>SUM(Table1[[#This Row],[Residential Service 
Sch 1-2]:[Extra Lg Gen Svc S C
Sch 25I]])</f>
        <v>0.99999999999999989</v>
      </c>
    </row>
    <row r="16" spans="1:15" ht="31.5">
      <c r="A16" s="160">
        <v>15</v>
      </c>
      <c r="B16" s="157" t="s">
        <v>95</v>
      </c>
      <c r="C16" s="161" t="s">
        <v>411</v>
      </c>
      <c r="D16" s="157" t="s">
        <v>415</v>
      </c>
      <c r="E16" s="157" t="s">
        <v>391</v>
      </c>
      <c r="F16" s="162" t="s">
        <v>413</v>
      </c>
      <c r="G16" s="162" t="s">
        <v>416</v>
      </c>
      <c r="H16" s="163">
        <v>0.53020857622357598</v>
      </c>
      <c r="I16" s="163">
        <v>0.13258095315334972</v>
      </c>
      <c r="J16" s="163">
        <v>0.23911810986161355</v>
      </c>
      <c r="K16" s="163">
        <v>4.8402009101607073E-2</v>
      </c>
      <c r="L16" s="163">
        <v>3.1710001514285907E-2</v>
      </c>
      <c r="M16" s="163">
        <v>1.7814127209363741E-2</v>
      </c>
      <c r="N16" s="163">
        <v>1.6622293620399876E-4</v>
      </c>
      <c r="O16" s="153">
        <f>SUM(Table1[[#This Row],[Residential Service 
Sch 1-2]:[Extra Lg Gen Svc S C
Sch 25I]])</f>
        <v>1</v>
      </c>
    </row>
    <row r="17" spans="1:15" ht="31.5">
      <c r="A17" s="160">
        <v>16</v>
      </c>
      <c r="B17" s="157" t="s">
        <v>417</v>
      </c>
      <c r="C17" s="161" t="s">
        <v>418</v>
      </c>
      <c r="D17" s="157" t="s">
        <v>419</v>
      </c>
      <c r="E17" s="157" t="s">
        <v>405</v>
      </c>
      <c r="F17" s="162" t="s">
        <v>405</v>
      </c>
      <c r="G17" s="162" t="s">
        <v>420</v>
      </c>
      <c r="H17" s="163">
        <v>0.85483570189623792</v>
      </c>
      <c r="I17" s="163">
        <v>0.12742262244638294</v>
      </c>
      <c r="J17" s="163">
        <v>5.8506967069632508E-3</v>
      </c>
      <c r="K17" s="163">
        <v>8.9033310051260002E-5</v>
      </c>
      <c r="L17" s="163">
        <v>9.7562993499010937E-3</v>
      </c>
      <c r="M17" s="163">
        <v>2.0414066090324616E-3</v>
      </c>
      <c r="N17" s="163">
        <v>4.2396814310123823E-6</v>
      </c>
      <c r="O17" s="153">
        <f>SUM(Table1[[#This Row],[Residential Service 
Sch 1-2]:[Extra Lg Gen Svc S C
Sch 25I]])</f>
        <v>1</v>
      </c>
    </row>
    <row r="18" spans="1:15" ht="31.5">
      <c r="A18" s="160">
        <v>17</v>
      </c>
      <c r="B18" s="157" t="s">
        <v>417</v>
      </c>
      <c r="C18" s="161" t="s">
        <v>421</v>
      </c>
      <c r="D18" s="157" t="s">
        <v>422</v>
      </c>
      <c r="E18" s="157" t="s">
        <v>405</v>
      </c>
      <c r="F18" s="162" t="s">
        <v>405</v>
      </c>
      <c r="G18" s="162" t="s">
        <v>423</v>
      </c>
      <c r="H18" s="163">
        <v>0.85312205119460227</v>
      </c>
      <c r="I18" s="163">
        <v>0.12832532986852344</v>
      </c>
      <c r="J18" s="163">
        <v>6.9807350546668354E-3</v>
      </c>
      <c r="K18" s="163">
        <v>8.0172510882145769E-5</v>
      </c>
      <c r="L18" s="163">
        <v>9.6496524903427125E-3</v>
      </c>
      <c r="M18" s="163">
        <v>1.8382411423691996E-3</v>
      </c>
      <c r="N18" s="163">
        <v>3.8177386134355131E-6</v>
      </c>
      <c r="O18" s="153">
        <f>SUM(Table1[[#This Row],[Residential Service 
Sch 1-2]:[Extra Lg Gen Svc S C
Sch 25I]])</f>
        <v>0.99999999999999989</v>
      </c>
    </row>
    <row r="19" spans="1:15" ht="31.5">
      <c r="A19" s="160">
        <v>18</v>
      </c>
      <c r="B19" s="157" t="s">
        <v>417</v>
      </c>
      <c r="C19" s="161" t="s">
        <v>424</v>
      </c>
      <c r="D19" s="157" t="s">
        <v>425</v>
      </c>
      <c r="E19" s="157" t="s">
        <v>405</v>
      </c>
      <c r="F19" s="162" t="s">
        <v>405</v>
      </c>
      <c r="G19" s="162" t="s">
        <v>426</v>
      </c>
      <c r="H19" s="163">
        <v>0.85469318336837241</v>
      </c>
      <c r="I19" s="163">
        <v>0.12856165719611251</v>
      </c>
      <c r="J19" s="163">
        <v>6.9935909613048075E-3</v>
      </c>
      <c r="K19" s="163">
        <v>8.0320158702434214E-5</v>
      </c>
      <c r="L19" s="163">
        <v>9.6674235460457638E-3</v>
      </c>
      <c r="M19" s="163">
        <v>0</v>
      </c>
      <c r="N19" s="163">
        <v>3.8247694620206767E-6</v>
      </c>
      <c r="O19" s="153">
        <f>SUM(Table1[[#This Row],[Residential Service 
Sch 1-2]:[Extra Lg Gen Svc S C
Sch 25I]])</f>
        <v>1</v>
      </c>
    </row>
    <row r="20" spans="1:15" ht="15.75">
      <c r="A20" s="160">
        <v>19</v>
      </c>
      <c r="B20" s="157" t="s">
        <v>417</v>
      </c>
      <c r="C20" s="161" t="s">
        <v>427</v>
      </c>
      <c r="D20" s="157" t="s">
        <v>428</v>
      </c>
      <c r="E20" s="157" t="s">
        <v>405</v>
      </c>
      <c r="F20" s="162" t="s">
        <v>405</v>
      </c>
      <c r="G20" s="162" t="s">
        <v>429</v>
      </c>
      <c r="H20" s="163">
        <v>0</v>
      </c>
      <c r="I20" s="163">
        <v>0</v>
      </c>
      <c r="J20" s="163">
        <v>0</v>
      </c>
      <c r="K20" s="163">
        <v>0.95454545454545459</v>
      </c>
      <c r="L20" s="163">
        <v>0</v>
      </c>
      <c r="M20" s="163">
        <v>0</v>
      </c>
      <c r="N20" s="163">
        <v>4.5454545454545456E-2</v>
      </c>
      <c r="O20" s="153">
        <f>SUM(Table1[[#This Row],[Residential Service 
Sch 1-2]:[Extra Lg Gen Svc S C
Sch 25I]])</f>
        <v>1</v>
      </c>
    </row>
    <row r="21" spans="1:15" ht="31.5">
      <c r="A21" s="160">
        <v>20</v>
      </c>
      <c r="B21" s="157" t="s">
        <v>417</v>
      </c>
      <c r="C21" s="161" t="s">
        <v>430</v>
      </c>
      <c r="D21" s="157" t="s">
        <v>431</v>
      </c>
      <c r="E21" s="157" t="s">
        <v>405</v>
      </c>
      <c r="F21" s="162" t="s">
        <v>432</v>
      </c>
      <c r="G21" s="162" t="s">
        <v>433</v>
      </c>
      <c r="H21" s="163">
        <v>0.46035243090872102</v>
      </c>
      <c r="I21" s="163">
        <v>0.14815574961494871</v>
      </c>
      <c r="J21" s="163">
        <v>0.2382105286100375</v>
      </c>
      <c r="K21" s="163">
        <v>7.4863415768213648E-2</v>
      </c>
      <c r="L21" s="163">
        <v>2.6479541425706896E-2</v>
      </c>
      <c r="M21" s="163">
        <v>1.2392476243061811E-2</v>
      </c>
      <c r="N21" s="163">
        <v>3.9545857429310396E-2</v>
      </c>
      <c r="O21" s="153">
        <f>SUM(Table1[[#This Row],[Residential Service 
Sch 1-2]:[Extra Lg Gen Svc S C
Sch 25I]])</f>
        <v>0.99999999999999989</v>
      </c>
    </row>
    <row r="22" spans="1:15" ht="31.5">
      <c r="A22" s="160">
        <v>21</v>
      </c>
      <c r="B22" s="157" t="s">
        <v>434</v>
      </c>
      <c r="C22" s="161" t="s">
        <v>435</v>
      </c>
      <c r="D22" s="157" t="s">
        <v>380</v>
      </c>
      <c r="E22" s="157" t="s">
        <v>376</v>
      </c>
      <c r="F22" s="162" t="s">
        <v>436</v>
      </c>
      <c r="G22" s="162" t="s">
        <v>382</v>
      </c>
      <c r="H22" s="163">
        <v>0.49002449581338814</v>
      </c>
      <c r="I22" s="163">
        <v>0.11051624168460596</v>
      </c>
      <c r="J22" s="163">
        <v>0.2179450310123088</v>
      </c>
      <c r="K22" s="163">
        <v>8.7267198169015167E-2</v>
      </c>
      <c r="L22" s="163">
        <v>2.3651217852557926E-2</v>
      </c>
      <c r="M22" s="163">
        <v>1.5328783145124932E-3</v>
      </c>
      <c r="N22" s="163">
        <v>6.9062937153611503E-2</v>
      </c>
      <c r="O22" s="153">
        <f>SUM(Table1[[#This Row],[Residential Service 
Sch 1-2]:[Extra Lg Gen Svc S C
Sch 25I]])</f>
        <v>1</v>
      </c>
    </row>
    <row r="23" spans="1:15" ht="31.5">
      <c r="A23" s="160">
        <v>22</v>
      </c>
      <c r="B23" s="157" t="s">
        <v>434</v>
      </c>
      <c r="C23" s="161" t="s">
        <v>435</v>
      </c>
      <c r="D23" s="157" t="s">
        <v>386</v>
      </c>
      <c r="E23" s="157" t="s">
        <v>384</v>
      </c>
      <c r="F23" s="162" t="s">
        <v>387</v>
      </c>
      <c r="G23" s="162" t="s">
        <v>388</v>
      </c>
      <c r="H23" s="163">
        <v>0.49957229633396255</v>
      </c>
      <c r="I23" s="163">
        <v>0.11303030415373642</v>
      </c>
      <c r="J23" s="163">
        <v>0.21812934269320131</v>
      </c>
      <c r="K23" s="163">
        <v>8.3029076539583538E-2</v>
      </c>
      <c r="L23" s="163">
        <v>2.2187217505674175E-2</v>
      </c>
      <c r="M23" s="163">
        <v>3.8266680040099932E-4</v>
      </c>
      <c r="N23" s="163">
        <v>6.3669095973441087E-2</v>
      </c>
      <c r="O23" s="153">
        <f>SUM(Table1[[#This Row],[Residential Service 
Sch 1-2]:[Extra Lg Gen Svc S C
Sch 25I]])</f>
        <v>1.0000000000000002</v>
      </c>
    </row>
    <row r="24" spans="1:15" ht="31.5">
      <c r="A24" s="160">
        <v>23</v>
      </c>
      <c r="B24" s="157" t="s">
        <v>434</v>
      </c>
      <c r="C24" s="161" t="s">
        <v>435</v>
      </c>
      <c r="D24" s="157" t="s">
        <v>437</v>
      </c>
      <c r="E24" s="157" t="s">
        <v>391</v>
      </c>
      <c r="F24" s="162" t="s">
        <v>438</v>
      </c>
      <c r="G24" s="162" t="s">
        <v>439</v>
      </c>
      <c r="H24" s="163">
        <v>0.56965472832657316</v>
      </c>
      <c r="I24" s="163">
        <v>0.14371588676057867</v>
      </c>
      <c r="J24" s="163">
        <v>0.18774435008364404</v>
      </c>
      <c r="K24" s="163">
        <v>3.0446059838014648E-2</v>
      </c>
      <c r="L24" s="163">
        <v>3.0305778964500967E-2</v>
      </c>
      <c r="M24" s="163">
        <v>3.7830282362509536E-2</v>
      </c>
      <c r="N24" s="163">
        <v>3.0291366417909088E-4</v>
      </c>
      <c r="O24" s="153">
        <f>SUM(Table1[[#This Row],[Residential Service 
Sch 1-2]:[Extra Lg Gen Svc S C
Sch 25I]])</f>
        <v>1</v>
      </c>
    </row>
    <row r="25" spans="1:15" ht="47.25">
      <c r="A25" s="160">
        <v>24</v>
      </c>
      <c r="B25" s="157" t="s">
        <v>434</v>
      </c>
      <c r="C25" s="161" t="s">
        <v>435</v>
      </c>
      <c r="D25" s="157" t="s">
        <v>440</v>
      </c>
      <c r="E25" s="157" t="s">
        <v>441</v>
      </c>
      <c r="F25" s="162" t="s">
        <v>442</v>
      </c>
      <c r="G25" s="162" t="s">
        <v>443</v>
      </c>
      <c r="H25" s="163">
        <v>0.61579660637829525</v>
      </c>
      <c r="I25" s="163">
        <v>0.12455780202754201</v>
      </c>
      <c r="J25" s="163">
        <v>0.15047257213037318</v>
      </c>
      <c r="K25" s="163">
        <v>4.7218082439298432E-2</v>
      </c>
      <c r="L25" s="163">
        <v>2.1447313187473435E-2</v>
      </c>
      <c r="M25" s="163">
        <v>1.0011585012063501E-2</v>
      </c>
      <c r="N25" s="163">
        <v>3.0496038824954077E-2</v>
      </c>
      <c r="O25" s="153">
        <f>SUM(Table1[[#This Row],[Residential Service 
Sch 1-2]:[Extra Lg Gen Svc S C
Sch 25I]])</f>
        <v>0.99999999999999978</v>
      </c>
    </row>
    <row r="26" spans="1:15" ht="15.75">
      <c r="A26" s="160">
        <v>25</v>
      </c>
      <c r="B26" s="157" t="s">
        <v>434</v>
      </c>
      <c r="C26" s="161" t="s">
        <v>444</v>
      </c>
      <c r="D26" s="157" t="s">
        <v>422</v>
      </c>
      <c r="E26" s="157" t="s">
        <v>405</v>
      </c>
      <c r="F26" s="162" t="s">
        <v>405</v>
      </c>
      <c r="G26" s="162" t="s">
        <v>423</v>
      </c>
      <c r="H26" s="163">
        <f>H18</f>
        <v>0.85312205119460227</v>
      </c>
      <c r="I26" s="163">
        <f t="shared" ref="I26:N26" si="0">I18</f>
        <v>0.12832532986852344</v>
      </c>
      <c r="J26" s="163">
        <f t="shared" si="0"/>
        <v>6.9807350546668354E-3</v>
      </c>
      <c r="K26" s="163">
        <f t="shared" si="0"/>
        <v>8.0172510882145769E-5</v>
      </c>
      <c r="L26" s="163">
        <f t="shared" si="0"/>
        <v>9.6496524903427125E-3</v>
      </c>
      <c r="M26" s="163">
        <f t="shared" si="0"/>
        <v>1.8382411423691996E-3</v>
      </c>
      <c r="N26" s="163">
        <f t="shared" si="0"/>
        <v>3.8177386134355131E-6</v>
      </c>
      <c r="O26" s="153">
        <f>SUM(Table1[[#This Row],[Residential Service 
Sch 1-2]:[Extra Lg Gen Svc S C
Sch 25I]])</f>
        <v>0.99999999999999989</v>
      </c>
    </row>
    <row r="27" spans="1:15" ht="47.25">
      <c r="A27" s="160">
        <v>26</v>
      </c>
      <c r="B27" s="157" t="s">
        <v>434</v>
      </c>
      <c r="C27" s="161" t="s">
        <v>445</v>
      </c>
      <c r="D27" s="157" t="s">
        <v>446</v>
      </c>
      <c r="E27" s="157" t="s">
        <v>441</v>
      </c>
      <c r="F27" s="162" t="s">
        <v>442</v>
      </c>
      <c r="G27" s="162" t="s">
        <v>447</v>
      </c>
      <c r="H27" s="163">
        <v>0.6126789423155784</v>
      </c>
      <c r="I27" s="163">
        <v>0.12398286273736663</v>
      </c>
      <c r="J27" s="163">
        <v>0.15227996730079835</v>
      </c>
      <c r="K27" s="163">
        <v>4.865638550607454E-2</v>
      </c>
      <c r="L27" s="163">
        <v>2.1505938778280817E-2</v>
      </c>
      <c r="M27" s="163">
        <v>9.1449449500409525E-3</v>
      </c>
      <c r="N27" s="163">
        <v>3.1750958411860181E-2</v>
      </c>
      <c r="O27" s="153">
        <f>SUM(Table1[[#This Row],[Residential Service 
Sch 1-2]:[Extra Lg Gen Svc S C
Sch 25I]])</f>
        <v>0.99999999999999978</v>
      </c>
    </row>
    <row r="28" spans="1:15" ht="47.25">
      <c r="A28" s="160">
        <v>27</v>
      </c>
      <c r="B28" s="157" t="s">
        <v>434</v>
      </c>
      <c r="C28" s="161" t="s">
        <v>448</v>
      </c>
      <c r="D28" s="157" t="s">
        <v>449</v>
      </c>
      <c r="E28" s="157" t="s">
        <v>441</v>
      </c>
      <c r="F28" s="162" t="s">
        <v>442</v>
      </c>
      <c r="G28" s="162" t="s">
        <v>450</v>
      </c>
      <c r="H28" s="163">
        <v>0.55698568720431596</v>
      </c>
      <c r="I28" s="163">
        <v>0.12435614526790163</v>
      </c>
      <c r="J28" s="163">
        <v>0.18544685175577164</v>
      </c>
      <c r="K28" s="163">
        <v>5.7607961047547472E-2</v>
      </c>
      <c r="L28" s="163">
        <v>2.4398887655742774E-2</v>
      </c>
      <c r="M28" s="163">
        <v>1.4318530271866716E-2</v>
      </c>
      <c r="N28" s="163">
        <v>3.6885936796853883E-2</v>
      </c>
      <c r="O28" s="153">
        <f>SUM(Table1[[#This Row],[Residential Service 
Sch 1-2]:[Extra Lg Gen Svc S C
Sch 25I]])</f>
        <v>1.0000000000000002</v>
      </c>
    </row>
    <row r="29" spans="1:15" ht="31.5">
      <c r="A29" s="160">
        <v>28</v>
      </c>
      <c r="B29" s="157" t="s">
        <v>434</v>
      </c>
      <c r="C29" s="161" t="s">
        <v>451</v>
      </c>
      <c r="D29" s="157" t="s">
        <v>375</v>
      </c>
      <c r="E29" s="157" t="s">
        <v>376</v>
      </c>
      <c r="F29" s="162" t="s">
        <v>377</v>
      </c>
      <c r="G29" s="162" t="s">
        <v>378</v>
      </c>
      <c r="H29" s="163">
        <v>0.44502079821027724</v>
      </c>
      <c r="I29" s="163">
        <v>0.11302726434932626</v>
      </c>
      <c r="J29" s="163">
        <v>0.23126829205880595</v>
      </c>
      <c r="K29" s="163">
        <v>9.8817527159852495E-2</v>
      </c>
      <c r="L29" s="163">
        <v>2.9072115954172154E-2</v>
      </c>
      <c r="M29" s="163">
        <v>3.0232664309319053E-3</v>
      </c>
      <c r="N29" s="163">
        <v>7.9770735836633938E-2</v>
      </c>
      <c r="O29" s="153">
        <f>SUM(Table1[[#This Row],[Residential Service 
Sch 1-2]:[Extra Lg Gen Svc S C
Sch 25I]])</f>
        <v>0.99999999999999989</v>
      </c>
    </row>
    <row r="30" spans="1:15" ht="31.5">
      <c r="A30" s="160">
        <v>29</v>
      </c>
      <c r="B30" s="157" t="s">
        <v>434</v>
      </c>
      <c r="C30" s="161" t="s">
        <v>452</v>
      </c>
      <c r="D30" s="157" t="s">
        <v>431</v>
      </c>
      <c r="E30" s="157" t="s">
        <v>441</v>
      </c>
      <c r="F30" s="162" t="s">
        <v>432</v>
      </c>
      <c r="G30" s="162" t="s">
        <v>433</v>
      </c>
      <c r="H30" s="163">
        <v>0.46035243090872102</v>
      </c>
      <c r="I30" s="163">
        <v>0.14815574961494871</v>
      </c>
      <c r="J30" s="163">
        <v>0.2382105286100375</v>
      </c>
      <c r="K30" s="163">
        <v>7.4863415768213648E-2</v>
      </c>
      <c r="L30" s="163">
        <v>2.6479541425706896E-2</v>
      </c>
      <c r="M30" s="163">
        <v>1.2392476243061811E-2</v>
      </c>
      <c r="N30" s="163">
        <v>3.9545857429310396E-2</v>
      </c>
      <c r="O30" s="153">
        <f>SUM(Table1[[#This Row],[Residential Service 
Sch 1-2]:[Extra Lg Gen Svc S C
Sch 25I]])</f>
        <v>0.99999999999999989</v>
      </c>
    </row>
    <row r="31" spans="1:15" ht="31.5">
      <c r="A31" s="160">
        <v>30</v>
      </c>
      <c r="B31" s="157" t="s">
        <v>148</v>
      </c>
      <c r="C31" s="161" t="s">
        <v>453</v>
      </c>
      <c r="D31" s="157" t="s">
        <v>380</v>
      </c>
      <c r="E31" s="157" t="s">
        <v>376</v>
      </c>
      <c r="F31" s="162" t="s">
        <v>381</v>
      </c>
      <c r="G31" s="162" t="str">
        <f>G22</f>
        <v>Prod Plant</v>
      </c>
      <c r="H31" s="163">
        <v>0.49002449581338814</v>
      </c>
      <c r="I31" s="163">
        <v>0.11051624168460596</v>
      </c>
      <c r="J31" s="163">
        <v>0.2179450310123088</v>
      </c>
      <c r="K31" s="163">
        <v>8.7267198169015167E-2</v>
      </c>
      <c r="L31" s="163">
        <v>2.3651217852557926E-2</v>
      </c>
      <c r="M31" s="163">
        <v>1.5328783145124932E-3</v>
      </c>
      <c r="N31" s="163">
        <v>6.9062937153611503E-2</v>
      </c>
      <c r="O31" s="153">
        <f>SUM(Table1[[#This Row],[Residential Service 
Sch 1-2]:[Extra Lg Gen Svc S C
Sch 25I]])</f>
        <v>1</v>
      </c>
    </row>
    <row r="32" spans="1:15" ht="31.5">
      <c r="A32" s="160">
        <v>31</v>
      </c>
      <c r="B32" s="157" t="s">
        <v>148</v>
      </c>
      <c r="C32" s="161" t="s">
        <v>453</v>
      </c>
      <c r="D32" s="157" t="s">
        <v>386</v>
      </c>
      <c r="E32" s="157" t="s">
        <v>384</v>
      </c>
      <c r="F32" s="162" t="s">
        <v>387</v>
      </c>
      <c r="G32" s="162" t="str">
        <f>G23</f>
        <v>Trans Plant</v>
      </c>
      <c r="H32" s="163">
        <v>0.49957229633396255</v>
      </c>
      <c r="I32" s="163">
        <v>0.11303030415373642</v>
      </c>
      <c r="J32" s="163">
        <v>0.21812934269320131</v>
      </c>
      <c r="K32" s="163">
        <v>8.3029076539583538E-2</v>
      </c>
      <c r="L32" s="163">
        <v>2.2187217505674175E-2</v>
      </c>
      <c r="M32" s="163">
        <v>3.8266680040099932E-4</v>
      </c>
      <c r="N32" s="163">
        <v>6.3669095973441087E-2</v>
      </c>
      <c r="O32" s="153">
        <f>SUM(Table1[[#This Row],[Residential Service 
Sch 1-2]:[Extra Lg Gen Svc S C
Sch 25I]])</f>
        <v>1.0000000000000002</v>
      </c>
    </row>
    <row r="33" spans="1:15" ht="47.25">
      <c r="A33" s="160">
        <v>32</v>
      </c>
      <c r="B33" s="157" t="s">
        <v>148</v>
      </c>
      <c r="C33" s="161" t="s">
        <v>453</v>
      </c>
      <c r="D33" s="157" t="s">
        <v>437</v>
      </c>
      <c r="E33" s="157" t="s">
        <v>391</v>
      </c>
      <c r="F33" s="162" t="s">
        <v>442</v>
      </c>
      <c r="G33" s="162" t="str">
        <f>G24</f>
        <v>Dist Plant</v>
      </c>
      <c r="H33" s="163">
        <v>0.56965472832657316</v>
      </c>
      <c r="I33" s="163">
        <v>0.14371588676057867</v>
      </c>
      <c r="J33" s="163">
        <v>0.18774435008364404</v>
      </c>
      <c r="K33" s="163">
        <v>3.0446059838014648E-2</v>
      </c>
      <c r="L33" s="163">
        <v>3.0305778964500967E-2</v>
      </c>
      <c r="M33" s="163">
        <v>3.7830282362509536E-2</v>
      </c>
      <c r="N33" s="163">
        <v>3.0291366417909088E-4</v>
      </c>
      <c r="O33" s="153">
        <f>SUM(Table1[[#This Row],[Residential Service 
Sch 1-2]:[Extra Lg Gen Svc S C
Sch 25I]])</f>
        <v>1</v>
      </c>
    </row>
    <row r="34" spans="1:15" ht="47.25">
      <c r="A34" s="160">
        <v>33</v>
      </c>
      <c r="B34" s="157" t="s">
        <v>148</v>
      </c>
      <c r="C34" s="161" t="s">
        <v>453</v>
      </c>
      <c r="D34" s="157" t="s">
        <v>454</v>
      </c>
      <c r="E34" s="157" t="s">
        <v>441</v>
      </c>
      <c r="F34" s="162" t="s">
        <v>442</v>
      </c>
      <c r="G34" s="162" t="s">
        <v>455</v>
      </c>
      <c r="H34" s="163">
        <v>0.53732804441689885</v>
      </c>
      <c r="I34" s="163">
        <v>0.12638763361139813</v>
      </c>
      <c r="J34" s="163">
        <v>0.19887577743829901</v>
      </c>
      <c r="K34" s="163">
        <v>5.8623742003115605E-2</v>
      </c>
      <c r="L34" s="163">
        <v>2.599661428455809E-2</v>
      </c>
      <c r="M34" s="163">
        <v>1.751500603259994E-2</v>
      </c>
      <c r="N34" s="163">
        <v>3.527318221313043E-2</v>
      </c>
      <c r="O34" s="153">
        <f>SUM(Table1[[#This Row],[Residential Service 
Sch 1-2]:[Extra Lg Gen Svc S C
Sch 25I]])</f>
        <v>1</v>
      </c>
    </row>
    <row r="35" spans="1:15" ht="31.5">
      <c r="A35" s="160">
        <v>34</v>
      </c>
      <c r="B35" s="157" t="s">
        <v>456</v>
      </c>
      <c r="C35" s="161" t="s">
        <v>457</v>
      </c>
      <c r="D35" s="157" t="str">
        <f>D2</f>
        <v>E02</v>
      </c>
      <c r="E35" s="157" t="str">
        <f>E2</f>
        <v>Generation</v>
      </c>
      <c r="F35" s="162" t="str">
        <f>F2</f>
        <v>Energy</v>
      </c>
      <c r="G35" s="162" t="str">
        <f>G2</f>
        <v>Sales + Losses</v>
      </c>
      <c r="H35" s="163">
        <v>0.44502079821027724</v>
      </c>
      <c r="I35" s="163">
        <v>0.11302726434932626</v>
      </c>
      <c r="J35" s="163">
        <v>0.23126829205880595</v>
      </c>
      <c r="K35" s="163">
        <v>9.8817527159852495E-2</v>
      </c>
      <c r="L35" s="163">
        <v>2.9072115954172154E-2</v>
      </c>
      <c r="M35" s="163">
        <v>3.0232664309319053E-3</v>
      </c>
      <c r="N35" s="163">
        <v>7.9770735836633938E-2</v>
      </c>
      <c r="O35" s="153">
        <f>SUM(Table1[[#This Row],[Residential Service 
Sch 1-2]:[Extra Lg Gen Svc S C
Sch 25I]])</f>
        <v>0.99999999999999989</v>
      </c>
    </row>
    <row r="36" spans="1:15" ht="52.5" customHeight="1">
      <c r="A36" s="160">
        <v>35</v>
      </c>
      <c r="B36" s="157" t="s">
        <v>456</v>
      </c>
      <c r="C36" s="161" t="s">
        <v>458</v>
      </c>
      <c r="D36" s="157" t="s">
        <v>459</v>
      </c>
      <c r="E36" s="157" t="s">
        <v>376</v>
      </c>
      <c r="F36" s="162" t="s">
        <v>387</v>
      </c>
      <c r="G36" s="162" t="s">
        <v>460</v>
      </c>
      <c r="H36" s="163">
        <f>H3</f>
        <v>0.49002449581338814</v>
      </c>
      <c r="I36" s="163">
        <f t="shared" ref="I36:N36" si="1">I3</f>
        <v>0.11051624168460596</v>
      </c>
      <c r="J36" s="163">
        <f t="shared" si="1"/>
        <v>0.2179450310123088</v>
      </c>
      <c r="K36" s="163">
        <f t="shared" si="1"/>
        <v>8.7267198169015167E-2</v>
      </c>
      <c r="L36" s="163">
        <f t="shared" si="1"/>
        <v>2.3651217852557926E-2</v>
      </c>
      <c r="M36" s="163">
        <f t="shared" si="1"/>
        <v>1.5328783145124932E-3</v>
      </c>
      <c r="N36" s="163">
        <f t="shared" si="1"/>
        <v>6.9062937153611503E-2</v>
      </c>
      <c r="O36" s="153">
        <f>SUM(Table1[[#This Row],[Residential Service 
Sch 1-2]:[Extra Lg Gen Svc S C
Sch 25I]])</f>
        <v>1</v>
      </c>
    </row>
    <row r="37" spans="1:15" ht="35.25" customHeight="1">
      <c r="A37" s="160">
        <v>36</v>
      </c>
      <c r="B37" s="157" t="s">
        <v>461</v>
      </c>
      <c r="C37" s="161" t="s">
        <v>462</v>
      </c>
      <c r="D37" s="157" t="s">
        <v>463</v>
      </c>
      <c r="E37" s="157" t="str">
        <f>E5</f>
        <v>Transmission</v>
      </c>
      <c r="F37" s="162" t="str">
        <f>F5</f>
        <v>Demand</v>
      </c>
      <c r="G37" s="162" t="str">
        <f>G5</f>
        <v>Trans Plant</v>
      </c>
      <c r="H37" s="163">
        <f>H5</f>
        <v>0.49957229633396255</v>
      </c>
      <c r="I37" s="163">
        <f t="shared" ref="I37:N37" si="2">I5</f>
        <v>0.11303030415373642</v>
      </c>
      <c r="J37" s="163">
        <f t="shared" si="2"/>
        <v>0.21812934269320131</v>
      </c>
      <c r="K37" s="163">
        <f t="shared" si="2"/>
        <v>8.3029076539583538E-2</v>
      </c>
      <c r="L37" s="163">
        <f t="shared" si="2"/>
        <v>2.2187217505674175E-2</v>
      </c>
      <c r="M37" s="163">
        <f t="shared" si="2"/>
        <v>3.8266680040099932E-4</v>
      </c>
      <c r="N37" s="163">
        <f t="shared" si="2"/>
        <v>6.3669095973441087E-2</v>
      </c>
      <c r="O37" s="153">
        <f>SUM(Table1[[#This Row],[Residential Service 
Sch 1-2]:[Extra Lg Gen Svc S C
Sch 25I]])</f>
        <v>1.0000000000000002</v>
      </c>
    </row>
    <row r="38" spans="1:15" ht="31.5">
      <c r="A38" s="160">
        <v>37</v>
      </c>
      <c r="B38" s="157" t="s">
        <v>464</v>
      </c>
      <c r="C38" s="161" t="s">
        <v>465</v>
      </c>
      <c r="D38" s="157" t="s">
        <v>466</v>
      </c>
      <c r="E38" s="157" t="s">
        <v>391</v>
      </c>
      <c r="F38" s="162" t="s">
        <v>387</v>
      </c>
      <c r="G38" s="162" t="s">
        <v>467</v>
      </c>
      <c r="H38" s="163">
        <v>0</v>
      </c>
      <c r="I38" s="163">
        <v>0</v>
      </c>
      <c r="J38" s="163">
        <v>0</v>
      </c>
      <c r="K38" s="163">
        <v>1</v>
      </c>
      <c r="L38" s="163">
        <v>0</v>
      </c>
      <c r="M38" s="163">
        <v>0</v>
      </c>
      <c r="N38" s="163">
        <v>0</v>
      </c>
      <c r="O38" s="153">
        <f>SUM(Table1[[#This Row],[Residential Service 
Sch 1-2]:[Extra Lg Gen Svc S C
Sch 25I]])</f>
        <v>1</v>
      </c>
    </row>
    <row r="39" spans="1:15" ht="31.5">
      <c r="A39" s="160">
        <v>38</v>
      </c>
      <c r="B39" s="157" t="s">
        <v>464</v>
      </c>
      <c r="C39" s="161" t="s">
        <v>465</v>
      </c>
      <c r="D39" s="157" t="s">
        <v>468</v>
      </c>
      <c r="E39" s="157" t="s">
        <v>391</v>
      </c>
      <c r="F39" s="162" t="s">
        <v>387</v>
      </c>
      <c r="G39" s="162" t="s">
        <v>469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1</v>
      </c>
      <c r="N39" s="163">
        <v>0</v>
      </c>
      <c r="O39" s="153">
        <f>SUM(Table1[[#This Row],[Residential Service 
Sch 1-2]:[Extra Lg Gen Svc S C
Sch 25I]])</f>
        <v>1</v>
      </c>
    </row>
    <row r="40" spans="1:15" ht="35.25" customHeight="1">
      <c r="A40" s="160">
        <v>39</v>
      </c>
      <c r="B40" s="157" t="s">
        <v>464</v>
      </c>
      <c r="C40" s="161" t="s">
        <v>470</v>
      </c>
      <c r="D40" s="157" t="s">
        <v>471</v>
      </c>
      <c r="E40" s="157" t="s">
        <v>391</v>
      </c>
      <c r="F40" s="162" t="s">
        <v>387</v>
      </c>
      <c r="G40" s="162" t="s">
        <v>472</v>
      </c>
      <c r="H40" s="163">
        <v>0.59772729081116904</v>
      </c>
      <c r="I40" s="163">
        <v>0.13725493863621901</v>
      </c>
      <c r="J40" s="163">
        <v>0.24191866391447675</v>
      </c>
      <c r="K40" s="163">
        <v>0</v>
      </c>
      <c r="L40" s="163">
        <v>2.309910663813533E-2</v>
      </c>
      <c r="M40" s="163">
        <v>0</v>
      </c>
      <c r="N40" s="163">
        <v>0</v>
      </c>
      <c r="O40" s="153">
        <f>SUM(Table1[[#This Row],[Residential Service 
Sch 1-2]:[Extra Lg Gen Svc S C
Sch 25I]])</f>
        <v>1.0000000000000002</v>
      </c>
    </row>
    <row r="41" spans="1:15" ht="63">
      <c r="A41" s="160">
        <v>40</v>
      </c>
      <c r="B41" s="157" t="s">
        <v>464</v>
      </c>
      <c r="C41" s="161" t="s">
        <v>473</v>
      </c>
      <c r="D41" s="157" t="s">
        <v>474</v>
      </c>
      <c r="E41" s="157" t="s">
        <v>391</v>
      </c>
      <c r="F41" s="162" t="s">
        <v>387</v>
      </c>
      <c r="G41" s="162" t="s">
        <v>475</v>
      </c>
      <c r="H41" s="163">
        <v>0.56070966269042888</v>
      </c>
      <c r="I41" s="163">
        <v>0.13870024205740578</v>
      </c>
      <c r="J41" s="163">
        <v>0.26182727554038915</v>
      </c>
      <c r="K41" s="163">
        <v>0</v>
      </c>
      <c r="L41" s="163">
        <v>3.4078527356894275E-2</v>
      </c>
      <c r="M41" s="163">
        <v>4.6842923548817226E-3</v>
      </c>
      <c r="N41" s="163">
        <v>0</v>
      </c>
      <c r="O41" s="153">
        <f>SUM(Table1[[#This Row],[Residential Service 
Sch 1-2]:[Extra Lg Gen Svc S C
Sch 25I]])</f>
        <v>0.99999999999999989</v>
      </c>
    </row>
    <row r="42" spans="1:15" ht="63">
      <c r="A42" s="160">
        <v>41</v>
      </c>
      <c r="B42" s="157" t="s">
        <v>464</v>
      </c>
      <c r="C42" s="161" t="s">
        <v>476</v>
      </c>
      <c r="D42" s="157" t="s">
        <v>477</v>
      </c>
      <c r="E42" s="157" t="s">
        <v>391</v>
      </c>
      <c r="F42" s="162" t="s">
        <v>387</v>
      </c>
      <c r="G42" s="162" t="s">
        <v>478</v>
      </c>
      <c r="H42" s="163">
        <v>0.57433912650722085</v>
      </c>
      <c r="I42" s="163">
        <v>0.14207170157788387</v>
      </c>
      <c r="J42" s="163">
        <v>0.24388412401649673</v>
      </c>
      <c r="K42" s="163">
        <v>0</v>
      </c>
      <c r="L42" s="163">
        <v>3.4906891992723253E-2</v>
      </c>
      <c r="M42" s="163">
        <v>4.7981559056751825E-3</v>
      </c>
      <c r="N42" s="163">
        <v>0</v>
      </c>
      <c r="O42" s="153">
        <f>SUM(Table1[[#This Row],[Residential Service 
Sch 1-2]:[Extra Lg Gen Svc S C
Sch 25I]])</f>
        <v>0.99999999999999989</v>
      </c>
    </row>
    <row r="43" spans="1:15" ht="31.5">
      <c r="A43" s="160">
        <v>42</v>
      </c>
      <c r="B43" s="157" t="s">
        <v>464</v>
      </c>
      <c r="C43" s="161" t="s">
        <v>479</v>
      </c>
      <c r="D43" s="157" t="s">
        <v>480</v>
      </c>
      <c r="E43" s="157" t="s">
        <v>391</v>
      </c>
      <c r="F43" s="162" t="s">
        <v>387</v>
      </c>
      <c r="G43" s="162" t="s">
        <v>481</v>
      </c>
      <c r="H43" s="163">
        <v>0.61003164066352111</v>
      </c>
      <c r="I43" s="163">
        <v>0.23801280307414305</v>
      </c>
      <c r="J43" s="163">
        <v>0.1006610689139734</v>
      </c>
      <c r="K43" s="163">
        <v>0</v>
      </c>
      <c r="L43" s="163">
        <v>5.1294487348362602E-2</v>
      </c>
      <c r="M43" s="163">
        <v>0</v>
      </c>
      <c r="N43" s="163">
        <v>0</v>
      </c>
      <c r="O43" s="153">
        <f>SUM(Table1[[#This Row],[Residential Service 
Sch 1-2]:[Extra Lg Gen Svc S C
Sch 25I]])</f>
        <v>1.0000000000000002</v>
      </c>
    </row>
    <row r="44" spans="1:15" ht="47.25">
      <c r="A44" s="160">
        <v>43</v>
      </c>
      <c r="B44" s="157" t="s">
        <v>464</v>
      </c>
      <c r="C44" s="161" t="s">
        <v>482</v>
      </c>
      <c r="D44" s="157" t="s">
        <v>483</v>
      </c>
      <c r="E44" s="157" t="s">
        <v>391</v>
      </c>
      <c r="F44" s="162" t="s">
        <v>405</v>
      </c>
      <c r="G44" s="162" t="s">
        <v>484</v>
      </c>
      <c r="H44" s="163">
        <v>0.83761693964620276</v>
      </c>
      <c r="I44" s="163">
        <v>0.13649302662405011</v>
      </c>
      <c r="J44" s="163">
        <v>1.7205322024688864E-2</v>
      </c>
      <c r="K44" s="163">
        <v>0</v>
      </c>
      <c r="L44" s="163">
        <v>8.684711705058459E-3</v>
      </c>
      <c r="M44" s="163">
        <v>0</v>
      </c>
      <c r="N44" s="163">
        <v>0</v>
      </c>
      <c r="O44" s="153">
        <f>SUM(Table1[[#This Row],[Residential Service 
Sch 1-2]:[Extra Lg Gen Svc S C
Sch 25I]])</f>
        <v>1</v>
      </c>
    </row>
    <row r="45" spans="1:15" ht="48.75" customHeight="1">
      <c r="A45" s="160">
        <v>44</v>
      </c>
      <c r="B45" s="157" t="s">
        <v>464</v>
      </c>
      <c r="C45" s="161" t="s">
        <v>482</v>
      </c>
      <c r="D45" s="157" t="s">
        <v>485</v>
      </c>
      <c r="E45" s="157" t="s">
        <v>391</v>
      </c>
      <c r="F45" s="162" t="s">
        <v>405</v>
      </c>
      <c r="G45" s="162" t="s">
        <v>486</v>
      </c>
      <c r="H45" s="163">
        <v>0.83062324998843307</v>
      </c>
      <c r="I45" s="163">
        <v>0.14530601709903898</v>
      </c>
      <c r="J45" s="163">
        <v>1.0581218989816283E-2</v>
      </c>
      <c r="K45" s="163">
        <v>1.3336306310722805E-3</v>
      </c>
      <c r="L45" s="163">
        <v>1.2092377071112116E-2</v>
      </c>
      <c r="M45" s="163">
        <v>0</v>
      </c>
      <c r="N45" s="163">
        <v>6.350622052725146E-5</v>
      </c>
      <c r="O45" s="153">
        <f>SUM(Table1[[#This Row],[Residential Service 
Sch 1-2]:[Extra Lg Gen Svc S C
Sch 25I]])</f>
        <v>0.99999999999999989</v>
      </c>
    </row>
    <row r="46" spans="1:15" ht="31.5">
      <c r="A46" s="160">
        <v>45</v>
      </c>
      <c r="B46" s="157" t="s">
        <v>464</v>
      </c>
      <c r="C46" s="161" t="s">
        <v>465</v>
      </c>
      <c r="D46" s="157" t="s">
        <v>487</v>
      </c>
      <c r="E46" s="157" t="s">
        <v>391</v>
      </c>
      <c r="F46" s="162" t="s">
        <v>405</v>
      </c>
      <c r="G46" s="162" t="s">
        <v>488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1</v>
      </c>
      <c r="N46" s="163">
        <v>0</v>
      </c>
      <c r="O46" s="153">
        <f>SUM(Table1[[#This Row],[Residential Service 
Sch 1-2]:[Extra Lg Gen Svc S C
Sch 25I]])</f>
        <v>1</v>
      </c>
    </row>
    <row r="47" spans="1:15" ht="50.25" customHeight="1">
      <c r="A47" s="160">
        <v>46</v>
      </c>
      <c r="B47" s="157" t="s">
        <v>489</v>
      </c>
      <c r="C47" s="161" t="s">
        <v>490</v>
      </c>
      <c r="D47" s="157" t="s">
        <v>446</v>
      </c>
      <c r="E47" s="157" t="s">
        <v>441</v>
      </c>
      <c r="F47" s="162" t="s">
        <v>442</v>
      </c>
      <c r="G47" s="162" t="s">
        <v>447</v>
      </c>
      <c r="H47" s="163">
        <v>0.6126789423155784</v>
      </c>
      <c r="I47" s="163">
        <v>0.12398286273736663</v>
      </c>
      <c r="J47" s="163">
        <v>0.15227996730079835</v>
      </c>
      <c r="K47" s="163">
        <v>4.865638550607454E-2</v>
      </c>
      <c r="L47" s="163">
        <v>2.1505938778280817E-2</v>
      </c>
      <c r="M47" s="163">
        <v>9.1449449500409525E-3</v>
      </c>
      <c r="N47" s="163">
        <v>3.1750958411860181E-2</v>
      </c>
      <c r="O47" s="153">
        <f>SUM(Table1[[#This Row],[Residential Service 
Sch 1-2]:[Extra Lg Gen Svc S C
Sch 25I]])</f>
        <v>0.99999999999999978</v>
      </c>
    </row>
    <row r="48" spans="1:15" ht="31.5" customHeight="1">
      <c r="A48" s="160">
        <v>47</v>
      </c>
      <c r="B48" s="157" t="s">
        <v>491</v>
      </c>
      <c r="C48" s="161" t="s">
        <v>492</v>
      </c>
      <c r="D48" s="157" t="s">
        <v>404</v>
      </c>
      <c r="E48" s="157" t="s">
        <v>391</v>
      </c>
      <c r="F48" s="162" t="s">
        <v>405</v>
      </c>
      <c r="G48" s="162" t="s">
        <v>406</v>
      </c>
      <c r="H48" s="163">
        <v>0.83761693964620265</v>
      </c>
      <c r="I48" s="163">
        <v>0.13649302662405005</v>
      </c>
      <c r="J48" s="163">
        <v>1.7205322024688861E-2</v>
      </c>
      <c r="K48" s="163">
        <v>0</v>
      </c>
      <c r="L48" s="163">
        <v>8.6847117050584573E-3</v>
      </c>
      <c r="M48" s="163">
        <v>0</v>
      </c>
      <c r="N48" s="163">
        <v>0</v>
      </c>
      <c r="O48" s="153">
        <f>SUM(Table1[[#This Row],[Residential Service 
Sch 1-2]:[Extra Lg Gen Svc S C
Sch 25I]])</f>
        <v>1</v>
      </c>
    </row>
    <row r="49" spans="1:15" ht="48" customHeight="1">
      <c r="A49" s="160">
        <v>48</v>
      </c>
      <c r="B49" s="157" t="s">
        <v>491</v>
      </c>
      <c r="C49" s="161" t="s">
        <v>493</v>
      </c>
      <c r="D49" s="157" t="s">
        <v>485</v>
      </c>
      <c r="E49" s="157" t="s">
        <v>391</v>
      </c>
      <c r="F49" s="162" t="s">
        <v>405</v>
      </c>
      <c r="G49" s="162" t="s">
        <v>486</v>
      </c>
      <c r="H49" s="163">
        <v>0.83062324998843307</v>
      </c>
      <c r="I49" s="163">
        <v>0.14530601709903898</v>
      </c>
      <c r="J49" s="163">
        <v>1.0581218989816283E-2</v>
      </c>
      <c r="K49" s="163">
        <v>1.3336306310722805E-3</v>
      </c>
      <c r="L49" s="163">
        <v>1.2092377071112116E-2</v>
      </c>
      <c r="M49" s="163">
        <v>0</v>
      </c>
      <c r="N49" s="163">
        <v>6.350622052725146E-5</v>
      </c>
      <c r="O49" s="153">
        <f>SUM(Table1[[#This Row],[Residential Service 
Sch 1-2]:[Extra Lg Gen Svc S C
Sch 25I]])</f>
        <v>0.99999999999999989</v>
      </c>
    </row>
    <row r="50" spans="1:15" ht="33.75" customHeight="1">
      <c r="A50" s="160">
        <v>49</v>
      </c>
      <c r="B50" s="157" t="s">
        <v>491</v>
      </c>
      <c r="C50" s="161" t="s">
        <v>492</v>
      </c>
      <c r="D50" s="157" t="s">
        <v>380</v>
      </c>
      <c r="E50" s="157" t="str">
        <f>E31</f>
        <v>Generation</v>
      </c>
      <c r="F50" s="162" t="s">
        <v>381</v>
      </c>
      <c r="G50" s="162" t="str">
        <f t="shared" ref="G50" si="3">G31</f>
        <v>Prod Plant</v>
      </c>
      <c r="H50" s="163">
        <f>H31</f>
        <v>0.49002449581338814</v>
      </c>
      <c r="I50" s="163">
        <f t="shared" ref="I50:N52" si="4">I31</f>
        <v>0.11051624168460596</v>
      </c>
      <c r="J50" s="163">
        <f t="shared" si="4"/>
        <v>0.2179450310123088</v>
      </c>
      <c r="K50" s="163">
        <f t="shared" si="4"/>
        <v>8.7267198169015167E-2</v>
      </c>
      <c r="L50" s="163">
        <f t="shared" si="4"/>
        <v>2.3651217852557926E-2</v>
      </c>
      <c r="M50" s="163">
        <f t="shared" si="4"/>
        <v>1.5328783145124932E-3</v>
      </c>
      <c r="N50" s="163">
        <f t="shared" si="4"/>
        <v>6.9062937153611503E-2</v>
      </c>
      <c r="O50" s="153">
        <f>SUM(Table1[[#This Row],[Residential Service 
Sch 1-2]:[Extra Lg Gen Svc S C
Sch 25I]])</f>
        <v>1</v>
      </c>
    </row>
    <row r="51" spans="1:15" ht="35.25" customHeight="1">
      <c r="A51" s="160">
        <v>50</v>
      </c>
      <c r="B51" s="157" t="s">
        <v>491</v>
      </c>
      <c r="C51" s="161" t="s">
        <v>492</v>
      </c>
      <c r="D51" s="157" t="s">
        <v>386</v>
      </c>
      <c r="E51" s="157" t="str">
        <f t="shared" ref="E51:G52" si="5">E32</f>
        <v>Transmission</v>
      </c>
      <c r="F51" s="162" t="s">
        <v>387</v>
      </c>
      <c r="G51" s="162" t="str">
        <f t="shared" si="5"/>
        <v>Trans Plant</v>
      </c>
      <c r="H51" s="163">
        <f>H32</f>
        <v>0.49957229633396255</v>
      </c>
      <c r="I51" s="163">
        <f t="shared" si="4"/>
        <v>0.11303030415373642</v>
      </c>
      <c r="J51" s="163">
        <f t="shared" si="4"/>
        <v>0.21812934269320131</v>
      </c>
      <c r="K51" s="163">
        <f t="shared" si="4"/>
        <v>8.3029076539583538E-2</v>
      </c>
      <c r="L51" s="163">
        <f t="shared" si="4"/>
        <v>2.2187217505674175E-2</v>
      </c>
      <c r="M51" s="163">
        <f t="shared" si="4"/>
        <v>3.8266680040099932E-4</v>
      </c>
      <c r="N51" s="163">
        <f t="shared" si="4"/>
        <v>6.3669095973441087E-2</v>
      </c>
      <c r="O51" s="153">
        <f>SUM(Table1[[#This Row],[Residential Service 
Sch 1-2]:[Extra Lg Gen Svc S C
Sch 25I]])</f>
        <v>1.0000000000000002</v>
      </c>
    </row>
    <row r="52" spans="1:15" ht="46.5" customHeight="1">
      <c r="A52" s="160">
        <v>51</v>
      </c>
      <c r="B52" s="157" t="s">
        <v>491</v>
      </c>
      <c r="C52" s="161" t="s">
        <v>492</v>
      </c>
      <c r="D52" s="157" t="s">
        <v>437</v>
      </c>
      <c r="E52" s="157" t="str">
        <f t="shared" si="5"/>
        <v>Distribution</v>
      </c>
      <c r="F52" s="162" t="str">
        <f t="shared" si="5"/>
        <v>Energy   Demand   Customer</v>
      </c>
      <c r="G52" s="162" t="str">
        <f t="shared" si="5"/>
        <v>Dist Plant</v>
      </c>
      <c r="H52" s="163">
        <f>H33</f>
        <v>0.56965472832657316</v>
      </c>
      <c r="I52" s="163">
        <f t="shared" si="4"/>
        <v>0.14371588676057867</v>
      </c>
      <c r="J52" s="163">
        <f t="shared" si="4"/>
        <v>0.18774435008364404</v>
      </c>
      <c r="K52" s="163">
        <f t="shared" si="4"/>
        <v>3.0446059838014648E-2</v>
      </c>
      <c r="L52" s="163">
        <f t="shared" si="4"/>
        <v>3.0305778964500967E-2</v>
      </c>
      <c r="M52" s="163">
        <f t="shared" si="4"/>
        <v>3.7830282362509536E-2</v>
      </c>
      <c r="N52" s="163">
        <f t="shared" si="4"/>
        <v>3.0291366417909088E-4</v>
      </c>
      <c r="O52" s="153">
        <f>SUM(Table1[[#This Row],[Residential Service 
Sch 1-2]:[Extra Lg Gen Svc S C
Sch 25I]])</f>
        <v>1</v>
      </c>
    </row>
    <row r="53" spans="1:15" ht="46.5" customHeight="1">
      <c r="A53" s="160">
        <v>52</v>
      </c>
      <c r="B53" s="157" t="s">
        <v>491</v>
      </c>
      <c r="C53" s="161" t="s">
        <v>492</v>
      </c>
      <c r="D53" s="157" t="s">
        <v>440</v>
      </c>
      <c r="E53" s="157" t="str">
        <f>E25</f>
        <v>Common</v>
      </c>
      <c r="F53" s="162" t="s">
        <v>442</v>
      </c>
      <c r="G53" s="162" t="str">
        <f t="shared" ref="G53" si="6">G25</f>
        <v>General Plant</v>
      </c>
      <c r="H53" s="163">
        <f>H25</f>
        <v>0.61579660637829525</v>
      </c>
      <c r="I53" s="163">
        <f t="shared" ref="I53:N53" si="7">I25</f>
        <v>0.12455780202754201</v>
      </c>
      <c r="J53" s="163">
        <f t="shared" si="7"/>
        <v>0.15047257213037318</v>
      </c>
      <c r="K53" s="163">
        <f t="shared" si="7"/>
        <v>4.7218082439298432E-2</v>
      </c>
      <c r="L53" s="163">
        <f t="shared" si="7"/>
        <v>2.1447313187473435E-2</v>
      </c>
      <c r="M53" s="163">
        <f t="shared" si="7"/>
        <v>1.0011585012063501E-2</v>
      </c>
      <c r="N53" s="163">
        <f t="shared" si="7"/>
        <v>3.0496038824954077E-2</v>
      </c>
      <c r="O53" s="153">
        <f>SUM(Table1[[#This Row],[Residential Service 
Sch 1-2]:[Extra Lg Gen Svc S C
Sch 25I]])</f>
        <v>0.99999999999999978</v>
      </c>
    </row>
    <row r="54" spans="1:15" ht="45.75" customHeight="1">
      <c r="A54" s="160">
        <v>53</v>
      </c>
      <c r="B54" s="157" t="s">
        <v>491</v>
      </c>
      <c r="C54" s="161" t="s">
        <v>492</v>
      </c>
      <c r="D54" s="157" t="s">
        <v>454</v>
      </c>
      <c r="E54" s="157" t="str">
        <f>E34</f>
        <v>Common</v>
      </c>
      <c r="F54" s="162" t="str">
        <f t="shared" ref="F54:G54" si="8">F34</f>
        <v>Energy   Demand   Customer</v>
      </c>
      <c r="G54" s="162" t="str">
        <f t="shared" si="8"/>
        <v>Tangible Plant</v>
      </c>
      <c r="H54" s="163">
        <f>H34</f>
        <v>0.53732804441689885</v>
      </c>
      <c r="I54" s="163">
        <f t="shared" ref="I54:N54" si="9">I34</f>
        <v>0.12638763361139813</v>
      </c>
      <c r="J54" s="163">
        <f t="shared" si="9"/>
        <v>0.19887577743829901</v>
      </c>
      <c r="K54" s="163">
        <f t="shared" si="9"/>
        <v>5.8623742003115605E-2</v>
      </c>
      <c r="L54" s="163">
        <f t="shared" si="9"/>
        <v>2.599661428455809E-2</v>
      </c>
      <c r="M54" s="163">
        <f t="shared" si="9"/>
        <v>1.751500603259994E-2</v>
      </c>
      <c r="N54" s="163">
        <f t="shared" si="9"/>
        <v>3.527318221313043E-2</v>
      </c>
      <c r="O54" s="153">
        <f>SUM(Table1[[#This Row],[Residential Service 
Sch 1-2]:[Extra Lg Gen Svc S C
Sch 25I]])</f>
        <v>1</v>
      </c>
    </row>
  </sheetData>
  <printOptions horizontalCentered="1"/>
  <pageMargins left="0.5" right="0.5" top="0.5" bottom="0.5" header="0.3" footer="0.3"/>
  <pageSetup scale="50" firstPageNumber="45" fitToHeight="5" orientation="landscape" horizontalDpi="1200" verticalDpi="1200" r:id="rId1"/>
  <headerFooter scaleWithDoc="0">
    <oddHeader>&amp;RExh. MJG-2</oddHeader>
    <oddFooter>&amp;LSection &amp;A&amp;RPage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AD4F-3D97-4444-B079-7EBE036CAB87}">
  <dimension ref="C1:I74"/>
  <sheetViews>
    <sheetView zoomScaleNormal="100" workbookViewId="0"/>
  </sheetViews>
  <sheetFormatPr defaultColWidth="8.7109375" defaultRowHeight="15.75"/>
  <cols>
    <col min="1" max="1" width="8.7109375" style="157"/>
    <col min="2" max="2" width="3.7109375" style="157" customWidth="1"/>
    <col min="3" max="3" width="10.42578125" style="157" customWidth="1"/>
    <col min="4" max="4" width="23.42578125" style="157" customWidth="1"/>
    <col min="5" max="5" width="32.7109375" style="157" customWidth="1"/>
    <col min="6" max="6" width="14" style="157" bestFit="1" customWidth="1"/>
    <col min="7" max="7" width="20.42578125" style="157" bestFit="1" customWidth="1"/>
    <col min="8" max="8" width="21.85546875" style="157" bestFit="1" customWidth="1"/>
    <col min="9" max="9" width="8.7109375" style="157"/>
    <col min="10" max="10" width="3.7109375" style="157" customWidth="1"/>
    <col min="11" max="16384" width="8.7109375" style="157"/>
  </cols>
  <sheetData>
    <row r="1" spans="3:9">
      <c r="C1" s="319" t="s">
        <v>494</v>
      </c>
      <c r="D1" s="319"/>
      <c r="E1" s="319"/>
      <c r="F1" s="319"/>
      <c r="G1" s="319"/>
      <c r="H1" s="319"/>
    </row>
    <row r="2" spans="3:9">
      <c r="C2" s="320" t="s">
        <v>495</v>
      </c>
      <c r="D2" s="320"/>
      <c r="E2" s="320"/>
      <c r="F2" s="320"/>
      <c r="G2" s="320"/>
      <c r="H2" s="320"/>
    </row>
    <row r="3" spans="3:9">
      <c r="C3" s="320" t="s">
        <v>496</v>
      </c>
      <c r="D3" s="320"/>
      <c r="E3" s="320"/>
      <c r="F3" s="320"/>
      <c r="G3" s="320"/>
      <c r="H3" s="320"/>
    </row>
    <row r="4" spans="3:9">
      <c r="C4" s="320" t="s">
        <v>497</v>
      </c>
      <c r="D4" s="320"/>
      <c r="E4" s="320" t="s">
        <v>498</v>
      </c>
      <c r="F4" s="320"/>
      <c r="G4" s="320"/>
      <c r="H4" s="320"/>
    </row>
    <row r="5" spans="3:9">
      <c r="C5" s="321" t="s">
        <v>499</v>
      </c>
      <c r="D5" s="321"/>
      <c r="E5" s="321"/>
      <c r="F5" s="321"/>
      <c r="G5" s="321"/>
      <c r="H5" s="321"/>
    </row>
    <row r="6" spans="3:9">
      <c r="C6" s="164"/>
      <c r="D6" s="164"/>
      <c r="E6" s="164"/>
      <c r="F6" s="165"/>
      <c r="G6" s="165"/>
      <c r="H6" s="166"/>
    </row>
    <row r="7" spans="3:9">
      <c r="C7" s="319" t="s">
        <v>500</v>
      </c>
      <c r="D7" s="319"/>
      <c r="E7" s="319"/>
      <c r="F7" s="319"/>
      <c r="G7" s="319"/>
      <c r="H7" s="319"/>
    </row>
    <row r="8" spans="3:9">
      <c r="C8" s="164"/>
      <c r="D8" s="164"/>
      <c r="E8" s="164"/>
      <c r="F8" s="318" t="s">
        <v>501</v>
      </c>
      <c r="G8" s="318"/>
      <c r="H8" s="318"/>
      <c r="I8" s="318"/>
    </row>
    <row r="9" spans="3:9">
      <c r="C9" s="167" t="s">
        <v>502</v>
      </c>
      <c r="D9" s="167" t="s">
        <v>503</v>
      </c>
      <c r="E9" s="168" t="s">
        <v>504</v>
      </c>
      <c r="F9" s="169" t="s">
        <v>505</v>
      </c>
      <c r="G9" s="169" t="s">
        <v>506</v>
      </c>
      <c r="H9" s="169" t="s">
        <v>507</v>
      </c>
      <c r="I9" s="170" t="s">
        <v>294</v>
      </c>
    </row>
    <row r="10" spans="3:9">
      <c r="C10" s="171" t="s">
        <v>674</v>
      </c>
      <c r="D10" s="171" t="s">
        <v>675</v>
      </c>
      <c r="E10" s="172" t="s">
        <v>302</v>
      </c>
      <c r="F10" s="165">
        <v>106559225.99000001</v>
      </c>
      <c r="G10" s="165">
        <v>1824655536.5362506</v>
      </c>
      <c r="H10" s="165">
        <v>35514302.667925932</v>
      </c>
      <c r="I10" s="163">
        <f>F10/G10</f>
        <v>5.8399639743664564E-2</v>
      </c>
    </row>
    <row r="11" spans="3:9">
      <c r="C11" s="171" t="s">
        <v>676</v>
      </c>
      <c r="D11" s="171" t="s">
        <v>677</v>
      </c>
      <c r="E11" s="172" t="s">
        <v>560</v>
      </c>
      <c r="F11" s="165">
        <v>-3341.9229480000004</v>
      </c>
      <c r="G11" s="165">
        <v>-680082</v>
      </c>
      <c r="H11" s="165">
        <v>-61396.362901293454</v>
      </c>
      <c r="I11" s="163">
        <f>(F$10+F11)/(G$10+G11)-I$10</f>
        <v>1.9942494707200775E-5</v>
      </c>
    </row>
    <row r="12" spans="3:9">
      <c r="C12" s="171" t="s">
        <v>678</v>
      </c>
      <c r="D12" s="171" t="s">
        <v>679</v>
      </c>
      <c r="E12" s="172" t="s">
        <v>561</v>
      </c>
      <c r="F12" s="165">
        <v>-313.30594199999996</v>
      </c>
      <c r="G12" s="165">
        <v>19197</v>
      </c>
      <c r="H12" s="165">
        <v>2272.7747638978899</v>
      </c>
      <c r="I12" s="163">
        <f t="shared" ref="I12:I33" si="0">(F$10+F12)/(G$10+G12)-I$10</f>
        <v>-7.8611480709006587E-7</v>
      </c>
    </row>
    <row r="13" spans="3:9">
      <c r="C13" s="171" t="s">
        <v>680</v>
      </c>
      <c r="D13" s="171" t="s">
        <v>681</v>
      </c>
      <c r="E13" s="172" t="s">
        <v>562</v>
      </c>
      <c r="F13" s="165">
        <v>-1450.8928980000001</v>
      </c>
      <c r="G13" s="165">
        <v>-295257</v>
      </c>
      <c r="H13" s="165">
        <v>-26655.176759783677</v>
      </c>
      <c r="I13" s="163">
        <f t="shared" si="0"/>
        <v>8.6561901785214834E-6</v>
      </c>
    </row>
    <row r="14" spans="3:9">
      <c r="C14" s="171" t="s">
        <v>682</v>
      </c>
      <c r="D14" s="171" t="s">
        <v>683</v>
      </c>
      <c r="E14" s="172" t="s">
        <v>563</v>
      </c>
      <c r="F14" s="165">
        <v>6743.4400000013411</v>
      </c>
      <c r="G14" s="165">
        <v>0</v>
      </c>
      <c r="H14" s="165">
        <v>-8928.2300788127086</v>
      </c>
      <c r="I14" s="163">
        <f t="shared" si="0"/>
        <v>3.6957331753725842E-6</v>
      </c>
    </row>
    <row r="15" spans="3:9">
      <c r="C15" s="171" t="s">
        <v>684</v>
      </c>
      <c r="D15" s="171" t="s">
        <v>685</v>
      </c>
      <c r="E15" s="172" t="s">
        <v>564</v>
      </c>
      <c r="F15" s="165">
        <v>-1337.47</v>
      </c>
      <c r="G15" s="165">
        <v>0</v>
      </c>
      <c r="H15" s="165">
        <v>1770.7935243002471</v>
      </c>
      <c r="I15" s="163">
        <f t="shared" si="0"/>
        <v>-7.3299862533848792E-7</v>
      </c>
    </row>
    <row r="16" spans="3:9">
      <c r="C16" s="171" t="s">
        <v>686</v>
      </c>
      <c r="D16" s="171" t="s">
        <v>687</v>
      </c>
      <c r="E16" s="172" t="s">
        <v>565</v>
      </c>
      <c r="F16" s="165">
        <v>-1242018.25</v>
      </c>
      <c r="G16" s="165">
        <v>0</v>
      </c>
      <c r="H16" s="165">
        <v>1644416.6031108925</v>
      </c>
      <c r="I16" s="163">
        <f t="shared" si="0"/>
        <v>-6.8068642279612429E-4</v>
      </c>
    </row>
    <row r="17" spans="3:9">
      <c r="C17" s="171" t="s">
        <v>688</v>
      </c>
      <c r="D17" s="171" t="s">
        <v>689</v>
      </c>
      <c r="E17" s="172" t="s">
        <v>566</v>
      </c>
      <c r="F17" s="165">
        <v>-32824.5</v>
      </c>
      <c r="G17" s="165">
        <v>0</v>
      </c>
      <c r="H17" s="165">
        <v>43459.226777717231</v>
      </c>
      <c r="I17" s="163">
        <f t="shared" si="0"/>
        <v>-1.7989422848717351E-5</v>
      </c>
    </row>
    <row r="18" spans="3:9">
      <c r="C18" s="171" t="s">
        <v>690</v>
      </c>
      <c r="D18" s="171" t="s">
        <v>691</v>
      </c>
      <c r="E18" s="172" t="s">
        <v>567</v>
      </c>
      <c r="F18" s="165">
        <v>98324.98</v>
      </c>
      <c r="G18" s="165">
        <v>0</v>
      </c>
      <c r="H18" s="165">
        <v>-130181.04171379643</v>
      </c>
      <c r="I18" s="163">
        <f t="shared" si="0"/>
        <v>5.3886872360936477E-5</v>
      </c>
    </row>
    <row r="19" spans="3:9">
      <c r="C19" s="171" t="s">
        <v>692</v>
      </c>
      <c r="D19" s="171" t="s">
        <v>693</v>
      </c>
      <c r="E19" s="172" t="s">
        <v>568</v>
      </c>
      <c r="F19" s="165">
        <v>-812555</v>
      </c>
      <c r="G19" s="165">
        <v>0</v>
      </c>
      <c r="H19" s="165">
        <v>1075812.6403865411</v>
      </c>
      <c r="I19" s="163">
        <f t="shared" si="0"/>
        <v>-4.4531966923602034E-4</v>
      </c>
    </row>
    <row r="20" spans="3:9">
      <c r="C20" s="171" t="s">
        <v>694</v>
      </c>
      <c r="D20" s="171" t="s">
        <v>695</v>
      </c>
      <c r="E20" s="172" t="s">
        <v>569</v>
      </c>
      <c r="F20" s="165">
        <v>43860.800000000003</v>
      </c>
      <c r="G20" s="165">
        <v>0</v>
      </c>
      <c r="H20" s="165">
        <v>-58071.149715977393</v>
      </c>
      <c r="I20" s="163">
        <f t="shared" si="0"/>
        <v>2.403785214345755E-5</v>
      </c>
    </row>
    <row r="21" spans="3:9">
      <c r="C21" s="171" t="s">
        <v>696</v>
      </c>
      <c r="D21" s="171" t="s">
        <v>697</v>
      </c>
      <c r="E21" s="172" t="s">
        <v>570</v>
      </c>
      <c r="F21" s="165">
        <v>-14426.98</v>
      </c>
      <c r="G21" s="165">
        <v>0</v>
      </c>
      <c r="H21" s="165">
        <v>19101.140780136509</v>
      </c>
      <c r="I21" s="163">
        <f t="shared" si="0"/>
        <v>-7.9066868847940674E-6</v>
      </c>
    </row>
    <row r="22" spans="3:9">
      <c r="C22" s="171" t="s">
        <v>698</v>
      </c>
      <c r="D22" s="171" t="s">
        <v>699</v>
      </c>
      <c r="E22" s="172" t="s">
        <v>571</v>
      </c>
      <c r="F22" s="165">
        <v>49435.040000000001</v>
      </c>
      <c r="G22" s="165">
        <v>0</v>
      </c>
      <c r="H22" s="165">
        <v>-65451.373642417166</v>
      </c>
      <c r="I22" s="163">
        <f t="shared" si="0"/>
        <v>2.7092806839504324E-5</v>
      </c>
    </row>
    <row r="23" spans="3:9">
      <c r="C23" s="171" t="s">
        <v>700</v>
      </c>
      <c r="D23" s="171" t="s">
        <v>701</v>
      </c>
      <c r="E23" s="172" t="s">
        <v>572</v>
      </c>
      <c r="F23" s="165">
        <v>-1289968.2761526473</v>
      </c>
      <c r="G23" s="165">
        <v>0</v>
      </c>
      <c r="H23" s="165">
        <v>1707901.8370235302</v>
      </c>
      <c r="I23" s="163">
        <f t="shared" si="0"/>
        <v>-7.0696536980420499E-4</v>
      </c>
    </row>
    <row r="24" spans="3:9">
      <c r="C24" s="171" t="s">
        <v>702</v>
      </c>
      <c r="D24" s="171" t="s">
        <v>703</v>
      </c>
      <c r="E24" s="172" t="s">
        <v>573</v>
      </c>
      <c r="F24" s="165">
        <v>-64.412330755963922</v>
      </c>
      <c r="G24" s="165">
        <v>0</v>
      </c>
      <c r="H24" s="165">
        <v>85.281118969207952</v>
      </c>
      <c r="I24" s="163">
        <f t="shared" si="0"/>
        <v>-3.5301090793582457E-8</v>
      </c>
    </row>
    <row r="25" spans="3:9">
      <c r="C25" s="171" t="s">
        <v>704</v>
      </c>
      <c r="D25" s="171" t="s">
        <v>705</v>
      </c>
      <c r="E25" s="172" t="s">
        <v>574</v>
      </c>
      <c r="F25" s="165">
        <v>1137517.05</v>
      </c>
      <c r="G25" s="165">
        <v>0</v>
      </c>
      <c r="H25" s="165">
        <v>-1506058.3234922057</v>
      </c>
      <c r="I25" s="163">
        <f t="shared" si="0"/>
        <v>6.2341468141397655E-4</v>
      </c>
    </row>
    <row r="26" spans="3:9">
      <c r="C26" s="171" t="s">
        <v>706</v>
      </c>
      <c r="D26" s="171" t="s">
        <v>707</v>
      </c>
      <c r="E26" s="172" t="s">
        <v>575</v>
      </c>
      <c r="F26" s="165">
        <v>-2164036.73</v>
      </c>
      <c r="G26" s="165">
        <v>0</v>
      </c>
      <c r="H26" s="165">
        <v>2865157.5196691384</v>
      </c>
      <c r="I26" s="163">
        <f t="shared" si="0"/>
        <v>-1.1859974042596547E-3</v>
      </c>
    </row>
    <row r="27" spans="3:9">
      <c r="C27" s="171" t="s">
        <v>708</v>
      </c>
      <c r="D27" s="171" t="s">
        <v>709</v>
      </c>
      <c r="E27" s="172" t="s">
        <v>576</v>
      </c>
      <c r="F27" s="165">
        <v>-1023132.6934608647</v>
      </c>
      <c r="G27" s="165">
        <v>0</v>
      </c>
      <c r="H27" s="165">
        <v>1354614.8684309698</v>
      </c>
      <c r="I27" s="163">
        <f t="shared" si="0"/>
        <v>-5.6072648945185849E-4</v>
      </c>
    </row>
    <row r="28" spans="3:9">
      <c r="C28" s="171" t="s">
        <v>710</v>
      </c>
      <c r="D28" s="171" t="s">
        <v>711</v>
      </c>
      <c r="E28" s="172" t="s">
        <v>577</v>
      </c>
      <c r="F28" s="165">
        <v>364563.78202062007</v>
      </c>
      <c r="G28" s="165">
        <v>74188803.830000013</v>
      </c>
      <c r="H28" s="165">
        <v>6697608.1166088078</v>
      </c>
      <c r="I28" s="163">
        <f t="shared" si="0"/>
        <v>-2.0897108574468096E-3</v>
      </c>
    </row>
    <row r="29" spans="3:9">
      <c r="C29" s="171" t="s">
        <v>712</v>
      </c>
      <c r="D29" s="171" t="s">
        <v>713</v>
      </c>
      <c r="E29" s="172" t="s">
        <v>578</v>
      </c>
      <c r="F29" s="165">
        <v>1678547.029616721</v>
      </c>
      <c r="G29" s="165">
        <v>0</v>
      </c>
      <c r="H29" s="165">
        <v>-2222375.2385314847</v>
      </c>
      <c r="I29" s="163">
        <f t="shared" si="0"/>
        <v>9.1992543031059471E-4</v>
      </c>
    </row>
    <row r="30" spans="3:9">
      <c r="C30" s="171" t="s">
        <v>714</v>
      </c>
      <c r="D30" s="171" t="s">
        <v>715</v>
      </c>
      <c r="E30" s="172" t="s">
        <v>579</v>
      </c>
      <c r="F30" s="165">
        <v>4570.1499999999996</v>
      </c>
      <c r="G30" s="165">
        <v>0</v>
      </c>
      <c r="H30" s="165">
        <v>-6050.8213455859004</v>
      </c>
      <c r="I30" s="163">
        <f t="shared" si="0"/>
        <v>2.5046645290016656E-6</v>
      </c>
    </row>
    <row r="31" spans="3:9">
      <c r="C31" s="171" t="s">
        <v>716</v>
      </c>
      <c r="D31" s="171" t="s">
        <v>717</v>
      </c>
      <c r="E31" s="172" t="s">
        <v>580</v>
      </c>
      <c r="F31" s="165">
        <v>1338264.74</v>
      </c>
      <c r="G31" s="165">
        <v>0</v>
      </c>
      <c r="H31" s="165">
        <v>-1771845.7501038183</v>
      </c>
      <c r="I31" s="163">
        <f t="shared" si="0"/>
        <v>7.3343418152251733E-4</v>
      </c>
    </row>
    <row r="32" spans="3:9">
      <c r="C32" s="171" t="s">
        <v>718</v>
      </c>
      <c r="D32" s="171" t="s">
        <v>719</v>
      </c>
      <c r="E32" s="172" t="s">
        <v>581</v>
      </c>
      <c r="F32" s="165">
        <v>4323670</v>
      </c>
      <c r="G32" s="165">
        <v>0</v>
      </c>
      <c r="H32" s="165">
        <v>-5724484.913464414</v>
      </c>
      <c r="I32" s="163">
        <f t="shared" si="0"/>
        <v>2.3695814982194613E-3</v>
      </c>
    </row>
    <row r="33" spans="3:9">
      <c r="C33" s="171" t="s">
        <v>720</v>
      </c>
      <c r="D33" s="171" t="s">
        <v>721</v>
      </c>
      <c r="E33" s="172" t="s">
        <v>582</v>
      </c>
      <c r="F33" s="165">
        <v>-122369.54347800001</v>
      </c>
      <c r="G33" s="165">
        <v>-24902227</v>
      </c>
      <c r="H33" s="165">
        <v>-2248120.3236409556</v>
      </c>
      <c r="I33" s="163">
        <f t="shared" si="0"/>
        <v>7.4005228109854521E-4</v>
      </c>
    </row>
    <row r="34" spans="3:9">
      <c r="C34" s="173"/>
      <c r="D34" s="173"/>
      <c r="E34" s="174"/>
      <c r="F34" s="175"/>
      <c r="G34" s="175"/>
      <c r="H34" s="166"/>
    </row>
    <row r="35" spans="3:9" ht="16.5" thickBot="1">
      <c r="C35" s="176"/>
      <c r="D35" s="176"/>
      <c r="E35" s="164" t="s">
        <v>508</v>
      </c>
      <c r="F35" s="177">
        <f>SUM(F10:F34)</f>
        <v>108896883.02442709</v>
      </c>
      <c r="G35" s="177">
        <f>SUM(G10:G34)</f>
        <v>1872985971.3662505</v>
      </c>
      <c r="H35" s="177">
        <f>SUM(H10:H34)</f>
        <v>37096884.76473029</v>
      </c>
      <c r="I35" s="178">
        <f>F35/G35</f>
        <v>5.8140789460901406E-2</v>
      </c>
    </row>
    <row r="36" spans="3:9" ht="16.5" thickTop="1">
      <c r="C36" s="176"/>
      <c r="D36" s="176"/>
      <c r="E36" s="164"/>
      <c r="F36" s="179"/>
      <c r="G36" s="179"/>
      <c r="H36" s="180"/>
    </row>
    <row r="37" spans="3:9">
      <c r="C37" s="176"/>
      <c r="D37" s="176"/>
      <c r="E37" s="164"/>
      <c r="F37" s="179"/>
      <c r="G37" s="179"/>
      <c r="H37" s="180"/>
    </row>
    <row r="38" spans="3:9">
      <c r="C38" s="319" t="s">
        <v>509</v>
      </c>
      <c r="D38" s="319"/>
      <c r="E38" s="319"/>
      <c r="F38" s="319"/>
      <c r="G38" s="319"/>
      <c r="H38" s="319"/>
    </row>
    <row r="39" spans="3:9">
      <c r="C39" s="164"/>
      <c r="D39" s="164"/>
      <c r="E39" s="164"/>
      <c r="F39" s="318" t="s">
        <v>501</v>
      </c>
      <c r="G39" s="318"/>
      <c r="H39" s="318"/>
      <c r="I39" s="318"/>
    </row>
    <row r="40" spans="3:9">
      <c r="C40" s="167" t="s">
        <v>502</v>
      </c>
      <c r="D40" s="167" t="s">
        <v>503</v>
      </c>
      <c r="E40" s="168" t="s">
        <v>504</v>
      </c>
      <c r="F40" s="169" t="s">
        <v>505</v>
      </c>
      <c r="G40" s="169" t="s">
        <v>506</v>
      </c>
      <c r="H40" s="169" t="s">
        <v>507</v>
      </c>
      <c r="I40" s="170" t="s">
        <v>294</v>
      </c>
    </row>
    <row r="41" spans="3:9">
      <c r="C41" s="171" t="s">
        <v>722</v>
      </c>
      <c r="D41" s="171" t="s">
        <v>723</v>
      </c>
      <c r="E41" s="172" t="s">
        <v>583</v>
      </c>
      <c r="F41" s="165">
        <v>16242400</v>
      </c>
      <c r="G41" s="165">
        <v>0</v>
      </c>
      <c r="H41" s="165">
        <v>-21504734.116723616</v>
      </c>
      <c r="I41" s="163">
        <f>(F$10+F41)/(G$10+G41)-I$10</f>
        <v>8.9016253614822016E-3</v>
      </c>
    </row>
    <row r="42" spans="3:9">
      <c r="C42" s="171" t="s">
        <v>722</v>
      </c>
      <c r="D42" s="171" t="s">
        <v>724</v>
      </c>
      <c r="E42" s="172" t="s">
        <v>584</v>
      </c>
      <c r="F42" s="165">
        <v>8375580</v>
      </c>
      <c r="G42" s="165">
        <v>0</v>
      </c>
      <c r="H42" s="165">
        <v>-11089162.991512829</v>
      </c>
      <c r="I42" s="163">
        <f t="shared" ref="I42:I70" si="1">(F$10+F42)/(G$10+G42)-I$10</f>
        <v>4.5902252958382461E-3</v>
      </c>
    </row>
    <row r="43" spans="3:9">
      <c r="C43" s="171" t="s">
        <v>725</v>
      </c>
      <c r="D43" s="171" t="s">
        <v>726</v>
      </c>
      <c r="E43" s="172" t="s">
        <v>585</v>
      </c>
      <c r="F43" s="165">
        <v>10041085.527280837</v>
      </c>
      <c r="G43" s="165">
        <v>0</v>
      </c>
      <c r="H43" s="165">
        <v>-13294271.444334332</v>
      </c>
      <c r="I43" s="163">
        <f t="shared" si="1"/>
        <v>5.5030033484247953E-3</v>
      </c>
    </row>
    <row r="44" spans="3:9">
      <c r="C44" s="171" t="s">
        <v>727</v>
      </c>
      <c r="D44" s="171" t="s">
        <v>728</v>
      </c>
      <c r="E44" s="172" t="s">
        <v>586</v>
      </c>
      <c r="F44" s="165">
        <v>-906594.968246</v>
      </c>
      <c r="G44" s="165">
        <v>-26939</v>
      </c>
      <c r="H44" s="165">
        <v>1197713.1172037299</v>
      </c>
      <c r="I44" s="163">
        <f t="shared" si="1"/>
        <v>-4.9600326421112007E-4</v>
      </c>
    </row>
    <row r="45" spans="3:9">
      <c r="C45" s="171" t="s">
        <v>729</v>
      </c>
      <c r="D45" s="171" t="s">
        <v>730</v>
      </c>
      <c r="E45" s="172" t="s">
        <v>587</v>
      </c>
      <c r="F45" s="165">
        <v>-634460</v>
      </c>
      <c r="G45" s="165">
        <v>0</v>
      </c>
      <c r="H45" s="165">
        <v>840017.09154413536</v>
      </c>
      <c r="I45" s="163">
        <f t="shared" si="1"/>
        <v>-3.4771494525722563E-4</v>
      </c>
    </row>
    <row r="46" spans="3:9">
      <c r="C46" s="171" t="s">
        <v>731</v>
      </c>
      <c r="D46" s="171" t="s">
        <v>732</v>
      </c>
      <c r="E46" s="172" t="s">
        <v>588</v>
      </c>
      <c r="F46" s="165">
        <v>-8348043.2351730401</v>
      </c>
      <c r="G46" s="165">
        <v>30416966</v>
      </c>
      <c r="H46" s="165">
        <v>13996578.98805215</v>
      </c>
      <c r="I46" s="163">
        <f t="shared" si="1"/>
        <v>-5.4576751462955264E-3</v>
      </c>
    </row>
    <row r="47" spans="3:9">
      <c r="C47" s="171" t="s">
        <v>733</v>
      </c>
      <c r="D47" s="171" t="s">
        <v>734</v>
      </c>
      <c r="E47" s="172" t="s">
        <v>589</v>
      </c>
      <c r="F47" s="165">
        <v>-694657.27</v>
      </c>
      <c r="G47" s="165">
        <v>0</v>
      </c>
      <c r="H47" s="165">
        <v>919717.52287833625</v>
      </c>
      <c r="I47" s="163">
        <f t="shared" si="1"/>
        <v>-3.8070597769848669E-4</v>
      </c>
    </row>
    <row r="48" spans="3:9">
      <c r="C48" s="171" t="s">
        <v>735</v>
      </c>
      <c r="D48" s="171" t="s">
        <v>736</v>
      </c>
      <c r="E48" s="172" t="s">
        <v>590</v>
      </c>
      <c r="F48" s="165">
        <v>-282220.39</v>
      </c>
      <c r="G48" s="165">
        <v>0</v>
      </c>
      <c r="H48" s="165">
        <v>373656.26072920533</v>
      </c>
      <c r="I48" s="163">
        <f t="shared" si="1"/>
        <v>-1.5467050319850628E-4</v>
      </c>
    </row>
    <row r="49" spans="3:9">
      <c r="C49" s="171" t="s">
        <v>737</v>
      </c>
      <c r="D49" s="171" t="s">
        <v>738</v>
      </c>
      <c r="E49" s="172" t="s">
        <v>591</v>
      </c>
      <c r="F49" s="165">
        <v>-4849689.622824355</v>
      </c>
      <c r="G49" s="165">
        <v>0</v>
      </c>
      <c r="H49" s="165">
        <v>6420928.3041589539</v>
      </c>
      <c r="I49" s="163">
        <f t="shared" si="1"/>
        <v>-2.6578658413689074E-3</v>
      </c>
    </row>
    <row r="50" spans="3:9">
      <c r="C50" s="171" t="s">
        <v>739</v>
      </c>
      <c r="D50" s="171" t="s">
        <v>740</v>
      </c>
      <c r="E50" s="172" t="s">
        <v>592</v>
      </c>
      <c r="F50" s="165">
        <v>-50594.76</v>
      </c>
      <c r="G50" s="165">
        <v>0</v>
      </c>
      <c r="H50" s="165">
        <v>66986.828393552889</v>
      </c>
      <c r="I50" s="163">
        <f t="shared" si="1"/>
        <v>-2.772838981764808E-5</v>
      </c>
    </row>
    <row r="51" spans="3:9">
      <c r="C51" s="171" t="s">
        <v>741</v>
      </c>
      <c r="D51" s="171" t="s">
        <v>742</v>
      </c>
      <c r="E51" s="172" t="s">
        <v>593</v>
      </c>
      <c r="F51" s="165">
        <v>311191.27</v>
      </c>
      <c r="G51" s="165">
        <v>0</v>
      </c>
      <c r="H51" s="165">
        <v>-412013.34290471545</v>
      </c>
      <c r="I51" s="163">
        <f t="shared" si="1"/>
        <v>1.7054795481602492E-4</v>
      </c>
    </row>
    <row r="52" spans="3:9">
      <c r="C52" s="171" t="s">
        <v>743</v>
      </c>
      <c r="D52" s="171" t="s">
        <v>744</v>
      </c>
      <c r="E52" s="172" t="s">
        <v>594</v>
      </c>
      <c r="F52" s="165">
        <v>54859.18</v>
      </c>
      <c r="G52" s="165">
        <v>0</v>
      </c>
      <c r="H52" s="165">
        <v>-72632.86704929579</v>
      </c>
      <c r="I52" s="163">
        <f t="shared" si="1"/>
        <v>3.0065499433469534E-5</v>
      </c>
    </row>
    <row r="53" spans="3:9">
      <c r="C53" s="171" t="s">
        <v>745</v>
      </c>
      <c r="D53" s="171" t="s">
        <v>746</v>
      </c>
      <c r="E53" s="172" t="s">
        <v>595</v>
      </c>
      <c r="F53" s="165">
        <v>-760226.48</v>
      </c>
      <c r="G53" s="165">
        <v>0</v>
      </c>
      <c r="H53" s="165">
        <v>1006530.3354733724</v>
      </c>
      <c r="I53" s="163">
        <f t="shared" si="1"/>
        <v>-4.1664109459429305E-4</v>
      </c>
    </row>
    <row r="54" spans="3:9">
      <c r="C54" s="171" t="s">
        <v>747</v>
      </c>
      <c r="D54" s="171" t="s">
        <v>748</v>
      </c>
      <c r="E54" s="172" t="s">
        <v>596</v>
      </c>
      <c r="F54" s="165">
        <v>-3390698.17</v>
      </c>
      <c r="G54" s="165">
        <v>0</v>
      </c>
      <c r="H54" s="165">
        <v>4489241.898728718</v>
      </c>
      <c r="I54" s="163">
        <f t="shared" si="1"/>
        <v>-1.8582675480965441E-3</v>
      </c>
    </row>
    <row r="55" spans="3:9">
      <c r="C55" s="171" t="s">
        <v>749</v>
      </c>
      <c r="D55" s="171" t="s">
        <v>750</v>
      </c>
      <c r="E55" s="172" t="s">
        <v>597</v>
      </c>
      <c r="F55" s="165">
        <v>-996656.10000000009</v>
      </c>
      <c r="G55" s="165">
        <v>0</v>
      </c>
      <c r="H55" s="165">
        <v>1319560.1903850851</v>
      </c>
      <c r="I55" s="163">
        <f t="shared" si="1"/>
        <v>-5.4621602820001391E-4</v>
      </c>
    </row>
    <row r="56" spans="3:9">
      <c r="C56" s="171" t="s">
        <v>751</v>
      </c>
      <c r="D56" s="171" t="s">
        <v>752</v>
      </c>
      <c r="E56" s="172" t="s">
        <v>598</v>
      </c>
      <c r="F56" s="165">
        <v>-7720472.162355707</v>
      </c>
      <c r="G56" s="165">
        <v>0</v>
      </c>
      <c r="H56" s="165">
        <v>10221808.421601839</v>
      </c>
      <c r="I56" s="163">
        <f t="shared" si="1"/>
        <v>-4.2311943310744046E-3</v>
      </c>
    </row>
    <row r="57" spans="3:9">
      <c r="C57" s="171" t="s">
        <v>753</v>
      </c>
      <c r="D57" s="171" t="s">
        <v>754</v>
      </c>
      <c r="E57" s="172" t="s">
        <v>599</v>
      </c>
      <c r="F57" s="165">
        <v>-1539175.7239999999</v>
      </c>
      <c r="G57" s="165">
        <v>34834000</v>
      </c>
      <c r="H57" s="165">
        <v>5409221.7326639313</v>
      </c>
      <c r="I57" s="163">
        <f t="shared" si="1"/>
        <v>-1.9217471809426095E-3</v>
      </c>
    </row>
    <row r="58" spans="3:9">
      <c r="C58" s="171" t="s">
        <v>755</v>
      </c>
      <c r="D58" s="171" t="s">
        <v>756</v>
      </c>
      <c r="E58" s="172" t="s">
        <v>600</v>
      </c>
      <c r="F58" s="165">
        <v>-48823</v>
      </c>
      <c r="G58" s="165">
        <v>0</v>
      </c>
      <c r="H58" s="165">
        <v>64641.040349997354</v>
      </c>
      <c r="I58" s="163">
        <f t="shared" si="1"/>
        <v>-2.675737914493298E-5</v>
      </c>
    </row>
    <row r="59" spans="3:9">
      <c r="C59" s="171" t="s">
        <v>757</v>
      </c>
      <c r="D59" s="171" t="s">
        <v>758</v>
      </c>
      <c r="E59" s="172" t="s">
        <v>601</v>
      </c>
      <c r="F59" s="165">
        <v>-1723319.5760000001</v>
      </c>
      <c r="G59" s="165">
        <v>6301000</v>
      </c>
      <c r="H59" s="165">
        <v>2891489.2418404501</v>
      </c>
      <c r="I59" s="163">
        <f t="shared" si="1"/>
        <v>-1.1421875201806167E-3</v>
      </c>
    </row>
    <row r="60" spans="3:9">
      <c r="C60" s="171" t="s">
        <v>759</v>
      </c>
      <c r="D60" s="171" t="s">
        <v>760</v>
      </c>
      <c r="E60" s="172" t="s">
        <v>602</v>
      </c>
      <c r="F60" s="165">
        <v>6740.2579999999998</v>
      </c>
      <c r="G60" s="165">
        <v>2497000</v>
      </c>
      <c r="H60" s="165">
        <v>232745.52337798593</v>
      </c>
      <c r="I60" s="163">
        <f t="shared" si="1"/>
        <v>-7.6120433110414554E-5</v>
      </c>
    </row>
    <row r="61" spans="3:9">
      <c r="C61" s="171" t="s">
        <v>761</v>
      </c>
      <c r="D61" s="171" t="s">
        <v>762</v>
      </c>
      <c r="E61" s="172" t="s">
        <v>603</v>
      </c>
      <c r="F61" s="165">
        <v>-359608.63695399999</v>
      </c>
      <c r="G61" s="165">
        <v>-3044861</v>
      </c>
      <c r="H61" s="165">
        <v>181423.63421091938</v>
      </c>
      <c r="I61" s="163">
        <f t="shared" si="1"/>
        <v>-9.9796215473402228E-5</v>
      </c>
    </row>
    <row r="62" spans="3:9">
      <c r="C62" s="171" t="s">
        <v>763</v>
      </c>
      <c r="D62" s="171" t="s">
        <v>764</v>
      </c>
      <c r="E62" s="172" t="s">
        <v>604</v>
      </c>
      <c r="F62" s="165">
        <v>-1704302.2280000001</v>
      </c>
      <c r="G62" s="165">
        <v>78398000</v>
      </c>
      <c r="H62" s="165">
        <v>9844143.4562678747</v>
      </c>
      <c r="I62" s="163">
        <f t="shared" si="1"/>
        <v>-3.3013875143307822E-3</v>
      </c>
    </row>
    <row r="63" spans="3:9">
      <c r="C63" s="171" t="s">
        <v>765</v>
      </c>
      <c r="D63" s="171" t="s">
        <v>766</v>
      </c>
      <c r="E63" s="172" t="s">
        <v>605</v>
      </c>
      <c r="F63" s="165">
        <v>-1812884.5660000001</v>
      </c>
      <c r="G63" s="165">
        <v>14181000</v>
      </c>
      <c r="H63" s="165">
        <v>3772729.7473819372</v>
      </c>
      <c r="I63" s="163">
        <f t="shared" si="1"/>
        <v>-1.4362613558787304E-3</v>
      </c>
    </row>
    <row r="64" spans="3:9">
      <c r="C64" s="171" t="s">
        <v>767</v>
      </c>
      <c r="D64" s="171" t="s">
        <v>768</v>
      </c>
      <c r="E64" s="172" t="s">
        <v>606</v>
      </c>
      <c r="F64" s="165">
        <v>6173317.54</v>
      </c>
      <c r="G64" s="165">
        <v>0</v>
      </c>
      <c r="H64" s="165">
        <v>-8173395.0842120806</v>
      </c>
      <c r="I64" s="163">
        <f t="shared" si="1"/>
        <v>3.383278331930438E-3</v>
      </c>
    </row>
    <row r="65" spans="3:9">
      <c r="C65" s="171" t="s">
        <v>769</v>
      </c>
      <c r="D65" s="171" t="s">
        <v>770</v>
      </c>
      <c r="E65" s="172" t="s">
        <v>607</v>
      </c>
      <c r="F65" s="165">
        <v>-2511507.3160000001</v>
      </c>
      <c r="G65" s="165">
        <v>13806000</v>
      </c>
      <c r="H65" s="165">
        <v>4661403.5322411777</v>
      </c>
      <c r="I65" s="163">
        <f t="shared" si="1"/>
        <v>-1.80464626339253E-3</v>
      </c>
    </row>
    <row r="66" spans="3:9">
      <c r="C66" s="171" t="s">
        <v>771</v>
      </c>
      <c r="D66" s="171" t="s">
        <v>772</v>
      </c>
      <c r="E66" s="172" t="s">
        <v>608</v>
      </c>
      <c r="F66" s="165">
        <v>-298318.61</v>
      </c>
      <c r="G66" s="165">
        <v>7135000</v>
      </c>
      <c r="H66" s="165">
        <v>1085523.6352404898</v>
      </c>
      <c r="I66" s="163">
        <f t="shared" si="1"/>
        <v>-3.9032849297444827E-4</v>
      </c>
    </row>
    <row r="67" spans="3:9">
      <c r="C67" s="171" t="s">
        <v>773</v>
      </c>
      <c r="D67" s="171" t="s">
        <v>774</v>
      </c>
      <c r="E67" s="172" t="s">
        <v>609</v>
      </c>
      <c r="F67" s="165">
        <v>-894665.67328600003</v>
      </c>
      <c r="G67" s="165">
        <v>-5981299</v>
      </c>
      <c r="H67" s="165">
        <v>605632.35816253733</v>
      </c>
      <c r="I67" s="163">
        <f t="shared" si="1"/>
        <v>-2.99866768457481E-4</v>
      </c>
    </row>
    <row r="68" spans="3:9">
      <c r="C68" s="171" t="s">
        <v>775</v>
      </c>
      <c r="D68" s="171" t="s">
        <v>776</v>
      </c>
      <c r="E68" s="172" t="s">
        <v>610</v>
      </c>
      <c r="F68" s="165">
        <v>-574389.92760599998</v>
      </c>
      <c r="G68" s="165">
        <v>-4757179</v>
      </c>
      <c r="H68" s="165">
        <v>300066.46066061809</v>
      </c>
      <c r="I68" s="163">
        <f t="shared" si="1"/>
        <v>-1.6296096239757502E-4</v>
      </c>
    </row>
    <row r="69" spans="3:9">
      <c r="C69" s="171" t="s">
        <v>777</v>
      </c>
      <c r="D69" s="171" t="s">
        <v>778</v>
      </c>
      <c r="E69" s="172" t="s">
        <v>611</v>
      </c>
      <c r="F69" s="165">
        <v>-368622.42800000001</v>
      </c>
      <c r="G69" s="165">
        <v>-902000</v>
      </c>
      <c r="H69" s="165">
        <v>400752.34742675605</v>
      </c>
      <c r="I69" s="163">
        <f t="shared" si="1"/>
        <v>-1.7323939151957929E-4</v>
      </c>
    </row>
    <row r="70" spans="3:9">
      <c r="C70" s="171" t="s">
        <v>779</v>
      </c>
      <c r="D70" s="171" t="s">
        <v>666</v>
      </c>
      <c r="E70" s="172" t="s">
        <v>612</v>
      </c>
      <c r="F70" s="165">
        <v>-1.3969838619232178E-9</v>
      </c>
      <c r="G70" s="165">
        <v>0</v>
      </c>
      <c r="H70" s="165">
        <v>1.8495891319024611E-9</v>
      </c>
      <c r="I70" s="163">
        <f t="shared" si="1"/>
        <v>0</v>
      </c>
    </row>
    <row r="71" spans="3:9">
      <c r="C71" s="171" t="s">
        <v>780</v>
      </c>
      <c r="D71" s="171" t="s">
        <v>780</v>
      </c>
      <c r="E71" s="172" t="s">
        <v>304</v>
      </c>
      <c r="F71" s="165">
        <v>874.0447371930577</v>
      </c>
      <c r="G71" s="165">
        <v>2594.9008333879756</v>
      </c>
      <c r="H71" s="165">
        <v>-906.07951151882901</v>
      </c>
      <c r="I71" s="163">
        <f>(F$10+F71)/(G$10+G71)-I$10</f>
        <v>3.9596648319928374E-7</v>
      </c>
    </row>
    <row r="72" spans="3:9" ht="16.5" thickBot="1">
      <c r="C72" s="176"/>
      <c r="D72" s="176"/>
      <c r="E72" s="166" t="s">
        <v>510</v>
      </c>
      <c r="F72" s="177">
        <f>F35+SUM(F41:F71)</f>
        <v>109633000.00000001</v>
      </c>
      <c r="G72" s="177">
        <f>G35+SUM(G41:G71)</f>
        <v>2045845254.2670839</v>
      </c>
      <c r="H72" s="177">
        <f>H35+SUM(H41:H71)</f>
        <v>52852280.507455662</v>
      </c>
      <c r="I72" s="181">
        <f>F72/G72</f>
        <v>5.3588119517512391E-2</v>
      </c>
    </row>
    <row r="73" spans="3:9" ht="16.5" thickTop="1">
      <c r="C73" s="171"/>
      <c r="D73" s="182"/>
      <c r="E73" s="172"/>
      <c r="F73" s="165"/>
      <c r="G73" s="165"/>
      <c r="H73" s="166"/>
    </row>
    <row r="74" spans="3:9">
      <c r="C74" s="183" t="s">
        <v>511</v>
      </c>
      <c r="D74" s="176" t="s">
        <v>512</v>
      </c>
      <c r="E74" s="164" t="s">
        <v>513</v>
      </c>
      <c r="F74" s="184"/>
      <c r="G74" s="184"/>
      <c r="H74" s="180"/>
    </row>
  </sheetData>
  <mergeCells count="9">
    <mergeCell ref="F8:I8"/>
    <mergeCell ref="C38:H38"/>
    <mergeCell ref="F39:I39"/>
    <mergeCell ref="C1:H1"/>
    <mergeCell ref="C2:H2"/>
    <mergeCell ref="C3:H3"/>
    <mergeCell ref="C4:H4"/>
    <mergeCell ref="C5:H5"/>
    <mergeCell ref="C7:H7"/>
  </mergeCells>
  <printOptions horizontalCentered="1"/>
  <pageMargins left="0.5" right="0.5" top="0.5" bottom="0.5" header="0.3" footer="0.3"/>
  <pageSetup scale="47" firstPageNumber="48" orientation="landscape" horizontalDpi="1200" verticalDpi="1200" r:id="rId1"/>
  <headerFooter scaleWithDoc="0">
    <oddHeader>&amp;RExh. MJG-2</oddHeader>
    <oddFooter>&amp;LSection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C828-91D1-447C-B3CE-C5ADE634B9FB}">
  <dimension ref="C1:M37"/>
  <sheetViews>
    <sheetView zoomScaleNormal="100" workbookViewId="0"/>
  </sheetViews>
  <sheetFormatPr defaultColWidth="8.7109375" defaultRowHeight="15.75"/>
  <cols>
    <col min="1" max="2" width="8.7109375" style="157"/>
    <col min="3" max="3" width="51.140625" style="157" bestFit="1" customWidth="1"/>
    <col min="4" max="4" width="18" style="157" customWidth="1"/>
    <col min="5" max="7" width="17.85546875" style="157" customWidth="1"/>
    <col min="8" max="9" width="14" style="157" customWidth="1"/>
    <col min="10" max="10" width="16.28515625" style="157" customWidth="1"/>
    <col min="11" max="11" width="15.7109375" style="157" bestFit="1" customWidth="1"/>
    <col min="12" max="12" width="9.85546875" style="157" customWidth="1"/>
    <col min="13" max="16384" width="8.7109375" style="157"/>
  </cols>
  <sheetData>
    <row r="1" spans="3:13">
      <c r="C1" s="319" t="s">
        <v>494</v>
      </c>
      <c r="D1" s="319"/>
      <c r="E1" s="319"/>
      <c r="F1" s="319"/>
      <c r="G1" s="319"/>
      <c r="H1" s="319"/>
      <c r="I1" s="319"/>
      <c r="J1" s="319"/>
      <c r="K1" s="319"/>
    </row>
    <row r="2" spans="3:13">
      <c r="C2" s="320" t="s">
        <v>514</v>
      </c>
      <c r="D2" s="320"/>
      <c r="E2" s="320"/>
      <c r="F2" s="320"/>
      <c r="G2" s="320"/>
      <c r="H2" s="320"/>
      <c r="I2" s="320"/>
      <c r="J2" s="320"/>
      <c r="K2" s="320"/>
    </row>
    <row r="3" spans="3:13">
      <c r="C3" s="320" t="s">
        <v>496</v>
      </c>
      <c r="D3" s="320"/>
      <c r="E3" s="320"/>
      <c r="F3" s="320"/>
      <c r="G3" s="320"/>
      <c r="H3" s="320"/>
      <c r="I3" s="320"/>
      <c r="J3" s="320"/>
      <c r="K3" s="320"/>
    </row>
    <row r="4" spans="3:13">
      <c r="C4" s="320" t="s">
        <v>497</v>
      </c>
      <c r="D4" s="320"/>
      <c r="E4" s="320" t="s">
        <v>498</v>
      </c>
      <c r="F4" s="320"/>
      <c r="G4" s="320"/>
      <c r="H4" s="320"/>
      <c r="I4" s="320"/>
      <c r="J4" s="320"/>
      <c r="K4" s="320"/>
    </row>
    <row r="5" spans="3:13">
      <c r="C5" s="321" t="s">
        <v>499</v>
      </c>
      <c r="D5" s="321"/>
      <c r="E5" s="321"/>
      <c r="F5" s="321"/>
      <c r="G5" s="321"/>
      <c r="H5" s="321"/>
      <c r="I5" s="321"/>
      <c r="J5" s="321"/>
      <c r="K5" s="321"/>
    </row>
    <row r="6" spans="3:13" ht="16.5" thickBot="1">
      <c r="C6" s="185"/>
    </row>
    <row r="7" spans="3:13" ht="48" thickBot="1">
      <c r="C7" s="186"/>
      <c r="D7" s="187" t="s">
        <v>365</v>
      </c>
      <c r="E7" s="187" t="s">
        <v>366</v>
      </c>
      <c r="F7" s="187" t="s">
        <v>367</v>
      </c>
      <c r="G7" s="187" t="s">
        <v>368</v>
      </c>
      <c r="H7" s="187" t="s">
        <v>369</v>
      </c>
      <c r="I7" s="187" t="s">
        <v>370</v>
      </c>
      <c r="J7" s="187" t="s">
        <v>371</v>
      </c>
      <c r="K7" s="187" t="s">
        <v>4</v>
      </c>
    </row>
    <row r="8" spans="3:13">
      <c r="C8" s="157" t="s">
        <v>506</v>
      </c>
      <c r="D8" s="188">
        <v>1111891450.260397</v>
      </c>
      <c r="E8" s="188">
        <v>261397914.09511048</v>
      </c>
      <c r="F8" s="188">
        <v>400754980.72696078</v>
      </c>
      <c r="G8" s="188">
        <v>113147877.8303583</v>
      </c>
      <c r="H8" s="188">
        <v>53163775.346346796</v>
      </c>
      <c r="I8" s="188">
        <v>37774504.441736728</v>
      </c>
      <c r="J8" s="188">
        <v>67714497.29908976</v>
      </c>
      <c r="K8" s="189">
        <f>SUM(D8:J8)</f>
        <v>2045844999.9999995</v>
      </c>
    </row>
    <row r="9" spans="3:13">
      <c r="C9" s="157" t="s">
        <v>515</v>
      </c>
      <c r="D9" s="190">
        <f>$K$9</f>
        <v>7.3100357065173566E-2</v>
      </c>
      <c r="E9" s="190">
        <f>$K$9</f>
        <v>7.3100357065173566E-2</v>
      </c>
      <c r="F9" s="190">
        <f>$K$9</f>
        <v>7.3100357065173566E-2</v>
      </c>
      <c r="G9" s="190">
        <f>$K$9</f>
        <v>7.3100357065173566E-2</v>
      </c>
      <c r="H9" s="190">
        <f>$K$9</f>
        <v>7.3100357065173566E-2</v>
      </c>
      <c r="I9" s="190">
        <f t="shared" ref="I9:J9" si="0">$K$9</f>
        <v>7.3100357065173566E-2</v>
      </c>
      <c r="J9" s="190">
        <f t="shared" si="0"/>
        <v>7.3100357065173566E-2</v>
      </c>
      <c r="K9" s="191">
        <v>7.3100357065173566E-2</v>
      </c>
    </row>
    <row r="10" spans="3:13">
      <c r="C10" s="157" t="s">
        <v>516</v>
      </c>
      <c r="D10" s="189">
        <f>D8*D9</f>
        <v>81279662.031748697</v>
      </c>
      <c r="E10" s="189">
        <f t="shared" ref="E10:J10" si="1">E8*E9</f>
        <v>19108280.856444143</v>
      </c>
      <c r="F10" s="189">
        <f t="shared" si="1"/>
        <v>29295332.186787583</v>
      </c>
      <c r="G10" s="189">
        <f t="shared" si="1"/>
        <v>8271150.2705658274</v>
      </c>
      <c r="H10" s="189">
        <f t="shared" si="1"/>
        <v>3886290.9607506222</v>
      </c>
      <c r="I10" s="189">
        <f t="shared" si="1"/>
        <v>2761329.7626509396</v>
      </c>
      <c r="J10" s="189">
        <f t="shared" si="1"/>
        <v>4949953.9310521921</v>
      </c>
      <c r="K10" s="189">
        <f>SUM(D10:J10)</f>
        <v>149551999.99999997</v>
      </c>
    </row>
    <row r="11" spans="3:13">
      <c r="C11" s="157" t="s">
        <v>517</v>
      </c>
      <c r="D11" s="188">
        <v>231009322.42019117</v>
      </c>
      <c r="E11" s="188">
        <v>56151854.998793535</v>
      </c>
      <c r="F11" s="188">
        <v>89661634.487660781</v>
      </c>
      <c r="G11" s="188">
        <v>30225867.458181009</v>
      </c>
      <c r="H11" s="188">
        <v>11087460.187444404</v>
      </c>
      <c r="I11" s="188">
        <v>4392048.8844959503</v>
      </c>
      <c r="J11" s="188">
        <v>18414811.563233104</v>
      </c>
      <c r="K11" s="189">
        <f t="shared" ref="K11:K17" si="2">SUM(D11:J11)</f>
        <v>440942999.99999994</v>
      </c>
    </row>
    <row r="12" spans="3:13">
      <c r="C12" s="157" t="s">
        <v>518</v>
      </c>
      <c r="D12" s="188">
        <v>253459000</v>
      </c>
      <c r="E12" s="188">
        <v>81571000</v>
      </c>
      <c r="F12" s="188">
        <v>131153000</v>
      </c>
      <c r="G12" s="188">
        <v>41218000</v>
      </c>
      <c r="H12" s="188">
        <v>14579000</v>
      </c>
      <c r="I12" s="188">
        <v>6823000</v>
      </c>
      <c r="J12" s="188">
        <v>21773000</v>
      </c>
      <c r="K12" s="189">
        <f t="shared" si="2"/>
        <v>550576000</v>
      </c>
    </row>
    <row r="13" spans="3:13">
      <c r="C13" s="157" t="s">
        <v>519</v>
      </c>
      <c r="D13" s="188">
        <f>D12-D11</f>
        <v>22449677.579808831</v>
      </c>
      <c r="E13" s="188">
        <f t="shared" ref="E13:J13" si="3">E12-E11</f>
        <v>25419145.001206465</v>
      </c>
      <c r="F13" s="188">
        <f t="shared" si="3"/>
        <v>41491365.512339219</v>
      </c>
      <c r="G13" s="188">
        <f t="shared" si="3"/>
        <v>10992132.541818991</v>
      </c>
      <c r="H13" s="188">
        <f t="shared" si="3"/>
        <v>3491539.8125555962</v>
      </c>
      <c r="I13" s="188">
        <f t="shared" si="3"/>
        <v>2430951.1155040497</v>
      </c>
      <c r="J13" s="188">
        <f t="shared" si="3"/>
        <v>3358188.4367668964</v>
      </c>
      <c r="K13" s="189">
        <f t="shared" si="2"/>
        <v>109633000.00000006</v>
      </c>
    </row>
    <row r="14" spans="3:13">
      <c r="C14" s="157" t="s">
        <v>520</v>
      </c>
      <c r="D14" s="188">
        <f>D10-D13</f>
        <v>58829984.451939866</v>
      </c>
      <c r="E14" s="188">
        <f t="shared" ref="E14:J14" si="4">E10-E13</f>
        <v>-6310864.1447623223</v>
      </c>
      <c r="F14" s="188">
        <f t="shared" si="4"/>
        <v>-12196033.325551637</v>
      </c>
      <c r="G14" s="188">
        <f t="shared" si="4"/>
        <v>-2720982.2712531639</v>
      </c>
      <c r="H14" s="188">
        <f t="shared" si="4"/>
        <v>394751.14819502598</v>
      </c>
      <c r="I14" s="188">
        <f t="shared" si="4"/>
        <v>330378.64714688994</v>
      </c>
      <c r="J14" s="188">
        <f t="shared" si="4"/>
        <v>1591765.4942852957</v>
      </c>
      <c r="K14" s="189">
        <f t="shared" si="2"/>
        <v>39918999.999999955</v>
      </c>
      <c r="L14" s="157">
        <v>0.75529415578166814</v>
      </c>
      <c r="M14" s="157" t="s">
        <v>521</v>
      </c>
    </row>
    <row r="15" spans="3:13">
      <c r="C15" s="157" t="s">
        <v>522</v>
      </c>
      <c r="D15" s="189">
        <f t="shared" ref="D15:J16" si="5">D$14/$L$14*$L15</f>
        <v>3421827.6485043769</v>
      </c>
      <c r="E15" s="189">
        <f t="shared" si="5"/>
        <v>-367069.43946490495</v>
      </c>
      <c r="F15" s="189">
        <f t="shared" si="5"/>
        <v>-709378.46447241865</v>
      </c>
      <c r="G15" s="189">
        <f t="shared" si="5"/>
        <v>-158265.08290972866</v>
      </c>
      <c r="H15" s="189">
        <f t="shared" si="5"/>
        <v>22960.577089325543</v>
      </c>
      <c r="I15" s="189">
        <f t="shared" si="5"/>
        <v>19216.370696243186</v>
      </c>
      <c r="J15" s="189">
        <f t="shared" si="5"/>
        <v>92584.542202799421</v>
      </c>
      <c r="K15" s="189">
        <f t="shared" si="2"/>
        <v>2321876.151645693</v>
      </c>
      <c r="L15" s="192">
        <v>4.3931448377635303E-2</v>
      </c>
      <c r="M15" s="157" t="s">
        <v>521</v>
      </c>
    </row>
    <row r="16" spans="3:13">
      <c r="C16" s="157" t="s">
        <v>523</v>
      </c>
      <c r="D16" s="189">
        <f>D$14/$L$14*$L16</f>
        <v>15638350.297351105</v>
      </c>
      <c r="E16" s="189">
        <f t="shared" si="5"/>
        <v>-1677571.4815190982</v>
      </c>
      <c r="F16" s="189">
        <f t="shared" si="5"/>
        <v>-3241983.542235245</v>
      </c>
      <c r="G16" s="189">
        <f t="shared" si="5"/>
        <v>-723299.08476349921</v>
      </c>
      <c r="H16" s="189">
        <f t="shared" si="5"/>
        <v>104933.84952019677</v>
      </c>
      <c r="I16" s="189">
        <f t="shared" si="5"/>
        <v>87822.172026388464</v>
      </c>
      <c r="J16" s="189">
        <f t="shared" si="5"/>
        <v>423127.53645558492</v>
      </c>
      <c r="K16" s="189">
        <f t="shared" si="2"/>
        <v>10611379.746835435</v>
      </c>
      <c r="L16" s="192">
        <v>0.20077439584069659</v>
      </c>
      <c r="M16" s="157" t="s">
        <v>521</v>
      </c>
    </row>
    <row r="17" spans="3:11">
      <c r="C17" s="157" t="s">
        <v>524</v>
      </c>
      <c r="D17" s="189">
        <f>ROUND(D11+D15+D16+D10,-3)+1000</f>
        <v>331350000</v>
      </c>
      <c r="E17" s="189">
        <f t="shared" ref="E17:J17" si="6">ROUND(E11+E15+E16+E10,-3)</f>
        <v>73215000</v>
      </c>
      <c r="F17" s="189">
        <f t="shared" si="6"/>
        <v>115006000</v>
      </c>
      <c r="G17" s="189">
        <f t="shared" si="6"/>
        <v>37615000</v>
      </c>
      <c r="H17" s="189">
        <f t="shared" si="6"/>
        <v>15102000</v>
      </c>
      <c r="I17" s="189">
        <f t="shared" si="6"/>
        <v>7260000</v>
      </c>
      <c r="J17" s="189">
        <f t="shared" si="6"/>
        <v>23880000</v>
      </c>
      <c r="K17" s="189">
        <f t="shared" si="2"/>
        <v>603428000</v>
      </c>
    </row>
    <row r="18" spans="3:11">
      <c r="D18" s="189"/>
    </row>
    <row r="19" spans="3:11">
      <c r="C19" s="157" t="s">
        <v>525</v>
      </c>
      <c r="D19" s="193">
        <f>D12/D17</f>
        <v>0.76492832352497364</v>
      </c>
      <c r="E19" s="193">
        <f t="shared" ref="E19:J19" si="7">E12/E17</f>
        <v>1.1141296182476268</v>
      </c>
      <c r="F19" s="193">
        <f t="shared" si="7"/>
        <v>1.1404013703632854</v>
      </c>
      <c r="G19" s="193">
        <f t="shared" si="7"/>
        <v>1.095786255483185</v>
      </c>
      <c r="H19" s="193">
        <f t="shared" si="7"/>
        <v>0.96536882532114954</v>
      </c>
      <c r="I19" s="193">
        <f t="shared" si="7"/>
        <v>0.9398071625344353</v>
      </c>
      <c r="J19" s="193">
        <f t="shared" si="7"/>
        <v>0.91176716917922951</v>
      </c>
      <c r="K19" s="193">
        <f>K12/K17</f>
        <v>0.91241374281604437</v>
      </c>
    </row>
    <row r="20" spans="3:11">
      <c r="C20" s="157" t="s">
        <v>526</v>
      </c>
      <c r="D20" s="193">
        <f>D19/$K19</f>
        <v>0.83835686337222792</v>
      </c>
      <c r="E20" s="193">
        <f>E19/$K19</f>
        <v>1.2210793919094347</v>
      </c>
      <c r="F20" s="193">
        <f>F19/$K19</f>
        <v>1.2498730749534606</v>
      </c>
      <c r="G20" s="193">
        <f>G19/$K19</f>
        <v>1.2009751761313738</v>
      </c>
      <c r="H20" s="193">
        <f>H19/$K19</f>
        <v>1.0580384534122276</v>
      </c>
      <c r="I20" s="193">
        <f t="shared" ref="I20:J20" si="8">I19/$K19</f>
        <v>1.0300230240218049</v>
      </c>
      <c r="J20" s="193">
        <f t="shared" si="8"/>
        <v>0.99929135916473677</v>
      </c>
      <c r="K20" s="193">
        <f>K19/$K19</f>
        <v>1</v>
      </c>
    </row>
    <row r="22" spans="3:11">
      <c r="C22" s="157" t="s">
        <v>527</v>
      </c>
      <c r="D22" s="194">
        <v>24322000</v>
      </c>
      <c r="E22" s="194">
        <v>7828000</v>
      </c>
      <c r="F22" s="194">
        <v>12586000</v>
      </c>
      <c r="G22" s="194">
        <v>3955000</v>
      </c>
      <c r="H22" s="194">
        <v>1399000</v>
      </c>
      <c r="I22" s="194">
        <v>655000</v>
      </c>
      <c r="J22" s="194">
        <v>2107000</v>
      </c>
      <c r="K22" s="189">
        <f t="shared" ref="K22" si="9">SUM(D22:J22)</f>
        <v>52852000</v>
      </c>
    </row>
    <row r="24" spans="3:11">
      <c r="C24" s="157" t="s">
        <v>528</v>
      </c>
      <c r="D24" s="189">
        <f>D12+D22</f>
        <v>277781000</v>
      </c>
      <c r="E24" s="189">
        <f t="shared" ref="E24:J24" si="10">E12+E22</f>
        <v>89399000</v>
      </c>
      <c r="F24" s="189">
        <f t="shared" si="10"/>
        <v>143739000</v>
      </c>
      <c r="G24" s="189">
        <f t="shared" si="10"/>
        <v>45173000</v>
      </c>
      <c r="H24" s="189">
        <f t="shared" si="10"/>
        <v>15978000</v>
      </c>
      <c r="I24" s="189">
        <f t="shared" si="10"/>
        <v>7478000</v>
      </c>
      <c r="J24" s="189">
        <f t="shared" si="10"/>
        <v>23880000</v>
      </c>
      <c r="K24" s="189">
        <f t="shared" ref="K24:K25" si="11">SUM(D24:J24)</f>
        <v>603428000</v>
      </c>
    </row>
    <row r="25" spans="3:11">
      <c r="C25" s="157" t="s">
        <v>529</v>
      </c>
      <c r="D25" s="189">
        <f>D24-D17</f>
        <v>-53569000</v>
      </c>
      <c r="E25" s="189">
        <f t="shared" ref="E25:J25" si="12">E24-E17</f>
        <v>16184000</v>
      </c>
      <c r="F25" s="189">
        <f t="shared" si="12"/>
        <v>28733000</v>
      </c>
      <c r="G25" s="189">
        <f t="shared" si="12"/>
        <v>7558000</v>
      </c>
      <c r="H25" s="189">
        <f t="shared" si="12"/>
        <v>876000</v>
      </c>
      <c r="I25" s="189">
        <f t="shared" si="12"/>
        <v>218000</v>
      </c>
      <c r="J25" s="189">
        <f t="shared" si="12"/>
        <v>0</v>
      </c>
      <c r="K25" s="189">
        <f t="shared" si="11"/>
        <v>0</v>
      </c>
    </row>
    <row r="26" spans="3:11">
      <c r="D26" s="189"/>
    </row>
    <row r="27" spans="3:11">
      <c r="C27" s="157" t="s">
        <v>530</v>
      </c>
      <c r="D27" s="193">
        <f>D24/D17</f>
        <v>0.83833106986570094</v>
      </c>
      <c r="E27" s="193">
        <f t="shared" ref="E27:J27" si="13">E24/E17</f>
        <v>1.2210475995356143</v>
      </c>
      <c r="F27" s="193">
        <f t="shared" si="13"/>
        <v>1.2498391388275394</v>
      </c>
      <c r="G27" s="193">
        <f t="shared" si="13"/>
        <v>1.2009304798617573</v>
      </c>
      <c r="H27" s="193">
        <f t="shared" si="13"/>
        <v>1.0580055621771951</v>
      </c>
      <c r="I27" s="193">
        <f t="shared" si="13"/>
        <v>1.0300275482093664</v>
      </c>
      <c r="J27" s="193">
        <f t="shared" si="13"/>
        <v>1</v>
      </c>
      <c r="K27" s="193">
        <f>K24/K17</f>
        <v>1</v>
      </c>
    </row>
    <row r="28" spans="3:11">
      <c r="C28" s="157" t="s">
        <v>531</v>
      </c>
      <c r="D28" s="193">
        <f>D27/$K27</f>
        <v>0.83833106986570094</v>
      </c>
      <c r="E28" s="193">
        <f t="shared" ref="E28:K28" si="14">E27/$K27</f>
        <v>1.2210475995356143</v>
      </c>
      <c r="F28" s="193">
        <f t="shared" si="14"/>
        <v>1.2498391388275394</v>
      </c>
      <c r="G28" s="193">
        <f t="shared" si="14"/>
        <v>1.2009304798617573</v>
      </c>
      <c r="H28" s="193">
        <f t="shared" si="14"/>
        <v>1.0580055621771951</v>
      </c>
      <c r="I28" s="193">
        <f t="shared" si="14"/>
        <v>1.0300275482093664</v>
      </c>
      <c r="J28" s="193">
        <f t="shared" si="14"/>
        <v>1</v>
      </c>
      <c r="K28" s="193">
        <f t="shared" si="14"/>
        <v>1</v>
      </c>
    </row>
    <row r="30" spans="3:11">
      <c r="D30" s="189"/>
      <c r="E30" s="189"/>
      <c r="F30" s="189"/>
      <c r="G30" s="189"/>
      <c r="H30" s="189"/>
      <c r="I30" s="189"/>
      <c r="J30" s="189"/>
    </row>
    <row r="31" spans="3:11">
      <c r="D31" s="189"/>
      <c r="E31" s="189"/>
      <c r="F31" s="189"/>
      <c r="G31" s="189"/>
      <c r="H31" s="189"/>
      <c r="I31" s="189"/>
      <c r="J31" s="189"/>
      <c r="K31" s="189"/>
    </row>
    <row r="32" spans="3:11">
      <c r="D32" s="189"/>
      <c r="E32" s="189"/>
      <c r="F32" s="189"/>
      <c r="G32" s="189"/>
      <c r="H32" s="189"/>
      <c r="I32" s="189"/>
      <c r="J32" s="189"/>
    </row>
    <row r="34" spans="4:4">
      <c r="D34" s="73"/>
    </row>
    <row r="35" spans="4:4">
      <c r="D35" s="73"/>
    </row>
    <row r="36" spans="4:4">
      <c r="D36" s="73"/>
    </row>
    <row r="37" spans="4:4">
      <c r="D37" s="189"/>
    </row>
  </sheetData>
  <sheetProtection objects="1" scenarios="1"/>
  <mergeCells count="5">
    <mergeCell ref="C1:K1"/>
    <mergeCell ref="C2:K2"/>
    <mergeCell ref="C3:K3"/>
    <mergeCell ref="C4:K4"/>
    <mergeCell ref="C5:K5"/>
  </mergeCells>
  <printOptions horizontalCentered="1"/>
  <pageMargins left="0.5" right="0.5" top="0.5" bottom="0.5" header="0.3" footer="0.3"/>
  <pageSetup scale="50" orientation="landscape" horizontalDpi="1200" verticalDpi="1200" r:id="rId1"/>
  <headerFooter scaleWithDoc="0">
    <oddHeader>&amp;RExh. MJG-2</oddHeader>
    <oddFooter>&amp;LSection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D8E8-43D1-4F0D-952A-A690B6E52545}">
  <sheetPr>
    <pageSetUpPr fitToPage="1"/>
  </sheetPr>
  <dimension ref="A1:O48"/>
  <sheetViews>
    <sheetView zoomScaleNormal="100" workbookViewId="0"/>
  </sheetViews>
  <sheetFormatPr defaultRowHeight="12.75"/>
  <cols>
    <col min="1" max="1" width="9.140625" style="196"/>
    <col min="2" max="2" width="7.28515625" style="196" bestFit="1" customWidth="1"/>
    <col min="3" max="3" width="38.85546875" style="196" customWidth="1"/>
    <col min="4" max="5" width="13.85546875" style="196" bestFit="1" customWidth="1"/>
    <col min="6" max="6" width="13.140625" style="196" bestFit="1" customWidth="1"/>
    <col min="7" max="7" width="11.85546875" style="196" bestFit="1" customWidth="1"/>
    <col min="8" max="8" width="11.28515625" style="196" customWidth="1"/>
    <col min="9" max="9" width="11.85546875" style="196" bestFit="1" customWidth="1"/>
    <col min="10" max="10" width="11.28515625" style="196" customWidth="1"/>
    <col min="11" max="11" width="12.7109375" style="196" hidden="1" customWidth="1"/>
    <col min="12" max="12" width="9.140625" style="196"/>
    <col min="13" max="13" width="12.85546875" style="196" bestFit="1" customWidth="1"/>
    <col min="14" max="16384" width="9.140625" style="196"/>
  </cols>
  <sheetData>
    <row r="1" spans="1:15">
      <c r="A1" s="195">
        <v>1</v>
      </c>
      <c r="C1" s="196" t="s">
        <v>501</v>
      </c>
    </row>
    <row r="2" spans="1:15" ht="15.75">
      <c r="A2" s="195">
        <v>2</v>
      </c>
      <c r="C2" s="197" t="s">
        <v>532</v>
      </c>
    </row>
    <row r="3" spans="1:15">
      <c r="A3" s="195">
        <v>3</v>
      </c>
    </row>
    <row r="4" spans="1:15">
      <c r="A4" s="195">
        <v>4</v>
      </c>
      <c r="D4" s="198" t="s">
        <v>4</v>
      </c>
      <c r="E4" s="198" t="s">
        <v>667</v>
      </c>
      <c r="F4" s="198" t="s">
        <v>668</v>
      </c>
      <c r="G4" s="198" t="s">
        <v>669</v>
      </c>
      <c r="H4" s="198" t="s">
        <v>670</v>
      </c>
      <c r="I4" s="198" t="s">
        <v>671</v>
      </c>
      <c r="J4" s="198" t="s">
        <v>672</v>
      </c>
      <c r="K4" s="198" t="s">
        <v>673</v>
      </c>
    </row>
    <row r="5" spans="1:15">
      <c r="A5" s="195">
        <v>5</v>
      </c>
      <c r="B5" s="199">
        <v>369</v>
      </c>
      <c r="C5" s="200" t="s">
        <v>220</v>
      </c>
      <c r="D5" s="201">
        <f>SUM(E5:K5)</f>
        <v>130098000.00000003</v>
      </c>
      <c r="E5" s="201">
        <v>108972288.61409169</v>
      </c>
      <c r="F5" s="201">
        <v>17757469.777735669</v>
      </c>
      <c r="G5" s="201">
        <v>2238377.984767972</v>
      </c>
      <c r="H5" s="201">
        <v>0</v>
      </c>
      <c r="I5" s="201">
        <v>1129863.6234046954</v>
      </c>
      <c r="J5" s="201">
        <v>0</v>
      </c>
      <c r="K5" s="201">
        <v>0</v>
      </c>
      <c r="M5" s="202">
        <v>0</v>
      </c>
    </row>
    <row r="6" spans="1:15">
      <c r="A6" s="195">
        <v>6</v>
      </c>
      <c r="B6" s="199">
        <v>369</v>
      </c>
      <c r="C6" s="200" t="s">
        <v>533</v>
      </c>
      <c r="D6" s="203">
        <f>SUM(E6:K6)</f>
        <v>-52646000.000000015</v>
      </c>
      <c r="E6" s="203">
        <v>-44097181.404613994</v>
      </c>
      <c r="F6" s="203">
        <v>-7185811.8796497416</v>
      </c>
      <c r="G6" s="203">
        <v>-905791.38331176993</v>
      </c>
      <c r="H6" s="203">
        <v>0</v>
      </c>
      <c r="I6" s="203">
        <v>-457215.33242450765</v>
      </c>
      <c r="J6" s="203">
        <v>0</v>
      </c>
      <c r="K6" s="203">
        <v>0</v>
      </c>
      <c r="M6" s="202">
        <v>0</v>
      </c>
    </row>
    <row r="7" spans="1:15">
      <c r="A7" s="195">
        <v>7</v>
      </c>
      <c r="B7" s="199"/>
      <c r="C7" s="200" t="s">
        <v>534</v>
      </c>
      <c r="D7" s="201">
        <f>SUM(D5:D6)</f>
        <v>77452000.000000015</v>
      </c>
      <c r="E7" s="201">
        <f t="shared" ref="E7:K7" si="0">SUM(E5:E6)</f>
        <v>64875107.2094777</v>
      </c>
      <c r="F7" s="201">
        <f t="shared" si="0"/>
        <v>10571657.898085928</v>
      </c>
      <c r="G7" s="201">
        <f t="shared" si="0"/>
        <v>1332586.6014562021</v>
      </c>
      <c r="H7" s="201">
        <f t="shared" si="0"/>
        <v>0</v>
      </c>
      <c r="I7" s="201">
        <f t="shared" si="0"/>
        <v>672648.29098018771</v>
      </c>
      <c r="J7" s="201">
        <f t="shared" si="0"/>
        <v>0</v>
      </c>
      <c r="K7" s="201">
        <f t="shared" si="0"/>
        <v>0</v>
      </c>
      <c r="M7" s="202"/>
    </row>
    <row r="8" spans="1:15">
      <c r="A8" s="195">
        <v>8</v>
      </c>
      <c r="B8" s="199"/>
      <c r="C8" s="200"/>
      <c r="D8" s="201"/>
      <c r="E8" s="201"/>
      <c r="F8" s="201"/>
      <c r="G8" s="201"/>
      <c r="H8" s="201"/>
      <c r="I8" s="201"/>
      <c r="J8" s="201"/>
      <c r="K8" s="201"/>
      <c r="M8" s="202"/>
    </row>
    <row r="9" spans="1:15">
      <c r="A9" s="195">
        <v>9</v>
      </c>
      <c r="B9" s="199">
        <v>370</v>
      </c>
      <c r="C9" s="200" t="s">
        <v>221</v>
      </c>
      <c r="D9" s="201">
        <f>SUM(E9:K9)</f>
        <v>59677000.000000007</v>
      </c>
      <c r="E9" s="201">
        <v>49569103.68955972</v>
      </c>
      <c r="F9" s="201">
        <v>8671427.1824193485</v>
      </c>
      <c r="G9" s="201">
        <v>631455.40565526625</v>
      </c>
      <c r="H9" s="201">
        <v>79587.07517050048</v>
      </c>
      <c r="I9" s="201">
        <v>721636.7864727577</v>
      </c>
      <c r="J9" s="201">
        <v>0</v>
      </c>
      <c r="K9" s="201">
        <v>3789.8607224047855</v>
      </c>
      <c r="M9" s="202">
        <v>0</v>
      </c>
    </row>
    <row r="10" spans="1:15">
      <c r="A10" s="195">
        <v>10</v>
      </c>
      <c r="B10" s="199">
        <v>370</v>
      </c>
      <c r="C10" s="200" t="s">
        <v>535</v>
      </c>
      <c r="D10" s="203">
        <f>SUM(E10:K10)</f>
        <v>-8390000</v>
      </c>
      <c r="E10" s="203">
        <v>-6968929.0674029533</v>
      </c>
      <c r="F10" s="203">
        <v>-1219117.4834609372</v>
      </c>
      <c r="G10" s="203">
        <v>-88776.427324558608</v>
      </c>
      <c r="H10" s="203">
        <v>-11189.160994696433</v>
      </c>
      <c r="I10" s="203">
        <v>-101455.04362663065</v>
      </c>
      <c r="J10" s="203">
        <v>0</v>
      </c>
      <c r="K10" s="203">
        <v>-532.81719022363973</v>
      </c>
      <c r="M10" s="202">
        <v>0</v>
      </c>
    </row>
    <row r="11" spans="1:15">
      <c r="A11" s="195">
        <v>11</v>
      </c>
      <c r="C11" s="200" t="s">
        <v>536</v>
      </c>
      <c r="D11" s="201">
        <f>SUM(D9:D10)</f>
        <v>51287000.000000007</v>
      </c>
      <c r="E11" s="201">
        <f t="shared" ref="E11:K11" si="1">SUM(E9:E10)</f>
        <v>42600174.622156769</v>
      </c>
      <c r="F11" s="201">
        <f t="shared" si="1"/>
        <v>7452309.6989584118</v>
      </c>
      <c r="G11" s="201">
        <f t="shared" si="1"/>
        <v>542678.97833070764</v>
      </c>
      <c r="H11" s="201">
        <f t="shared" si="1"/>
        <v>68397.91417580405</v>
      </c>
      <c r="I11" s="201">
        <f t="shared" si="1"/>
        <v>620181.74284612702</v>
      </c>
      <c r="J11" s="201">
        <f t="shared" si="1"/>
        <v>0</v>
      </c>
      <c r="K11" s="201">
        <f t="shared" si="1"/>
        <v>3257.0435321811456</v>
      </c>
      <c r="M11" s="202"/>
    </row>
    <row r="12" spans="1:15">
      <c r="A12" s="195">
        <v>12</v>
      </c>
      <c r="C12" s="200"/>
      <c r="D12" s="201"/>
      <c r="E12" s="201"/>
      <c r="F12" s="201"/>
      <c r="G12" s="201"/>
      <c r="H12" s="201"/>
      <c r="I12" s="201"/>
      <c r="J12" s="201"/>
      <c r="K12" s="201"/>
      <c r="M12" s="202"/>
    </row>
    <row r="13" spans="1:15">
      <c r="A13" s="195">
        <v>13</v>
      </c>
      <c r="C13" s="200" t="s">
        <v>537</v>
      </c>
      <c r="D13" s="201">
        <f>D7+D11</f>
        <v>128739000.00000003</v>
      </c>
      <c r="E13" s="201">
        <f t="shared" ref="E13:K13" si="2">E7+E11</f>
        <v>107475281.83163446</v>
      </c>
      <c r="F13" s="201">
        <f t="shared" si="2"/>
        <v>18023967.597044341</v>
      </c>
      <c r="G13" s="201">
        <f t="shared" si="2"/>
        <v>1875265.5797869097</v>
      </c>
      <c r="H13" s="201">
        <f t="shared" si="2"/>
        <v>68397.91417580405</v>
      </c>
      <c r="I13" s="201">
        <f t="shared" si="2"/>
        <v>1292830.0338263148</v>
      </c>
      <c r="J13" s="201">
        <f t="shared" si="2"/>
        <v>0</v>
      </c>
      <c r="K13" s="201">
        <f t="shared" si="2"/>
        <v>3257.0435321811456</v>
      </c>
      <c r="M13" s="202"/>
    </row>
    <row r="14" spans="1:15">
      <c r="A14" s="195">
        <v>14</v>
      </c>
      <c r="C14" s="200"/>
      <c r="D14" s="201"/>
      <c r="E14" s="201"/>
      <c r="F14" s="201"/>
      <c r="G14" s="201"/>
      <c r="H14" s="201"/>
      <c r="I14" s="201"/>
      <c r="J14" s="201"/>
      <c r="K14" s="201"/>
      <c r="M14" s="202"/>
    </row>
    <row r="15" spans="1:15">
      <c r="A15" s="195">
        <v>15</v>
      </c>
      <c r="C15" s="200" t="str">
        <f>"Return on Rate Base @ "&amp;TEXT(ROUND(N15,5),"0.00%")</f>
        <v>Return on Rate Base @ 7.31%</v>
      </c>
      <c r="D15" s="201">
        <f>D13*$N$15</f>
        <v>9410820.9000000022</v>
      </c>
      <c r="E15" s="201">
        <f>E13*$N$15</f>
        <v>7856443.1018924788</v>
      </c>
      <c r="F15" s="201">
        <f>F13*$N$15</f>
        <v>1317552.0313439413</v>
      </c>
      <c r="G15" s="201">
        <f t="shared" ref="G15:K15" si="3">G13*$N$15</f>
        <v>137081.9138824231</v>
      </c>
      <c r="H15" s="201">
        <f t="shared" si="3"/>
        <v>4999.8875262512756</v>
      </c>
      <c r="I15" s="201">
        <f t="shared" si="3"/>
        <v>94505.875472703614</v>
      </c>
      <c r="J15" s="201">
        <f t="shared" si="3"/>
        <v>0</v>
      </c>
      <c r="K15" s="201">
        <f t="shared" si="3"/>
        <v>238.08988220244174</v>
      </c>
      <c r="M15" s="202"/>
      <c r="N15" s="204">
        <v>7.3099999999999998E-2</v>
      </c>
    </row>
    <row r="16" spans="1:15">
      <c r="A16" s="195">
        <v>16</v>
      </c>
      <c r="C16" s="200" t="s">
        <v>538</v>
      </c>
      <c r="D16" s="201">
        <f>SUM(E16:K16)</f>
        <v>-632626.44573269237</v>
      </c>
      <c r="E16" s="201">
        <f>(E13*$N$16)*-$N$17</f>
        <v>-528136.03918988269</v>
      </c>
      <c r="F16" s="201">
        <f t="shared" ref="F16:K16" si="4">(F13*$N$16)*-$N$17</f>
        <v>-88570.196746280271</v>
      </c>
      <c r="G16" s="201">
        <f t="shared" si="4"/>
        <v>-9215.0987544213422</v>
      </c>
      <c r="H16" s="201">
        <f t="shared" si="4"/>
        <v>-336.10894399186452</v>
      </c>
      <c r="I16" s="201">
        <f t="shared" si="4"/>
        <v>-6352.9969103070389</v>
      </c>
      <c r="J16" s="201">
        <f t="shared" si="4"/>
        <v>0</v>
      </c>
      <c r="K16" s="201">
        <f t="shared" si="4"/>
        <v>-16.005187809136409</v>
      </c>
      <c r="M16" s="202"/>
      <c r="N16" s="204">
        <v>2.3400110956597393E-2</v>
      </c>
      <c r="O16" s="196" t="s">
        <v>539</v>
      </c>
    </row>
    <row r="17" spans="1:15">
      <c r="A17" s="195">
        <v>17</v>
      </c>
      <c r="C17" s="200" t="s">
        <v>540</v>
      </c>
      <c r="D17" s="205">
        <v>0.75529415578166814</v>
      </c>
      <c r="E17" s="206">
        <f>D17</f>
        <v>0.75529415578166814</v>
      </c>
      <c r="F17" s="206">
        <f>D17</f>
        <v>0.75529415578166814</v>
      </c>
      <c r="G17" s="206">
        <f t="shared" ref="G17:K17" si="5">E17</f>
        <v>0.75529415578166814</v>
      </c>
      <c r="H17" s="206">
        <f t="shared" si="5"/>
        <v>0.75529415578166814</v>
      </c>
      <c r="I17" s="206">
        <f t="shared" si="5"/>
        <v>0.75529415578166814</v>
      </c>
      <c r="J17" s="206">
        <f t="shared" si="5"/>
        <v>0.75529415578166814</v>
      </c>
      <c r="K17" s="206">
        <f t="shared" si="5"/>
        <v>0.75529415578166814</v>
      </c>
      <c r="M17" s="202"/>
      <c r="N17" s="204">
        <v>0.21</v>
      </c>
      <c r="O17" s="196" t="s">
        <v>541</v>
      </c>
    </row>
    <row r="18" spans="1:15">
      <c r="A18" s="195">
        <v>18</v>
      </c>
      <c r="C18" s="200" t="s">
        <v>542</v>
      </c>
      <c r="D18" s="201">
        <f>(D15+D16)/D17</f>
        <v>11622219.485046314</v>
      </c>
      <c r="E18" s="201">
        <f>(E15+E16)/E17</f>
        <v>9702586.7426690105</v>
      </c>
      <c r="F18" s="201">
        <f t="shared" ref="F18:K18" si="6">(F15+F16)/F17</f>
        <v>1627156.5524371956</v>
      </c>
      <c r="G18" s="201">
        <f t="shared" si="6"/>
        <v>169294.06132590817</v>
      </c>
      <c r="H18" s="201">
        <f t="shared" si="6"/>
        <v>6174.7844155271914</v>
      </c>
      <c r="I18" s="201">
        <f t="shared" si="6"/>
        <v>116713.30684555013</v>
      </c>
      <c r="J18" s="201">
        <f t="shared" si="6"/>
        <v>0</v>
      </c>
      <c r="K18" s="201">
        <f t="shared" si="6"/>
        <v>294.03735312034252</v>
      </c>
      <c r="M18" s="202"/>
    </row>
    <row r="19" spans="1:15">
      <c r="A19" s="195">
        <v>19</v>
      </c>
      <c r="M19" s="202"/>
    </row>
    <row r="20" spans="1:15">
      <c r="A20" s="195">
        <v>20</v>
      </c>
      <c r="B20" s="207">
        <v>369</v>
      </c>
      <c r="C20" s="199" t="s">
        <v>543</v>
      </c>
      <c r="D20" s="201">
        <f t="shared" ref="D20:D26" si="7">SUM(E20:K20)</f>
        <v>2627000</v>
      </c>
      <c r="E20" s="201">
        <v>2200419.7004505745</v>
      </c>
      <c r="F20" s="201">
        <v>358567.18094137963</v>
      </c>
      <c r="G20" s="201">
        <v>45198.380958857648</v>
      </c>
      <c r="H20" s="201">
        <v>0</v>
      </c>
      <c r="I20" s="201">
        <v>22814.737649188573</v>
      </c>
      <c r="J20" s="201">
        <v>0</v>
      </c>
      <c r="K20" s="201">
        <v>0</v>
      </c>
      <c r="M20" s="202">
        <v>0</v>
      </c>
    </row>
    <row r="21" spans="1:15">
      <c r="A21" s="195">
        <v>21</v>
      </c>
      <c r="B21" s="207">
        <v>370</v>
      </c>
      <c r="C21" s="199" t="s">
        <v>544</v>
      </c>
      <c r="D21" s="201">
        <f t="shared" si="7"/>
        <v>3879000</v>
      </c>
      <c r="E21" s="201">
        <v>3221987.5867051319</v>
      </c>
      <c r="F21" s="201">
        <v>563642.04032717226</v>
      </c>
      <c r="G21" s="201">
        <v>41044.548461497361</v>
      </c>
      <c r="H21" s="201">
        <v>5173.1532179293763</v>
      </c>
      <c r="I21" s="201">
        <v>46906.330658843901</v>
      </c>
      <c r="J21" s="201">
        <v>0</v>
      </c>
      <c r="K21" s="201">
        <v>246.34062942520842</v>
      </c>
      <c r="M21" s="202">
        <v>0</v>
      </c>
    </row>
    <row r="22" spans="1:15">
      <c r="A22" s="195">
        <v>22</v>
      </c>
      <c r="B22" s="196" t="s">
        <v>545</v>
      </c>
      <c r="C22" s="199" t="s">
        <v>546</v>
      </c>
      <c r="D22" s="201">
        <f t="shared" si="7"/>
        <v>664000.00000000012</v>
      </c>
      <c r="E22" s="201">
        <v>556177.64792507864</v>
      </c>
      <c r="F22" s="201">
        <v>90631.369678369272</v>
      </c>
      <c r="G22" s="201">
        <v>11424.333824393405</v>
      </c>
      <c r="H22" s="201">
        <v>0</v>
      </c>
      <c r="I22" s="201">
        <v>5766.6485721588169</v>
      </c>
      <c r="J22" s="201">
        <v>0</v>
      </c>
      <c r="K22" s="201">
        <v>0</v>
      </c>
      <c r="M22" s="202">
        <v>0</v>
      </c>
    </row>
    <row r="23" spans="1:15">
      <c r="A23" s="195">
        <v>23</v>
      </c>
      <c r="B23" s="196" t="s">
        <v>547</v>
      </c>
      <c r="C23" s="199" t="s">
        <v>548</v>
      </c>
      <c r="D23" s="201">
        <f t="shared" si="7"/>
        <v>2372000.0000000005</v>
      </c>
      <c r="E23" s="201">
        <v>1970238.3489725632</v>
      </c>
      <c r="F23" s="201">
        <v>344665.87255892047</v>
      </c>
      <c r="G23" s="201">
        <v>25098.651443844221</v>
      </c>
      <c r="H23" s="201">
        <v>3163.3718569034495</v>
      </c>
      <c r="I23" s="201">
        <v>28683.118412677937</v>
      </c>
      <c r="J23" s="201">
        <v>0</v>
      </c>
      <c r="K23" s="201">
        <v>150.63675509064046</v>
      </c>
      <c r="M23" s="202">
        <v>0</v>
      </c>
    </row>
    <row r="24" spans="1:15">
      <c r="A24" s="195">
        <v>24</v>
      </c>
      <c r="B24" s="196" t="s">
        <v>549</v>
      </c>
      <c r="C24" s="199" t="s">
        <v>548</v>
      </c>
      <c r="D24" s="201">
        <f t="shared" ref="D24" si="8">SUM(E24:K24)</f>
        <v>56000.000000000015</v>
      </c>
      <c r="E24" s="201">
        <v>46514.901999352252</v>
      </c>
      <c r="F24" s="201">
        <v>8137.1369575461831</v>
      </c>
      <c r="G24" s="201">
        <v>592.54826342971182</v>
      </c>
      <c r="H24" s="201">
        <v>74.683315340047713</v>
      </c>
      <c r="I24" s="201">
        <v>677.17311598227843</v>
      </c>
      <c r="J24" s="201">
        <v>0</v>
      </c>
      <c r="K24" s="201">
        <v>3.5563483495260817</v>
      </c>
      <c r="M24" s="202">
        <v>0</v>
      </c>
    </row>
    <row r="25" spans="1:15">
      <c r="A25" s="195">
        <v>25</v>
      </c>
      <c r="B25" s="196" t="s">
        <v>550</v>
      </c>
      <c r="C25" s="199" t="s">
        <v>551</v>
      </c>
      <c r="D25" s="201">
        <f t="shared" si="7"/>
        <v>-625000.00000000012</v>
      </c>
      <c r="E25" s="201">
        <v>-523510.58727887674</v>
      </c>
      <c r="F25" s="201">
        <v>-85308.141640031317</v>
      </c>
      <c r="G25" s="201">
        <v>-10753.32626543054</v>
      </c>
      <c r="H25" s="201">
        <v>0</v>
      </c>
      <c r="I25" s="201">
        <v>-5427.9448156615372</v>
      </c>
      <c r="J25" s="201">
        <v>0</v>
      </c>
      <c r="K25" s="201">
        <v>0</v>
      </c>
      <c r="M25" s="202">
        <v>0</v>
      </c>
    </row>
    <row r="26" spans="1:15">
      <c r="A26" s="195">
        <v>26</v>
      </c>
      <c r="B26" s="196" t="s">
        <v>552</v>
      </c>
      <c r="C26" s="199" t="s">
        <v>553</v>
      </c>
      <c r="D26" s="203">
        <f t="shared" si="7"/>
        <v>6169999.9999999991</v>
      </c>
      <c r="E26" s="203">
        <v>5263763.055870696</v>
      </c>
      <c r="F26" s="203">
        <v>791767.28528878954</v>
      </c>
      <c r="G26" s="203">
        <v>43071.135287294375</v>
      </c>
      <c r="H26" s="203">
        <v>494.6643921428394</v>
      </c>
      <c r="I26" s="203">
        <v>59538.355865414538</v>
      </c>
      <c r="J26" s="203">
        <v>11341.947848417962</v>
      </c>
      <c r="K26" s="203">
        <v>23.555447244897117</v>
      </c>
      <c r="M26" s="202">
        <v>0</v>
      </c>
    </row>
    <row r="27" spans="1:15">
      <c r="A27" s="195">
        <v>27</v>
      </c>
      <c r="C27" s="199" t="s">
        <v>554</v>
      </c>
      <c r="D27" s="201">
        <f>SUM(D20:D26)</f>
        <v>15143000</v>
      </c>
      <c r="E27" s="201">
        <f t="shared" ref="E27:K27" si="9">SUM(E20:E26)</f>
        <v>12735590.654644519</v>
      </c>
      <c r="F27" s="201">
        <f t="shared" si="9"/>
        <v>2072102.7441121461</v>
      </c>
      <c r="G27" s="201">
        <f t="shared" si="9"/>
        <v>155676.27197388618</v>
      </c>
      <c r="H27" s="201">
        <f t="shared" si="9"/>
        <v>8905.8727823157114</v>
      </c>
      <c r="I27" s="201">
        <f t="shared" si="9"/>
        <v>158958.41945860451</v>
      </c>
      <c r="J27" s="201">
        <f t="shared" si="9"/>
        <v>11341.947848417962</v>
      </c>
      <c r="K27" s="201">
        <f t="shared" si="9"/>
        <v>424.08918011027208</v>
      </c>
      <c r="M27" s="202"/>
    </row>
    <row r="28" spans="1:15">
      <c r="A28" s="195">
        <v>28</v>
      </c>
      <c r="C28" s="199" t="s">
        <v>555</v>
      </c>
      <c r="D28" s="205">
        <v>0.9560685516223647</v>
      </c>
      <c r="E28" s="208">
        <f>D28</f>
        <v>0.9560685516223647</v>
      </c>
      <c r="F28" s="208">
        <f>D28</f>
        <v>0.9560685516223647</v>
      </c>
      <c r="G28" s="208">
        <f>D28</f>
        <v>0.9560685516223647</v>
      </c>
      <c r="H28" s="208">
        <f t="shared" ref="H28:J28" si="10">E28</f>
        <v>0.9560685516223647</v>
      </c>
      <c r="I28" s="208">
        <f t="shared" si="10"/>
        <v>0.9560685516223647</v>
      </c>
      <c r="J28" s="208">
        <f t="shared" si="10"/>
        <v>0.9560685516223647</v>
      </c>
      <c r="K28" s="208">
        <f>D28</f>
        <v>0.9560685516223647</v>
      </c>
      <c r="M28" s="202"/>
    </row>
    <row r="29" spans="1:15">
      <c r="A29" s="195">
        <v>29</v>
      </c>
      <c r="C29" s="199" t="s">
        <v>556</v>
      </c>
      <c r="D29" s="201">
        <f>D27/D28</f>
        <v>15838822.409024598</v>
      </c>
      <c r="E29" s="201">
        <f t="shared" ref="E29:K29" si="11">E27/E28</f>
        <v>13320792.356398854</v>
      </c>
      <c r="F29" s="201">
        <f t="shared" si="11"/>
        <v>2167316.0785342944</v>
      </c>
      <c r="G29" s="201">
        <f t="shared" si="11"/>
        <v>162829.61269850071</v>
      </c>
      <c r="H29" s="201">
        <f t="shared" si="11"/>
        <v>9315.098553553742</v>
      </c>
      <c r="I29" s="201">
        <f t="shared" si="11"/>
        <v>166262.57519805036</v>
      </c>
      <c r="J29" s="201">
        <f t="shared" si="11"/>
        <v>11863.111519745806</v>
      </c>
      <c r="K29" s="201">
        <f t="shared" si="11"/>
        <v>443.5761215977974</v>
      </c>
    </row>
    <row r="30" spans="1:15">
      <c r="A30" s="195">
        <v>30</v>
      </c>
      <c r="C30" s="199"/>
      <c r="D30" s="201"/>
      <c r="E30" s="201"/>
      <c r="F30" s="201"/>
      <c r="G30" s="201"/>
      <c r="H30" s="201"/>
      <c r="I30" s="201"/>
      <c r="J30" s="201"/>
      <c r="K30" s="201"/>
    </row>
    <row r="31" spans="1:15">
      <c r="A31" s="195">
        <v>31</v>
      </c>
      <c r="C31" s="199" t="s">
        <v>557</v>
      </c>
      <c r="D31" s="201">
        <f>D18+D29</f>
        <v>27461041.894070912</v>
      </c>
      <c r="E31" s="201">
        <f>E18+E29</f>
        <v>23023379.099067867</v>
      </c>
      <c r="F31" s="201">
        <f t="shared" ref="F31:K31" si="12">F18+F29</f>
        <v>3794472.6309714899</v>
      </c>
      <c r="G31" s="201">
        <f t="shared" si="12"/>
        <v>332123.67402440892</v>
      </c>
      <c r="H31" s="201">
        <f t="shared" si="12"/>
        <v>15489.882969080933</v>
      </c>
      <c r="I31" s="201">
        <f t="shared" si="12"/>
        <v>282975.88204360049</v>
      </c>
      <c r="J31" s="201">
        <f t="shared" si="12"/>
        <v>11863.111519745806</v>
      </c>
      <c r="K31" s="201">
        <f t="shared" si="12"/>
        <v>737.61347471813997</v>
      </c>
    </row>
    <row r="32" spans="1:15">
      <c r="A32" s="195">
        <v>32</v>
      </c>
      <c r="D32" s="201"/>
      <c r="E32" s="201"/>
      <c r="F32" s="201"/>
      <c r="G32" s="201"/>
      <c r="H32" s="201"/>
      <c r="I32" s="201"/>
      <c r="J32" s="201"/>
      <c r="K32" s="201"/>
    </row>
    <row r="33" spans="1:14">
      <c r="A33" s="195">
        <v>33</v>
      </c>
      <c r="C33" s="196" t="s">
        <v>558</v>
      </c>
      <c r="D33" s="209">
        <f>SUM(E33:K33)</f>
        <v>3143222</v>
      </c>
      <c r="E33" s="209">
        <v>2681552</v>
      </c>
      <c r="F33" s="209">
        <v>403355</v>
      </c>
      <c r="G33" s="209">
        <v>21942</v>
      </c>
      <c r="H33" s="209">
        <v>252</v>
      </c>
      <c r="I33" s="209">
        <v>30331</v>
      </c>
      <c r="J33" s="209">
        <v>5778</v>
      </c>
      <c r="K33" s="209">
        <v>12</v>
      </c>
      <c r="M33" s="209">
        <v>0</v>
      </c>
    </row>
    <row r="34" spans="1:14">
      <c r="A34" s="195">
        <v>34</v>
      </c>
    </row>
    <row r="35" spans="1:14">
      <c r="A35" s="195">
        <v>35</v>
      </c>
      <c r="C35" s="196" t="s">
        <v>559</v>
      </c>
      <c r="D35" s="210">
        <f>D31/D33</f>
        <v>8.7365900003470678</v>
      </c>
      <c r="E35" s="210">
        <f t="shared" ref="E35:K35" si="13">E31/E33</f>
        <v>8.5858409977012808</v>
      </c>
      <c r="F35" s="210">
        <f t="shared" si="13"/>
        <v>9.4072780329275449</v>
      </c>
      <c r="G35" s="210">
        <f t="shared" si="13"/>
        <v>15.136435786364457</v>
      </c>
      <c r="H35" s="210">
        <f t="shared" si="13"/>
        <v>61.467789559844974</v>
      </c>
      <c r="I35" s="210">
        <f t="shared" si="13"/>
        <v>9.3295928931983934</v>
      </c>
      <c r="J35" s="210">
        <f t="shared" si="13"/>
        <v>2.0531518725762905</v>
      </c>
      <c r="K35" s="210">
        <f t="shared" si="13"/>
        <v>61.467789559844995</v>
      </c>
    </row>
    <row r="36" spans="1:14">
      <c r="A36" s="195">
        <v>36</v>
      </c>
    </row>
    <row r="37" spans="1:14">
      <c r="A37" s="195">
        <v>36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4">
      <c r="A38" s="195">
        <v>36</v>
      </c>
    </row>
    <row r="39" spans="1:14" ht="15">
      <c r="A39" s="195">
        <v>36</v>
      </c>
      <c r="B39"/>
      <c r="C39" t="s">
        <v>781</v>
      </c>
      <c r="D39" s="323">
        <f>SUM(E39:K39)</f>
        <v>82173572.711615086</v>
      </c>
      <c r="E39" s="323">
        <v>64767586.158358216</v>
      </c>
      <c r="F39" s="323">
        <v>10344445.007005155</v>
      </c>
      <c r="G39" s="323">
        <v>746194.2528169885</v>
      </c>
      <c r="H39" s="323">
        <v>34197.885953614845</v>
      </c>
      <c r="I39" s="323">
        <v>785268.60863845143</v>
      </c>
      <c r="J39" s="323">
        <v>5495880.7988426611</v>
      </c>
      <c r="K39" s="212"/>
      <c r="N39" s="196" t="s">
        <v>783</v>
      </c>
    </row>
    <row r="40" spans="1:14" ht="15">
      <c r="A40" s="195">
        <v>36</v>
      </c>
      <c r="B40"/>
      <c r="C40" t="s">
        <v>782</v>
      </c>
      <c r="D40" s="213">
        <f>D39/D33</f>
        <v>26.14310179542364</v>
      </c>
      <c r="E40" s="213">
        <f>E39/E33</f>
        <v>24.15302263702446</v>
      </c>
      <c r="F40" s="213">
        <f t="shared" ref="F40:J40" si="14">F39/F33</f>
        <v>25.646006636846337</v>
      </c>
      <c r="G40" s="213">
        <f t="shared" si="14"/>
        <v>34.00757692174772</v>
      </c>
      <c r="H40" s="213">
        <f t="shared" si="14"/>
        <v>135.70589664132874</v>
      </c>
      <c r="I40" s="213">
        <f t="shared" si="14"/>
        <v>25.889967644932625</v>
      </c>
      <c r="J40" s="213">
        <f t="shared" si="14"/>
        <v>951.17355466297352</v>
      </c>
      <c r="K40" s="213"/>
    </row>
    <row r="41" spans="1:14" ht="15">
      <c r="A41" s="322"/>
      <c r="B41"/>
      <c r="C41"/>
      <c r="D41"/>
      <c r="E41"/>
      <c r="F41"/>
      <c r="G41"/>
      <c r="H41"/>
      <c r="I41"/>
      <c r="J41"/>
    </row>
    <row r="42" spans="1:14" ht="15">
      <c r="A42" s="322"/>
      <c r="B42"/>
      <c r="C42"/>
      <c r="D42"/>
      <c r="E42"/>
      <c r="F42"/>
      <c r="G42"/>
      <c r="H42"/>
      <c r="I42"/>
      <c r="J42"/>
    </row>
    <row r="43" spans="1:14" ht="15">
      <c r="A43" s="322"/>
      <c r="B43"/>
      <c r="C43"/>
      <c r="D43"/>
      <c r="E43"/>
      <c r="F43"/>
      <c r="G43"/>
      <c r="H43"/>
      <c r="I43"/>
      <c r="J43"/>
    </row>
    <row r="44" spans="1:14" ht="15">
      <c r="A44" s="322"/>
      <c r="B44"/>
      <c r="C44"/>
      <c r="D44"/>
      <c r="E44"/>
      <c r="F44"/>
      <c r="G44"/>
      <c r="H44"/>
      <c r="I44"/>
      <c r="J44"/>
    </row>
    <row r="45" spans="1:14" ht="15">
      <c r="A45" s="322"/>
      <c r="B45"/>
      <c r="C45"/>
      <c r="D45"/>
      <c r="E45"/>
      <c r="F45"/>
      <c r="G45"/>
      <c r="H45"/>
      <c r="I45"/>
      <c r="J45"/>
    </row>
    <row r="46" spans="1:14" ht="15">
      <c r="A46" s="322"/>
      <c r="B46"/>
      <c r="C46"/>
      <c r="D46"/>
      <c r="E46"/>
      <c r="F46"/>
      <c r="G46"/>
      <c r="H46"/>
      <c r="I46"/>
      <c r="J46"/>
    </row>
    <row r="47" spans="1:14" ht="15">
      <c r="A47" s="322"/>
      <c r="B47"/>
      <c r="C47"/>
      <c r="D47"/>
      <c r="E47"/>
      <c r="F47"/>
      <c r="G47"/>
      <c r="H47"/>
      <c r="I47"/>
      <c r="J47"/>
    </row>
    <row r="48" spans="1:14" ht="15">
      <c r="A48" s="322"/>
      <c r="B48"/>
      <c r="C48"/>
      <c r="D48"/>
      <c r="E48"/>
      <c r="F48"/>
      <c r="G48"/>
      <c r="H48"/>
      <c r="I48"/>
      <c r="J48"/>
    </row>
  </sheetData>
  <conditionalFormatting sqref="M5:M28">
    <cfRule type="cellIs" dxfId="1" priority="2" operator="notEqual">
      <formula>0</formula>
    </cfRule>
  </conditionalFormatting>
  <conditionalFormatting sqref="M33">
    <cfRule type="cellIs" dxfId="0" priority="1" operator="notEqual">
      <formula>0</formula>
    </cfRule>
  </conditionalFormatting>
  <pageMargins left="0.7" right="0.7" top="0.75" bottom="0.75" header="0.3" footer="0.3"/>
  <pageSetup scale="80" orientation="landscape" r:id="rId1"/>
  <headerFooter scaleWithDoc="0">
    <oddHeader>&amp;LAVISTA UTILITIES
Average Customer Cost&amp;RExh. MJG-2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605886-EB63-4167-941C-694522A05167}"/>
</file>

<file path=customXml/itemProps2.xml><?xml version="1.0" encoding="utf-8"?>
<ds:datastoreItem xmlns:ds="http://schemas.openxmlformats.org/officeDocument/2006/customXml" ds:itemID="{A2B3B92B-1084-4F91-A4AB-EFD8E8C8B0D7}"/>
</file>

<file path=customXml/itemProps3.xml><?xml version="1.0" encoding="utf-8"?>
<ds:datastoreItem xmlns:ds="http://schemas.openxmlformats.org/officeDocument/2006/customXml" ds:itemID="{776470DE-0B6D-470C-9BFE-8F0BF6D56A55}"/>
</file>

<file path=customXml/itemProps4.xml><?xml version="1.0" encoding="utf-8"?>
<ds:datastoreItem xmlns:ds="http://schemas.openxmlformats.org/officeDocument/2006/customXml" ds:itemID="{0E47FFAD-4A36-41F8-ACF9-5EA57B2A2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A-RR Cross-reference </vt:lpstr>
      <vt:lpstr>B - COS results</vt:lpstr>
      <vt:lpstr>C-COS allocation factors</vt:lpstr>
      <vt:lpstr>D-Summary of adjustments</vt:lpstr>
      <vt:lpstr>E-Summary of results</vt:lpstr>
      <vt:lpstr>E-Summary of results Pg 2</vt:lpstr>
      <vt:lpstr>'D-Summary of adjustments'!Print_Area</vt:lpstr>
      <vt:lpstr>'E-Summary of results'!Print_Area</vt:lpstr>
      <vt:lpstr>'E-Summary of results Pg 2'!Print_Area</vt:lpstr>
      <vt:lpstr>'A-RR Cross-reference '!Print_Titles</vt:lpstr>
      <vt:lpstr>'B - COS results'!Print_Titles</vt:lpstr>
      <vt:lpstr>'C-COS allocation factors'!Print_Titles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Garbarino, Marcus</dc:creator>
  <cp:lastModifiedBy>Garbarino, Marcus</cp:lastModifiedBy>
  <cp:lastPrinted>2022-01-11T17:25:23Z</cp:lastPrinted>
  <dcterms:created xsi:type="dcterms:W3CDTF">2022-01-10T19:50:53Z</dcterms:created>
  <dcterms:modified xsi:type="dcterms:W3CDTF">2022-01-11T17:28:16Z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