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40454A8-21D3-4E1B-B20B-776CB5E459E7}" xr6:coauthVersionLast="47" xr6:coauthVersionMax="47" xr10:uidLastSave="{00000000-0000-0000-0000-000000000000}"/>
  <bookViews>
    <workbookView xWindow="-120" yWindow="-120" windowWidth="29040" windowHeight="15840" xr2:uid="{46A12794-18AB-4331-B475-138EDCA62750}"/>
  </bookViews>
  <sheets>
    <sheet name="8.5 - 8.5.1" sheetId="1" r:id="rId1"/>
    <sheet name="8.5.2 - 8.5.3" sheetId="2" r:id="rId2"/>
  </sheets>
  <externalReferences>
    <externalReference r:id="rId3"/>
    <externalReference r:id="rId4"/>
    <externalReference r:id="rId5"/>
  </externalReferences>
  <definedNames>
    <definedName name="__123Graph_A" localSheetId="0" hidden="1">[1]Inputs!#REF!</definedName>
    <definedName name="__123Graph_A" localSheetId="1" hidden="1">[1]Inputs!#REF!</definedName>
    <definedName name="__123Graph_A" hidden="1">[2]Inputs!#REF!</definedName>
    <definedName name="__123Graph_B" localSheetId="0" hidden="1">[1]Inputs!#REF!</definedName>
    <definedName name="__123Graph_B" localSheetId="1" hidden="1">[1]Inputs!#REF!</definedName>
    <definedName name="__123Graph_B" hidden="1">[2]Inputs!#REF!</definedName>
    <definedName name="__123Graph_D" localSheetId="0" hidden="1">[1]Inputs!#REF!</definedName>
    <definedName name="__123Graph_D" localSheetId="1" hidden="1">[1]Inputs!#REF!</definedName>
    <definedName name="__123Graph_D" hidden="1">[2]Inputs!#REF!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B1_Print">#REF!</definedName>
    <definedName name="Bottom">[3]Variance!#REF!</definedName>
    <definedName name="High_Plan">#REF!</definedName>
    <definedName name="LastCell">[3]Variance!#REF!</definedName>
    <definedName name="Low_Plan">#REF!</definedName>
    <definedName name="MD_High1">'[3]Master Data'!$A$2</definedName>
    <definedName name="MD_Low1">'[3]Master Data'!$D$28</definedName>
    <definedName name="_xlnm.Print_Area" localSheetId="0">'8.5 - 8.5.1'!$A$1:$J$122</definedName>
    <definedName name="_xlnm.Print_Area" localSheetId="1">'8.5.2 - 8.5.3'!$A$1:$E$78</definedName>
    <definedName name="_xlnm.Print_Titles" localSheetId="1">'8.5.2 - 8.5.3'!$1:$5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"45GXL7SXPXL3MHIZ7CHPZQ8ZV"</definedName>
    <definedName name="ST_Bottom1">[3]Variance!#REF!</definedName>
    <definedName name="ST_Top1">[3]Variance!#REF!</definedName>
    <definedName name="ST_Top2">[3]Variance!#REF!</definedName>
    <definedName name="ST_Top3">#REF!</definedName>
    <definedName name="T1_Print">#REF!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F82" i="1"/>
  <c r="D61" i="2"/>
  <c r="F48" i="1"/>
  <c r="F41" i="1"/>
  <c r="D51" i="2"/>
  <c r="F35" i="1"/>
  <c r="F27" i="1"/>
  <c r="D35" i="2"/>
  <c r="D20" i="2"/>
  <c r="D14" i="2"/>
  <c r="B118" i="1"/>
  <c r="F102" i="1"/>
  <c r="G94" i="1"/>
  <c r="I94" i="1" s="1"/>
  <c r="F94" i="1"/>
  <c r="D94" i="1"/>
  <c r="G93" i="1"/>
  <c r="I93" i="1" s="1"/>
  <c r="F93" i="1"/>
  <c r="D93" i="1"/>
  <c r="G92" i="1"/>
  <c r="I92" i="1" s="1"/>
  <c r="F92" i="1"/>
  <c r="D92" i="1"/>
  <c r="G91" i="1"/>
  <c r="I91" i="1" s="1"/>
  <c r="F91" i="1"/>
  <c r="D91" i="1"/>
  <c r="G90" i="1"/>
  <c r="D90" i="1"/>
  <c r="G89" i="1"/>
  <c r="I89" i="1" s="1"/>
  <c r="F89" i="1"/>
  <c r="D89" i="1"/>
  <c r="G88" i="1"/>
  <c r="F88" i="1"/>
  <c r="D88" i="1"/>
  <c r="G87" i="1"/>
  <c r="I87" i="1" s="1"/>
  <c r="F87" i="1"/>
  <c r="D87" i="1"/>
  <c r="G86" i="1"/>
  <c r="I86" i="1" s="1"/>
  <c r="F86" i="1"/>
  <c r="D86" i="1"/>
  <c r="G85" i="1"/>
  <c r="F85" i="1"/>
  <c r="D85" i="1"/>
  <c r="G84" i="1"/>
  <c r="F84" i="1"/>
  <c r="D84" i="1"/>
  <c r="G83" i="1"/>
  <c r="F83" i="1"/>
  <c r="D83" i="1"/>
  <c r="G82" i="1"/>
  <c r="I82" i="1" s="1"/>
  <c r="D82" i="1"/>
  <c r="G78" i="1"/>
  <c r="F78" i="1"/>
  <c r="G77" i="1"/>
  <c r="F77" i="1"/>
  <c r="G76" i="1"/>
  <c r="F76" i="1"/>
  <c r="G75" i="1"/>
  <c r="F75" i="1"/>
  <c r="G74" i="1"/>
  <c r="F74" i="1"/>
  <c r="G73" i="1"/>
  <c r="B63" i="1"/>
  <c r="G52" i="1"/>
  <c r="F52" i="1"/>
  <c r="G51" i="1"/>
  <c r="F51" i="1"/>
  <c r="G50" i="1"/>
  <c r="F50" i="1"/>
  <c r="G49" i="1"/>
  <c r="I49" i="1" s="1"/>
  <c r="F49" i="1"/>
  <c r="G48" i="1"/>
  <c r="I48" i="1" s="1"/>
  <c r="G47" i="1"/>
  <c r="I47" i="1" s="1"/>
  <c r="F47" i="1"/>
  <c r="G46" i="1"/>
  <c r="I46" i="1" s="1"/>
  <c r="F46" i="1"/>
  <c r="G45" i="1"/>
  <c r="F45" i="1"/>
  <c r="G44" i="1"/>
  <c r="F44" i="1"/>
  <c r="G43" i="1"/>
  <c r="F43" i="1"/>
  <c r="G42" i="1"/>
  <c r="F42" i="1"/>
  <c r="G41" i="1"/>
  <c r="G40" i="1"/>
  <c r="F40" i="1"/>
  <c r="G37" i="1"/>
  <c r="F37" i="1"/>
  <c r="G36" i="1"/>
  <c r="F36" i="1"/>
  <c r="G35" i="1"/>
  <c r="G34" i="1"/>
  <c r="I34" i="1" s="1"/>
  <c r="F34" i="1"/>
  <c r="G33" i="1"/>
  <c r="F33" i="1"/>
  <c r="G32" i="1"/>
  <c r="I32" i="1" s="1"/>
  <c r="F32" i="1"/>
  <c r="G31" i="1"/>
  <c r="F31" i="1"/>
  <c r="G30" i="1"/>
  <c r="I30" i="1" s="1"/>
  <c r="F30" i="1"/>
  <c r="G29" i="1"/>
  <c r="I29" i="1" s="1"/>
  <c r="F29" i="1"/>
  <c r="G28" i="1"/>
  <c r="F28" i="1"/>
  <c r="I28" i="1" s="1"/>
  <c r="G27" i="1"/>
  <c r="I27" i="1" s="1"/>
  <c r="G26" i="1"/>
  <c r="I26" i="1" s="1"/>
  <c r="F26" i="1"/>
  <c r="G25" i="1"/>
  <c r="F25" i="1"/>
  <c r="I25" i="1" s="1"/>
  <c r="G22" i="1"/>
  <c r="F22" i="1"/>
  <c r="G21" i="1"/>
  <c r="F21" i="1"/>
  <c r="G20" i="1"/>
  <c r="F20" i="1"/>
  <c r="G17" i="1"/>
  <c r="F17" i="1"/>
  <c r="D17" i="1"/>
  <c r="B17" i="1"/>
  <c r="G16" i="1"/>
  <c r="F16" i="1"/>
  <c r="D16" i="1"/>
  <c r="B16" i="1"/>
  <c r="G15" i="1"/>
  <c r="F15" i="1"/>
  <c r="D15" i="1"/>
  <c r="B15" i="1"/>
  <c r="G14" i="1"/>
  <c r="F14" i="1"/>
  <c r="D14" i="1"/>
  <c r="B14" i="1"/>
  <c r="G13" i="1"/>
  <c r="F13" i="1"/>
  <c r="D13" i="1"/>
  <c r="B13" i="1"/>
  <c r="G12" i="1"/>
  <c r="F12" i="1"/>
  <c r="D12" i="1"/>
  <c r="B12" i="1"/>
  <c r="G11" i="1"/>
  <c r="F11" i="1"/>
  <c r="D11" i="1"/>
  <c r="B11" i="1"/>
  <c r="A3" i="2"/>
  <c r="I41" i="1" l="1"/>
  <c r="I33" i="1"/>
  <c r="I15" i="1"/>
  <c r="I17" i="1"/>
  <c r="I50" i="1"/>
  <c r="I51" i="1"/>
  <c r="I74" i="1"/>
  <c r="I78" i="1"/>
  <c r="I84" i="1"/>
  <c r="I44" i="1"/>
  <c r="I16" i="1"/>
  <c r="I31" i="1"/>
  <c r="I43" i="1"/>
  <c r="I85" i="1"/>
  <c r="I20" i="1"/>
  <c r="I88" i="1"/>
  <c r="I11" i="1"/>
  <c r="I35" i="1"/>
  <c r="I37" i="1"/>
  <c r="F53" i="1"/>
  <c r="I36" i="1"/>
  <c r="I13" i="1"/>
  <c r="I40" i="1"/>
  <c r="I76" i="1"/>
  <c r="I100" i="1"/>
  <c r="F95" i="1"/>
  <c r="I90" i="1"/>
  <c r="I22" i="1"/>
  <c r="I77" i="1"/>
  <c r="I83" i="1"/>
  <c r="I101" i="1"/>
  <c r="F18" i="1"/>
  <c r="I42" i="1"/>
  <c r="I45" i="1"/>
  <c r="I52" i="1"/>
  <c r="I12" i="1"/>
  <c r="I14" i="1"/>
  <c r="F23" i="1"/>
  <c r="I21" i="1"/>
  <c r="I75" i="1"/>
  <c r="I97" i="1"/>
  <c r="F38" i="1"/>
  <c r="F73" i="1"/>
  <c r="F79" i="1" s="1"/>
  <c r="D77" i="2"/>
  <c r="I102" i="1" l="1"/>
  <c r="I38" i="1"/>
  <c r="I23" i="1"/>
  <c r="I18" i="1"/>
  <c r="I95" i="1"/>
  <c r="I53" i="1"/>
  <c r="I73" i="1"/>
  <c r="I79" i="1" s="1"/>
</calcChain>
</file>

<file path=xl/sharedStrings.xml><?xml version="1.0" encoding="utf-8"?>
<sst xmlns="http://schemas.openxmlformats.org/spreadsheetml/2006/main" count="337" uniqueCount="76">
  <si>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</si>
  <si>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</si>
  <si>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</si>
  <si>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</si>
  <si>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</si>
  <si>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</si>
  <si>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</si>
  <si>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</si>
  <si>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</si>
  <si>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</si>
  <si>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Current Assets:</t>
  </si>
  <si>
    <t>Situs</t>
  </si>
  <si>
    <t>Materials and Supplies:</t>
  </si>
  <si>
    <t>Fuel Stock and Materials &amp; Supplies</t>
  </si>
  <si>
    <t>Prepayments:</t>
  </si>
  <si>
    <t>Prepaid Insurance</t>
  </si>
  <si>
    <t>Prepaid Taxes</t>
  </si>
  <si>
    <t>Prepayments - Other</t>
  </si>
  <si>
    <t>Description of Adjustment:</t>
  </si>
  <si>
    <t xml:space="preserve">This restating adjustment removes cash, prepayments, and other miscellaneous rate base balances from results for the 12 months ended June 2022.  </t>
  </si>
  <si>
    <t>8.5.1</t>
  </si>
  <si>
    <t>WA</t>
  </si>
  <si>
    <t>Miscellaneous Deferred Debits:</t>
  </si>
  <si>
    <t>Miscellaneous Deferred Debits</t>
  </si>
  <si>
    <t>186M</t>
  </si>
  <si>
    <t>Miscellaneous Rate Base:</t>
  </si>
  <si>
    <t>Miscellaneous Rate Base</t>
  </si>
  <si>
    <t>Provo Working Capital</t>
  </si>
  <si>
    <t>CAGE</t>
  </si>
  <si>
    <t>Pg. 2.34</t>
  </si>
  <si>
    <t>Miscellaneous Rate Base Debits:</t>
  </si>
  <si>
    <t>Injuries and Damages Provisions</t>
  </si>
  <si>
    <t>SO</t>
  </si>
  <si>
    <t xml:space="preserve">Pg. 2.36 </t>
  </si>
  <si>
    <t>Per Books</t>
  </si>
  <si>
    <t>Description</t>
  </si>
  <si>
    <t>Account</t>
  </si>
  <si>
    <t>Factor</t>
  </si>
  <si>
    <t>Ref.</t>
  </si>
  <si>
    <t>Other A/R</t>
  </si>
  <si>
    <t>Accounts Payable</t>
  </si>
  <si>
    <t>SG</t>
  </si>
  <si>
    <t>CAEE</t>
  </si>
  <si>
    <t>OR</t>
  </si>
  <si>
    <t>Other Deferred Credit</t>
  </si>
  <si>
    <t>ARO Reg Liability</t>
  </si>
  <si>
    <t>Total Current Assets</t>
  </si>
  <si>
    <t>Ref. 8.5</t>
  </si>
  <si>
    <t xml:space="preserve"> </t>
  </si>
  <si>
    <t>Materials and Supplies</t>
  </si>
  <si>
    <t>Fuel Stock</t>
  </si>
  <si>
    <t>CAEW</t>
  </si>
  <si>
    <t>JBE</t>
  </si>
  <si>
    <t>JBG</t>
  </si>
  <si>
    <t>UT</t>
  </si>
  <si>
    <t>CAGW</t>
  </si>
  <si>
    <t>CA</t>
  </si>
  <si>
    <t>ID</t>
  </si>
  <si>
    <t>SNPD</t>
  </si>
  <si>
    <t>GPS</t>
  </si>
  <si>
    <t>Total Prepayments</t>
  </si>
  <si>
    <t>Total Miscellaneous Deferred Debits</t>
  </si>
  <si>
    <t>Ref. 8.5.1</t>
  </si>
  <si>
    <t>182M</t>
  </si>
  <si>
    <t>SE</t>
  </si>
  <si>
    <t>182W</t>
  </si>
  <si>
    <t>Total Miscellaneous Rate Base</t>
  </si>
  <si>
    <t>PacifiCorp</t>
  </si>
  <si>
    <t>Washington 2023 General Rate Case</t>
  </si>
  <si>
    <t>8.5.2</t>
  </si>
  <si>
    <t>8.5.3</t>
  </si>
  <si>
    <t>RES</t>
  </si>
  <si>
    <t>PAGE</t>
  </si>
  <si>
    <t>WY-ALL</t>
  </si>
  <si>
    <t>(cont.) Miscellaneous Rate Base</t>
  </si>
  <si>
    <t>June 2022 AMA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</si>
</sst>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165" fontId="2" fillId="0" borderId="0" xfId="4" applyNumberFormat="1" applyFont="1" applyFill="1" applyBorder="1" applyAlignment="1">
      <alignment horizontal="center"/>
    </xf>
    <xf numFmtId="166" fontId="2" fillId="0" borderId="0" xfId="4" applyNumberFormat="1" applyFont="1" applyFill="1" applyBorder="1" applyAlignment="1">
      <alignment horizontal="center"/>
    </xf>
    <xf numFmtId="41" fontId="2" fillId="0" borderId="1" xfId="2" applyNumberFormat="1" applyFont="1" applyFill="1" applyBorder="1" applyAlignment="1">
      <alignment horizontal="center"/>
    </xf>
    <xf numFmtId="164" fontId="2" fillId="0" borderId="1" xfId="2" applyNumberFormat="1" applyFont="1" applyFill="1" applyBorder="1"/>
    <xf numFmtId="43" fontId="5" fillId="0" borderId="0" xfId="2" applyFont="1" applyFill="1" applyBorder="1" applyAlignment="1">
      <alignment horizontal="center"/>
    </xf>
    <xf numFmtId="164" fontId="2" fillId="0" borderId="0" xfId="2" applyNumberFormat="1" applyFont="1" applyFill="1" applyBorder="1"/>
    <xf numFmtId="41" fontId="5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10" xfId="3" applyFont="1" applyBorder="1" applyAlignment="1">
      <alignment horizontal="center"/>
    </xf>
    <xf numFmtId="0" fontId="3" fillId="0" borderId="0" xfId="3" applyFont="1" applyAlignment="1">
      <alignment horizontal="left"/>
    </xf>
    <xf numFmtId="164" fontId="2" fillId="0" borderId="0" xfId="2" applyNumberFormat="1" applyFont="1" applyFill="1"/>
    <xf numFmtId="0" fontId="3" fillId="0" borderId="0" xfId="3" applyFont="1" applyAlignment="1">
      <alignment horizontal="left" indent="2"/>
    </xf>
    <xf numFmtId="164" fontId="3" fillId="0" borderId="11" xfId="2" applyNumberFormat="1" applyFont="1" applyFill="1" applyBorder="1"/>
    <xf numFmtId="164" fontId="3" fillId="0" borderId="0" xfId="2" applyNumberFormat="1" applyFont="1" applyFill="1" applyBorder="1"/>
    <xf numFmtId="164" fontId="3" fillId="0" borderId="11" xfId="3" applyNumberFormat="1" applyFont="1" applyBorder="1"/>
    <xf numFmtId="41" fontId="2" fillId="0" borderId="0" xfId="2" applyNumberFormat="1" applyFont="1" applyBorder="1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left" indent="1"/>
    </xf>
    <xf numFmtId="0" fontId="2" fillId="0" borderId="0" xfId="3" applyFont="1"/>
    <xf numFmtId="0" fontId="2" fillId="0" borderId="0" xfId="3" applyFont="1" applyAlignment="1">
      <alignment horizontal="left"/>
    </xf>
    <xf numFmtId="166" fontId="6" fillId="0" borderId="0" xfId="4" applyNumberFormat="1" applyFont="1" applyFill="1" applyBorder="1" applyAlignment="1">
      <alignment horizontal="center"/>
    </xf>
    <xf numFmtId="0" fontId="2" fillId="0" borderId="0" xfId="1" applyFont="1" applyFill="1"/>
    <xf numFmtId="0" fontId="3" fillId="0" borderId="0" xfId="1" applyFont="1" applyFill="1"/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164" fontId="2" fillId="0" borderId="0" xfId="2" applyNumberFormat="1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left" indent="1"/>
    </xf>
    <xf numFmtId="0" fontId="2" fillId="0" borderId="0" xfId="1" applyFont="1" applyFill="1" applyAlignment="1">
      <alignment horizontal="left"/>
    </xf>
    <xf numFmtId="0" fontId="2" fillId="0" borderId="0" xfId="3" applyFont="1" applyFill="1"/>
    <xf numFmtId="0" fontId="2" fillId="0" borderId="0" xfId="1" applyFont="1" applyFill="1" applyAlignment="1">
      <alignment horizontal="left" indent="1"/>
    </xf>
    <xf numFmtId="0" fontId="2" fillId="0" borderId="0" xfId="1" quotePrefix="1" applyFont="1" applyFill="1" applyAlignment="1">
      <alignment horizontal="left" indent="1"/>
    </xf>
    <xf numFmtId="0" fontId="2" fillId="0" borderId="0" xfId="3" applyFont="1" applyFill="1" applyAlignment="1">
      <alignment horizontal="left"/>
    </xf>
    <xf numFmtId="0" fontId="6" fillId="0" borderId="2" xfId="1" applyFont="1" applyFill="1" applyBorder="1" applyAlignment="1">
      <alignment horizontal="left" vertical="top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vertical="top" wrapText="1"/>
    </xf>
    <xf numFmtId="0" fontId="2" fillId="0" borderId="0" xfId="1" quotePrefix="1" applyFont="1" applyFill="1" applyAlignment="1">
      <alignment horizontal="left"/>
    </xf>
    <xf numFmtId="0" fontId="6" fillId="0" borderId="0" xfId="1" applyFont="1" applyFill="1" applyAlignment="1">
      <alignment horizontal="left" indent="1"/>
    </xf>
    <xf numFmtId="164" fontId="2" fillId="0" borderId="0" xfId="3" applyNumberFormat="1" applyFont="1"/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 indent="1"/>
    </xf>
    <xf numFmtId="0" fontId="6" fillId="0" borderId="3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9" xfId="1" applyFont="1" applyFill="1" applyBorder="1" applyAlignment="1">
      <alignment horizontal="left" vertical="top" wrapText="1"/>
    </xf>
  </cellXfs>
  <cellStyles count="5">
    <cellStyle name="Comma 2" xfId="2" xr:uid="{9E41B600-9470-4ED7-91D4-74BD1DBA63AF}"/>
    <cellStyle name="Normal" xfId="0" builtinId="0"/>
    <cellStyle name="Normal 2 2" xfId="3" xr:uid="{73B03EF1-C8A1-4199-B152-7A0A0A1DE4D1}"/>
    <cellStyle name="Normal_Copy of File50007" xfId="1" xr:uid="{609BD61B-CF0E-4FBD-82E9-10BBB4076AFF}"/>
    <cellStyle name="Percent 2" xfId="4" xr:uid="{B5AEC525-7464-4BE4-83F2-8F5E9D275D28}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cal%20Settings\Temporary%20Internet%20Files\OLK1AC\RECOV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RCHIVE\2013\ROO%20-%20Dec%202013\8%20-%20Rate%20Base\Misc.%20Rate%20Base%20Adj%20-%20WA%20Only\BW%20Reports\BW%20Reg%20Assets%20AMA%2006.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93C0-726A-49B8-B703-C9353FFB4D30}">
  <dimension ref="A2:J122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5703125" style="27" customWidth="1"/>
    <col min="2" max="2" width="4" style="27" customWidth="1"/>
    <col min="3" max="3" width="33" style="27" customWidth="1"/>
    <col min="4" max="4" width="11.5703125" style="27" bestFit="1" customWidth="1"/>
    <col min="5" max="5" width="5.140625" style="27" bestFit="1" customWidth="1"/>
    <col min="6" max="6" width="13.42578125" style="27" bestFit="1" customWidth="1"/>
    <col min="7" max="7" width="8.42578125" style="27" bestFit="1" customWidth="1"/>
    <col min="8" max="8" width="10.7109375" style="27" bestFit="1" customWidth="1"/>
    <col min="9" max="9" width="13.7109375" style="27" bestFit="1" customWidth="1"/>
    <col min="10" max="10" width="8.5703125" style="27" bestFit="1" customWidth="1"/>
    <col min="11" max="16384" width="10" style="27"/>
  </cols>
  <sheetData>
    <row r="2" spans="2:10" x14ac:dyDescent="0.2">
      <c r="B2" s="28" t="s">
        <v>67</v>
      </c>
      <c r="D2" s="29"/>
      <c r="E2" s="29"/>
      <c r="F2" s="29"/>
      <c r="G2" s="29"/>
      <c r="H2" s="30"/>
      <c r="I2" s="30" t="s">
        <v>72</v>
      </c>
      <c r="J2" s="29">
        <v>8.5</v>
      </c>
    </row>
    <row r="3" spans="2:10" x14ac:dyDescent="0.2">
      <c r="B3" s="28" t="s">
        <v>68</v>
      </c>
      <c r="D3" s="29"/>
      <c r="E3" s="29"/>
      <c r="F3" s="29"/>
      <c r="G3" s="29"/>
      <c r="H3" s="29"/>
      <c r="I3" s="29"/>
      <c r="J3" s="29"/>
    </row>
    <row r="4" spans="2:10" x14ac:dyDescent="0.2">
      <c r="B4" s="28" t="s">
        <v>26</v>
      </c>
      <c r="D4" s="29"/>
      <c r="E4" s="29"/>
      <c r="F4" s="29"/>
      <c r="G4" s="29"/>
      <c r="H4" s="29"/>
      <c r="I4" s="29"/>
      <c r="J4" s="29"/>
    </row>
    <row r="5" spans="2:10" x14ac:dyDescent="0.2">
      <c r="D5" s="29"/>
      <c r="E5" s="29"/>
      <c r="F5" s="29"/>
      <c r="G5" s="29"/>
      <c r="H5" s="29"/>
      <c r="I5" s="29"/>
      <c r="J5" s="29"/>
    </row>
    <row r="6" spans="2:10" x14ac:dyDescent="0.2">
      <c r="D6" s="29"/>
      <c r="E6" s="29"/>
      <c r="F6" s="29"/>
      <c r="G6" s="29"/>
      <c r="H6" s="29"/>
      <c r="I6" s="29"/>
      <c r="J6" s="29"/>
    </row>
    <row r="7" spans="2:10" x14ac:dyDescent="0.2">
      <c r="D7" s="29"/>
      <c r="E7" s="29"/>
      <c r="F7" s="29" t="s">
        <v>0</v>
      </c>
      <c r="G7" s="29"/>
      <c r="H7" s="31"/>
      <c r="I7" s="31" t="s">
        <v>1</v>
      </c>
      <c r="J7" s="29"/>
    </row>
    <row r="8" spans="2:10" x14ac:dyDescent="0.2">
      <c r="D8" s="32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  <c r="J8" s="32" t="s">
        <v>8</v>
      </c>
    </row>
    <row r="9" spans="2:10" x14ac:dyDescent="0.2">
      <c r="B9" s="33" t="s">
        <v>9</v>
      </c>
      <c r="D9" s="29"/>
      <c r="E9" s="29"/>
      <c r="F9" s="29"/>
      <c r="G9" s="29"/>
      <c r="H9" s="29"/>
      <c r="I9" s="34"/>
      <c r="J9" s="29"/>
    </row>
    <row r="10" spans="2:10" x14ac:dyDescent="0.2">
      <c r="B10" s="33" t="s">
        <v>10</v>
      </c>
      <c r="D10" s="29"/>
      <c r="E10" s="29"/>
      <c r="F10" s="3"/>
      <c r="G10" s="35"/>
      <c r="H10" s="4"/>
      <c r="I10" s="3"/>
      <c r="J10" s="29"/>
    </row>
    <row r="11" spans="2:10" x14ac:dyDescent="0.2">
      <c r="B11" s="36" t="str">
        <f>'8.5.2 - 8.5.3'!A7</f>
        <v>Other A/R</v>
      </c>
      <c r="D11" s="35" t="str">
        <f>"OWC"&amp;'8.5.2 - 8.5.3'!B7</f>
        <v>OWC143</v>
      </c>
      <c r="E11" s="29" t="s">
        <v>71</v>
      </c>
      <c r="F11" s="3">
        <f>-'8.5.2 - 8.5.3'!D7</f>
        <v>-49060066.335000008</v>
      </c>
      <c r="G11" s="35" t="str">
        <f>'8.5.2 - 8.5.3'!C7</f>
        <v>SO</v>
      </c>
      <c r="H11" s="5">
        <v>7.0845810240555085E-2</v>
      </c>
      <c r="I11" s="3">
        <f>IF(H11="Situs",IF(G11="WA",F11,0),F11*H11)</f>
        <v>-3475700.1499584555</v>
      </c>
      <c r="J11" s="29"/>
    </row>
    <row r="12" spans="2:10" x14ac:dyDescent="0.2">
      <c r="B12" s="36" t="str">
        <f>'8.5.2 - 8.5.3'!A8</f>
        <v>Accounts Payable</v>
      </c>
      <c r="D12" s="35" t="str">
        <f>"OWC"&amp;'8.5.2 - 8.5.3'!B8</f>
        <v>OWC232</v>
      </c>
      <c r="E12" s="29" t="s">
        <v>71</v>
      </c>
      <c r="F12" s="3">
        <f>-'8.5.2 - 8.5.3'!D8</f>
        <v>6561111.8866666639</v>
      </c>
      <c r="G12" s="35" t="str">
        <f>'8.5.2 - 8.5.3'!C8</f>
        <v>SO</v>
      </c>
      <c r="H12" s="5">
        <v>7.0845810240555085E-2</v>
      </c>
      <c r="I12" s="3">
        <f t="shared" ref="I12:I17" si="0">IF(H12="Situs",IF(G12="WA",F12,0),F12*H12)</f>
        <v>464827.28768983681</v>
      </c>
      <c r="J12" s="29"/>
    </row>
    <row r="13" spans="2:10" x14ac:dyDescent="0.2">
      <c r="B13" s="36" t="str">
        <f>'8.5.2 - 8.5.3'!A9</f>
        <v>Accounts Payable</v>
      </c>
      <c r="D13" s="35" t="str">
        <f>"OWC"&amp;'8.5.2 - 8.5.3'!B9</f>
        <v>OWC232</v>
      </c>
      <c r="E13" s="29" t="s">
        <v>71</v>
      </c>
      <c r="F13" s="3">
        <f>-'8.5.2 - 8.5.3'!D9</f>
        <v>3305186.1541666701</v>
      </c>
      <c r="G13" s="35" t="str">
        <f>'8.5.2 - 8.5.3'!C9</f>
        <v>SG</v>
      </c>
      <c r="H13" s="5">
        <v>7.9787774498314715E-2</v>
      </c>
      <c r="I13" s="3">
        <f t="shared" si="0"/>
        <v>263713.44754360232</v>
      </c>
      <c r="J13" s="29"/>
    </row>
    <row r="14" spans="2:10" x14ac:dyDescent="0.2">
      <c r="B14" s="36" t="str">
        <f>'8.5.2 - 8.5.3'!A10</f>
        <v>Accounts Payable</v>
      </c>
      <c r="D14" s="35" t="str">
        <f>"OWC"&amp;'8.5.2 - 8.5.3'!B10</f>
        <v>OWC232</v>
      </c>
      <c r="E14" s="29" t="s">
        <v>71</v>
      </c>
      <c r="F14" s="3">
        <f>-'8.5.2 - 8.5.3'!D10</f>
        <v>3252214.3933333368</v>
      </c>
      <c r="G14" s="35" t="str">
        <f>'8.5.2 - 8.5.3'!C10</f>
        <v>CAEE</v>
      </c>
      <c r="H14" s="5">
        <v>0</v>
      </c>
      <c r="I14" s="3">
        <f t="shared" si="0"/>
        <v>0</v>
      </c>
      <c r="J14" s="29"/>
    </row>
    <row r="15" spans="2:10" x14ac:dyDescent="0.2">
      <c r="B15" s="36" t="str">
        <f>'8.5.2 - 8.5.3'!A11</f>
        <v>Other Deferred Credit</v>
      </c>
      <c r="D15" s="35" t="str">
        <f>"OWC"&amp;'8.5.2 - 8.5.3'!B11</f>
        <v>OWC2533</v>
      </c>
      <c r="E15" s="29" t="s">
        <v>71</v>
      </c>
      <c r="F15" s="3">
        <f>-'8.5.2 - 8.5.3'!D11</f>
        <v>8411096.6375000011</v>
      </c>
      <c r="G15" s="35" t="str">
        <f>'8.5.2 - 8.5.3'!C11</f>
        <v>CAGE</v>
      </c>
      <c r="H15" s="5">
        <v>0</v>
      </c>
      <c r="I15" s="3">
        <f t="shared" si="0"/>
        <v>0</v>
      </c>
      <c r="J15" s="29"/>
    </row>
    <row r="16" spans="2:10" x14ac:dyDescent="0.2">
      <c r="B16" s="36" t="str">
        <f>'8.5.2 - 8.5.3'!A12</f>
        <v>ARO Reg Liability</v>
      </c>
      <c r="D16" s="35" t="str">
        <f>"OWC"&amp;'8.5.2 - 8.5.3'!B12</f>
        <v>OWC254105</v>
      </c>
      <c r="E16" s="29" t="s">
        <v>71</v>
      </c>
      <c r="F16" s="3">
        <f>-'8.5.2 - 8.5.3'!D12</f>
        <v>-19802.830000000002</v>
      </c>
      <c r="G16" s="35" t="str">
        <f>'8.5.2 - 8.5.3'!C12</f>
        <v>CAEE</v>
      </c>
      <c r="H16" s="5">
        <v>0</v>
      </c>
      <c r="I16" s="3">
        <f t="shared" si="0"/>
        <v>0</v>
      </c>
      <c r="J16" s="29"/>
    </row>
    <row r="17" spans="2:10" x14ac:dyDescent="0.2">
      <c r="B17" s="36" t="str">
        <f>'8.5.2 - 8.5.3'!A13</f>
        <v>ARO Reg Liability</v>
      </c>
      <c r="D17" s="35" t="str">
        <f>"OWC"&amp;'8.5.2 - 8.5.3'!B13</f>
        <v>OWC254105</v>
      </c>
      <c r="E17" s="29" t="s">
        <v>71</v>
      </c>
      <c r="F17" s="3">
        <f>-'8.5.2 - 8.5.3'!D13</f>
        <v>19802.830000000002</v>
      </c>
      <c r="G17" s="35" t="str">
        <f>'8.5.2 - 8.5.3'!C13</f>
        <v>CAGE</v>
      </c>
      <c r="H17" s="5">
        <v>0</v>
      </c>
      <c r="I17" s="3">
        <f t="shared" si="0"/>
        <v>0</v>
      </c>
      <c r="J17" s="29"/>
    </row>
    <row r="18" spans="2:10" x14ac:dyDescent="0.2">
      <c r="B18" s="37"/>
      <c r="D18" s="35"/>
      <c r="E18" s="29"/>
      <c r="F18" s="6">
        <f>SUM(F11:F17)</f>
        <v>-27530457.263333336</v>
      </c>
      <c r="G18" s="34"/>
      <c r="H18" s="5"/>
      <c r="I18" s="6">
        <f>SUM(I11:I17)</f>
        <v>-2747159.4147250163</v>
      </c>
      <c r="J18" s="29" t="s">
        <v>69</v>
      </c>
    </row>
    <row r="19" spans="2:10" x14ac:dyDescent="0.2">
      <c r="B19" s="33" t="s">
        <v>12</v>
      </c>
      <c r="D19" s="35"/>
      <c r="E19" s="29"/>
      <c r="F19" s="3"/>
      <c r="G19" s="34"/>
      <c r="H19" s="5"/>
      <c r="I19" s="3"/>
      <c r="J19" s="29"/>
    </row>
    <row r="20" spans="2:10" x14ac:dyDescent="0.2">
      <c r="B20" s="36" t="s">
        <v>13</v>
      </c>
      <c r="D20" s="35">
        <v>151</v>
      </c>
      <c r="E20" s="29" t="s">
        <v>71</v>
      </c>
      <c r="F20" s="3">
        <f>-'8.5.2 - 8.5.3'!D17</f>
        <v>-152130909.51624995</v>
      </c>
      <c r="G20" s="35" t="str">
        <f>'8.5.2 - 8.5.3'!C17</f>
        <v>CAEE</v>
      </c>
      <c r="H20" s="5">
        <v>0</v>
      </c>
      <c r="I20" s="3">
        <f>IF(H20="Situs",IF(G20="WA",F20,0),F20*H20)</f>
        <v>0</v>
      </c>
    </row>
    <row r="21" spans="2:10" x14ac:dyDescent="0.2">
      <c r="B21" s="36" t="s">
        <v>13</v>
      </c>
      <c r="D21" s="35">
        <v>151</v>
      </c>
      <c r="E21" s="29" t="s">
        <v>71</v>
      </c>
      <c r="F21" s="3">
        <f>-'8.5.2 - 8.5.3'!D18</f>
        <v>-2113564.7579166628</v>
      </c>
      <c r="G21" s="35" t="str">
        <f>'8.5.2 - 8.5.3'!C18</f>
        <v>CAEW</v>
      </c>
      <c r="H21" s="5">
        <v>0.22613352113854845</v>
      </c>
      <c r="I21" s="3">
        <f t="shared" ref="I21:I22" si="1">IF(H21="Situs",IF(G21="WA",F21,0),F21*H21)</f>
        <v>-477947.84086203872</v>
      </c>
      <c r="J21" s="29"/>
    </row>
    <row r="22" spans="2:10" x14ac:dyDescent="0.2">
      <c r="B22" s="36" t="s">
        <v>13</v>
      </c>
      <c r="D22" s="35">
        <v>151</v>
      </c>
      <c r="E22" s="29" t="s">
        <v>71</v>
      </c>
      <c r="F22" s="3">
        <f>-'8.5.2 - 8.5.3'!D19</f>
        <v>-38554066.632916704</v>
      </c>
      <c r="G22" s="35" t="str">
        <f>'8.5.2 - 8.5.3'!C19</f>
        <v>JBE</v>
      </c>
      <c r="H22" s="5">
        <v>0.22613352113854845</v>
      </c>
      <c r="I22" s="3">
        <f t="shared" si="1"/>
        <v>-8718366.8419116754</v>
      </c>
      <c r="J22" s="29"/>
    </row>
    <row r="23" spans="2:10" x14ac:dyDescent="0.2">
      <c r="B23" s="36"/>
      <c r="D23" s="35"/>
      <c r="E23" s="29"/>
      <c r="F23" s="6">
        <f>SUM(F20:F22)</f>
        <v>-192798540.90708333</v>
      </c>
      <c r="G23" s="35"/>
      <c r="H23" s="5"/>
      <c r="I23" s="6">
        <f>SUM(I20:I22)</f>
        <v>-9196314.6827737149</v>
      </c>
      <c r="J23" s="29" t="s">
        <v>69</v>
      </c>
    </row>
    <row r="24" spans="2:10" x14ac:dyDescent="0.2">
      <c r="B24" s="36"/>
      <c r="D24" s="35"/>
      <c r="E24" s="29"/>
      <c r="F24" s="3"/>
      <c r="G24" s="35"/>
      <c r="H24" s="5"/>
      <c r="I24" s="3"/>
      <c r="J24" s="29"/>
    </row>
    <row r="25" spans="2:10" x14ac:dyDescent="0.2">
      <c r="B25" s="36" t="s">
        <v>13</v>
      </c>
      <c r="D25" s="35">
        <v>154</v>
      </c>
      <c r="E25" s="29" t="s">
        <v>71</v>
      </c>
      <c r="F25" s="3">
        <f>-'8.5.2 - 8.5.3'!D22</f>
        <v>-118885245.01666664</v>
      </c>
      <c r="G25" s="35" t="str">
        <f>'8.5.2 - 8.5.3'!C22</f>
        <v>CAGE</v>
      </c>
      <c r="H25" s="5">
        <v>0</v>
      </c>
      <c r="I25" s="3">
        <f>IF(H25="Situs",IF(G25="WA",F25,0),F25*H25)</f>
        <v>0</v>
      </c>
      <c r="J25" s="29"/>
    </row>
    <row r="26" spans="2:10" x14ac:dyDescent="0.2">
      <c r="B26" s="36" t="s">
        <v>13</v>
      </c>
      <c r="D26" s="35">
        <v>154</v>
      </c>
      <c r="E26" s="29" t="s">
        <v>71</v>
      </c>
      <c r="F26" s="3">
        <f>-'8.5.2 - 8.5.3'!D23</f>
        <v>-12082277.557916667</v>
      </c>
      <c r="G26" s="35" t="str">
        <f>'8.5.2 - 8.5.3'!C23</f>
        <v>WY-ALL</v>
      </c>
      <c r="H26" s="26" t="s">
        <v>11</v>
      </c>
      <c r="I26" s="3">
        <f t="shared" ref="I26:I37" si="2">IF(H26="Situs",IF(G26="WA",F26,0),F26*H26)</f>
        <v>0</v>
      </c>
      <c r="J26" s="29"/>
    </row>
    <row r="27" spans="2:10" x14ac:dyDescent="0.2">
      <c r="B27" s="36" t="s">
        <v>13</v>
      </c>
      <c r="D27" s="35">
        <v>154</v>
      </c>
      <c r="E27" s="29" t="s">
        <v>71</v>
      </c>
      <c r="F27" s="3">
        <f>-'8.5.2 - 8.5.3'!D24</f>
        <v>-1569899.2741666678</v>
      </c>
      <c r="G27" s="35" t="str">
        <f>'8.5.2 - 8.5.3'!C24</f>
        <v>WY-ALL</v>
      </c>
      <c r="H27" s="26" t="s">
        <v>11</v>
      </c>
      <c r="I27" s="3">
        <f t="shared" si="2"/>
        <v>0</v>
      </c>
      <c r="J27" s="29"/>
    </row>
    <row r="28" spans="2:10" x14ac:dyDescent="0.2">
      <c r="B28" s="36" t="s">
        <v>13</v>
      </c>
      <c r="D28" s="35">
        <v>154</v>
      </c>
      <c r="E28" s="29" t="s">
        <v>71</v>
      </c>
      <c r="F28" s="3">
        <f>-'8.5.2 - 8.5.3'!D25</f>
        <v>-1562805.77291667</v>
      </c>
      <c r="G28" s="35" t="str">
        <f>'8.5.2 - 8.5.3'!C25</f>
        <v>JBG</v>
      </c>
      <c r="H28" s="5">
        <v>0.22162982918040364</v>
      </c>
      <c r="I28" s="3">
        <f t="shared" si="2"/>
        <v>-346364.37649367022</v>
      </c>
      <c r="J28" s="29"/>
    </row>
    <row r="29" spans="2:10" x14ac:dyDescent="0.2">
      <c r="B29" s="36" t="s">
        <v>13</v>
      </c>
      <c r="D29" s="35">
        <v>154</v>
      </c>
      <c r="E29" s="29" t="s">
        <v>71</v>
      </c>
      <c r="F29" s="3">
        <f>-'8.5.2 - 8.5.3'!D26</f>
        <v>-55155237.32583338</v>
      </c>
      <c r="G29" s="35" t="str">
        <f>'8.5.2 - 8.5.3'!C26</f>
        <v>OR</v>
      </c>
      <c r="H29" s="26" t="s">
        <v>11</v>
      </c>
      <c r="I29" s="3">
        <f t="shared" si="2"/>
        <v>0</v>
      </c>
      <c r="J29" s="29"/>
    </row>
    <row r="30" spans="2:10" x14ac:dyDescent="0.2">
      <c r="B30" s="36" t="s">
        <v>13</v>
      </c>
      <c r="D30" s="35">
        <v>154</v>
      </c>
      <c r="E30" s="29" t="s">
        <v>71</v>
      </c>
      <c r="F30" s="3">
        <f>-'8.5.2 - 8.5.3'!D27</f>
        <v>-66314474.547083288</v>
      </c>
      <c r="G30" s="35" t="str">
        <f>'8.5.2 - 8.5.3'!C27</f>
        <v>UT</v>
      </c>
      <c r="H30" s="26" t="s">
        <v>11</v>
      </c>
      <c r="I30" s="3">
        <f t="shared" si="2"/>
        <v>0</v>
      </c>
      <c r="J30" s="29"/>
    </row>
    <row r="31" spans="2:10" x14ac:dyDescent="0.2">
      <c r="B31" s="36" t="s">
        <v>13</v>
      </c>
      <c r="D31" s="35">
        <v>154</v>
      </c>
      <c r="E31" s="29" t="s">
        <v>71</v>
      </c>
      <c r="F31" s="3">
        <f>-'8.5.2 - 8.5.3'!D28</f>
        <v>-9451028.8520833347</v>
      </c>
      <c r="G31" s="35" t="str">
        <f>'8.5.2 - 8.5.3'!C28</f>
        <v>CAGW</v>
      </c>
      <c r="H31" s="5">
        <v>0.22162982918040364</v>
      </c>
      <c r="I31" s="3">
        <f t="shared" si="2"/>
        <v>-2094629.9100662956</v>
      </c>
      <c r="J31" s="29"/>
    </row>
    <row r="32" spans="2:10" x14ac:dyDescent="0.2">
      <c r="B32" s="36" t="s">
        <v>13</v>
      </c>
      <c r="D32" s="35">
        <v>154</v>
      </c>
      <c r="E32" s="29" t="s">
        <v>71</v>
      </c>
      <c r="F32" s="3">
        <f>-'8.5.2 - 8.5.3'!D29</f>
        <v>-2677567.852916671</v>
      </c>
      <c r="G32" s="35" t="str">
        <f>'8.5.2 - 8.5.3'!C29</f>
        <v>CA</v>
      </c>
      <c r="H32" s="26" t="s">
        <v>11</v>
      </c>
      <c r="I32" s="3">
        <f t="shared" si="2"/>
        <v>0</v>
      </c>
      <c r="J32" s="29"/>
    </row>
    <row r="33" spans="2:10" x14ac:dyDescent="0.2">
      <c r="B33" s="36" t="s">
        <v>13</v>
      </c>
      <c r="D33" s="35">
        <v>154</v>
      </c>
      <c r="E33" s="29" t="s">
        <v>71</v>
      </c>
      <c r="F33" s="3">
        <f>-'8.5.2 - 8.5.3'!D30</f>
        <v>-9842905.8850000054</v>
      </c>
      <c r="G33" s="35" t="str">
        <f>'8.5.2 - 8.5.3'!C30</f>
        <v>WA</v>
      </c>
      <c r="H33" s="26" t="s">
        <v>11</v>
      </c>
      <c r="I33" s="3">
        <f t="shared" si="2"/>
        <v>-9842905.8850000054</v>
      </c>
      <c r="J33" s="29"/>
    </row>
    <row r="34" spans="2:10" x14ac:dyDescent="0.2">
      <c r="B34" s="36" t="s">
        <v>13</v>
      </c>
      <c r="D34" s="35">
        <v>154</v>
      </c>
      <c r="E34" s="29" t="s">
        <v>71</v>
      </c>
      <c r="F34" s="3">
        <f>-'8.5.2 - 8.5.3'!D31</f>
        <v>-7320218.8554166658</v>
      </c>
      <c r="G34" s="35" t="str">
        <f>'8.5.2 - 8.5.3'!C31</f>
        <v>ID</v>
      </c>
      <c r="H34" s="26" t="s">
        <v>11</v>
      </c>
      <c r="I34" s="3">
        <f t="shared" si="2"/>
        <v>0</v>
      </c>
      <c r="J34" s="29"/>
    </row>
    <row r="35" spans="2:10" x14ac:dyDescent="0.2">
      <c r="B35" s="36" t="s">
        <v>13</v>
      </c>
      <c r="D35" s="35">
        <v>154</v>
      </c>
      <c r="E35" s="29" t="s">
        <v>71</v>
      </c>
      <c r="F35" s="3">
        <f>-'8.5.2 - 8.5.3'!D32</f>
        <v>1387115.3655537814</v>
      </c>
      <c r="G35" s="35" t="str">
        <f>'8.5.2 - 8.5.3'!C32</f>
        <v>SNPD</v>
      </c>
      <c r="H35" s="5">
        <v>6.264027551852748E-2</v>
      </c>
      <c r="I35" s="3">
        <f t="shared" si="2"/>
        <v>86889.288674271826</v>
      </c>
      <c r="J35" s="29"/>
    </row>
    <row r="36" spans="2:10" x14ac:dyDescent="0.2">
      <c r="B36" s="36" t="s">
        <v>13</v>
      </c>
      <c r="D36" s="35">
        <v>154</v>
      </c>
      <c r="E36" s="29" t="s">
        <v>71</v>
      </c>
      <c r="F36" s="3">
        <f>-'8.5.2 - 8.5.3'!D33</f>
        <v>1117344.01</v>
      </c>
      <c r="G36" s="35" t="str">
        <f>'8.5.2 - 8.5.3'!C33</f>
        <v>SO</v>
      </c>
      <c r="H36" s="5">
        <v>7.0845810240555085E-2</v>
      </c>
      <c r="I36" s="3">
        <f t="shared" si="2"/>
        <v>79159.141705880887</v>
      </c>
      <c r="J36" s="29"/>
    </row>
    <row r="37" spans="2:10" x14ac:dyDescent="0.2">
      <c r="B37" s="36" t="s">
        <v>13</v>
      </c>
      <c r="D37" s="35">
        <v>154</v>
      </c>
      <c r="E37" s="29" t="s">
        <v>71</v>
      </c>
      <c r="F37" s="3">
        <f>-'8.5.2 - 8.5.3'!D34</f>
        <v>-1787427.9416666673</v>
      </c>
      <c r="G37" s="35" t="str">
        <f>'8.5.2 - 8.5.3'!C34</f>
        <v>SG</v>
      </c>
      <c r="H37" s="5">
        <v>7.9787774498314715E-2</v>
      </c>
      <c r="I37" s="3">
        <f t="shared" si="2"/>
        <v>-142614.89754168689</v>
      </c>
      <c r="J37" s="29"/>
    </row>
    <row r="38" spans="2:10" x14ac:dyDescent="0.2">
      <c r="B38" s="37"/>
      <c r="D38" s="35"/>
      <c r="E38" s="29"/>
      <c r="F38" s="6">
        <f>SUM(F25:F37)</f>
        <v>-284144629.50611287</v>
      </c>
      <c r="G38" s="34"/>
      <c r="H38" s="5"/>
      <c r="I38" s="6">
        <f>SUM(I25:I37)</f>
        <v>-12260466.638721503</v>
      </c>
      <c r="J38" s="29" t="s">
        <v>69</v>
      </c>
    </row>
    <row r="39" spans="2:10" x14ac:dyDescent="0.2">
      <c r="B39" s="33" t="s">
        <v>14</v>
      </c>
      <c r="D39" s="29"/>
      <c r="E39" s="29"/>
      <c r="F39" s="3"/>
      <c r="G39" s="38"/>
      <c r="H39" s="5"/>
      <c r="I39" s="3"/>
      <c r="J39" s="29"/>
    </row>
    <row r="40" spans="2:10" x14ac:dyDescent="0.2">
      <c r="B40" s="39" t="s">
        <v>15</v>
      </c>
      <c r="D40" s="29">
        <v>165</v>
      </c>
      <c r="E40" s="29" t="s">
        <v>71</v>
      </c>
      <c r="F40" s="3">
        <f>-'8.5.2 - 8.5.3'!D38</f>
        <v>-14295226.731666667</v>
      </c>
      <c r="G40" s="35" t="str">
        <f>'8.5.2 - 8.5.3'!C38</f>
        <v>SO</v>
      </c>
      <c r="H40" s="5">
        <v>7.0845810240555085E-2</v>
      </c>
      <c r="I40" s="3">
        <f>IF(H40="Situs",IF(G40="WA",F40,0),F40*H40)</f>
        <v>-1012756.9203773672</v>
      </c>
      <c r="J40" s="29"/>
    </row>
    <row r="41" spans="2:10" x14ac:dyDescent="0.2">
      <c r="B41" s="39" t="s">
        <v>16</v>
      </c>
      <c r="D41" s="29">
        <v>165</v>
      </c>
      <c r="E41" s="29" t="s">
        <v>71</v>
      </c>
      <c r="F41" s="3">
        <f>-'8.5.2 - 8.5.3'!D39</f>
        <v>-7879715.7837500004</v>
      </c>
      <c r="G41" s="35" t="str">
        <f>'8.5.2 - 8.5.3'!C39</f>
        <v>GPS</v>
      </c>
      <c r="H41" s="5">
        <v>7.0845810240555071E-2</v>
      </c>
      <c r="I41" s="3">
        <f t="shared" ref="I41:I52" si="3">IF(H41="Situs",IF(G41="WA",F41,0),F41*H41)</f>
        <v>-558244.84916505916</v>
      </c>
      <c r="J41" s="29"/>
    </row>
    <row r="42" spans="2:10" x14ac:dyDescent="0.2">
      <c r="B42" s="39" t="s">
        <v>16</v>
      </c>
      <c r="D42" s="29">
        <v>165</v>
      </c>
      <c r="E42" s="29" t="s">
        <v>71</v>
      </c>
      <c r="F42" s="3">
        <f>-'8.5.2 - 8.5.3'!D40</f>
        <v>-629946.35166666703</v>
      </c>
      <c r="G42" s="35" t="str">
        <f>'8.5.2 - 8.5.3'!C40</f>
        <v>SO</v>
      </c>
      <c r="H42" s="5">
        <v>7.0845810240555085E-2</v>
      </c>
      <c r="I42" s="3">
        <f t="shared" si="3"/>
        <v>-44629.059691906674</v>
      </c>
      <c r="J42" s="29"/>
    </row>
    <row r="43" spans="2:10" x14ac:dyDescent="0.2">
      <c r="B43" s="39" t="s">
        <v>17</v>
      </c>
      <c r="D43" s="29">
        <v>165</v>
      </c>
      <c r="E43" s="29" t="s">
        <v>71</v>
      </c>
      <c r="F43" s="3">
        <f>-'8.5.2 - 8.5.3'!D41</f>
        <v>-18107744.960833292</v>
      </c>
      <c r="G43" s="35" t="str">
        <f>'8.5.2 - 8.5.3'!C41</f>
        <v>SO</v>
      </c>
      <c r="H43" s="5">
        <v>7.0845810240555085E-2</v>
      </c>
      <c r="I43" s="3">
        <f t="shared" si="3"/>
        <v>-1282857.863379563</v>
      </c>
      <c r="J43" s="29"/>
    </row>
    <row r="44" spans="2:10" x14ac:dyDescent="0.2">
      <c r="B44" s="40" t="s">
        <v>17</v>
      </c>
      <c r="D44" s="29">
        <v>165</v>
      </c>
      <c r="E44" s="29" t="s">
        <v>71</v>
      </c>
      <c r="F44" s="3">
        <f>-'8.5.2 - 8.5.3'!D42</f>
        <v>-4801342.7350000031</v>
      </c>
      <c r="G44" s="29" t="str">
        <f>'8.5.2 - 8.5.3'!C42</f>
        <v>SG</v>
      </c>
      <c r="H44" s="5">
        <v>7.9787774498314715E-2</v>
      </c>
      <c r="I44" s="3">
        <f t="shared" si="3"/>
        <v>-383088.45142930187</v>
      </c>
      <c r="J44" s="29"/>
    </row>
    <row r="45" spans="2:10" x14ac:dyDescent="0.2">
      <c r="B45" s="40" t="s">
        <v>17</v>
      </c>
      <c r="D45" s="29">
        <v>165</v>
      </c>
      <c r="E45" s="29" t="s">
        <v>71</v>
      </c>
      <c r="F45" s="3">
        <f>-'8.5.2 - 8.5.3'!D43</f>
        <v>-31999.98</v>
      </c>
      <c r="G45" s="29" t="str">
        <f>'8.5.2 - 8.5.3'!C43</f>
        <v>GPS</v>
      </c>
      <c r="H45" s="5">
        <v>7.0845810240555071E-2</v>
      </c>
      <c r="I45" s="3">
        <f t="shared" si="3"/>
        <v>-2267.0645107815576</v>
      </c>
      <c r="J45" s="29"/>
    </row>
    <row r="46" spans="2:10" x14ac:dyDescent="0.2">
      <c r="B46" s="40" t="s">
        <v>17</v>
      </c>
      <c r="D46" s="29">
        <v>165</v>
      </c>
      <c r="E46" s="29" t="s">
        <v>71</v>
      </c>
      <c r="F46" s="3">
        <f>-'8.5.2 - 8.5.3'!D44</f>
        <v>-3749263.1583333299</v>
      </c>
      <c r="G46" s="35" t="str">
        <f>'8.5.2 - 8.5.3'!C44</f>
        <v>UT</v>
      </c>
      <c r="H46" s="26" t="s">
        <v>11</v>
      </c>
      <c r="I46" s="3">
        <f t="shared" si="3"/>
        <v>0</v>
      </c>
      <c r="J46" s="29"/>
    </row>
    <row r="47" spans="2:10" x14ac:dyDescent="0.2">
      <c r="B47" s="40" t="s">
        <v>17</v>
      </c>
      <c r="D47" s="29">
        <v>165</v>
      </c>
      <c r="E47" s="29" t="s">
        <v>71</v>
      </c>
      <c r="F47" s="3">
        <f>-'8.5.2 - 8.5.3'!D45</f>
        <v>-213327.01499999998</v>
      </c>
      <c r="G47" s="35" t="str">
        <f>'8.5.2 - 8.5.3'!C45</f>
        <v>ID</v>
      </c>
      <c r="H47" s="26" t="s">
        <v>11</v>
      </c>
      <c r="I47" s="3">
        <f t="shared" si="3"/>
        <v>0</v>
      </c>
      <c r="J47" s="29"/>
    </row>
    <row r="48" spans="2:10" x14ac:dyDescent="0.2">
      <c r="B48" s="40" t="s">
        <v>17</v>
      </c>
      <c r="D48" s="29">
        <v>165</v>
      </c>
      <c r="E48" s="29" t="s">
        <v>71</v>
      </c>
      <c r="F48" s="3">
        <f>-'8.5.2 - 8.5.3'!D46</f>
        <v>-3116968.2437499999</v>
      </c>
      <c r="G48" s="35" t="str">
        <f>'8.5.2 - 8.5.3'!C46</f>
        <v>OR</v>
      </c>
      <c r="H48" s="26" t="s">
        <v>11</v>
      </c>
      <c r="I48" s="3">
        <f t="shared" si="3"/>
        <v>0</v>
      </c>
      <c r="J48" s="29"/>
    </row>
    <row r="49" spans="1:10" x14ac:dyDescent="0.2">
      <c r="B49" s="40" t="s">
        <v>17</v>
      </c>
      <c r="D49" s="29">
        <v>165</v>
      </c>
      <c r="E49" s="29" t="s">
        <v>71</v>
      </c>
      <c r="F49" s="3">
        <f>-'8.5.2 - 8.5.3'!D47</f>
        <v>-166381.81</v>
      </c>
      <c r="G49" s="35" t="str">
        <f>'8.5.2 - 8.5.3'!C47</f>
        <v>WY-ALL</v>
      </c>
      <c r="H49" s="26" t="s">
        <v>11</v>
      </c>
      <c r="I49" s="3">
        <f t="shared" si="3"/>
        <v>0</v>
      </c>
      <c r="J49" s="29"/>
    </row>
    <row r="50" spans="1:10" x14ac:dyDescent="0.2">
      <c r="B50" s="40" t="s">
        <v>17</v>
      </c>
      <c r="D50" s="29">
        <v>165</v>
      </c>
      <c r="E50" s="29" t="s">
        <v>71</v>
      </c>
      <c r="F50" s="3">
        <f>-'8.5.2 - 8.5.3'!D48</f>
        <v>-808829.11708333308</v>
      </c>
      <c r="G50" s="35" t="str">
        <f>'8.5.2 - 8.5.3'!C48</f>
        <v>CAGE</v>
      </c>
      <c r="H50" s="5">
        <v>0</v>
      </c>
      <c r="I50" s="3">
        <f t="shared" si="3"/>
        <v>0</v>
      </c>
      <c r="J50" s="29"/>
    </row>
    <row r="51" spans="1:10" x14ac:dyDescent="0.2">
      <c r="B51" s="40" t="s">
        <v>17</v>
      </c>
      <c r="D51" s="29">
        <v>165</v>
      </c>
      <c r="E51" s="29" t="s">
        <v>71</v>
      </c>
      <c r="F51" s="3">
        <f>-'8.5.2 - 8.5.3'!D49</f>
        <v>-51192.431666666693</v>
      </c>
      <c r="G51" s="35" t="str">
        <f>'8.5.2 - 8.5.3'!C49</f>
        <v>CAEE</v>
      </c>
      <c r="H51" s="5">
        <v>0</v>
      </c>
      <c r="I51" s="3">
        <f t="shared" si="3"/>
        <v>0</v>
      </c>
      <c r="J51" s="29"/>
    </row>
    <row r="52" spans="1:10" x14ac:dyDescent="0.2">
      <c r="B52" s="40" t="s">
        <v>17</v>
      </c>
      <c r="D52" s="29">
        <v>165</v>
      </c>
      <c r="E52" s="29" t="s">
        <v>71</v>
      </c>
      <c r="F52" s="3">
        <f>-'8.5.2 - 8.5.3'!D50</f>
        <v>-4054.8400000000006</v>
      </c>
      <c r="G52" s="35" t="str">
        <f>'8.5.2 - 8.5.3'!C50</f>
        <v>CAEW</v>
      </c>
      <c r="H52" s="5">
        <v>0.22613352113854845</v>
      </c>
      <c r="I52" s="3">
        <f t="shared" si="3"/>
        <v>-916.93524685343198</v>
      </c>
      <c r="J52" s="29"/>
    </row>
    <row r="53" spans="1:10" x14ac:dyDescent="0.2">
      <c r="D53" s="41"/>
      <c r="E53" s="29"/>
      <c r="F53" s="7">
        <f>SUM(F40:F52)</f>
        <v>-53855993.158749953</v>
      </c>
      <c r="G53" s="38"/>
      <c r="H53" s="8"/>
      <c r="I53" s="7">
        <f>SUM(I40:I52)</f>
        <v>-3284761.1438008333</v>
      </c>
      <c r="J53" s="29" t="s">
        <v>69</v>
      </c>
    </row>
    <row r="54" spans="1:10" x14ac:dyDescent="0.2">
      <c r="B54" s="39"/>
      <c r="D54" s="29"/>
      <c r="E54" s="29"/>
      <c r="F54" s="9"/>
      <c r="G54" s="29"/>
      <c r="H54" s="4"/>
      <c r="I54" s="3"/>
      <c r="J54" s="29"/>
    </row>
    <row r="55" spans="1:10" x14ac:dyDescent="0.2">
      <c r="D55" s="29"/>
      <c r="E55" s="29"/>
      <c r="F55" s="3"/>
      <c r="G55" s="29"/>
      <c r="H55" s="4"/>
      <c r="I55" s="3"/>
      <c r="J55" s="29"/>
    </row>
    <row r="56" spans="1:10" ht="13.5" thickBot="1" x14ac:dyDescent="0.25">
      <c r="B56" s="28" t="s">
        <v>18</v>
      </c>
      <c r="D56" s="29"/>
      <c r="E56" s="29"/>
      <c r="F56" s="3"/>
      <c r="G56" s="29"/>
      <c r="H56" s="4"/>
      <c r="I56" s="3"/>
      <c r="J56" s="29"/>
    </row>
    <row r="57" spans="1:10" ht="12.75" customHeight="1" x14ac:dyDescent="0.2">
      <c r="A57" s="42"/>
      <c r="B57" s="52" t="s">
        <v>19</v>
      </c>
      <c r="C57" s="52"/>
      <c r="D57" s="52"/>
      <c r="E57" s="52"/>
      <c r="F57" s="52"/>
      <c r="G57" s="52"/>
      <c r="H57" s="52"/>
      <c r="I57" s="52"/>
      <c r="J57" s="53"/>
    </row>
    <row r="58" spans="1:10" x14ac:dyDescent="0.2">
      <c r="A58" s="43"/>
      <c r="B58" s="54"/>
      <c r="C58" s="54"/>
      <c r="D58" s="54"/>
      <c r="E58" s="54"/>
      <c r="F58" s="54"/>
      <c r="G58" s="54"/>
      <c r="H58" s="54"/>
      <c r="I58" s="54"/>
      <c r="J58" s="55"/>
    </row>
    <row r="59" spans="1:10" x14ac:dyDescent="0.2">
      <c r="A59" s="43"/>
      <c r="B59" s="54"/>
      <c r="C59" s="54"/>
      <c r="D59" s="54"/>
      <c r="E59" s="54"/>
      <c r="F59" s="54"/>
      <c r="G59" s="54"/>
      <c r="H59" s="54"/>
      <c r="I59" s="54"/>
      <c r="J59" s="55"/>
    </row>
    <row r="60" spans="1:10" x14ac:dyDescent="0.2">
      <c r="A60" s="43"/>
      <c r="B60" s="54"/>
      <c r="C60" s="54"/>
      <c r="D60" s="54"/>
      <c r="E60" s="54"/>
      <c r="F60" s="54"/>
      <c r="G60" s="54"/>
      <c r="H60" s="54"/>
      <c r="I60" s="54"/>
      <c r="J60" s="55"/>
    </row>
    <row r="61" spans="1:10" ht="13.5" thickBot="1" x14ac:dyDescent="0.25">
      <c r="A61" s="44"/>
      <c r="B61" s="56"/>
      <c r="C61" s="56"/>
      <c r="D61" s="56"/>
      <c r="E61" s="56"/>
      <c r="F61" s="56"/>
      <c r="G61" s="56"/>
      <c r="H61" s="56"/>
      <c r="I61" s="56"/>
      <c r="J61" s="57"/>
    </row>
    <row r="62" spans="1:10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">
      <c r="B63" s="28" t="str">
        <f>B2</f>
        <v>PacifiCorp</v>
      </c>
      <c r="D63" s="29"/>
      <c r="E63" s="29"/>
      <c r="F63" s="29"/>
      <c r="G63" s="29"/>
      <c r="H63" s="30"/>
      <c r="I63" s="30" t="s">
        <v>72</v>
      </c>
      <c r="J63" s="31" t="s">
        <v>20</v>
      </c>
    </row>
    <row r="64" spans="1:10" x14ac:dyDescent="0.2">
      <c r="B64" s="28" t="s">
        <v>68</v>
      </c>
      <c r="D64" s="29"/>
      <c r="E64" s="29"/>
      <c r="F64" s="29"/>
      <c r="G64" s="29"/>
      <c r="H64" s="29"/>
      <c r="I64" s="29"/>
      <c r="J64" s="29"/>
    </row>
    <row r="65" spans="2:10" x14ac:dyDescent="0.2">
      <c r="B65" s="28" t="s">
        <v>74</v>
      </c>
      <c r="D65" s="29"/>
      <c r="E65" s="29"/>
      <c r="F65" s="29"/>
      <c r="G65" s="29"/>
      <c r="H65" s="29"/>
      <c r="I65" s="29"/>
      <c r="J65" s="29"/>
    </row>
    <row r="66" spans="2:10" x14ac:dyDescent="0.2">
      <c r="D66" s="29"/>
      <c r="E66" s="29"/>
      <c r="F66" s="29"/>
      <c r="G66" s="29"/>
      <c r="H66" s="29"/>
      <c r="I66" s="29"/>
      <c r="J66" s="29"/>
    </row>
    <row r="67" spans="2:10" x14ac:dyDescent="0.2">
      <c r="D67" s="29"/>
      <c r="E67" s="29"/>
      <c r="F67" s="29"/>
      <c r="G67" s="29"/>
      <c r="H67" s="29"/>
      <c r="I67" s="29"/>
      <c r="J67" s="29"/>
    </row>
    <row r="68" spans="2:10" x14ac:dyDescent="0.2">
      <c r="D68" s="29"/>
      <c r="E68" s="29"/>
      <c r="F68" s="29" t="s">
        <v>0</v>
      </c>
      <c r="G68" s="29"/>
      <c r="H68" s="29"/>
      <c r="I68" s="29" t="s">
        <v>21</v>
      </c>
      <c r="J68" s="29"/>
    </row>
    <row r="69" spans="2:10" x14ac:dyDescent="0.2">
      <c r="D69" s="32" t="s">
        <v>2</v>
      </c>
      <c r="E69" s="32" t="s">
        <v>3</v>
      </c>
      <c r="F69" s="32" t="s">
        <v>4</v>
      </c>
      <c r="G69" s="32" t="s">
        <v>5</v>
      </c>
      <c r="H69" s="32" t="s">
        <v>6</v>
      </c>
      <c r="I69" s="32" t="s">
        <v>7</v>
      </c>
      <c r="J69" s="32" t="s">
        <v>8</v>
      </c>
    </row>
    <row r="70" spans="2:10" x14ac:dyDescent="0.2">
      <c r="B70" s="33" t="s">
        <v>9</v>
      </c>
      <c r="D70" s="32"/>
      <c r="E70" s="32"/>
      <c r="F70" s="32"/>
      <c r="G70" s="32"/>
      <c r="H70" s="32"/>
      <c r="I70" s="32"/>
      <c r="J70" s="32"/>
    </row>
    <row r="71" spans="2:10" x14ac:dyDescent="0.2">
      <c r="B71" s="37"/>
      <c r="D71" s="41"/>
      <c r="E71" s="29"/>
      <c r="F71" s="9"/>
      <c r="G71" s="38"/>
      <c r="H71" s="8"/>
      <c r="I71" s="10"/>
      <c r="J71" s="29"/>
    </row>
    <row r="72" spans="2:10" x14ac:dyDescent="0.2">
      <c r="B72" s="33" t="s">
        <v>22</v>
      </c>
      <c r="D72" s="41"/>
      <c r="E72" s="29"/>
      <c r="F72" s="9"/>
      <c r="G72" s="38"/>
      <c r="H72" s="8"/>
      <c r="I72" s="10"/>
      <c r="J72" s="29"/>
    </row>
    <row r="73" spans="2:10" x14ac:dyDescent="0.2">
      <c r="B73" s="39" t="s">
        <v>23</v>
      </c>
      <c r="D73" s="29" t="s">
        <v>24</v>
      </c>
      <c r="E73" s="29" t="s">
        <v>71</v>
      </c>
      <c r="F73" s="9">
        <f>-'8.5.2 - 8.5.3'!D55</f>
        <v>-35880202.667916656</v>
      </c>
      <c r="G73" s="35" t="str">
        <f>'8.5.2 - 8.5.3'!C55</f>
        <v>SG</v>
      </c>
      <c r="H73" s="5">
        <v>7.9787774498314715E-2</v>
      </c>
      <c r="I73" s="3">
        <f>IF(H73="Situs",IF(G73="WA",F73,0),F73*H73)</f>
        <v>-2862801.5194215639</v>
      </c>
      <c r="J73" s="29"/>
    </row>
    <row r="74" spans="2:10" x14ac:dyDescent="0.2">
      <c r="B74" s="39" t="s">
        <v>23</v>
      </c>
      <c r="D74" s="29" t="s">
        <v>24</v>
      </c>
      <c r="E74" s="29" t="s">
        <v>71</v>
      </c>
      <c r="F74" s="9">
        <f>-'8.5.2 - 8.5.3'!D56</f>
        <v>-264844.46250000002</v>
      </c>
      <c r="G74" s="35" t="str">
        <f>'8.5.2 - 8.5.3'!C56</f>
        <v>SO</v>
      </c>
      <c r="H74" s="5">
        <v>7.0845810240555085E-2</v>
      </c>
      <c r="I74" s="3">
        <f t="shared" ref="I74:I78" si="4">IF(H74="Situs",IF(G74="WA",F74,0),F74*H74)</f>
        <v>-18763.12053353681</v>
      </c>
      <c r="J74" s="29"/>
    </row>
    <row r="75" spans="2:10" x14ac:dyDescent="0.2">
      <c r="B75" s="39" t="s">
        <v>23</v>
      </c>
      <c r="D75" s="29" t="s">
        <v>24</v>
      </c>
      <c r="E75" s="29" t="s">
        <v>71</v>
      </c>
      <c r="F75" s="9">
        <f>-'8.5.2 - 8.5.3'!D57</f>
        <v>-641698.39833333332</v>
      </c>
      <c r="G75" s="35" t="str">
        <f>'8.5.2 - 8.5.3'!C57</f>
        <v>CAEE</v>
      </c>
      <c r="H75" s="5">
        <v>0</v>
      </c>
      <c r="I75" s="3">
        <f t="shared" si="4"/>
        <v>0</v>
      </c>
      <c r="J75" s="29"/>
    </row>
    <row r="76" spans="2:10" x14ac:dyDescent="0.2">
      <c r="B76" s="39" t="s">
        <v>23</v>
      </c>
      <c r="D76" s="29" t="s">
        <v>24</v>
      </c>
      <c r="E76" s="29" t="s">
        <v>71</v>
      </c>
      <c r="F76" s="9">
        <f>-'8.5.2 - 8.5.3'!D58</f>
        <v>-28959765.075833332</v>
      </c>
      <c r="G76" s="35" t="str">
        <f>'8.5.2 - 8.5.3'!C58</f>
        <v>CAGW</v>
      </c>
      <c r="H76" s="5">
        <v>0.22162982918040364</v>
      </c>
      <c r="I76" s="3">
        <f t="shared" si="4"/>
        <v>-6418347.7868615603</v>
      </c>
      <c r="J76" s="29"/>
    </row>
    <row r="77" spans="2:10" x14ac:dyDescent="0.2">
      <c r="B77" s="39" t="s">
        <v>23</v>
      </c>
      <c r="D77" s="29" t="s">
        <v>24</v>
      </c>
      <c r="E77" s="29" t="s">
        <v>71</v>
      </c>
      <c r="F77" s="9">
        <f>-'8.5.2 - 8.5.3'!D59</f>
        <v>-46936340.299999997</v>
      </c>
      <c r="G77" s="35" t="str">
        <f>'8.5.2 - 8.5.3'!C59</f>
        <v>CAGE</v>
      </c>
      <c r="H77" s="5">
        <v>0</v>
      </c>
      <c r="I77" s="3">
        <f t="shared" si="4"/>
        <v>0</v>
      </c>
      <c r="J77" s="29"/>
    </row>
    <row r="78" spans="2:10" x14ac:dyDescent="0.2">
      <c r="B78" s="39" t="s">
        <v>23</v>
      </c>
      <c r="D78" s="29" t="s">
        <v>24</v>
      </c>
      <c r="E78" s="29" t="s">
        <v>71</v>
      </c>
      <c r="F78" s="9">
        <f>-'8.5.2 - 8.5.3'!D60</f>
        <v>-1144.1170833333301</v>
      </c>
      <c r="G78" s="35" t="str">
        <f>'8.5.2 - 8.5.3'!C60</f>
        <v>JBE</v>
      </c>
      <c r="H78" s="5">
        <v>0.22613352113854845</v>
      </c>
      <c r="I78" s="3">
        <f t="shared" si="4"/>
        <v>-258.72322464893199</v>
      </c>
      <c r="J78" s="29"/>
    </row>
    <row r="79" spans="2:10" x14ac:dyDescent="0.2">
      <c r="B79" s="37"/>
      <c r="D79" s="41"/>
      <c r="E79" s="29"/>
      <c r="F79" s="7">
        <f>SUM(F73:F78)</f>
        <v>-112683995.02166665</v>
      </c>
      <c r="G79" s="38"/>
      <c r="H79" s="11"/>
      <c r="I79" s="7">
        <f>SUM(I73:I78)</f>
        <v>-9300171.1500413101</v>
      </c>
      <c r="J79" s="29" t="s">
        <v>70</v>
      </c>
    </row>
    <row r="80" spans="2:10" x14ac:dyDescent="0.2">
      <c r="B80" s="37"/>
      <c r="D80" s="41"/>
      <c r="E80" s="29"/>
      <c r="F80" s="9"/>
      <c r="G80" s="38"/>
      <c r="H80" s="11"/>
      <c r="I80" s="10"/>
      <c r="J80" s="29"/>
    </row>
    <row r="81" spans="2:10" x14ac:dyDescent="0.2">
      <c r="B81" s="33" t="s">
        <v>25</v>
      </c>
      <c r="D81" s="41"/>
      <c r="E81" s="29"/>
      <c r="F81" s="9"/>
      <c r="G81" s="38"/>
      <c r="H81" s="11"/>
      <c r="I81" s="10"/>
      <c r="J81" s="29"/>
    </row>
    <row r="82" spans="2:10" x14ac:dyDescent="0.2">
      <c r="B82" s="39" t="s">
        <v>26</v>
      </c>
      <c r="D82" s="35" t="str">
        <f>'8.5.2 - 8.5.3'!B64</f>
        <v>182M</v>
      </c>
      <c r="E82" s="29" t="s">
        <v>71</v>
      </c>
      <c r="F82" s="9">
        <f>-'8.5.2 - 8.5.3'!D64</f>
        <v>-3119696.8599999966</v>
      </c>
      <c r="G82" s="35" t="str">
        <f>'8.5.2 - 8.5.3'!C64</f>
        <v>CA</v>
      </c>
      <c r="H82" s="26" t="s">
        <v>11</v>
      </c>
      <c r="I82" s="3">
        <f>IF(H82="Situs",IF(G82="WA",F82,0),F82*H82)</f>
        <v>0</v>
      </c>
      <c r="J82" s="29"/>
    </row>
    <row r="83" spans="2:10" x14ac:dyDescent="0.2">
      <c r="B83" s="39" t="s">
        <v>26</v>
      </c>
      <c r="D83" s="35" t="str">
        <f>'8.5.2 - 8.5.3'!B65</f>
        <v>182M</v>
      </c>
      <c r="E83" s="29" t="s">
        <v>71</v>
      </c>
      <c r="F83" s="9">
        <f>-'8.5.2 - 8.5.3'!D65</f>
        <v>0</v>
      </c>
      <c r="G83" s="35" t="str">
        <f>'8.5.2 - 8.5.3'!C65</f>
        <v>SO</v>
      </c>
      <c r="H83" s="5">
        <v>7.0845810240555085E-2</v>
      </c>
      <c r="I83" s="3">
        <f t="shared" ref="I83:I94" si="5">IF(H83="Situs",IF(G83="WA",F83,0),F83*H83)</f>
        <v>0</v>
      </c>
      <c r="J83" s="29"/>
    </row>
    <row r="84" spans="2:10" x14ac:dyDescent="0.2">
      <c r="B84" s="39" t="s">
        <v>26</v>
      </c>
      <c r="D84" s="35" t="str">
        <f>'8.5.2 - 8.5.3'!B66</f>
        <v>182M</v>
      </c>
      <c r="E84" s="29" t="s">
        <v>71</v>
      </c>
      <c r="F84" s="9">
        <f>-'8.5.2 - 8.5.3'!D66</f>
        <v>-190801865.69666669</v>
      </c>
      <c r="G84" s="35" t="str">
        <f>'8.5.2 - 8.5.3'!C66</f>
        <v>CAEE</v>
      </c>
      <c r="H84" s="5">
        <v>0</v>
      </c>
      <c r="I84" s="3">
        <f t="shared" si="5"/>
        <v>0</v>
      </c>
      <c r="J84" s="29"/>
    </row>
    <row r="85" spans="2:10" x14ac:dyDescent="0.2">
      <c r="B85" s="39" t="s">
        <v>26</v>
      </c>
      <c r="D85" s="35" t="str">
        <f>'8.5.2 - 8.5.3'!B67</f>
        <v>182M</v>
      </c>
      <c r="E85" s="29" t="s">
        <v>71</v>
      </c>
      <c r="F85" s="9">
        <f>-'8.5.2 - 8.5.3'!D67</f>
        <v>-6443290.0958333332</v>
      </c>
      <c r="G85" s="35" t="str">
        <f>'8.5.2 - 8.5.3'!C67</f>
        <v>CAGE</v>
      </c>
      <c r="H85" s="5">
        <v>0</v>
      </c>
      <c r="I85" s="3">
        <f t="shared" si="5"/>
        <v>0</v>
      </c>
      <c r="J85" s="29"/>
    </row>
    <row r="86" spans="2:10" x14ac:dyDescent="0.2">
      <c r="B86" s="39" t="s">
        <v>26</v>
      </c>
      <c r="D86" s="35" t="str">
        <f>'8.5.2 - 8.5.3'!B68</f>
        <v>182M</v>
      </c>
      <c r="E86" s="29" t="s">
        <v>71</v>
      </c>
      <c r="F86" s="9">
        <f>-'8.5.2 - 8.5.3'!D68</f>
        <v>-6585530.56291667</v>
      </c>
      <c r="G86" s="35" t="str">
        <f>'8.5.2 - 8.5.3'!C68</f>
        <v>ID</v>
      </c>
      <c r="H86" s="26" t="s">
        <v>11</v>
      </c>
      <c r="I86" s="3">
        <f t="shared" si="5"/>
        <v>0</v>
      </c>
      <c r="J86" s="29"/>
    </row>
    <row r="87" spans="2:10" x14ac:dyDescent="0.2">
      <c r="B87" s="39" t="s">
        <v>26</v>
      </c>
      <c r="D87" s="35" t="str">
        <f>'8.5.2 - 8.5.3'!B69</f>
        <v>182M</v>
      </c>
      <c r="E87" s="29" t="s">
        <v>71</v>
      </c>
      <c r="F87" s="9">
        <f>-'8.5.2 - 8.5.3'!D69</f>
        <v>9164166.5424999986</v>
      </c>
      <c r="G87" s="35" t="str">
        <f>'8.5.2 - 8.5.3'!C69</f>
        <v>OR</v>
      </c>
      <c r="H87" s="26" t="s">
        <v>11</v>
      </c>
      <c r="I87" s="3">
        <f t="shared" si="5"/>
        <v>0</v>
      </c>
      <c r="J87" s="29"/>
    </row>
    <row r="88" spans="2:10" x14ac:dyDescent="0.2">
      <c r="B88" s="39" t="s">
        <v>26</v>
      </c>
      <c r="D88" s="35" t="str">
        <f>'8.5.2 - 8.5.3'!B70</f>
        <v>182M</v>
      </c>
      <c r="E88" s="29" t="s">
        <v>71</v>
      </c>
      <c r="F88" s="9">
        <f>-'8.5.2 - 8.5.3'!D70</f>
        <v>0</v>
      </c>
      <c r="G88" s="35" t="str">
        <f>'8.5.2 - 8.5.3'!C70</f>
        <v>SE</v>
      </c>
      <c r="H88" s="5">
        <v>7.6163640476536676E-2</v>
      </c>
      <c r="I88" s="3">
        <f t="shared" si="5"/>
        <v>0</v>
      </c>
      <c r="J88" s="29"/>
    </row>
    <row r="89" spans="2:10" x14ac:dyDescent="0.2">
      <c r="B89" s="39" t="s">
        <v>26</v>
      </c>
      <c r="D89" s="35" t="str">
        <f>'8.5.2 - 8.5.3'!B71</f>
        <v>182M</v>
      </c>
      <c r="E89" s="29" t="s">
        <v>71</v>
      </c>
      <c r="F89" s="9">
        <f>-'8.5.2 - 8.5.3'!D71</f>
        <v>22409398.737083342</v>
      </c>
      <c r="G89" s="35" t="str">
        <f>'8.5.2 - 8.5.3'!C71</f>
        <v>UT</v>
      </c>
      <c r="H89" s="26" t="s">
        <v>11</v>
      </c>
      <c r="I89" s="3">
        <f t="shared" si="5"/>
        <v>0</v>
      </c>
      <c r="J89" s="29"/>
    </row>
    <row r="90" spans="2:10" x14ac:dyDescent="0.2">
      <c r="B90" s="39" t="s">
        <v>26</v>
      </c>
      <c r="D90" s="35" t="str">
        <f>'8.5.2 - 8.5.3'!B72</f>
        <v>182M</v>
      </c>
      <c r="E90" s="29" t="s">
        <v>71</v>
      </c>
      <c r="F90" s="9">
        <f>-'8.5.2 - 8.5.3'!D72</f>
        <v>-659642.57333333301</v>
      </c>
      <c r="G90" s="35" t="str">
        <f>'8.5.2 - 8.5.3'!C72</f>
        <v>WA</v>
      </c>
      <c r="H90" s="26" t="s">
        <v>11</v>
      </c>
      <c r="I90" s="3">
        <f t="shared" si="5"/>
        <v>-659642.57333333301</v>
      </c>
      <c r="J90" s="29"/>
    </row>
    <row r="91" spans="2:10" x14ac:dyDescent="0.2">
      <c r="B91" s="39" t="s">
        <v>26</v>
      </c>
      <c r="D91" s="35" t="str">
        <f>'8.5.2 - 8.5.3'!B73</f>
        <v>182M</v>
      </c>
      <c r="E91" s="29" t="s">
        <v>71</v>
      </c>
      <c r="F91" s="9">
        <f>-'8.5.2 - 8.5.3'!D73</f>
        <v>-57944376.242916666</v>
      </c>
      <c r="G91" s="35" t="str">
        <f>'8.5.2 - 8.5.3'!C73</f>
        <v>WY-ALL</v>
      </c>
      <c r="H91" s="26" t="s">
        <v>11</v>
      </c>
      <c r="I91" s="3">
        <f t="shared" si="5"/>
        <v>0</v>
      </c>
      <c r="J91" s="29"/>
    </row>
    <row r="92" spans="2:10" x14ac:dyDescent="0.2">
      <c r="B92" s="39" t="s">
        <v>26</v>
      </c>
      <c r="D92" s="35" t="str">
        <f>'8.5.2 - 8.5.3'!B74</f>
        <v>182M</v>
      </c>
      <c r="E92" s="29" t="s">
        <v>71</v>
      </c>
      <c r="F92" s="9">
        <f>-'8.5.2 - 8.5.3'!D74</f>
        <v>12643497.016250001</v>
      </c>
      <c r="G92" s="35" t="str">
        <f>'8.5.2 - 8.5.3'!C74</f>
        <v>WY-ALL</v>
      </c>
      <c r="H92" s="26" t="s">
        <v>11</v>
      </c>
      <c r="I92" s="3">
        <f t="shared" si="5"/>
        <v>0</v>
      </c>
      <c r="J92" s="29"/>
    </row>
    <row r="93" spans="2:10" x14ac:dyDescent="0.2">
      <c r="B93" s="39" t="s">
        <v>26</v>
      </c>
      <c r="D93" s="35" t="str">
        <f>'8.5.2 - 8.5.3'!B75</f>
        <v>182W</v>
      </c>
      <c r="E93" s="29" t="s">
        <v>71</v>
      </c>
      <c r="F93" s="9">
        <f>-'8.5.2 - 8.5.3'!D75</f>
        <v>0</v>
      </c>
      <c r="G93" s="35" t="str">
        <f>'8.5.2 - 8.5.3'!C75</f>
        <v>CA</v>
      </c>
      <c r="H93" s="26" t="s">
        <v>11</v>
      </c>
      <c r="I93" s="3">
        <f t="shared" si="5"/>
        <v>0</v>
      </c>
      <c r="J93" s="29"/>
    </row>
    <row r="94" spans="2:10" x14ac:dyDescent="0.2">
      <c r="B94" s="39" t="s">
        <v>26</v>
      </c>
      <c r="D94" s="35" t="str">
        <f>'8.5.2 - 8.5.3'!B76</f>
        <v>182W</v>
      </c>
      <c r="E94" s="29" t="s">
        <v>71</v>
      </c>
      <c r="F94" s="9">
        <f>-'8.5.2 - 8.5.3'!D76</f>
        <v>0</v>
      </c>
      <c r="G94" s="35" t="str">
        <f>'8.5.2 - 8.5.3'!C76</f>
        <v>ID</v>
      </c>
      <c r="H94" s="26" t="s">
        <v>11</v>
      </c>
      <c r="I94" s="3">
        <f t="shared" si="5"/>
        <v>0</v>
      </c>
      <c r="J94" s="29"/>
    </row>
    <row r="95" spans="2:10" x14ac:dyDescent="0.2">
      <c r="B95" s="46"/>
      <c r="D95" s="29"/>
      <c r="E95" s="29"/>
      <c r="F95" s="7">
        <f>SUM(F82:F94)</f>
        <v>-221337339.73583332</v>
      </c>
      <c r="G95" s="29"/>
      <c r="H95" s="11"/>
      <c r="I95" s="7">
        <f>SUM(I82:I94)</f>
        <v>-659642.57333333301</v>
      </c>
      <c r="J95" s="29" t="s">
        <v>70</v>
      </c>
    </row>
    <row r="96" spans="2:10" x14ac:dyDescent="0.2">
      <c r="B96" s="46"/>
      <c r="D96" s="29"/>
      <c r="E96" s="29"/>
      <c r="F96" s="9"/>
      <c r="G96" s="29"/>
      <c r="H96" s="11"/>
      <c r="I96" s="10"/>
      <c r="J96" s="29"/>
    </row>
    <row r="97" spans="2:10" x14ac:dyDescent="0.2">
      <c r="B97" s="39" t="s">
        <v>27</v>
      </c>
      <c r="D97" s="29">
        <v>25318</v>
      </c>
      <c r="E97" s="29" t="s">
        <v>71</v>
      </c>
      <c r="F97" s="9">
        <v>273000</v>
      </c>
      <c r="G97" s="29" t="s">
        <v>28</v>
      </c>
      <c r="H97" s="5">
        <v>0</v>
      </c>
      <c r="I97" s="3">
        <f>IF(H97="Situs",IF(G97="WA",F97,0),F97*H97)</f>
        <v>0</v>
      </c>
      <c r="J97" s="29" t="s">
        <v>29</v>
      </c>
    </row>
    <row r="98" spans="2:10" x14ac:dyDescent="0.2">
      <c r="B98" s="39"/>
      <c r="D98" s="29"/>
      <c r="E98" s="29"/>
      <c r="F98" s="9"/>
      <c r="G98" s="29"/>
      <c r="H98" s="5"/>
      <c r="I98" s="3"/>
      <c r="J98" s="29"/>
    </row>
    <row r="99" spans="2:10" x14ac:dyDescent="0.2">
      <c r="B99" s="33" t="s">
        <v>30</v>
      </c>
      <c r="D99" s="29"/>
      <c r="E99" s="29"/>
      <c r="F99" s="9"/>
      <c r="G99" s="29"/>
      <c r="H99" s="5"/>
      <c r="I99" s="3"/>
      <c r="J99" s="29"/>
    </row>
    <row r="100" spans="2:10" x14ac:dyDescent="0.2">
      <c r="B100" s="47" t="s">
        <v>31</v>
      </c>
      <c r="D100" s="29">
        <v>2281</v>
      </c>
      <c r="E100" s="29" t="s">
        <v>71</v>
      </c>
      <c r="F100" s="9">
        <v>708333.33333333395</v>
      </c>
      <c r="G100" s="31" t="s">
        <v>32</v>
      </c>
      <c r="H100" s="5">
        <v>7.0845810240555085E-2</v>
      </c>
      <c r="I100" s="3">
        <f>IF(H100="Situs",IF(G100="WA",F100,0),F100*H100)</f>
        <v>50182.448920393232</v>
      </c>
      <c r="J100" s="31" t="s">
        <v>33</v>
      </c>
    </row>
    <row r="101" spans="2:10" x14ac:dyDescent="0.2">
      <c r="B101" s="47" t="s">
        <v>31</v>
      </c>
      <c r="D101" s="29">
        <v>2282</v>
      </c>
      <c r="E101" s="29" t="s">
        <v>71</v>
      </c>
      <c r="F101" s="9">
        <v>143203329.69999999</v>
      </c>
      <c r="G101" s="31" t="s">
        <v>32</v>
      </c>
      <c r="H101" s="5">
        <v>7.0845810240555085E-2</v>
      </c>
      <c r="I101" s="3">
        <f>IF(H101="Situs",IF(G101="WA",F101,0),F101*H101)</f>
        <v>10145355.921741845</v>
      </c>
      <c r="J101" s="31" t="s">
        <v>33</v>
      </c>
    </row>
    <row r="102" spans="2:10" x14ac:dyDescent="0.2">
      <c r="B102" s="39"/>
      <c r="D102" s="29"/>
      <c r="E102" s="29"/>
      <c r="F102" s="7">
        <f>SUM(F100:F101)</f>
        <v>143911663.03333333</v>
      </c>
      <c r="G102" s="29"/>
      <c r="H102" s="4"/>
      <c r="I102" s="7">
        <f>SUM(I100:I101)</f>
        <v>10195538.370662238</v>
      </c>
      <c r="J102" s="29"/>
    </row>
    <row r="103" spans="2:10" x14ac:dyDescent="0.2">
      <c r="B103" s="39"/>
      <c r="D103" s="29"/>
      <c r="E103" s="29"/>
      <c r="F103" s="9"/>
      <c r="G103" s="29"/>
      <c r="H103" s="4"/>
      <c r="I103" s="9"/>
      <c r="J103" s="29"/>
    </row>
    <row r="104" spans="2:10" x14ac:dyDescent="0.2">
      <c r="B104" s="39"/>
      <c r="D104" s="29"/>
      <c r="E104" s="29"/>
      <c r="F104" s="9"/>
      <c r="G104" s="29"/>
      <c r="H104" s="4"/>
      <c r="I104" s="9"/>
      <c r="J104" s="29"/>
    </row>
    <row r="105" spans="2:10" x14ac:dyDescent="0.2">
      <c r="B105" s="39"/>
      <c r="D105" s="29"/>
      <c r="E105" s="29"/>
      <c r="F105" s="9"/>
      <c r="G105" s="29"/>
      <c r="H105" s="4"/>
      <c r="I105" s="9"/>
      <c r="J105" s="29"/>
    </row>
    <row r="106" spans="2:10" x14ac:dyDescent="0.2">
      <c r="B106" s="39"/>
      <c r="D106" s="29"/>
      <c r="E106" s="29"/>
      <c r="F106" s="9"/>
      <c r="G106" s="29"/>
      <c r="H106" s="4"/>
      <c r="I106" s="9"/>
      <c r="J106" s="29"/>
    </row>
    <row r="107" spans="2:10" x14ac:dyDescent="0.2">
      <c r="B107" s="39"/>
      <c r="D107" s="29"/>
      <c r="E107" s="29"/>
      <c r="F107" s="9"/>
      <c r="G107" s="29"/>
      <c r="H107" s="4"/>
      <c r="I107" s="9"/>
      <c r="J107" s="29"/>
    </row>
    <row r="108" spans="2:10" x14ac:dyDescent="0.2">
      <c r="B108" s="39"/>
      <c r="D108" s="29"/>
      <c r="E108" s="29"/>
      <c r="F108" s="9"/>
      <c r="G108" s="29"/>
      <c r="H108" s="4"/>
      <c r="I108" s="9"/>
      <c r="J108" s="29"/>
    </row>
    <row r="109" spans="2:10" x14ac:dyDescent="0.2">
      <c r="B109" s="39"/>
      <c r="D109" s="29"/>
      <c r="E109" s="29"/>
      <c r="F109" s="9"/>
      <c r="G109" s="29"/>
      <c r="H109" s="4"/>
      <c r="I109" s="9"/>
      <c r="J109" s="29"/>
    </row>
    <row r="110" spans="2:10" x14ac:dyDescent="0.2">
      <c r="B110" s="39"/>
      <c r="D110" s="29"/>
      <c r="E110" s="29"/>
      <c r="F110" s="9"/>
      <c r="G110" s="29"/>
      <c r="H110" s="4"/>
      <c r="I110" s="9"/>
      <c r="J110" s="29"/>
    </row>
    <row r="111" spans="2:10" x14ac:dyDescent="0.2">
      <c r="B111" s="39"/>
      <c r="D111" s="29"/>
      <c r="E111" s="29"/>
      <c r="F111" s="9"/>
      <c r="G111" s="29"/>
      <c r="H111" s="4"/>
      <c r="I111" s="9"/>
      <c r="J111" s="29"/>
    </row>
    <row r="112" spans="2:10" x14ac:dyDescent="0.2">
      <c r="B112" s="39"/>
      <c r="D112" s="29"/>
      <c r="E112" s="29"/>
      <c r="F112" s="9"/>
      <c r="G112" s="29"/>
      <c r="H112" s="4"/>
      <c r="I112" s="9"/>
      <c r="J112" s="29"/>
    </row>
    <row r="113" spans="1:10" x14ac:dyDescent="0.2">
      <c r="B113" s="39"/>
      <c r="D113" s="29"/>
      <c r="E113" s="29"/>
      <c r="F113" s="9"/>
      <c r="G113" s="29"/>
      <c r="H113" s="4"/>
      <c r="I113" s="9"/>
      <c r="J113" s="29"/>
    </row>
    <row r="114" spans="1:10" x14ac:dyDescent="0.2">
      <c r="B114" s="39"/>
      <c r="D114" s="29"/>
      <c r="E114" s="29"/>
      <c r="F114" s="9"/>
      <c r="G114" s="29"/>
      <c r="H114" s="4"/>
      <c r="I114" s="3"/>
      <c r="J114" s="29"/>
    </row>
    <row r="115" spans="1:10" x14ac:dyDescent="0.2">
      <c r="B115" s="39"/>
      <c r="D115" s="29"/>
      <c r="E115" s="29"/>
      <c r="F115" s="9"/>
      <c r="G115" s="29"/>
      <c r="H115" s="4"/>
      <c r="I115" s="3"/>
      <c r="J115" s="29"/>
    </row>
    <row r="116" spans="1:10" x14ac:dyDescent="0.2">
      <c r="D116" s="29"/>
      <c r="E116" s="29"/>
      <c r="F116" s="3"/>
      <c r="G116" s="29"/>
      <c r="H116" s="4"/>
      <c r="I116" s="3"/>
      <c r="J116" s="29"/>
    </row>
    <row r="117" spans="1:10" ht="13.5" thickBot="1" x14ac:dyDescent="0.25">
      <c r="B117" s="28" t="s">
        <v>18</v>
      </c>
      <c r="D117" s="29"/>
      <c r="E117" s="29"/>
      <c r="F117" s="3"/>
      <c r="G117" s="29"/>
      <c r="H117" s="4"/>
      <c r="I117" s="3"/>
      <c r="J117" s="29"/>
    </row>
    <row r="118" spans="1:10" x14ac:dyDescent="0.2">
      <c r="A118" s="42"/>
      <c r="B118" s="52" t="str">
        <f>B57</f>
        <v xml:space="preserve">This restating adjustment removes cash, prepayments, and other miscellaneous rate base balances from results for the 12 months ended June 2022.  </v>
      </c>
      <c r="C118" s="52"/>
      <c r="D118" s="52"/>
      <c r="E118" s="52"/>
      <c r="F118" s="52"/>
      <c r="G118" s="52"/>
      <c r="H118" s="52"/>
      <c r="I118" s="52"/>
      <c r="J118" s="53"/>
    </row>
    <row r="119" spans="1:10" x14ac:dyDescent="0.2">
      <c r="A119" s="43"/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x14ac:dyDescent="0.2">
      <c r="A120" s="43"/>
      <c r="B120" s="54"/>
      <c r="C120" s="54"/>
      <c r="D120" s="54"/>
      <c r="E120" s="54"/>
      <c r="F120" s="54"/>
      <c r="G120" s="54"/>
      <c r="H120" s="54"/>
      <c r="I120" s="54"/>
      <c r="J120" s="55"/>
    </row>
    <row r="121" spans="1:10" x14ac:dyDescent="0.2">
      <c r="A121" s="43"/>
      <c r="B121" s="54"/>
      <c r="C121" s="54"/>
      <c r="D121" s="54"/>
      <c r="E121" s="54"/>
      <c r="F121" s="54"/>
      <c r="G121" s="54"/>
      <c r="H121" s="54"/>
      <c r="I121" s="54"/>
      <c r="J121" s="55"/>
    </row>
    <row r="122" spans="1:10" ht="13.5" thickBot="1" x14ac:dyDescent="0.25">
      <c r="A122" s="44"/>
      <c r="B122" s="56"/>
      <c r="C122" s="56"/>
      <c r="D122" s="56"/>
      <c r="E122" s="56"/>
      <c r="F122" s="56"/>
      <c r="G122" s="56"/>
      <c r="H122" s="56"/>
      <c r="I122" s="56"/>
      <c r="J122" s="57"/>
    </row>
  </sheetData>
  <mergeCells count="2">
    <mergeCell ref="B57:J61"/>
    <mergeCell ref="B118:J122"/>
  </mergeCells>
  <conditionalFormatting sqref="B11:B12 B53 B14:B17">
    <cfRule type="cellIs" dxfId="9" priority="10" stopIfTrue="1" operator="equal">
      <formula>"Title"</formula>
    </cfRule>
  </conditionalFormatting>
  <conditionalFormatting sqref="J2">
    <cfRule type="cellIs" dxfId="8" priority="9" stopIfTrue="1" operator="equal">
      <formula>"x.x"</formula>
    </cfRule>
  </conditionalFormatting>
  <conditionalFormatting sqref="B9:B10">
    <cfRule type="cellIs" dxfId="7" priority="8" stopIfTrue="1" operator="equal">
      <formula>"Adjustment to Income/Expense/Rate Base:"</formula>
    </cfRule>
  </conditionalFormatting>
  <conditionalFormatting sqref="I2">
    <cfRule type="cellIs" dxfId="6" priority="7" stopIfTrue="1" operator="equal">
      <formula>"x.x"</formula>
    </cfRule>
  </conditionalFormatting>
  <conditionalFormatting sqref="J63">
    <cfRule type="cellIs" dxfId="5" priority="5" stopIfTrue="1" operator="equal">
      <formula>"x.x"</formula>
    </cfRule>
  </conditionalFormatting>
  <conditionalFormatting sqref="I63">
    <cfRule type="cellIs" dxfId="4" priority="4" stopIfTrue="1" operator="equal">
      <formula>"x.x"</formula>
    </cfRule>
  </conditionalFormatting>
  <conditionalFormatting sqref="J2">
    <cfRule type="cellIs" dxfId="3" priority="6" stopIfTrue="1" operator="equal">
      <formula>"x.x"</formula>
    </cfRule>
  </conditionalFormatting>
  <conditionalFormatting sqref="J63">
    <cfRule type="cellIs" dxfId="2" priority="3" stopIfTrue="1" operator="equal">
      <formula>"x.x"</formula>
    </cfRule>
  </conditionalFormatting>
  <conditionalFormatting sqref="B70">
    <cfRule type="cellIs" dxfId="1" priority="2" stopIfTrue="1" operator="equal">
      <formula>"Adjustment to Income/Expense/Rate Base:"</formula>
    </cfRule>
  </conditionalFormatting>
  <conditionalFormatting sqref="B13">
    <cfRule type="cellIs" dxfId="0" priority="1" stopIfTrue="1" operator="equal">
      <formula>"Title"</formula>
    </cfRule>
  </conditionalFormatting>
  <dataValidations count="7">
    <dataValidation errorStyle="warning" allowBlank="1" showInputMessage="1" showErrorMessage="1" errorTitle="Factor" error="This factor is not included in the drop-down list. Is this the factor you want to use?" sqref="G100:G101" xr:uid="{38DABCA8-9EE5-4FE0-8599-2AB47EEB8E74}"/>
    <dataValidation errorStyle="warning" allowBlank="1" showInputMessage="1" showErrorMessage="1" errorTitle="FERC ACCOUNT" error="This FERC Account is not included in the drop-down list. Is this the account you want to use?" sqref="D100:D101" xr:uid="{BAABAD6D-41A8-4FD9-9979-E34A9E30DAB3}"/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56 E71:E117" xr:uid="{92619AB4-BF94-446D-A8D0-D0C648C4CE51}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44:G45 G95:G99 G102:G115 G54" xr:uid="{EFB969CA-B82F-4047-B712-9AAE41B45CA7}">
      <formula1>$G$119:$G$122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5:D99 D39:D52 D102:D115 D54" xr:uid="{E87E1377-A05B-488D-B2E7-EDB11219B9C1}">
      <formula1>$D$119:$D$122</formula1>
    </dataValidation>
    <dataValidation type="list" errorStyle="warning" allowBlank="1" showInputMessage="1" showErrorMessage="1" errorTitle="Factor" error="This factor is not included in the drop-down list. Is this the factor you want to use?" sqref="G116:G117 G55:G56" xr:uid="{19E37D6D-3F71-4647-949E-54A157AD6A5B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6:D117 D55:D56" xr:uid="{7D77568E-6DD4-43DA-9659-006113AF178E}">
      <formula1>#REF!</formula1>
    </dataValidation>
  </dataValidations>
  <pageMargins left="0.5" right="0.25" top="0.75" bottom="0.75" header="0.3" footer="0.3"/>
  <pageSetup scale="77" fitToHeight="2" orientation="portrait" r:id="rId1"/>
  <headerFooter differentFirst="1" alignWithMargins="0"/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BED2-D509-4CC2-BCEF-ED1A2CB278CB}">
  <sheetPr>
    <pageSetUpPr fitToPage="1"/>
  </sheetPr>
  <dimension ref="A1:E78"/>
  <sheetViews>
    <sheetView view="pageBreakPreview" zoomScale="85" zoomScaleNormal="100" zoomScaleSheetLayoutView="85" workbookViewId="0"/>
  </sheetViews>
  <sheetFormatPr defaultRowHeight="12.75" x14ac:dyDescent="0.2"/>
  <cols>
    <col min="1" max="1" width="40.42578125" style="24" customWidth="1"/>
    <col min="2" max="2" width="8.5703125" style="24" bestFit="1" customWidth="1"/>
    <col min="3" max="3" width="9.5703125" style="24" customWidth="1"/>
    <col min="4" max="4" width="28.42578125" style="24" bestFit="1" customWidth="1"/>
    <col min="5" max="5" width="9.28515625" style="24" bestFit="1" customWidth="1"/>
    <col min="6" max="16384" width="9.140625" style="24"/>
  </cols>
  <sheetData>
    <row r="1" spans="1:5" x14ac:dyDescent="0.2">
      <c r="A1" s="1" t="s">
        <v>67</v>
      </c>
      <c r="B1" s="1"/>
    </row>
    <row r="2" spans="1:5" x14ac:dyDescent="0.2">
      <c r="A2" s="12" t="s">
        <v>68</v>
      </c>
    </row>
    <row r="3" spans="1:5" x14ac:dyDescent="0.2">
      <c r="A3" s="12" t="str">
        <f>'8.5 - 8.5.1'!B4</f>
        <v>Miscellaneous Rate Base</v>
      </c>
    </row>
    <row r="4" spans="1:5" x14ac:dyDescent="0.2">
      <c r="B4" s="12"/>
      <c r="C4" s="12"/>
      <c r="D4" s="13" t="s">
        <v>34</v>
      </c>
    </row>
    <row r="5" spans="1:5" x14ac:dyDescent="0.2">
      <c r="A5" s="14" t="s">
        <v>35</v>
      </c>
      <c r="B5" s="14" t="s">
        <v>36</v>
      </c>
      <c r="C5" s="14" t="s">
        <v>37</v>
      </c>
      <c r="D5" s="14" t="s">
        <v>75</v>
      </c>
      <c r="E5" s="14" t="s">
        <v>38</v>
      </c>
    </row>
    <row r="6" spans="1:5" x14ac:dyDescent="0.2">
      <c r="A6" s="12" t="s">
        <v>10</v>
      </c>
      <c r="B6" s="12"/>
      <c r="C6" s="12"/>
      <c r="D6" s="13"/>
      <c r="E6" s="15"/>
    </row>
    <row r="7" spans="1:5" x14ac:dyDescent="0.2">
      <c r="A7" s="23" t="s">
        <v>39</v>
      </c>
      <c r="B7" s="22">
        <v>143</v>
      </c>
      <c r="C7" s="22" t="s">
        <v>32</v>
      </c>
      <c r="D7" s="16">
        <v>49060066.335000008</v>
      </c>
      <c r="E7" s="49"/>
    </row>
    <row r="8" spans="1:5" x14ac:dyDescent="0.2">
      <c r="A8" s="23" t="s">
        <v>40</v>
      </c>
      <c r="B8" s="22">
        <v>232</v>
      </c>
      <c r="C8" s="22" t="s">
        <v>32</v>
      </c>
      <c r="D8" s="16">
        <v>-6561111.8866666639</v>
      </c>
      <c r="E8" s="49"/>
    </row>
    <row r="9" spans="1:5" x14ac:dyDescent="0.2">
      <c r="A9" s="23" t="s">
        <v>40</v>
      </c>
      <c r="B9" s="22">
        <v>232</v>
      </c>
      <c r="C9" s="50" t="s">
        <v>41</v>
      </c>
      <c r="D9" s="16">
        <v>-3305186.1541666701</v>
      </c>
      <c r="E9" s="49"/>
    </row>
    <row r="10" spans="1:5" x14ac:dyDescent="0.2">
      <c r="A10" s="23" t="s">
        <v>40</v>
      </c>
      <c r="B10" s="22">
        <v>232</v>
      </c>
      <c r="C10" s="22" t="s">
        <v>42</v>
      </c>
      <c r="D10" s="16">
        <v>-3252214.3933333368</v>
      </c>
      <c r="E10" s="49"/>
    </row>
    <row r="11" spans="1:5" x14ac:dyDescent="0.2">
      <c r="A11" s="51" t="s">
        <v>44</v>
      </c>
      <c r="B11" s="22">
        <v>2533</v>
      </c>
      <c r="C11" s="50" t="s">
        <v>28</v>
      </c>
      <c r="D11" s="16">
        <v>-8411096.6375000011</v>
      </c>
      <c r="E11" s="49"/>
    </row>
    <row r="12" spans="1:5" x14ac:dyDescent="0.2">
      <c r="A12" s="23" t="s">
        <v>45</v>
      </c>
      <c r="B12" s="22">
        <v>254105</v>
      </c>
      <c r="C12" s="22" t="s">
        <v>42</v>
      </c>
      <c r="D12" s="16">
        <v>19802.830000000002</v>
      </c>
      <c r="E12" s="25"/>
    </row>
    <row r="13" spans="1:5" x14ac:dyDescent="0.2">
      <c r="A13" s="23" t="s">
        <v>45</v>
      </c>
      <c r="B13" s="22">
        <v>254105</v>
      </c>
      <c r="C13" s="22" t="s">
        <v>28</v>
      </c>
      <c r="D13" s="16">
        <v>-19802.830000000002</v>
      </c>
      <c r="E13" s="25"/>
    </row>
    <row r="14" spans="1:5" ht="13.5" thickBot="1" x14ac:dyDescent="0.25">
      <c r="A14" s="17" t="s">
        <v>46</v>
      </c>
      <c r="B14" s="22"/>
      <c r="C14" s="22"/>
      <c r="D14" s="18">
        <f>SUM(D7:D13)</f>
        <v>27530457.263333336</v>
      </c>
      <c r="E14" s="15" t="s">
        <v>47</v>
      </c>
    </row>
    <row r="15" spans="1:5" ht="13.5" thickTop="1" x14ac:dyDescent="0.2">
      <c r="A15" s="17" t="s">
        <v>48</v>
      </c>
      <c r="B15" s="22"/>
      <c r="C15" s="22"/>
      <c r="D15" s="19"/>
      <c r="E15" s="25"/>
    </row>
    <row r="16" spans="1:5" x14ac:dyDescent="0.2">
      <c r="A16" s="15" t="s">
        <v>49</v>
      </c>
      <c r="C16" s="22"/>
      <c r="D16" s="19"/>
      <c r="E16" s="25"/>
    </row>
    <row r="17" spans="1:5" x14ac:dyDescent="0.2">
      <c r="A17" s="23" t="s">
        <v>50</v>
      </c>
      <c r="B17" s="22">
        <v>151</v>
      </c>
      <c r="C17" s="22" t="s">
        <v>42</v>
      </c>
      <c r="D17" s="9">
        <v>152130909.51624995</v>
      </c>
      <c r="E17" s="25"/>
    </row>
    <row r="18" spans="1:5" x14ac:dyDescent="0.2">
      <c r="A18" s="23" t="s">
        <v>50</v>
      </c>
      <c r="B18" s="22">
        <v>151</v>
      </c>
      <c r="C18" s="22" t="s">
        <v>51</v>
      </c>
      <c r="D18" s="9">
        <v>2113564.7579166628</v>
      </c>
      <c r="E18" s="25"/>
    </row>
    <row r="19" spans="1:5" x14ac:dyDescent="0.2">
      <c r="A19" s="23" t="s">
        <v>50</v>
      </c>
      <c r="B19" s="22">
        <v>151</v>
      </c>
      <c r="C19" s="22" t="s">
        <v>52</v>
      </c>
      <c r="D19" s="9">
        <v>38554066.632916704</v>
      </c>
      <c r="E19" s="25"/>
    </row>
    <row r="20" spans="1:5" ht="13.5" thickBot="1" x14ac:dyDescent="0.25">
      <c r="A20" s="23"/>
      <c r="B20" s="22"/>
      <c r="C20" s="22"/>
      <c r="D20" s="18">
        <f>SUM(D17:D19)</f>
        <v>192798540.90708333</v>
      </c>
      <c r="E20" s="15" t="s">
        <v>47</v>
      </c>
    </row>
    <row r="21" spans="1:5" ht="13.5" thickTop="1" x14ac:dyDescent="0.2">
      <c r="A21" s="23"/>
      <c r="B21" s="22"/>
      <c r="C21" s="22"/>
      <c r="D21" s="19"/>
      <c r="E21" s="25"/>
    </row>
    <row r="22" spans="1:5" x14ac:dyDescent="0.2">
      <c r="A22" s="23" t="s">
        <v>49</v>
      </c>
      <c r="B22" s="22">
        <v>154</v>
      </c>
      <c r="C22" s="22" t="s">
        <v>28</v>
      </c>
      <c r="D22" s="9">
        <v>118885245.01666664</v>
      </c>
      <c r="E22" s="25"/>
    </row>
    <row r="23" spans="1:5" x14ac:dyDescent="0.2">
      <c r="A23" s="23" t="s">
        <v>49</v>
      </c>
      <c r="B23" s="22">
        <v>154</v>
      </c>
      <c r="C23" s="22" t="s">
        <v>73</v>
      </c>
      <c r="D23" s="9">
        <v>12082277.557916667</v>
      </c>
      <c r="E23" s="25"/>
    </row>
    <row r="24" spans="1:5" x14ac:dyDescent="0.2">
      <c r="A24" s="23" t="s">
        <v>49</v>
      </c>
      <c r="B24" s="22">
        <v>154</v>
      </c>
      <c r="C24" s="22" t="s">
        <v>73</v>
      </c>
      <c r="D24" s="9">
        <v>1569899.2741666678</v>
      </c>
      <c r="E24" s="25"/>
    </row>
    <row r="25" spans="1:5" x14ac:dyDescent="0.2">
      <c r="A25" s="23" t="s">
        <v>49</v>
      </c>
      <c r="B25" s="22">
        <v>154</v>
      </c>
      <c r="C25" s="22" t="s">
        <v>53</v>
      </c>
      <c r="D25" s="9">
        <v>1562805.77291667</v>
      </c>
      <c r="E25" s="25"/>
    </row>
    <row r="26" spans="1:5" x14ac:dyDescent="0.2">
      <c r="A26" s="23" t="s">
        <v>49</v>
      </c>
      <c r="B26" s="22">
        <v>154</v>
      </c>
      <c r="C26" s="22" t="s">
        <v>43</v>
      </c>
      <c r="D26" s="9">
        <v>55155237.32583338</v>
      </c>
      <c r="E26" s="25"/>
    </row>
    <row r="27" spans="1:5" x14ac:dyDescent="0.2">
      <c r="A27" s="23" t="s">
        <v>49</v>
      </c>
      <c r="B27" s="22">
        <v>154</v>
      </c>
      <c r="C27" s="22" t="s">
        <v>54</v>
      </c>
      <c r="D27" s="9">
        <v>66314474.547083288</v>
      </c>
      <c r="E27" s="25"/>
    </row>
    <row r="28" spans="1:5" x14ac:dyDescent="0.2">
      <c r="A28" s="23" t="s">
        <v>49</v>
      </c>
      <c r="B28" s="22">
        <v>154</v>
      </c>
      <c r="C28" s="22" t="s">
        <v>55</v>
      </c>
      <c r="D28" s="9">
        <v>9451028.8520833347</v>
      </c>
      <c r="E28" s="25"/>
    </row>
    <row r="29" spans="1:5" x14ac:dyDescent="0.2">
      <c r="A29" s="23" t="s">
        <v>49</v>
      </c>
      <c r="B29" s="22">
        <v>154</v>
      </c>
      <c r="C29" s="22" t="s">
        <v>56</v>
      </c>
      <c r="D29" s="9">
        <v>2677567.852916671</v>
      </c>
      <c r="E29" s="25"/>
    </row>
    <row r="30" spans="1:5" x14ac:dyDescent="0.2">
      <c r="A30" s="23" t="s">
        <v>49</v>
      </c>
      <c r="B30" s="22">
        <v>154</v>
      </c>
      <c r="C30" s="22" t="s">
        <v>21</v>
      </c>
      <c r="D30" s="9">
        <v>9842905.8850000054</v>
      </c>
      <c r="E30" s="25"/>
    </row>
    <row r="31" spans="1:5" x14ac:dyDescent="0.2">
      <c r="A31" s="23" t="s">
        <v>49</v>
      </c>
      <c r="B31" s="22">
        <v>154</v>
      </c>
      <c r="C31" s="50" t="s">
        <v>57</v>
      </c>
      <c r="D31" s="9">
        <v>7320218.8554166658</v>
      </c>
      <c r="E31" s="25"/>
    </row>
    <row r="32" spans="1:5" x14ac:dyDescent="0.2">
      <c r="A32" s="23" t="s">
        <v>49</v>
      </c>
      <c r="B32" s="22">
        <v>154</v>
      </c>
      <c r="C32" s="22" t="s">
        <v>58</v>
      </c>
      <c r="D32" s="9">
        <v>-1387115.3655537814</v>
      </c>
      <c r="E32" s="25"/>
    </row>
    <row r="33" spans="1:5" x14ac:dyDescent="0.2">
      <c r="A33" s="23" t="s">
        <v>49</v>
      </c>
      <c r="B33" s="22">
        <v>154</v>
      </c>
      <c r="C33" s="22" t="s">
        <v>32</v>
      </c>
      <c r="D33" s="9">
        <v>-1117344.01</v>
      </c>
      <c r="E33" s="25"/>
    </row>
    <row r="34" spans="1:5" x14ac:dyDescent="0.2">
      <c r="A34" s="23" t="s">
        <v>49</v>
      </c>
      <c r="B34" s="22">
        <v>154</v>
      </c>
      <c r="C34" s="22" t="s">
        <v>41</v>
      </c>
      <c r="D34" s="9">
        <v>1787427.9416666673</v>
      </c>
      <c r="E34" s="25"/>
    </row>
    <row r="35" spans="1:5" ht="13.5" thickBot="1" x14ac:dyDescent="0.25">
      <c r="A35" s="17"/>
      <c r="B35" s="22"/>
      <c r="C35" s="22"/>
      <c r="D35" s="18">
        <f>SUM(D22:D34)</f>
        <v>284144629.50611287</v>
      </c>
      <c r="E35" s="15" t="s">
        <v>47</v>
      </c>
    </row>
    <row r="36" spans="1:5" ht="13.5" thickTop="1" x14ac:dyDescent="0.2">
      <c r="A36" s="17"/>
      <c r="B36" s="22"/>
      <c r="C36" s="22"/>
      <c r="D36" s="19"/>
      <c r="E36" s="25"/>
    </row>
    <row r="37" spans="1:5" x14ac:dyDescent="0.2">
      <c r="A37" s="15" t="s">
        <v>14</v>
      </c>
      <c r="B37" s="22"/>
      <c r="C37" s="22"/>
      <c r="E37" s="25"/>
    </row>
    <row r="38" spans="1:5" x14ac:dyDescent="0.2">
      <c r="A38" s="23" t="s">
        <v>15</v>
      </c>
      <c r="B38" s="22">
        <v>165</v>
      </c>
      <c r="C38" s="22" t="s">
        <v>32</v>
      </c>
      <c r="D38" s="16">
        <v>14295226.731666667</v>
      </c>
      <c r="E38" s="25"/>
    </row>
    <row r="39" spans="1:5" x14ac:dyDescent="0.2">
      <c r="A39" s="23" t="s">
        <v>16</v>
      </c>
      <c r="B39" s="22">
        <v>165</v>
      </c>
      <c r="C39" s="22" t="s">
        <v>59</v>
      </c>
      <c r="D39" s="16">
        <v>7879715.7837500004</v>
      </c>
      <c r="E39" s="25"/>
    </row>
    <row r="40" spans="1:5" x14ac:dyDescent="0.2">
      <c r="A40" s="23" t="s">
        <v>16</v>
      </c>
      <c r="B40" s="22">
        <v>165</v>
      </c>
      <c r="C40" s="22" t="s">
        <v>32</v>
      </c>
      <c r="D40" s="16">
        <v>629946.35166666703</v>
      </c>
      <c r="E40" s="25"/>
    </row>
    <row r="41" spans="1:5" x14ac:dyDescent="0.2">
      <c r="A41" s="23" t="s">
        <v>17</v>
      </c>
      <c r="B41" s="22">
        <v>165</v>
      </c>
      <c r="C41" s="22" t="s">
        <v>32</v>
      </c>
      <c r="D41" s="16">
        <v>18107744.960833292</v>
      </c>
      <c r="E41" s="25"/>
    </row>
    <row r="42" spans="1:5" x14ac:dyDescent="0.2">
      <c r="A42" s="23" t="s">
        <v>17</v>
      </c>
      <c r="B42" s="22">
        <v>165</v>
      </c>
      <c r="C42" s="22" t="s">
        <v>41</v>
      </c>
      <c r="D42" s="16">
        <v>4801342.7350000031</v>
      </c>
      <c r="E42" s="25"/>
    </row>
    <row r="43" spans="1:5" x14ac:dyDescent="0.2">
      <c r="A43" s="23" t="s">
        <v>17</v>
      </c>
      <c r="B43" s="22">
        <v>165</v>
      </c>
      <c r="C43" s="22" t="s">
        <v>59</v>
      </c>
      <c r="D43" s="16">
        <v>31999.98</v>
      </c>
      <c r="E43" s="25"/>
    </row>
    <row r="44" spans="1:5" x14ac:dyDescent="0.2">
      <c r="A44" s="23" t="s">
        <v>17</v>
      </c>
      <c r="B44" s="22">
        <v>165</v>
      </c>
      <c r="C44" s="22" t="s">
        <v>54</v>
      </c>
      <c r="D44" s="16">
        <v>3749263.1583333299</v>
      </c>
      <c r="E44" s="25"/>
    </row>
    <row r="45" spans="1:5" x14ac:dyDescent="0.2">
      <c r="A45" s="23" t="s">
        <v>17</v>
      </c>
      <c r="B45" s="22">
        <v>165</v>
      </c>
      <c r="C45" s="50" t="s">
        <v>57</v>
      </c>
      <c r="D45" s="16">
        <v>213327.01499999998</v>
      </c>
      <c r="E45" s="25"/>
    </row>
    <row r="46" spans="1:5" x14ac:dyDescent="0.2">
      <c r="A46" s="23" t="s">
        <v>17</v>
      </c>
      <c r="B46" s="22">
        <v>165</v>
      </c>
      <c r="C46" s="22" t="s">
        <v>43</v>
      </c>
      <c r="D46" s="16">
        <v>3116968.2437499999</v>
      </c>
      <c r="E46" s="25"/>
    </row>
    <row r="47" spans="1:5" x14ac:dyDescent="0.2">
      <c r="A47" s="23" t="s">
        <v>17</v>
      </c>
      <c r="B47" s="22">
        <v>165</v>
      </c>
      <c r="C47" s="22" t="s">
        <v>73</v>
      </c>
      <c r="D47" s="16">
        <v>166381.81</v>
      </c>
      <c r="E47" s="25"/>
    </row>
    <row r="48" spans="1:5" x14ac:dyDescent="0.2">
      <c r="A48" s="23" t="s">
        <v>17</v>
      </c>
      <c r="B48" s="22">
        <v>165</v>
      </c>
      <c r="C48" s="22" t="s">
        <v>28</v>
      </c>
      <c r="D48" s="16">
        <v>808829.11708333308</v>
      </c>
      <c r="E48" s="25"/>
    </row>
    <row r="49" spans="1:5" x14ac:dyDescent="0.2">
      <c r="A49" s="23" t="s">
        <v>17</v>
      </c>
      <c r="B49" s="22">
        <v>165</v>
      </c>
      <c r="C49" s="22" t="s">
        <v>42</v>
      </c>
      <c r="D49" s="16">
        <v>51192.431666666693</v>
      </c>
      <c r="E49" s="25"/>
    </row>
    <row r="50" spans="1:5" x14ac:dyDescent="0.2">
      <c r="A50" s="23" t="s">
        <v>17</v>
      </c>
      <c r="B50" s="22">
        <v>165</v>
      </c>
      <c r="C50" s="22" t="s">
        <v>51</v>
      </c>
      <c r="D50" s="16">
        <v>4054.8400000000006</v>
      </c>
      <c r="E50" s="25"/>
    </row>
    <row r="51" spans="1:5" ht="13.5" thickBot="1" x14ac:dyDescent="0.25">
      <c r="A51" s="17" t="s">
        <v>60</v>
      </c>
      <c r="D51" s="20">
        <f>SUM(D38:D50)</f>
        <v>53855993.158749953</v>
      </c>
      <c r="E51" s="15" t="s">
        <v>47</v>
      </c>
    </row>
    <row r="52" spans="1:5" ht="13.5" thickTop="1" x14ac:dyDescent="0.2">
      <c r="D52" s="48"/>
      <c r="E52" s="25"/>
    </row>
    <row r="53" spans="1:5" x14ac:dyDescent="0.2">
      <c r="D53" s="16"/>
      <c r="E53" s="25"/>
    </row>
    <row r="54" spans="1:5" x14ac:dyDescent="0.2">
      <c r="A54" s="15" t="s">
        <v>22</v>
      </c>
      <c r="E54" s="25"/>
    </row>
    <row r="55" spans="1:5" x14ac:dyDescent="0.2">
      <c r="A55" s="23" t="s">
        <v>23</v>
      </c>
      <c r="B55" s="22" t="s">
        <v>24</v>
      </c>
      <c r="C55" s="22" t="s">
        <v>41</v>
      </c>
      <c r="D55" s="16">
        <v>35880202.667916656</v>
      </c>
      <c r="E55" s="25"/>
    </row>
    <row r="56" spans="1:5" x14ac:dyDescent="0.2">
      <c r="A56" s="23" t="s">
        <v>23</v>
      </c>
      <c r="B56" s="22" t="s">
        <v>24</v>
      </c>
      <c r="C56" s="22" t="s">
        <v>32</v>
      </c>
      <c r="D56" s="16">
        <v>264844.46250000002</v>
      </c>
      <c r="E56" s="25"/>
    </row>
    <row r="57" spans="1:5" x14ac:dyDescent="0.2">
      <c r="A57" s="23" t="s">
        <v>23</v>
      </c>
      <c r="B57" s="22" t="s">
        <v>24</v>
      </c>
      <c r="C57" s="22" t="s">
        <v>42</v>
      </c>
      <c r="D57" s="16">
        <v>641698.39833333332</v>
      </c>
      <c r="E57" s="25"/>
    </row>
    <row r="58" spans="1:5" x14ac:dyDescent="0.2">
      <c r="A58" s="23" t="s">
        <v>23</v>
      </c>
      <c r="B58" s="22" t="s">
        <v>24</v>
      </c>
      <c r="C58" s="22" t="s">
        <v>55</v>
      </c>
      <c r="D58" s="16">
        <v>28959765.075833332</v>
      </c>
      <c r="E58" s="25"/>
    </row>
    <row r="59" spans="1:5" x14ac:dyDescent="0.2">
      <c r="A59" s="23" t="s">
        <v>23</v>
      </c>
      <c r="B59" s="22" t="s">
        <v>24</v>
      </c>
      <c r="C59" s="22" t="s">
        <v>28</v>
      </c>
      <c r="D59" s="16">
        <v>46936340.299999997</v>
      </c>
      <c r="E59" s="25"/>
    </row>
    <row r="60" spans="1:5" x14ac:dyDescent="0.2">
      <c r="A60" s="23" t="s">
        <v>23</v>
      </c>
      <c r="B60" s="22" t="s">
        <v>24</v>
      </c>
      <c r="C60" s="50" t="s">
        <v>52</v>
      </c>
      <c r="D60" s="16">
        <v>1144.1170833333301</v>
      </c>
      <c r="E60" s="25"/>
    </row>
    <row r="61" spans="1:5" ht="13.5" thickBot="1" x14ac:dyDescent="0.25">
      <c r="A61" s="17" t="s">
        <v>61</v>
      </c>
      <c r="B61" s="22"/>
      <c r="C61" s="22"/>
      <c r="D61" s="20">
        <f>SUM(D55:D60)</f>
        <v>112683995.02166665</v>
      </c>
      <c r="E61" s="15" t="s">
        <v>62</v>
      </c>
    </row>
    <row r="62" spans="1:5" ht="13.5" thickTop="1" x14ac:dyDescent="0.2">
      <c r="B62" s="22"/>
      <c r="C62" s="22"/>
      <c r="E62" s="25"/>
    </row>
    <row r="63" spans="1:5" x14ac:dyDescent="0.2">
      <c r="A63" s="15" t="s">
        <v>25</v>
      </c>
      <c r="B63" s="2"/>
      <c r="C63" s="22"/>
      <c r="D63" s="2"/>
      <c r="E63" s="21"/>
    </row>
    <row r="64" spans="1:5" x14ac:dyDescent="0.2">
      <c r="A64" s="23" t="s">
        <v>26</v>
      </c>
      <c r="B64" s="22" t="s">
        <v>63</v>
      </c>
      <c r="C64" s="22" t="s">
        <v>56</v>
      </c>
      <c r="D64" s="16">
        <v>3119696.8599999966</v>
      </c>
      <c r="E64" s="21"/>
    </row>
    <row r="65" spans="1:5" x14ac:dyDescent="0.2">
      <c r="A65" s="23" t="s">
        <v>26</v>
      </c>
      <c r="B65" s="22" t="s">
        <v>63</v>
      </c>
      <c r="C65" s="50" t="s">
        <v>32</v>
      </c>
      <c r="D65" s="16">
        <v>0</v>
      </c>
      <c r="E65" s="21"/>
    </row>
    <row r="66" spans="1:5" x14ac:dyDescent="0.2">
      <c r="A66" s="23" t="s">
        <v>26</v>
      </c>
      <c r="B66" s="22" t="s">
        <v>63</v>
      </c>
      <c r="C66" s="22" t="s">
        <v>42</v>
      </c>
      <c r="D66" s="16">
        <v>190801865.69666669</v>
      </c>
      <c r="E66" s="25"/>
    </row>
    <row r="67" spans="1:5" x14ac:dyDescent="0.2">
      <c r="A67" s="23" t="s">
        <v>26</v>
      </c>
      <c r="B67" s="22" t="s">
        <v>63</v>
      </c>
      <c r="C67" s="22" t="s">
        <v>28</v>
      </c>
      <c r="D67" s="16">
        <v>6443290.0958333332</v>
      </c>
      <c r="E67" s="25"/>
    </row>
    <row r="68" spans="1:5" ht="14.25" customHeight="1" x14ac:dyDescent="0.2">
      <c r="A68" s="23" t="s">
        <v>26</v>
      </c>
      <c r="B68" s="22" t="s">
        <v>63</v>
      </c>
      <c r="C68" s="50" t="s">
        <v>57</v>
      </c>
      <c r="D68" s="16">
        <v>6585530.56291667</v>
      </c>
      <c r="E68" s="25"/>
    </row>
    <row r="69" spans="1:5" x14ac:dyDescent="0.2">
      <c r="A69" s="23" t="s">
        <v>26</v>
      </c>
      <c r="B69" s="22" t="s">
        <v>63</v>
      </c>
      <c r="C69" s="22" t="s">
        <v>43</v>
      </c>
      <c r="D69" s="16">
        <v>-9164166.5424999986</v>
      </c>
      <c r="E69" s="25"/>
    </row>
    <row r="70" spans="1:5" x14ac:dyDescent="0.2">
      <c r="A70" s="23" t="s">
        <v>26</v>
      </c>
      <c r="B70" s="22" t="s">
        <v>63</v>
      </c>
      <c r="C70" s="22" t="s">
        <v>64</v>
      </c>
      <c r="D70" s="16">
        <v>0</v>
      </c>
      <c r="E70" s="25"/>
    </row>
    <row r="71" spans="1:5" x14ac:dyDescent="0.2">
      <c r="A71" s="23" t="s">
        <v>26</v>
      </c>
      <c r="B71" s="22" t="s">
        <v>63</v>
      </c>
      <c r="C71" s="22" t="s">
        <v>54</v>
      </c>
      <c r="D71" s="16">
        <v>-22409398.737083342</v>
      </c>
      <c r="E71" s="25"/>
    </row>
    <row r="72" spans="1:5" x14ac:dyDescent="0.2">
      <c r="A72" s="23" t="s">
        <v>26</v>
      </c>
      <c r="B72" s="22" t="s">
        <v>63</v>
      </c>
      <c r="C72" s="50" t="s">
        <v>21</v>
      </c>
      <c r="D72" s="16">
        <v>659642.57333333301</v>
      </c>
      <c r="E72" s="25"/>
    </row>
    <row r="73" spans="1:5" x14ac:dyDescent="0.2">
      <c r="A73" s="23" t="s">
        <v>26</v>
      </c>
      <c r="B73" s="22" t="s">
        <v>63</v>
      </c>
      <c r="C73" s="22" t="s">
        <v>73</v>
      </c>
      <c r="D73" s="16">
        <v>57944376.242916666</v>
      </c>
      <c r="E73" s="25"/>
    </row>
    <row r="74" spans="1:5" x14ac:dyDescent="0.2">
      <c r="A74" s="23" t="s">
        <v>26</v>
      </c>
      <c r="B74" s="22" t="s">
        <v>63</v>
      </c>
      <c r="C74" s="50" t="s">
        <v>73</v>
      </c>
      <c r="D74" s="16">
        <v>-12643497.016250001</v>
      </c>
      <c r="E74" s="25"/>
    </row>
    <row r="75" spans="1:5" x14ac:dyDescent="0.2">
      <c r="A75" s="23" t="s">
        <v>26</v>
      </c>
      <c r="B75" s="50" t="s">
        <v>65</v>
      </c>
      <c r="C75" s="50" t="s">
        <v>56</v>
      </c>
      <c r="D75" s="16">
        <v>0</v>
      </c>
      <c r="E75" s="25"/>
    </row>
    <row r="76" spans="1:5" x14ac:dyDescent="0.2">
      <c r="A76" s="23" t="s">
        <v>26</v>
      </c>
      <c r="B76" s="22" t="s">
        <v>65</v>
      </c>
      <c r="C76" s="50" t="s">
        <v>57</v>
      </c>
      <c r="D76" s="16">
        <v>0</v>
      </c>
      <c r="E76" s="25"/>
    </row>
    <row r="77" spans="1:5" ht="13.5" thickBot="1" x14ac:dyDescent="0.25">
      <c r="A77" s="17" t="s">
        <v>66</v>
      </c>
      <c r="D77" s="20">
        <f>SUM(D64:D76)</f>
        <v>221337339.73583332</v>
      </c>
      <c r="E77" s="15" t="s">
        <v>62</v>
      </c>
    </row>
    <row r="78" spans="1:5" ht="13.5" thickTop="1" x14ac:dyDescent="0.2">
      <c r="A78" s="12"/>
      <c r="B78" s="22"/>
      <c r="E78" s="25"/>
    </row>
  </sheetData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D63" xr:uid="{82A73EA0-8E00-4F4F-B665-6A0FD8AE30B0}">
      <formula1>"1, 2, 3"</formula1>
    </dataValidation>
  </dataValidations>
  <pageMargins left="0.7" right="0.7" top="0.75" bottom="0.75" header="0.3" footer="0.3"/>
  <pageSetup scale="94" firstPageNumber="2" fitToHeight="0" orientation="portrait" useFirstPageNumber="1" r:id="rId1"/>
  <headerFooter alignWithMargins="0">
    <oddHeader>&amp;R&amp;"Arial,Regular"&amp;10Page 8.5.&amp;P</oddHeader>
  </headerFooter>
  <rowBreaks count="1" manualBreakCount="1">
    <brk id="5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D88BA6-409B-4EA6-851A-461B5E1AA3C5}"/>
</file>

<file path=customXml/itemProps2.xml><?xml version="1.0" encoding="utf-8"?>
<ds:datastoreItem xmlns:ds="http://schemas.openxmlformats.org/officeDocument/2006/customXml" ds:itemID="{1ECE283F-ED27-4423-A23D-C56AAF92BBFB}"/>
</file>

<file path=customXml/itemProps3.xml><?xml version="1.0" encoding="utf-8"?>
<ds:datastoreItem xmlns:ds="http://schemas.openxmlformats.org/officeDocument/2006/customXml" ds:itemID="{BEF13D0E-B367-407E-91BB-3D91D02A2E3D}"/>
</file>

<file path=customXml/itemProps4.xml><?xml version="1.0" encoding="utf-8"?>
<ds:datastoreItem xmlns:ds="http://schemas.openxmlformats.org/officeDocument/2006/customXml" ds:itemID="{1D964D5A-6F9D-4AF3-9902-E6FFDFA6D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8.5 - 8.5.1</vt:lpstr>
      <vt:lpstr>8.5.2 - 8.5.3</vt:lpstr>
      <vt:lpstr>'8.5 - 8.5.1'!Print_Area</vt:lpstr>
      <vt:lpstr>'8.5.2 - 8.5.3'!Print_Area</vt:lpstr>
      <vt:lpstr>'8.5.2 - 8.5.3'!Print_Titles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2023-03-01T17:14:54Z</dcterms:created>
  <dcterms:modified xsi:type="dcterms:W3CDTF">2023-03-06T16:34:09Z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