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amp Hill Working Folder\PSE\2016 Study\Data Request - Dockets UE-170033 and UE-170034\ICNU\Set 3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K10" i="1"/>
  <c r="K15" i="1"/>
  <c r="M15" i="1" s="1"/>
  <c r="S15" i="1" s="1"/>
  <c r="K14" i="1"/>
  <c r="M14" i="1" s="1"/>
  <c r="S14" i="1" s="1"/>
  <c r="G13" i="1"/>
  <c r="K13" i="1" s="1"/>
  <c r="M13" i="1" s="1"/>
  <c r="S13" i="1" s="1"/>
  <c r="G12" i="1"/>
  <c r="K12" i="1" s="1"/>
  <c r="M12" i="1" s="1"/>
  <c r="S12" i="1" s="1"/>
  <c r="K11" i="1"/>
  <c r="M11" i="1" s="1"/>
  <c r="S11" i="1" s="1"/>
  <c r="S10" i="1" l="1"/>
</calcChain>
</file>

<file path=xl/sharedStrings.xml><?xml version="1.0" encoding="utf-8"?>
<sst xmlns="http://schemas.openxmlformats.org/spreadsheetml/2006/main" count="28" uniqueCount="24">
  <si>
    <t>ARO</t>
  </si>
  <si>
    <t>LOWER BAKER</t>
  </si>
  <si>
    <t>UPPER BAKER</t>
  </si>
  <si>
    <t>SNOQUALMIE #1</t>
  </si>
  <si>
    <t>SNOQUALMIE #2</t>
  </si>
  <si>
    <t>COLSTRIP 1-2</t>
  </si>
  <si>
    <t>COLSTRIP 3-4</t>
  </si>
  <si>
    <t>PUGET SOUND ENERGY</t>
  </si>
  <si>
    <t>CALCULATION OF TERMINAL NET SALVAGE FOR GENERATION PLANT</t>
  </si>
  <si>
    <t>PLANT</t>
  </si>
  <si>
    <t>TERMINAL</t>
  </si>
  <si>
    <t>NET SALVAGE</t>
  </si>
  <si>
    <t>MW CAPACITY</t>
  </si>
  <si>
    <t>PSE SHARE</t>
  </si>
  <si>
    <t>PSE MW CAPACITY</t>
  </si>
  <si>
    <t>COST (2016 $)</t>
  </si>
  <si>
    <t>CURRENT</t>
  </si>
  <si>
    <t>YEAR</t>
  </si>
  <si>
    <t>RETIREMENT</t>
  </si>
  <si>
    <t>COST/kW</t>
  </si>
  <si>
    <t xml:space="preserve">TERMINAL </t>
  </si>
  <si>
    <t>(6)=(4)x(5)</t>
  </si>
  <si>
    <t>(7)=(2)+(3)x(6)x1000</t>
  </si>
  <si>
    <t>(10)=(7)x(1+2.5%)^[(9)-(8)]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</si>
</sst>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\-yyyy"/>
    <numFmt numFmtId="165" formatCode="_(* #,##0_);_(* \(#,##0\);_(* &quot;-&quot;??_);_(@_)"/>
    <numFmt numFmtId="166" formatCode="0_);\(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">
    <xf numFmtId="0" fontId="0" fillId="0" borderId="0" xfId="0"/>
    <xf numFmtId="164" fontId="3" fillId="0" borderId="0" xfId="3" applyNumberFormat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164" fontId="5" fillId="0" borderId="0" xfId="3" applyNumberFormat="1" applyFont="1" applyBorder="1" applyAlignment="1">
      <alignment horizontal="center"/>
    </xf>
    <xf numFmtId="164" fontId="5" fillId="0" borderId="1" xfId="3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7" fillId="0" borderId="0" xfId="0" applyFont="1"/>
    <xf numFmtId="43" fontId="6" fillId="0" borderId="0" xfId="1" applyFont="1"/>
    <xf numFmtId="9" fontId="6" fillId="0" borderId="0" xfId="2" applyNumberFormat="1" applyFont="1"/>
    <xf numFmtId="0" fontId="6" fillId="0" borderId="0" xfId="0" applyFont="1" applyFill="1"/>
    <xf numFmtId="165" fontId="6" fillId="0" borderId="0" xfId="1" applyNumberFormat="1" applyFont="1"/>
    <xf numFmtId="165" fontId="6" fillId="0" borderId="0" xfId="0" applyNumberFormat="1" applyFont="1"/>
    <xf numFmtId="166" fontId="4" fillId="0" borderId="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5" fillId="0" borderId="0" xfId="3" applyNumberFormat="1" applyFont="1" applyBorder="1" applyAlignment="1">
      <alignment horizontal="center"/>
    </xf>
    <xf numFmtId="166" fontId="6" fillId="0" borderId="0" xfId="0" applyNumberFormat="1" applyFont="1"/>
  </cellXfs>
  <cellStyles count="4">
    <cellStyle name="Comma" xfId="1" builtinId="3"/>
    <cellStyle name="Comma 3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tabSelected="1" workbookViewId="0">
      <selection activeCell="C9" sqref="C9"/>
    </sheetView>
  </sheetViews>
  <sheetFormatPr defaultRowHeight="12.75" x14ac:dyDescent="0.2"/>
  <cols>
    <col min="1" max="1" width="15.5703125" style="8" bestFit="1" customWidth="1"/>
    <col min="2" max="2" width="2.7109375" style="8" customWidth="1"/>
    <col min="3" max="3" width="15.7109375" style="8" bestFit="1" customWidth="1"/>
    <col min="4" max="4" width="2.7109375" style="8" customWidth="1"/>
    <col min="5" max="5" width="13.28515625" style="8" bestFit="1" customWidth="1"/>
    <col min="6" max="6" width="2.7109375" style="8" customWidth="1"/>
    <col min="7" max="7" width="14.28515625" style="8" bestFit="1" customWidth="1"/>
    <col min="8" max="8" width="2.7109375" style="8" customWidth="1"/>
    <col min="9" max="9" width="10.42578125" style="8" bestFit="1" customWidth="1"/>
    <col min="10" max="10" width="2.7109375" style="8" customWidth="1"/>
    <col min="11" max="11" width="18" style="8" bestFit="1" customWidth="1"/>
    <col min="12" max="12" width="2.7109375" style="8" customWidth="1"/>
    <col min="13" max="13" width="23.140625" style="8" bestFit="1" customWidth="1"/>
    <col min="14" max="14" width="2.7109375" style="8" customWidth="1"/>
    <col min="15" max="15" width="9.42578125" style="8" bestFit="1" customWidth="1"/>
    <col min="16" max="16" width="2.7109375" style="8" customWidth="1"/>
    <col min="17" max="17" width="12.28515625" style="8" bestFit="1" customWidth="1"/>
    <col min="18" max="18" width="2.7109375" style="8" customWidth="1"/>
    <col min="19" max="19" width="23.42578125" style="8" bestFit="1" customWidth="1"/>
    <col min="20" max="16384" width="9.140625" style="8"/>
  </cols>
  <sheetData>
    <row r="1" spans="1:20" x14ac:dyDescent="0.2">
      <c r="A1" s="4" t="s">
        <v>7</v>
      </c>
      <c r="B1" s="4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0" x14ac:dyDescent="0.2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0" x14ac:dyDescent="0.2">
      <c r="A3" s="4" t="s">
        <v>8</v>
      </c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5" spans="1:20" x14ac:dyDescent="0.2">
      <c r="E5" s="9" t="s">
        <v>10</v>
      </c>
      <c r="F5" s="10"/>
      <c r="G5" s="10"/>
      <c r="H5" s="10"/>
      <c r="I5" s="10"/>
      <c r="J5" s="10"/>
      <c r="K5" s="10"/>
      <c r="L5" s="10"/>
      <c r="M5" s="9" t="s">
        <v>20</v>
      </c>
      <c r="N5" s="10"/>
      <c r="O5" s="10"/>
      <c r="P5" s="10"/>
      <c r="Q5" s="10"/>
      <c r="R5" s="10"/>
      <c r="S5" s="10"/>
    </row>
    <row r="6" spans="1:20" x14ac:dyDescent="0.2">
      <c r="E6" s="9" t="s">
        <v>11</v>
      </c>
      <c r="F6" s="10"/>
      <c r="G6" s="10"/>
      <c r="H6" s="10"/>
      <c r="I6" s="10"/>
      <c r="J6" s="10"/>
      <c r="K6" s="10"/>
      <c r="L6" s="10"/>
      <c r="M6" s="9" t="s">
        <v>11</v>
      </c>
      <c r="N6" s="10"/>
      <c r="O6" s="9" t="s">
        <v>16</v>
      </c>
      <c r="P6" s="9"/>
      <c r="Q6" s="9" t="s">
        <v>18</v>
      </c>
      <c r="R6" s="9"/>
      <c r="S6" s="9" t="s">
        <v>10</v>
      </c>
    </row>
    <row r="7" spans="1:20" x14ac:dyDescent="0.2">
      <c r="A7" s="11" t="s">
        <v>9</v>
      </c>
      <c r="B7" s="9"/>
      <c r="C7" s="11" t="s">
        <v>0</v>
      </c>
      <c r="D7" s="9"/>
      <c r="E7" s="6" t="s">
        <v>19</v>
      </c>
      <c r="F7" s="5"/>
      <c r="G7" s="11" t="s">
        <v>12</v>
      </c>
      <c r="H7" s="9"/>
      <c r="I7" s="11" t="s">
        <v>13</v>
      </c>
      <c r="J7" s="9"/>
      <c r="K7" s="11" t="s">
        <v>14</v>
      </c>
      <c r="L7" s="9"/>
      <c r="M7" s="11" t="s">
        <v>15</v>
      </c>
      <c r="N7" s="9"/>
      <c r="O7" s="11" t="s">
        <v>17</v>
      </c>
      <c r="P7" s="9"/>
      <c r="Q7" s="11" t="s">
        <v>17</v>
      </c>
      <c r="R7" s="9"/>
      <c r="S7" s="11" t="s">
        <v>11</v>
      </c>
    </row>
    <row r="8" spans="1:20" x14ac:dyDescent="0.2">
      <c r="A8" s="18">
        <v>-1</v>
      </c>
      <c r="B8" s="19"/>
      <c r="C8" s="18">
        <v>-2</v>
      </c>
      <c r="D8" s="19"/>
      <c r="E8" s="20">
        <v>-3</v>
      </c>
      <c r="F8" s="20"/>
      <c r="G8" s="18">
        <v>-4</v>
      </c>
      <c r="H8" s="19"/>
      <c r="I8" s="18">
        <v>-5</v>
      </c>
      <c r="J8" s="19"/>
      <c r="K8" s="18" t="s">
        <v>21</v>
      </c>
      <c r="L8" s="19"/>
      <c r="M8" s="18" t="s">
        <v>22</v>
      </c>
      <c r="N8" s="19"/>
      <c r="O8" s="18">
        <v>-8</v>
      </c>
      <c r="P8" s="19"/>
      <c r="Q8" s="18">
        <v>-9</v>
      </c>
      <c r="R8" s="19"/>
      <c r="S8" s="18" t="s">
        <v>23</v>
      </c>
      <c r="T8" s="21"/>
    </row>
    <row r="9" spans="1:20" x14ac:dyDescent="0.2">
      <c r="A9" s="12"/>
      <c r="B9" s="12"/>
      <c r="C9" s="12"/>
      <c r="D9" s="12"/>
      <c r="E9" s="1"/>
      <c r="F9" s="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20" x14ac:dyDescent="0.2">
      <c r="A10" s="8" t="s">
        <v>5</v>
      </c>
      <c r="C10" s="13">
        <v>16650000</v>
      </c>
      <c r="D10" s="13"/>
      <c r="E10" s="2">
        <v>40</v>
      </c>
      <c r="F10" s="2"/>
      <c r="G10" s="8">
        <v>614</v>
      </c>
      <c r="I10" s="14">
        <v>0.5</v>
      </c>
      <c r="J10" s="14"/>
      <c r="K10" s="8">
        <f>+G10*I10</f>
        <v>307</v>
      </c>
      <c r="M10" s="16">
        <f t="shared" ref="M10:M15" si="0">+C10+E10*K10*1000</f>
        <v>28930000</v>
      </c>
      <c r="N10" s="13"/>
      <c r="O10" s="15">
        <v>2016</v>
      </c>
      <c r="P10" s="15"/>
      <c r="Q10" s="15">
        <v>2022</v>
      </c>
      <c r="S10" s="13">
        <f t="shared" ref="S10:S15" si="1">+M10*(1.025^(Q10-O10))</f>
        <v>33549930.588898912</v>
      </c>
    </row>
    <row r="11" spans="1:20" x14ac:dyDescent="0.2">
      <c r="A11" s="8" t="s">
        <v>6</v>
      </c>
      <c r="C11" s="13">
        <v>21575000</v>
      </c>
      <c r="D11" s="13"/>
      <c r="E11" s="2">
        <v>40</v>
      </c>
      <c r="F11" s="2"/>
      <c r="G11" s="8">
        <v>1480</v>
      </c>
      <c r="I11" s="14">
        <v>0.25</v>
      </c>
      <c r="J11" s="14"/>
      <c r="K11" s="8">
        <f t="shared" ref="K11:K15" si="2">+G11*I11</f>
        <v>370</v>
      </c>
      <c r="M11" s="16">
        <f t="shared" si="0"/>
        <v>36375000</v>
      </c>
      <c r="N11" s="13"/>
      <c r="O11" s="15">
        <v>2016</v>
      </c>
      <c r="P11" s="15"/>
      <c r="Q11" s="15">
        <v>2035</v>
      </c>
      <c r="S11" s="13">
        <f t="shared" si="1"/>
        <v>58150900.502988435</v>
      </c>
    </row>
    <row r="12" spans="1:20" x14ac:dyDescent="0.2">
      <c r="A12" s="8" t="s">
        <v>1</v>
      </c>
      <c r="C12" s="13">
        <v>0</v>
      </c>
      <c r="D12" s="13"/>
      <c r="E12" s="2">
        <v>10</v>
      </c>
      <c r="F12" s="2"/>
      <c r="G12" s="8">
        <f>85+30</f>
        <v>115</v>
      </c>
      <c r="I12" s="14">
        <v>1</v>
      </c>
      <c r="J12" s="14"/>
      <c r="K12" s="8">
        <f t="shared" si="2"/>
        <v>115</v>
      </c>
      <c r="M12" s="16">
        <f t="shared" si="0"/>
        <v>1150000</v>
      </c>
      <c r="N12" s="13"/>
      <c r="O12" s="15">
        <v>2016</v>
      </c>
      <c r="P12" s="15"/>
      <c r="Q12" s="15">
        <v>2058</v>
      </c>
      <c r="S12" s="13">
        <f t="shared" si="1"/>
        <v>3244144.474489728</v>
      </c>
    </row>
    <row r="13" spans="1:20" x14ac:dyDescent="0.2">
      <c r="A13" s="8" t="s">
        <v>2</v>
      </c>
      <c r="C13" s="13">
        <v>0</v>
      </c>
      <c r="D13" s="13"/>
      <c r="E13" s="2">
        <v>10</v>
      </c>
      <c r="F13" s="2"/>
      <c r="G13" s="8">
        <f>52+48</f>
        <v>100</v>
      </c>
      <c r="I13" s="14">
        <v>1</v>
      </c>
      <c r="J13" s="14"/>
      <c r="K13" s="8">
        <f t="shared" si="2"/>
        <v>100</v>
      </c>
      <c r="M13" s="16">
        <f t="shared" si="0"/>
        <v>1000000</v>
      </c>
      <c r="N13" s="13"/>
      <c r="O13" s="15">
        <v>2016</v>
      </c>
      <c r="P13" s="15"/>
      <c r="Q13" s="15">
        <v>2058</v>
      </c>
      <c r="S13" s="13">
        <f t="shared" si="1"/>
        <v>2820995.1952084592</v>
      </c>
    </row>
    <row r="14" spans="1:20" x14ac:dyDescent="0.2">
      <c r="A14" s="8" t="s">
        <v>3</v>
      </c>
      <c r="C14" s="13">
        <v>0</v>
      </c>
      <c r="D14" s="13"/>
      <c r="E14" s="2">
        <v>10</v>
      </c>
      <c r="F14" s="2"/>
      <c r="G14" s="8">
        <v>14</v>
      </c>
      <c r="I14" s="14">
        <v>1</v>
      </c>
      <c r="J14" s="14"/>
      <c r="K14" s="8">
        <f t="shared" si="2"/>
        <v>14</v>
      </c>
      <c r="M14" s="16">
        <f t="shared" si="0"/>
        <v>140000</v>
      </c>
      <c r="N14" s="13"/>
      <c r="O14" s="15">
        <v>2016</v>
      </c>
      <c r="P14" s="15"/>
      <c r="Q14" s="15">
        <v>2044</v>
      </c>
      <c r="S14" s="13">
        <f t="shared" si="1"/>
        <v>279509.30262600869</v>
      </c>
    </row>
    <row r="15" spans="1:20" x14ac:dyDescent="0.2">
      <c r="A15" s="8" t="s">
        <v>4</v>
      </c>
      <c r="C15" s="13">
        <v>0</v>
      </c>
      <c r="D15" s="13"/>
      <c r="E15" s="2">
        <v>10</v>
      </c>
      <c r="F15" s="2"/>
      <c r="G15" s="8">
        <v>40</v>
      </c>
      <c r="I15" s="14">
        <v>1</v>
      </c>
      <c r="J15" s="14"/>
      <c r="K15" s="8">
        <f t="shared" si="2"/>
        <v>40</v>
      </c>
      <c r="M15" s="16">
        <f t="shared" si="0"/>
        <v>400000</v>
      </c>
      <c r="N15" s="13"/>
      <c r="O15" s="15">
        <v>2016</v>
      </c>
      <c r="P15" s="15"/>
      <c r="Q15" s="15">
        <v>2044</v>
      </c>
      <c r="S15" s="13">
        <f t="shared" si="1"/>
        <v>798598.00750288193</v>
      </c>
    </row>
    <row r="16" spans="1:20" x14ac:dyDescent="0.2">
      <c r="E16" s="3"/>
      <c r="F16" s="3"/>
      <c r="M16" s="17"/>
      <c r="O16" s="15"/>
      <c r="P16" s="15"/>
      <c r="Q16" s="15"/>
    </row>
    <row r="17" spans="13:17" x14ac:dyDescent="0.2">
      <c r="M17" s="17"/>
      <c r="O17" s="15"/>
      <c r="P17" s="15"/>
      <c r="Q17" s="15"/>
    </row>
    <row r="18" spans="13:17" x14ac:dyDescent="0.2">
      <c r="M18" s="17"/>
      <c r="O18" s="15"/>
      <c r="P18" s="15"/>
      <c r="Q18" s="15"/>
    </row>
    <row r="19" spans="13:17" x14ac:dyDescent="0.2">
      <c r="M19" s="17"/>
      <c r="O19" s="15"/>
      <c r="P19" s="15"/>
      <c r="Q19" s="15"/>
    </row>
    <row r="20" spans="13:17" x14ac:dyDescent="0.2">
      <c r="M20" s="17"/>
      <c r="O20" s="15"/>
      <c r="P20" s="15"/>
      <c r="Q20" s="15"/>
    </row>
    <row r="21" spans="13:17" x14ac:dyDescent="0.2">
      <c r="M21" s="17"/>
      <c r="O21" s="15"/>
      <c r="P21" s="15"/>
      <c r="Q21" s="15"/>
    </row>
    <row r="22" spans="13:17" x14ac:dyDescent="0.2">
      <c r="M22" s="17"/>
      <c r="O22" s="15"/>
      <c r="P22" s="15"/>
      <c r="Q22" s="15"/>
    </row>
    <row r="23" spans="13:17" x14ac:dyDescent="0.2">
      <c r="O23" s="15"/>
      <c r="P23" s="15"/>
      <c r="Q23" s="15"/>
    </row>
    <row r="24" spans="13:17" x14ac:dyDescent="0.2">
      <c r="O24" s="15"/>
      <c r="P24" s="15"/>
      <c r="Q24" s="15"/>
    </row>
  </sheetData>
  <pageMargins left="0.7" right="0.7" top="0.75" bottom="0.75" header="0.3" footer="0.3"/>
  <pageSetup scale="67" fitToHeight="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9E6ECA4-E6E8-4E3D-B2D5-E4F5D5B50698}"/>
</file>

<file path=customXml/itemProps2.xml><?xml version="1.0" encoding="utf-8"?>
<ds:datastoreItem xmlns:ds="http://schemas.openxmlformats.org/officeDocument/2006/customXml" ds:itemID="{5664233B-9032-4997-8D48-19C0DFF809AE}"/>
</file>

<file path=customXml/itemProps3.xml><?xml version="1.0" encoding="utf-8"?>
<ds:datastoreItem xmlns:ds="http://schemas.openxmlformats.org/officeDocument/2006/customXml" ds:itemID="{39696752-34E1-4558-8DBB-99A705BCB387}"/>
</file>

<file path=customXml/itemProps4.xml><?xml version="1.0" encoding="utf-8"?>
<ds:datastoreItem xmlns:ds="http://schemas.openxmlformats.org/officeDocument/2006/customXml" ds:itemID="{14445BBD-098B-439F-8874-DFA37B7775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Allis, Ned W.</dc:creator>
  <cp:lastModifiedBy>Allis, Ned W.</cp:lastModifiedBy>
  <dcterms:created xsi:type="dcterms:W3CDTF">2017-03-03T12:54:13Z</dcterms:created>
  <dcterms:modified xsi:type="dcterms:W3CDTF">2017-03-03T16:48:09Z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