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CC59D2DE-AAD4-4DAE-9115-353BFAA5F0A0}" xr6:coauthVersionLast="47" xr6:coauthVersionMax="47" xr10:uidLastSave="{00000000-0000-0000-0000-000000000000}"/>
  <bookViews>
    <workbookView xWindow="28995" yWindow="600" windowWidth="16875" windowHeight="13455" xr2:uid="{63658F96-627A-4E11-B591-67CF41C27826}"/>
  </bookViews>
  <sheets>
    <sheet name="7.8" sheetId="1" r:id="rId1"/>
    <sheet name="7.8.1" sheetId="2"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2" l="1"/>
  <c r="F17" i="2"/>
  <c r="F16" i="2"/>
  <c r="F14" i="2"/>
  <c r="F10" i="2"/>
  <c r="F8" i="2"/>
  <c r="A1" i="2"/>
  <c r="F21" i="1"/>
  <c r="F19" i="1"/>
  <c r="I19" i="1" s="1"/>
  <c r="F18" i="1"/>
  <c r="I18" i="1" s="1"/>
  <c r="F17" i="1"/>
  <c r="I17" i="1" s="1"/>
  <c r="F14" i="1"/>
  <c r="I14" i="1" s="1"/>
  <c r="F12" i="1"/>
  <c r="E31" i="2"/>
  <c r="D31" i="2"/>
  <c r="C31" i="2"/>
  <c r="E30" i="2"/>
  <c r="E29" i="2"/>
  <c r="D27" i="2"/>
  <c r="D33" i="2" s="1"/>
  <c r="C27" i="2"/>
  <c r="C33" i="2" s="1"/>
  <c r="E26" i="2"/>
  <c r="E25" i="2"/>
  <c r="E27" i="2" s="1"/>
  <c r="E33" i="2" s="1"/>
  <c r="E24" i="2"/>
  <c r="D19" i="2"/>
  <c r="C19" i="2"/>
  <c r="E17" i="2"/>
  <c r="E16" i="2"/>
  <c r="E14" i="2"/>
  <c r="E19" i="2" s="1"/>
  <c r="D12" i="2"/>
  <c r="C12" i="2"/>
  <c r="E10" i="2"/>
  <c r="E8" i="2"/>
  <c r="E12" i="2" s="1"/>
  <c r="J21" i="1"/>
  <c r="I21" i="1"/>
  <c r="J19" i="1"/>
  <c r="J18" i="1"/>
  <c r="J17" i="1"/>
  <c r="J14" i="1"/>
  <c r="J12" i="1"/>
  <c r="I12" i="1"/>
</calcChain>
</file>

<file path=xl/sharedStrings.xml><?xml version="1.0" encoding="utf-8"?>
<sst xmlns="http://schemas.openxmlformats.org/spreadsheetml/2006/main" count="77" uniqueCount="58">
  <si>
    <t>PacifiCorp</t>
  </si>
  <si>
    <t>PAGE</t>
  </si>
  <si>
    <t>Washington 2023 General Rate Case</t>
  </si>
  <si>
    <t>Removal of TCJA Deferred Balances Adjustment - Year 1</t>
  </si>
  <si>
    <t/>
  </si>
  <si>
    <t>TOTAL</t>
  </si>
  <si>
    <t>WASHINGTON</t>
  </si>
  <si>
    <t>ACCOUNT</t>
  </si>
  <si>
    <t>Type</t>
  </si>
  <si>
    <t>COMPANY</t>
  </si>
  <si>
    <t>FACTOR</t>
  </si>
  <si>
    <t>FACTOR %</t>
  </si>
  <si>
    <t>ALLOCATED</t>
  </si>
  <si>
    <t>REF#</t>
  </si>
  <si>
    <t>Adjustment to Rate Base:</t>
  </si>
  <si>
    <t>Other Reg. Liabilities</t>
  </si>
  <si>
    <t>RES</t>
  </si>
  <si>
    <t>WA</t>
  </si>
  <si>
    <t>Situs</t>
  </si>
  <si>
    <t>Other Reg. Liabilities - Protected EDIT</t>
  </si>
  <si>
    <t>PRO</t>
  </si>
  <si>
    <t>Adjustment to Tax:</t>
  </si>
  <si>
    <t>Accum Def Inc Tax Bal</t>
  </si>
  <si>
    <t>ADIT Bal - Protected EDIT</t>
  </si>
  <si>
    <t>ADIT Bal - Protected EDIT - PMI</t>
  </si>
  <si>
    <t>JBE</t>
  </si>
  <si>
    <t>EDIT Amortization</t>
  </si>
  <si>
    <t>Description of Adjustment:</t>
  </si>
  <si>
    <t>This adjustment removes from rate base the EDIT balances for the jurisdictions that are returning the EDIT benefits to customers via a separate tariff.  This adjustment also includes a pro forma adjustment for the protected EDIT balances and related EDIT amortization for the calendar year ending December 31, 2024.</t>
  </si>
  <si>
    <t>7.8.1</t>
  </si>
  <si>
    <t>Description</t>
  </si>
  <si>
    <t>Account</t>
  </si>
  <si>
    <t>June 2022 - AMA</t>
  </si>
  <si>
    <t>December 2024 - AMA</t>
  </si>
  <si>
    <t>Adjustment</t>
  </si>
  <si>
    <t>Ref</t>
  </si>
  <si>
    <t>EDIT Reg Liabilities</t>
  </si>
  <si>
    <t>254WA</t>
  </si>
  <si>
    <t>Protected EDIT Reg Liabilities</t>
  </si>
  <si>
    <t>Grand Total - Reg Liabilities</t>
  </si>
  <si>
    <t>DTA - EDIT Balances</t>
  </si>
  <si>
    <t>190WA</t>
  </si>
  <si>
    <t>DTA - Protected EDIT Balances</t>
  </si>
  <si>
    <t>DTL - Protected EDIT Balances - PMI</t>
  </si>
  <si>
    <t>282JBE</t>
  </si>
  <si>
    <t>Grand Total - DTA/DTL</t>
  </si>
  <si>
    <t>Washington</t>
  </si>
  <si>
    <t>June 2022</t>
  </si>
  <si>
    <t>December 2024</t>
  </si>
  <si>
    <t>Non-Protected PP&amp;E EDIT - WA</t>
  </si>
  <si>
    <t>Non-Property EDIT - WA</t>
  </si>
  <si>
    <t>Deferral of Protected EDIT - WA</t>
  </si>
  <si>
    <t>Total EDIT Amortization - Schedule 197</t>
  </si>
  <si>
    <t>Protected EDIT - RSGM - WA</t>
  </si>
  <si>
    <t>Protected EDIT - PMI - WA</t>
  </si>
  <si>
    <t>Total Protected EDIT Amortization</t>
  </si>
  <si>
    <t>Grand Total EDIT Amortization</t>
  </si>
  <si>
    <t xml:space="preserve">NOTE:  Pursuant to Docket UE-191024, Final Order 09/07/12, issued December 14, 2020, paragraph 40, the deferred TCJA balances as of December 31, 2020 will be amortized over five years, beginning January 1, 2021, via Schedule 197.  The Protected PP&amp;E EDIT Balances, RSGM amortization related to PacifiCorp and ARAM Amortization related to PMI fixed assets is being adjusted to reflect the amortization for the year ending December 31, 2024, along with a corresponding adjustment to rate base.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</si>
</sst>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00%"/>
  </numFmts>
  <fonts count="6" x14ac:knownFonts="1">
    <font>
      <sz val="10"/>
      <color theme="1"/>
      <name val="Arial"/>
      <family val="2"/>
    </font>
    <font>
      <sz val="10"/>
      <color theme="1"/>
      <name val="Arial"/>
      <family val="2"/>
    </font>
    <font>
      <sz val="12"/>
      <name val="Times New Roman"/>
      <family val="1"/>
    </font>
    <font>
      <sz val="10"/>
      <name val="Arial"/>
      <family val="2"/>
    </font>
    <font>
      <b/>
      <sz val="10"/>
      <name val="Arial"/>
      <family val="2"/>
    </font>
    <font>
      <u/>
      <sz val="10"/>
      <name val="Arial"/>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0" fontId="2" fillId="0" borderId="0"/>
    <xf numFmtId="0" fontId="3" fillId="0" borderId="0"/>
    <xf numFmtId="43" fontId="3" fillId="0" borderId="0" applyFont="0" applyFill="0" applyBorder="0" applyAlignment="0" applyProtection="0"/>
    <xf numFmtId="9" fontId="3" fillId="0" borderId="0" applyFont="0" applyFill="0" applyBorder="0" applyAlignment="0" applyProtection="0"/>
  </cellStyleXfs>
  <cellXfs count="57">
    <xf numFmtId="0" fontId="0" fillId="0" borderId="0" xfId="0"/>
    <xf numFmtId="0" fontId="3" fillId="0" borderId="0" xfId="2" applyFont="1"/>
    <xf numFmtId="0" fontId="4" fillId="0" borderId="0" xfId="2" applyFont="1"/>
    <xf numFmtId="0" fontId="3" fillId="0" borderId="0" xfId="2" applyFont="1" applyAlignment="1">
      <alignment horizontal="center"/>
    </xf>
    <xf numFmtId="0" fontId="1" fillId="0" borderId="0" xfId="2" applyFont="1" applyAlignment="1">
      <alignment horizontal="center"/>
    </xf>
    <xf numFmtId="0" fontId="5" fillId="0" borderId="0" xfId="2" applyFont="1" applyAlignment="1">
      <alignment horizontal="center"/>
    </xf>
    <xf numFmtId="164" fontId="3" fillId="0" borderId="0" xfId="4" applyNumberFormat="1" applyFont="1" applyBorder="1" applyAlignment="1">
      <alignment horizontal="center"/>
    </xf>
    <xf numFmtId="0" fontId="4" fillId="0" borderId="0" xfId="2" applyFont="1" applyAlignment="1">
      <alignment horizontal="left"/>
    </xf>
    <xf numFmtId="41" fontId="3" fillId="0" borderId="0" xfId="4" applyNumberFormat="1" applyFont="1" applyFill="1" applyBorder="1" applyAlignment="1">
      <alignment horizontal="center"/>
    </xf>
    <xf numFmtId="10" fontId="3" fillId="0" borderId="0" xfId="5" applyNumberFormat="1" applyFont="1" applyFill="1" applyBorder="1" applyAlignment="1">
      <alignment horizontal="center"/>
    </xf>
    <xf numFmtId="164" fontId="3" fillId="0" borderId="0" xfId="4" applyNumberFormat="1" applyFont="1" applyFill="1" applyBorder="1" applyAlignment="1">
      <alignment horizontal="center"/>
    </xf>
    <xf numFmtId="165" fontId="3" fillId="0" borderId="0" xfId="1" applyNumberFormat="1" applyFont="1" applyFill="1" applyBorder="1" applyAlignment="1">
      <alignment horizontal="center"/>
    </xf>
    <xf numFmtId="0" fontId="4" fillId="0" borderId="0" xfId="3" applyFont="1"/>
    <xf numFmtId="0" fontId="4" fillId="0" borderId="0" xfId="3" applyFont="1" applyAlignment="1">
      <alignment horizontal="center"/>
    </xf>
    <xf numFmtId="0" fontId="4" fillId="0" borderId="9" xfId="3" applyFont="1" applyBorder="1"/>
    <xf numFmtId="0" fontId="4" fillId="0" borderId="9" xfId="3" applyFont="1" applyBorder="1" applyAlignment="1">
      <alignment horizontal="center"/>
    </xf>
    <xf numFmtId="17" fontId="4" fillId="0" borderId="9" xfId="3" quotePrefix="1" applyNumberFormat="1" applyFont="1" applyBorder="1" applyAlignment="1">
      <alignment horizontal="center"/>
    </xf>
    <xf numFmtId="0" fontId="4" fillId="0" borderId="9" xfId="3" quotePrefix="1" applyFont="1" applyBorder="1" applyAlignment="1">
      <alignment horizontal="center"/>
    </xf>
    <xf numFmtId="164" fontId="3" fillId="0" borderId="0" xfId="4" applyNumberFormat="1" applyFont="1" applyFill="1"/>
    <xf numFmtId="164" fontId="4" fillId="0" borderId="0" xfId="4" applyNumberFormat="1" applyFont="1" applyFill="1"/>
    <xf numFmtId="0" fontId="4" fillId="0" borderId="10" xfId="3" applyFont="1" applyBorder="1"/>
    <xf numFmtId="164" fontId="4" fillId="0" borderId="10" xfId="4" applyNumberFormat="1" applyFont="1" applyFill="1" applyBorder="1"/>
    <xf numFmtId="164" fontId="4" fillId="0" borderId="0" xfId="4" applyNumberFormat="1" applyFont="1" applyFill="1" applyBorder="1"/>
    <xf numFmtId="164" fontId="3" fillId="0" borderId="14" xfId="4" applyNumberFormat="1" applyFont="1" applyFill="1" applyBorder="1"/>
    <xf numFmtId="0" fontId="3" fillId="0" borderId="0" xfId="2" applyFont="1" applyAlignment="1">
      <alignment horizontal="right"/>
    </xf>
    <xf numFmtId="0" fontId="3" fillId="0" borderId="0" xfId="3" applyFont="1"/>
    <xf numFmtId="0" fontId="1" fillId="0" borderId="0" xfId="0" applyFont="1"/>
    <xf numFmtId="0" fontId="3" fillId="0" borderId="0" xfId="3" applyFont="1" applyAlignment="1">
      <alignment horizontal="center"/>
    </xf>
    <xf numFmtId="41" fontId="3" fillId="0" borderId="0" xfId="3" applyNumberFormat="1" applyFont="1"/>
    <xf numFmtId="0" fontId="3" fillId="0" borderId="1" xfId="3" applyFont="1" applyBorder="1" applyAlignment="1">
      <alignment vertical="top" wrapText="1"/>
    </xf>
    <xf numFmtId="0" fontId="3" fillId="0" borderId="4" xfId="3" applyFont="1" applyBorder="1" applyAlignment="1">
      <alignment vertical="top" wrapText="1"/>
    </xf>
    <xf numFmtId="0" fontId="3" fillId="0" borderId="6" xfId="3" applyFont="1" applyBorder="1" applyAlignment="1">
      <alignment vertical="top" wrapText="1"/>
    </xf>
    <xf numFmtId="0" fontId="3" fillId="0" borderId="0" xfId="3" applyFont="1" applyAlignment="1">
      <alignment horizontal="right"/>
    </xf>
    <xf numFmtId="0" fontId="3" fillId="0" borderId="9" xfId="3" applyFont="1" applyBorder="1"/>
    <xf numFmtId="164" fontId="3" fillId="0" borderId="0" xfId="3" applyNumberFormat="1" applyFont="1"/>
    <xf numFmtId="0" fontId="3" fillId="0" borderId="14" xfId="3" applyFont="1" applyBorder="1"/>
    <xf numFmtId="164" fontId="3" fillId="0" borderId="14" xfId="3" applyNumberFormat="1" applyFont="1" applyBorder="1"/>
    <xf numFmtId="0" fontId="3" fillId="0" borderId="10" xfId="3" applyFont="1" applyBorder="1"/>
    <xf numFmtId="164" fontId="3" fillId="0" borderId="10" xfId="3" applyNumberFormat="1" applyFont="1" applyBorder="1"/>
    <xf numFmtId="0" fontId="3" fillId="0" borderId="2" xfId="3" applyFont="1" applyBorder="1" applyAlignment="1">
      <alignment vertical="top" wrapText="1"/>
    </xf>
    <xf numFmtId="0" fontId="3" fillId="0" borderId="3" xfId="3" applyFont="1" applyBorder="1" applyAlignment="1">
      <alignment vertical="top" wrapText="1"/>
    </xf>
    <xf numFmtId="0" fontId="3" fillId="0" borderId="0" xfId="3" applyFont="1" applyAlignment="1">
      <alignment vertical="top" wrapText="1"/>
    </xf>
    <xf numFmtId="0" fontId="3" fillId="0" borderId="5" xfId="3" applyFont="1" applyBorder="1" applyAlignment="1">
      <alignment vertical="top" wrapText="1"/>
    </xf>
    <xf numFmtId="0" fontId="3" fillId="0" borderId="7" xfId="3" applyFont="1" applyBorder="1" applyAlignment="1">
      <alignment vertical="top" wrapText="1"/>
    </xf>
    <xf numFmtId="0" fontId="3" fillId="0" borderId="8" xfId="3" applyFont="1" applyBorder="1" applyAlignment="1">
      <alignment vertical="top" wrapText="1"/>
    </xf>
    <xf numFmtId="0" fontId="4" fillId="2" borderId="11" xfId="3" applyFont="1" applyFill="1" applyBorder="1" applyAlignment="1">
      <alignment horizontal="center"/>
    </xf>
    <xf numFmtId="0" fontId="4" fillId="2" borderId="12" xfId="3" applyFont="1" applyFill="1" applyBorder="1" applyAlignment="1">
      <alignment horizontal="center"/>
    </xf>
    <xf numFmtId="0" fontId="4" fillId="2" borderId="13" xfId="3" applyFont="1" applyFill="1" applyBorder="1" applyAlignment="1">
      <alignment horizontal="center"/>
    </xf>
    <xf numFmtId="0" fontId="3" fillId="0" borderId="15" xfId="3" applyFont="1" applyBorder="1" applyAlignment="1">
      <alignment horizontal="left" vertical="top" wrapText="1"/>
    </xf>
    <xf numFmtId="0" fontId="3" fillId="0" borderId="14" xfId="3" applyFont="1" applyBorder="1" applyAlignment="1">
      <alignment horizontal="left" vertical="top" wrapText="1"/>
    </xf>
    <xf numFmtId="0" fontId="3" fillId="0" borderId="16" xfId="3" applyFont="1" applyBorder="1" applyAlignment="1">
      <alignment horizontal="left" vertical="top" wrapText="1"/>
    </xf>
    <xf numFmtId="0" fontId="3" fillId="0" borderId="17" xfId="3" applyFont="1" applyBorder="1" applyAlignment="1">
      <alignment horizontal="left" vertical="top" wrapText="1"/>
    </xf>
    <xf numFmtId="0" fontId="3" fillId="0" borderId="0" xfId="3" applyFont="1" applyAlignment="1">
      <alignment horizontal="left" vertical="top" wrapText="1"/>
    </xf>
    <xf numFmtId="0" fontId="3" fillId="0" borderId="18" xfId="3" applyFont="1" applyBorder="1" applyAlignment="1">
      <alignment horizontal="left" vertical="top" wrapText="1"/>
    </xf>
    <xf numFmtId="0" fontId="3" fillId="0" borderId="19" xfId="3" applyFont="1" applyBorder="1" applyAlignment="1">
      <alignment horizontal="left" vertical="top" wrapText="1"/>
    </xf>
    <xf numFmtId="0" fontId="3" fillId="0" borderId="9" xfId="3" applyFont="1" applyBorder="1" applyAlignment="1">
      <alignment horizontal="left" vertical="top" wrapText="1"/>
    </xf>
    <xf numFmtId="0" fontId="3" fillId="0" borderId="20" xfId="3" applyFont="1" applyBorder="1" applyAlignment="1">
      <alignment horizontal="left" vertical="top" wrapText="1"/>
    </xf>
  </cellXfs>
  <cellStyles count="6">
    <cellStyle name="Comma 2" xfId="4" xr:uid="{BE2FA4DF-99B7-40E8-A485-6B1671507F79}"/>
    <cellStyle name="Normal" xfId="0" builtinId="0"/>
    <cellStyle name="Normal 2" xfId="3" xr:uid="{78A1079D-95C1-4931-B90F-712A565C792C}"/>
    <cellStyle name="Normal_Adjustment Template" xfId="2" xr:uid="{7F9A35DA-24CF-4C68-BCEA-B0C7427C87A1}"/>
    <cellStyle name="Percent" xfId="1" builtinId="5"/>
    <cellStyle name="Percent 2" xfId="5" xr:uid="{774B0733-D3EB-49E3-BF64-A057C8336B5D}"/>
  </cellStyles>
  <dxfs count="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E9911-F2CB-4A37-A3CE-C05FFEF20237}">
  <sheetPr>
    <pageSetUpPr fitToPage="1"/>
  </sheetPr>
  <dimension ref="A2:J60"/>
  <sheetViews>
    <sheetView tabSelected="1" view="pageBreakPreview" topLeftCell="A37" zoomScale="80" zoomScaleNormal="100" zoomScaleSheetLayoutView="80" workbookViewId="0">
      <selection activeCell="C64" sqref="C64"/>
    </sheetView>
  </sheetViews>
  <sheetFormatPr defaultRowHeight="12.75" x14ac:dyDescent="0.2"/>
  <cols>
    <col min="1" max="1" width="2.28515625" style="25" customWidth="1"/>
    <col min="2" max="2" width="3.7109375" style="25" customWidth="1"/>
    <col min="3" max="3" width="32.85546875" style="25" customWidth="1"/>
    <col min="4" max="4" width="10.140625" style="25" bestFit="1" customWidth="1"/>
    <col min="5" max="5" width="5.5703125" style="25" bestFit="1" customWidth="1"/>
    <col min="6" max="6" width="12.28515625" style="25" bestFit="1" customWidth="1"/>
    <col min="7" max="7" width="8.7109375" style="25" bestFit="1" customWidth="1"/>
    <col min="8" max="8" width="11" style="25" bestFit="1" customWidth="1"/>
    <col min="9" max="9" width="13.7109375" style="25" bestFit="1" customWidth="1"/>
    <col min="10" max="10" width="5.7109375" style="25" bestFit="1" customWidth="1"/>
    <col min="11" max="16384" width="9.140625" style="26"/>
  </cols>
  <sheetData>
    <row r="2" spans="1:10" x14ac:dyDescent="0.2">
      <c r="A2" s="1"/>
      <c r="B2" s="2" t="s">
        <v>0</v>
      </c>
      <c r="C2" s="1"/>
      <c r="D2" s="3"/>
      <c r="E2" s="3"/>
      <c r="F2" s="3"/>
      <c r="G2" s="3"/>
      <c r="H2" s="3"/>
      <c r="I2" s="24" t="s">
        <v>1</v>
      </c>
      <c r="J2" s="3">
        <v>7.8</v>
      </c>
    </row>
    <row r="3" spans="1:10" x14ac:dyDescent="0.2">
      <c r="A3" s="1"/>
      <c r="B3" s="2" t="s">
        <v>2</v>
      </c>
      <c r="C3" s="1"/>
      <c r="D3" s="3"/>
      <c r="E3" s="3"/>
      <c r="F3" s="3"/>
      <c r="G3" s="3"/>
      <c r="H3" s="3"/>
      <c r="I3" s="3"/>
      <c r="J3" s="3"/>
    </row>
    <row r="4" spans="1:10" x14ac:dyDescent="0.2">
      <c r="A4" s="1"/>
      <c r="B4" s="2" t="s">
        <v>3</v>
      </c>
      <c r="C4" s="1"/>
      <c r="D4" s="3"/>
      <c r="E4" s="3"/>
      <c r="F4" s="3"/>
      <c r="G4" s="3"/>
      <c r="H4" s="3"/>
      <c r="I4" s="3"/>
      <c r="J4" s="3"/>
    </row>
    <row r="5" spans="1:10" x14ac:dyDescent="0.2">
      <c r="A5" s="1"/>
      <c r="B5" s="2" t="s">
        <v>4</v>
      </c>
      <c r="C5" s="1"/>
      <c r="D5" s="3"/>
      <c r="E5" s="3"/>
      <c r="F5" s="3"/>
      <c r="G5" s="3"/>
      <c r="H5" s="3"/>
      <c r="I5" s="3"/>
      <c r="J5" s="3"/>
    </row>
    <row r="6" spans="1:10" x14ac:dyDescent="0.2">
      <c r="A6" s="1"/>
      <c r="B6" s="1"/>
      <c r="C6" s="1"/>
      <c r="D6" s="3"/>
      <c r="E6" s="3"/>
      <c r="F6" s="3"/>
      <c r="G6" s="3"/>
      <c r="H6" s="3"/>
      <c r="I6" s="3"/>
      <c r="J6" s="3"/>
    </row>
    <row r="7" spans="1:10" x14ac:dyDescent="0.2">
      <c r="A7" s="1"/>
      <c r="B7" s="1"/>
      <c r="C7" s="1"/>
      <c r="D7" s="3"/>
      <c r="E7" s="3"/>
      <c r="F7" s="3"/>
      <c r="G7" s="3"/>
      <c r="H7" s="3"/>
      <c r="I7" s="3"/>
      <c r="J7" s="3"/>
    </row>
    <row r="8" spans="1:10" x14ac:dyDescent="0.2">
      <c r="A8" s="1"/>
      <c r="B8" s="1"/>
      <c r="C8" s="1"/>
      <c r="D8" s="3"/>
      <c r="E8" s="3"/>
      <c r="F8" s="3" t="s">
        <v>5</v>
      </c>
      <c r="G8" s="3"/>
      <c r="H8" s="3"/>
      <c r="I8" s="4" t="s">
        <v>6</v>
      </c>
      <c r="J8" s="3"/>
    </row>
    <row r="9" spans="1:10" x14ac:dyDescent="0.2">
      <c r="A9" s="1"/>
      <c r="B9" s="1"/>
      <c r="C9" s="1"/>
      <c r="D9" s="5" t="s">
        <v>7</v>
      </c>
      <c r="E9" s="5" t="s">
        <v>8</v>
      </c>
      <c r="F9" s="5" t="s">
        <v>9</v>
      </c>
      <c r="G9" s="5" t="s">
        <v>10</v>
      </c>
      <c r="H9" s="5" t="s">
        <v>11</v>
      </c>
      <c r="I9" s="5" t="s">
        <v>12</v>
      </c>
      <c r="J9" s="5" t="s">
        <v>13</v>
      </c>
    </row>
    <row r="10" spans="1:10" x14ac:dyDescent="0.2">
      <c r="A10" s="1"/>
      <c r="C10" s="1"/>
      <c r="D10" s="3"/>
      <c r="E10" s="3"/>
      <c r="F10" s="3"/>
      <c r="G10" s="3"/>
      <c r="H10" s="3"/>
      <c r="I10" s="6"/>
      <c r="J10" s="3"/>
    </row>
    <row r="11" spans="1:10" x14ac:dyDescent="0.2">
      <c r="A11" s="1"/>
      <c r="B11" s="7" t="s">
        <v>14</v>
      </c>
      <c r="C11" s="1"/>
      <c r="D11" s="3"/>
      <c r="E11" s="3"/>
      <c r="F11" s="3"/>
      <c r="G11" s="3"/>
      <c r="H11" s="3"/>
      <c r="I11" s="6"/>
      <c r="J11" s="3"/>
    </row>
    <row r="12" spans="1:10" x14ac:dyDescent="0.2">
      <c r="A12" s="1"/>
      <c r="B12" s="25" t="s">
        <v>15</v>
      </c>
      <c r="C12" s="1"/>
      <c r="D12" s="3">
        <v>254</v>
      </c>
      <c r="E12" s="3" t="s">
        <v>16</v>
      </c>
      <c r="F12" s="8">
        <f>'7.8.1'!E8</f>
        <v>35285349</v>
      </c>
      <c r="G12" s="27" t="s">
        <v>17</v>
      </c>
      <c r="H12" s="9" t="s">
        <v>18</v>
      </c>
      <c r="I12" s="10">
        <f>F12</f>
        <v>35285349</v>
      </c>
      <c r="J12" s="3" t="str">
        <f t="shared" ref="J12:J21" si="0">$J$2&amp;".1"</f>
        <v>7.8.1</v>
      </c>
    </row>
    <row r="13" spans="1:10" x14ac:dyDescent="0.2">
      <c r="I13" s="28"/>
      <c r="J13" s="27"/>
    </row>
    <row r="14" spans="1:10" x14ac:dyDescent="0.2">
      <c r="B14" s="25" t="s">
        <v>19</v>
      </c>
      <c r="C14" s="1"/>
      <c r="D14" s="3">
        <v>254</v>
      </c>
      <c r="E14" s="3" t="s">
        <v>20</v>
      </c>
      <c r="F14" s="8">
        <f>'7.8.1'!E10</f>
        <v>18039048</v>
      </c>
      <c r="G14" s="27" t="s">
        <v>17</v>
      </c>
      <c r="H14" s="9" t="s">
        <v>18</v>
      </c>
      <c r="I14" s="10">
        <f>F14</f>
        <v>18039048</v>
      </c>
      <c r="J14" s="3" t="str">
        <f t="shared" si="0"/>
        <v>7.8.1</v>
      </c>
    </row>
    <row r="15" spans="1:10" x14ac:dyDescent="0.2">
      <c r="B15" s="7"/>
      <c r="C15" s="1"/>
      <c r="D15" s="3"/>
      <c r="E15" s="3"/>
      <c r="F15" s="3"/>
      <c r="G15" s="3"/>
    </row>
    <row r="16" spans="1:10" x14ac:dyDescent="0.2">
      <c r="B16" s="7" t="s">
        <v>21</v>
      </c>
      <c r="C16" s="1"/>
      <c r="D16" s="3"/>
      <c r="E16" s="3"/>
      <c r="F16" s="3"/>
      <c r="G16" s="3"/>
    </row>
    <row r="17" spans="2:10" x14ac:dyDescent="0.2">
      <c r="B17" s="25" t="s">
        <v>22</v>
      </c>
      <c r="C17" s="1"/>
      <c r="D17" s="3">
        <v>190</v>
      </c>
      <c r="E17" s="3" t="s">
        <v>16</v>
      </c>
      <c r="F17" s="8">
        <f>'7.8.1'!E14</f>
        <v>-8675413</v>
      </c>
      <c r="G17" s="27" t="s">
        <v>17</v>
      </c>
      <c r="H17" s="9" t="s">
        <v>18</v>
      </c>
      <c r="I17" s="10">
        <f>F17</f>
        <v>-8675413</v>
      </c>
      <c r="J17" s="3" t="str">
        <f t="shared" si="0"/>
        <v>7.8.1</v>
      </c>
    </row>
    <row r="18" spans="2:10" x14ac:dyDescent="0.2">
      <c r="B18" s="25" t="s">
        <v>23</v>
      </c>
      <c r="C18" s="1"/>
      <c r="D18" s="3">
        <v>190</v>
      </c>
      <c r="E18" s="3" t="s">
        <v>20</v>
      </c>
      <c r="F18" s="8">
        <f>'7.8.1'!E16</f>
        <v>-4435058</v>
      </c>
      <c r="G18" s="27" t="s">
        <v>17</v>
      </c>
      <c r="H18" s="9" t="s">
        <v>18</v>
      </c>
      <c r="I18" s="10">
        <f>F18</f>
        <v>-4435058</v>
      </c>
      <c r="J18" s="3" t="str">
        <f t="shared" si="0"/>
        <v>7.8.1</v>
      </c>
    </row>
    <row r="19" spans="2:10" x14ac:dyDescent="0.2">
      <c r="B19" s="25" t="s">
        <v>24</v>
      </c>
      <c r="C19" s="1"/>
      <c r="D19" s="3">
        <v>282</v>
      </c>
      <c r="E19" s="3" t="s">
        <v>20</v>
      </c>
      <c r="F19" s="8">
        <f>'7.8.1'!E17</f>
        <v>451200</v>
      </c>
      <c r="G19" s="27" t="s">
        <v>25</v>
      </c>
      <c r="H19" s="11">
        <v>0.22613352113854845</v>
      </c>
      <c r="I19" s="10">
        <f>F19*H19</f>
        <v>102031.44473771306</v>
      </c>
      <c r="J19" s="3" t="str">
        <f t="shared" si="0"/>
        <v>7.8.1</v>
      </c>
    </row>
    <row r="21" spans="2:10" x14ac:dyDescent="0.2">
      <c r="B21" s="25" t="s">
        <v>26</v>
      </c>
      <c r="D21" s="27">
        <v>41110</v>
      </c>
      <c r="E21" s="27" t="s">
        <v>20</v>
      </c>
      <c r="F21" s="8">
        <f>'7.8.1'!E33</f>
        <v>8451410.0260689482</v>
      </c>
      <c r="G21" s="27" t="s">
        <v>17</v>
      </c>
      <c r="H21" s="27" t="s">
        <v>18</v>
      </c>
      <c r="I21" s="28">
        <f>F21</f>
        <v>8451410.0260689482</v>
      </c>
      <c r="J21" s="3" t="str">
        <f t="shared" si="0"/>
        <v>7.8.1</v>
      </c>
    </row>
    <row r="22" spans="2:10" x14ac:dyDescent="0.2">
      <c r="D22" s="27"/>
      <c r="E22" s="27"/>
      <c r="F22" s="8"/>
      <c r="G22" s="27"/>
      <c r="H22" s="27"/>
      <c r="I22" s="28"/>
      <c r="J22" s="3"/>
    </row>
    <row r="23" spans="2:10" x14ac:dyDescent="0.2">
      <c r="D23" s="27"/>
      <c r="E23" s="27"/>
      <c r="F23" s="8"/>
      <c r="G23" s="27"/>
      <c r="H23" s="27"/>
      <c r="I23" s="28"/>
      <c r="J23" s="3"/>
    </row>
    <row r="24" spans="2:10" x14ac:dyDescent="0.2">
      <c r="D24" s="27"/>
      <c r="E24" s="27"/>
      <c r="F24" s="8"/>
      <c r="G24" s="27"/>
      <c r="H24" s="27"/>
      <c r="I24" s="28"/>
      <c r="J24" s="3"/>
    </row>
    <row r="25" spans="2:10" x14ac:dyDescent="0.2">
      <c r="D25" s="27"/>
      <c r="E25" s="27"/>
      <c r="F25" s="8"/>
      <c r="G25" s="27"/>
      <c r="H25" s="27"/>
      <c r="I25" s="28"/>
      <c r="J25" s="3"/>
    </row>
    <row r="26" spans="2:10" x14ac:dyDescent="0.2">
      <c r="D26" s="27"/>
      <c r="E26" s="27"/>
      <c r="F26" s="8"/>
      <c r="G26" s="27"/>
      <c r="H26" s="27"/>
      <c r="I26" s="28"/>
      <c r="J26" s="3"/>
    </row>
    <row r="27" spans="2:10" x14ac:dyDescent="0.2">
      <c r="D27" s="27"/>
      <c r="E27" s="27"/>
      <c r="F27" s="8"/>
      <c r="G27" s="27"/>
      <c r="H27" s="27"/>
      <c r="I27" s="28"/>
      <c r="J27" s="3"/>
    </row>
    <row r="28" spans="2:10" x14ac:dyDescent="0.2">
      <c r="D28" s="27"/>
      <c r="E28" s="27"/>
      <c r="F28" s="8"/>
      <c r="G28" s="27"/>
      <c r="H28" s="27"/>
      <c r="I28" s="28"/>
      <c r="J28" s="3"/>
    </row>
    <row r="29" spans="2:10" x14ac:dyDescent="0.2">
      <c r="D29" s="27"/>
      <c r="E29" s="27"/>
      <c r="F29" s="8"/>
      <c r="G29" s="27"/>
      <c r="H29" s="27"/>
      <c r="I29" s="28"/>
      <c r="J29" s="3"/>
    </row>
    <row r="30" spans="2:10" x14ac:dyDescent="0.2">
      <c r="D30" s="27"/>
      <c r="E30" s="27"/>
      <c r="F30" s="8"/>
      <c r="G30" s="27"/>
      <c r="H30" s="27"/>
      <c r="I30" s="28"/>
      <c r="J30" s="3"/>
    </row>
    <row r="31" spans="2:10" x14ac:dyDescent="0.2">
      <c r="D31" s="27"/>
      <c r="E31" s="27"/>
      <c r="F31" s="8"/>
      <c r="G31" s="27"/>
      <c r="H31" s="27"/>
      <c r="I31" s="28"/>
      <c r="J31" s="3"/>
    </row>
    <row r="32" spans="2:10" x14ac:dyDescent="0.2">
      <c r="D32" s="27"/>
      <c r="E32" s="27"/>
      <c r="F32" s="8"/>
      <c r="G32" s="27"/>
      <c r="H32" s="27"/>
      <c r="I32" s="28"/>
      <c r="J32" s="3"/>
    </row>
    <row r="33" spans="4:10" x14ac:dyDescent="0.2">
      <c r="D33" s="27"/>
      <c r="E33" s="27"/>
      <c r="F33" s="8"/>
      <c r="G33" s="27"/>
      <c r="H33" s="27"/>
      <c r="I33" s="28"/>
      <c r="J33" s="3"/>
    </row>
    <row r="34" spans="4:10" x14ac:dyDescent="0.2">
      <c r="D34" s="27"/>
      <c r="E34" s="27"/>
      <c r="F34" s="8"/>
      <c r="G34" s="27"/>
      <c r="H34" s="27"/>
      <c r="I34" s="28"/>
      <c r="J34" s="3"/>
    </row>
    <row r="35" spans="4:10" x14ac:dyDescent="0.2">
      <c r="D35" s="27"/>
      <c r="E35" s="27"/>
      <c r="F35" s="8"/>
      <c r="G35" s="27"/>
      <c r="H35" s="27"/>
      <c r="I35" s="28"/>
      <c r="J35" s="3"/>
    </row>
    <row r="36" spans="4:10" x14ac:dyDescent="0.2">
      <c r="D36" s="27"/>
      <c r="E36" s="27"/>
      <c r="F36" s="8"/>
      <c r="G36" s="27"/>
      <c r="H36" s="27"/>
      <c r="I36" s="28"/>
      <c r="J36" s="3"/>
    </row>
    <row r="37" spans="4:10" x14ac:dyDescent="0.2">
      <c r="D37" s="27"/>
      <c r="E37" s="27"/>
      <c r="F37" s="8"/>
      <c r="G37" s="27"/>
      <c r="H37" s="27"/>
      <c r="I37" s="28"/>
      <c r="J37" s="3"/>
    </row>
    <row r="38" spans="4:10" x14ac:dyDescent="0.2">
      <c r="D38" s="27"/>
      <c r="E38" s="27"/>
      <c r="F38" s="8"/>
      <c r="G38" s="27"/>
      <c r="H38" s="27"/>
      <c r="I38" s="28"/>
      <c r="J38" s="3"/>
    </row>
    <row r="39" spans="4:10" x14ac:dyDescent="0.2">
      <c r="D39" s="27"/>
      <c r="E39" s="27"/>
      <c r="F39" s="8"/>
      <c r="G39" s="27"/>
      <c r="H39" s="27"/>
      <c r="I39" s="28"/>
      <c r="J39" s="3"/>
    </row>
    <row r="49" spans="1:10" x14ac:dyDescent="0.2">
      <c r="A49" s="12"/>
    </row>
    <row r="50" spans="1:10" ht="13.5" thickBot="1" x14ac:dyDescent="0.25">
      <c r="A50" s="12" t="s">
        <v>27</v>
      </c>
    </row>
    <row r="51" spans="1:10" x14ac:dyDescent="0.2">
      <c r="A51" s="29"/>
      <c r="B51" s="39" t="s">
        <v>28</v>
      </c>
      <c r="C51" s="39"/>
      <c r="D51" s="39"/>
      <c r="E51" s="39"/>
      <c r="F51" s="39"/>
      <c r="G51" s="39"/>
      <c r="H51" s="39"/>
      <c r="I51" s="39"/>
      <c r="J51" s="40"/>
    </row>
    <row r="52" spans="1:10" x14ac:dyDescent="0.2">
      <c r="A52" s="30"/>
      <c r="B52" s="41"/>
      <c r="C52" s="41"/>
      <c r="D52" s="41"/>
      <c r="E52" s="41"/>
      <c r="F52" s="41"/>
      <c r="G52" s="41"/>
      <c r="H52" s="41"/>
      <c r="I52" s="41"/>
      <c r="J52" s="42"/>
    </row>
    <row r="53" spans="1:10" x14ac:dyDescent="0.2">
      <c r="A53" s="30"/>
      <c r="B53" s="41"/>
      <c r="C53" s="41"/>
      <c r="D53" s="41"/>
      <c r="E53" s="41"/>
      <c r="F53" s="41"/>
      <c r="G53" s="41"/>
      <c r="H53" s="41"/>
      <c r="I53" s="41"/>
      <c r="J53" s="42"/>
    </row>
    <row r="54" spans="1:10" x14ac:dyDescent="0.2">
      <c r="A54" s="30"/>
      <c r="B54" s="41"/>
      <c r="C54" s="41"/>
      <c r="D54" s="41"/>
      <c r="E54" s="41"/>
      <c r="F54" s="41"/>
      <c r="G54" s="41"/>
      <c r="H54" s="41"/>
      <c r="I54" s="41"/>
      <c r="J54" s="42"/>
    </row>
    <row r="55" spans="1:10" x14ac:dyDescent="0.2">
      <c r="A55" s="30"/>
      <c r="B55" s="41"/>
      <c r="C55" s="41"/>
      <c r="D55" s="41"/>
      <c r="E55" s="41"/>
      <c r="F55" s="41"/>
      <c r="G55" s="41"/>
      <c r="H55" s="41"/>
      <c r="I55" s="41"/>
      <c r="J55" s="42"/>
    </row>
    <row r="56" spans="1:10" x14ac:dyDescent="0.2">
      <c r="A56" s="30"/>
      <c r="B56" s="41"/>
      <c r="C56" s="41"/>
      <c r="D56" s="41"/>
      <c r="E56" s="41"/>
      <c r="F56" s="41"/>
      <c r="G56" s="41"/>
      <c r="H56" s="41"/>
      <c r="I56" s="41"/>
      <c r="J56" s="42"/>
    </row>
    <row r="57" spans="1:10" x14ac:dyDescent="0.2">
      <c r="A57" s="30"/>
      <c r="B57" s="41"/>
      <c r="C57" s="41"/>
      <c r="D57" s="41"/>
      <c r="E57" s="41"/>
      <c r="F57" s="41"/>
      <c r="G57" s="41"/>
      <c r="H57" s="41"/>
      <c r="I57" s="41"/>
      <c r="J57" s="42"/>
    </row>
    <row r="58" spans="1:10" x14ac:dyDescent="0.2">
      <c r="A58" s="30"/>
      <c r="B58" s="41"/>
      <c r="C58" s="41"/>
      <c r="D58" s="41"/>
      <c r="E58" s="41"/>
      <c r="F58" s="41"/>
      <c r="G58" s="41"/>
      <c r="H58" s="41"/>
      <c r="I58" s="41"/>
      <c r="J58" s="42"/>
    </row>
    <row r="59" spans="1:10" x14ac:dyDescent="0.2">
      <c r="A59" s="30"/>
      <c r="B59" s="41"/>
      <c r="C59" s="41"/>
      <c r="D59" s="41"/>
      <c r="E59" s="41"/>
      <c r="F59" s="41"/>
      <c r="G59" s="41"/>
      <c r="H59" s="41"/>
      <c r="I59" s="41"/>
      <c r="J59" s="42"/>
    </row>
    <row r="60" spans="1:10" ht="13.5" thickBot="1" x14ac:dyDescent="0.25">
      <c r="A60" s="31"/>
      <c r="B60" s="43"/>
      <c r="C60" s="43"/>
      <c r="D60" s="43"/>
      <c r="E60" s="43"/>
      <c r="F60" s="43"/>
      <c r="G60" s="43"/>
      <c r="H60" s="43"/>
      <c r="I60" s="43"/>
      <c r="J60" s="44"/>
    </row>
  </sheetData>
  <mergeCells count="1">
    <mergeCell ref="B51:J60"/>
  </mergeCells>
  <conditionalFormatting sqref="J2:J3">
    <cfRule type="cellIs" dxfId="4" priority="5" stopIfTrue="1" operator="equal">
      <formula>"x.x"</formula>
    </cfRule>
  </conditionalFormatting>
  <conditionalFormatting sqref="B17:B19">
    <cfRule type="cellIs" dxfId="3" priority="4" stopIfTrue="1" operator="equal">
      <formula>"Title"</formula>
    </cfRule>
  </conditionalFormatting>
  <conditionalFormatting sqref="B15:B16 B11">
    <cfRule type="cellIs" dxfId="2" priority="3" stopIfTrue="1" operator="equal">
      <formula>"Adjustment to Income/Expense/Rate Base:"</formula>
    </cfRule>
  </conditionalFormatting>
  <conditionalFormatting sqref="B12">
    <cfRule type="cellIs" dxfId="1" priority="2" stopIfTrue="1" operator="equal">
      <formula>"Title"</formula>
    </cfRule>
  </conditionalFormatting>
  <conditionalFormatting sqref="B14">
    <cfRule type="cellIs" dxfId="0" priority="1" stopIfTrue="1" operator="equal">
      <formula>"Title"</formula>
    </cfRule>
  </conditionalFormatting>
  <pageMargins left="0.7" right="0.7" top="0.75" bottom="0.75" header="0.3" footer="0.3"/>
  <pageSetup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2133D-D260-489E-8276-15A54B96DDE5}">
  <sheetPr>
    <pageSetUpPr fitToPage="1"/>
  </sheetPr>
  <dimension ref="A1:F40"/>
  <sheetViews>
    <sheetView view="pageBreakPreview" zoomScale="80" zoomScaleNormal="100" zoomScaleSheetLayoutView="80" workbookViewId="0">
      <selection activeCell="H14" sqref="H14"/>
    </sheetView>
  </sheetViews>
  <sheetFormatPr defaultRowHeight="12.75" x14ac:dyDescent="0.2"/>
  <cols>
    <col min="1" max="1" width="33.28515625" style="25" customWidth="1"/>
    <col min="2" max="2" width="14.42578125" style="25" customWidth="1"/>
    <col min="3" max="3" width="23.28515625" style="25" customWidth="1"/>
    <col min="4" max="4" width="22.7109375" style="25" customWidth="1"/>
    <col min="5" max="5" width="19.85546875" style="25" bestFit="1" customWidth="1"/>
    <col min="6" max="6" width="9.140625" style="25" bestFit="1"/>
    <col min="7" max="16384" width="9.140625" style="26"/>
  </cols>
  <sheetData>
    <row r="1" spans="1:6" x14ac:dyDescent="0.2">
      <c r="A1" s="12" t="str">
        <f>'7.8'!B2</f>
        <v>PacifiCorp</v>
      </c>
      <c r="D1" s="32"/>
      <c r="E1" s="32" t="s">
        <v>1</v>
      </c>
      <c r="F1" s="27" t="s">
        <v>29</v>
      </c>
    </row>
    <row r="2" spans="1:6" x14ac:dyDescent="0.2">
      <c r="A2" s="12" t="s">
        <v>2</v>
      </c>
    </row>
    <row r="3" spans="1:6" x14ac:dyDescent="0.2">
      <c r="A3" s="12" t="s">
        <v>3</v>
      </c>
    </row>
    <row r="4" spans="1:6" x14ac:dyDescent="0.2">
      <c r="A4" s="12"/>
    </row>
    <row r="6" spans="1:6" x14ac:dyDescent="0.2">
      <c r="B6" s="12"/>
      <c r="C6" s="13"/>
      <c r="D6" s="13"/>
      <c r="F6" s="13"/>
    </row>
    <row r="7" spans="1:6" x14ac:dyDescent="0.2">
      <c r="A7" s="14" t="s">
        <v>30</v>
      </c>
      <c r="B7" s="15" t="s">
        <v>31</v>
      </c>
      <c r="C7" s="16" t="s">
        <v>32</v>
      </c>
      <c r="D7" s="17" t="s">
        <v>33</v>
      </c>
      <c r="E7" s="15" t="s">
        <v>34</v>
      </c>
      <c r="F7" s="15" t="s">
        <v>35</v>
      </c>
    </row>
    <row r="8" spans="1:6" x14ac:dyDescent="0.2">
      <c r="A8" s="25" t="s">
        <v>36</v>
      </c>
      <c r="B8" s="27" t="s">
        <v>37</v>
      </c>
      <c r="C8" s="18">
        <v>-35285349</v>
      </c>
      <c r="D8" s="18">
        <v>0</v>
      </c>
      <c r="E8" s="19">
        <f>D8-C8</f>
        <v>35285349</v>
      </c>
      <c r="F8" s="19" t="str">
        <f>"Ref "&amp;'7.8'!$J$2</f>
        <v>Ref 7.8</v>
      </c>
    </row>
    <row r="9" spans="1:6" x14ac:dyDescent="0.2">
      <c r="B9" s="27"/>
      <c r="F9" s="18"/>
    </row>
    <row r="10" spans="1:6" x14ac:dyDescent="0.2">
      <c r="A10" s="25" t="s">
        <v>38</v>
      </c>
      <c r="B10" s="27" t="s">
        <v>37</v>
      </c>
      <c r="C10" s="18">
        <v>-85660614</v>
      </c>
      <c r="D10" s="18">
        <v>-67621566</v>
      </c>
      <c r="E10" s="19">
        <f>D10-C10</f>
        <v>18039048</v>
      </c>
      <c r="F10" s="19" t="str">
        <f>"Ref "&amp;'7.8'!$J$2</f>
        <v>Ref 7.8</v>
      </c>
    </row>
    <row r="11" spans="1:6" x14ac:dyDescent="0.2">
      <c r="B11" s="27"/>
      <c r="F11" s="18"/>
    </row>
    <row r="12" spans="1:6" ht="13.5" thickBot="1" x14ac:dyDescent="0.25">
      <c r="A12" s="20" t="s">
        <v>39</v>
      </c>
      <c r="B12" s="20"/>
      <c r="C12" s="21">
        <f>C8+C10</f>
        <v>-120945963</v>
      </c>
      <c r="D12" s="21">
        <f>D8+D10</f>
        <v>-67621566</v>
      </c>
      <c r="E12" s="21">
        <f>E8+E10</f>
        <v>53324397</v>
      </c>
      <c r="F12" s="19"/>
    </row>
    <row r="13" spans="1:6" ht="13.5" thickTop="1" x14ac:dyDescent="0.2">
      <c r="A13" s="12"/>
      <c r="B13" s="12"/>
      <c r="C13" s="22"/>
      <c r="D13" s="22"/>
      <c r="E13" s="22"/>
      <c r="F13" s="19"/>
    </row>
    <row r="14" spans="1:6" x14ac:dyDescent="0.2">
      <c r="A14" s="25" t="s">
        <v>40</v>
      </c>
      <c r="B14" s="27" t="s">
        <v>41</v>
      </c>
      <c r="C14" s="18">
        <v>8675413</v>
      </c>
      <c r="D14" s="18">
        <v>0</v>
      </c>
      <c r="E14" s="19">
        <f>D14-C14</f>
        <v>-8675413</v>
      </c>
      <c r="F14" s="19" t="str">
        <f>"Ref "&amp;'7.8'!$J$2</f>
        <v>Ref 7.8</v>
      </c>
    </row>
    <row r="15" spans="1:6" x14ac:dyDescent="0.2">
      <c r="B15" s="13"/>
      <c r="C15" s="22"/>
      <c r="D15" s="22"/>
      <c r="E15" s="22"/>
      <c r="F15" s="18"/>
    </row>
    <row r="16" spans="1:6" x14ac:dyDescent="0.2">
      <c r="A16" s="25" t="s">
        <v>42</v>
      </c>
      <c r="B16" s="27" t="s">
        <v>41</v>
      </c>
      <c r="C16" s="18">
        <v>21060902</v>
      </c>
      <c r="D16" s="18">
        <v>16625844</v>
      </c>
      <c r="E16" s="19">
        <f>D16-C16</f>
        <v>-4435058</v>
      </c>
      <c r="F16" s="19" t="str">
        <f>"Ref "&amp;'7.8'!$J$2</f>
        <v>Ref 7.8</v>
      </c>
    </row>
    <row r="17" spans="1:6" x14ac:dyDescent="0.2">
      <c r="A17" s="25" t="s">
        <v>43</v>
      </c>
      <c r="B17" s="27" t="s">
        <v>44</v>
      </c>
      <c r="C17" s="18">
        <v>-1938991</v>
      </c>
      <c r="D17" s="18">
        <v>-1487791</v>
      </c>
      <c r="E17" s="19">
        <f>D17-C17</f>
        <v>451200</v>
      </c>
      <c r="F17" s="19" t="str">
        <f>"Ref "&amp;'7.8'!$J$2</f>
        <v>Ref 7.8</v>
      </c>
    </row>
    <row r="18" spans="1:6" x14ac:dyDescent="0.2">
      <c r="B18" s="27"/>
      <c r="C18" s="18"/>
      <c r="D18" s="18"/>
      <c r="E18" s="19"/>
      <c r="F18" s="18"/>
    </row>
    <row r="19" spans="1:6" ht="13.5" thickBot="1" x14ac:dyDescent="0.25">
      <c r="A19" s="20" t="s">
        <v>45</v>
      </c>
      <c r="B19" s="20"/>
      <c r="C19" s="21">
        <f>C14+C16+C17</f>
        <v>27797324</v>
      </c>
      <c r="D19" s="21">
        <f>D14+D16+D17</f>
        <v>15138053</v>
      </c>
      <c r="E19" s="21">
        <f>E14+E16+E17</f>
        <v>-12659271</v>
      </c>
      <c r="F19" s="19"/>
    </row>
    <row r="20" spans="1:6" ht="13.5" thickTop="1" x14ac:dyDescent="0.2">
      <c r="C20" s="18"/>
      <c r="D20" s="18"/>
      <c r="E20" s="19"/>
      <c r="F20" s="18"/>
    </row>
    <row r="22" spans="1:6" x14ac:dyDescent="0.2">
      <c r="A22" s="45" t="s">
        <v>46</v>
      </c>
      <c r="B22" s="46"/>
      <c r="C22" s="46"/>
      <c r="D22" s="46"/>
      <c r="E22" s="47"/>
      <c r="F22" s="18"/>
    </row>
    <row r="23" spans="1:6" x14ac:dyDescent="0.2">
      <c r="A23" s="14" t="s">
        <v>26</v>
      </c>
      <c r="B23" s="33"/>
      <c r="C23" s="16" t="s">
        <v>47</v>
      </c>
      <c r="D23" s="16" t="s">
        <v>48</v>
      </c>
      <c r="E23" s="15" t="s">
        <v>34</v>
      </c>
      <c r="F23" s="34"/>
    </row>
    <row r="24" spans="1:6" x14ac:dyDescent="0.2">
      <c r="A24" s="25" t="s">
        <v>49</v>
      </c>
      <c r="C24" s="18">
        <v>-3150822</v>
      </c>
      <c r="D24" s="18">
        <v>0</v>
      </c>
      <c r="E24" s="18">
        <f>D24-C24</f>
        <v>3150822</v>
      </c>
    </row>
    <row r="25" spans="1:6" x14ac:dyDescent="0.2">
      <c r="A25" s="25" t="s">
        <v>50</v>
      </c>
      <c r="C25" s="18">
        <v>-159482</v>
      </c>
      <c r="D25" s="18">
        <v>0</v>
      </c>
      <c r="E25" s="18">
        <f>D25-C25</f>
        <v>159482</v>
      </c>
    </row>
    <row r="26" spans="1:6" x14ac:dyDescent="0.2">
      <c r="A26" s="25" t="s">
        <v>51</v>
      </c>
      <c r="C26" s="18">
        <v>-1919144</v>
      </c>
      <c r="D26" s="18">
        <v>0</v>
      </c>
      <c r="E26" s="18">
        <f>D26-C26</f>
        <v>1919144</v>
      </c>
    </row>
    <row r="27" spans="1:6" x14ac:dyDescent="0.2">
      <c r="A27" s="35" t="s">
        <v>52</v>
      </c>
      <c r="B27" s="35"/>
      <c r="C27" s="23">
        <f>SUM(C24:C26)</f>
        <v>-5229448</v>
      </c>
      <c r="D27" s="23">
        <f>SUM(D24:D26)</f>
        <v>0</v>
      </c>
      <c r="E27" s="23">
        <f>SUM(E24:E26)</f>
        <v>5229448</v>
      </c>
    </row>
    <row r="28" spans="1:6" x14ac:dyDescent="0.2">
      <c r="C28" s="34"/>
    </row>
    <row r="29" spans="1:6" x14ac:dyDescent="0.2">
      <c r="A29" s="25" t="s">
        <v>53</v>
      </c>
      <c r="C29" s="18">
        <v>-5021826</v>
      </c>
      <c r="D29" s="18">
        <v>-1959535.47</v>
      </c>
      <c r="E29" s="18">
        <f>D29-C29</f>
        <v>3062290.5300000003</v>
      </c>
    </row>
    <row r="30" spans="1:6" x14ac:dyDescent="0.2">
      <c r="A30" s="25" t="s">
        <v>54</v>
      </c>
      <c r="C30" s="18">
        <v>-187826</v>
      </c>
      <c r="D30" s="18">
        <v>-28154.503931051739</v>
      </c>
      <c r="E30" s="18">
        <f>D30-C30</f>
        <v>159671.49606894827</v>
      </c>
    </row>
    <row r="31" spans="1:6" x14ac:dyDescent="0.2">
      <c r="A31" s="35" t="s">
        <v>55</v>
      </c>
      <c r="B31" s="35"/>
      <c r="C31" s="36">
        <f>SUM(C29:C30)</f>
        <v>-5209652</v>
      </c>
      <c r="D31" s="36">
        <f>SUM(D29:D30)</f>
        <v>-1987689.9739310518</v>
      </c>
      <c r="E31" s="36">
        <f>SUM(E29:E30)</f>
        <v>3221962.0260689487</v>
      </c>
    </row>
    <row r="33" spans="1:6" ht="13.5" thickBot="1" x14ac:dyDescent="0.25">
      <c r="A33" s="20" t="s">
        <v>56</v>
      </c>
      <c r="B33" s="37"/>
      <c r="C33" s="38">
        <f>SUM(C27,C31)</f>
        <v>-10439100</v>
      </c>
      <c r="D33" s="38">
        <f>SUM(D27,D31)</f>
        <v>-1987689.9739310518</v>
      </c>
      <c r="E33" s="38">
        <f>SUM(E27,E31)</f>
        <v>8451410.0260689482</v>
      </c>
      <c r="F33" s="19" t="str">
        <f>"Ref "&amp;'7.8'!$J$2</f>
        <v>Ref 7.8</v>
      </c>
    </row>
    <row r="34" spans="1:6" ht="13.5" thickTop="1" x14ac:dyDescent="0.2"/>
    <row r="36" spans="1:6" x14ac:dyDescent="0.2">
      <c r="A36" s="48" t="s">
        <v>57</v>
      </c>
      <c r="B36" s="49"/>
      <c r="C36" s="49"/>
      <c r="D36" s="49"/>
      <c r="E36" s="50"/>
    </row>
    <row r="37" spans="1:6" x14ac:dyDescent="0.2">
      <c r="A37" s="51"/>
      <c r="B37" s="52"/>
      <c r="C37" s="52"/>
      <c r="D37" s="52"/>
      <c r="E37" s="53"/>
    </row>
    <row r="38" spans="1:6" x14ac:dyDescent="0.2">
      <c r="A38" s="51"/>
      <c r="B38" s="52"/>
      <c r="C38" s="52"/>
      <c r="D38" s="52"/>
      <c r="E38" s="53"/>
    </row>
    <row r="39" spans="1:6" x14ac:dyDescent="0.2">
      <c r="A39" s="51"/>
      <c r="B39" s="52"/>
      <c r="C39" s="52"/>
      <c r="D39" s="52"/>
      <c r="E39" s="53"/>
    </row>
    <row r="40" spans="1:6" x14ac:dyDescent="0.2">
      <c r="A40" s="54"/>
      <c r="B40" s="55"/>
      <c r="C40" s="55"/>
      <c r="D40" s="55"/>
      <c r="E40" s="56"/>
    </row>
  </sheetData>
  <mergeCells count="2">
    <mergeCell ref="A22:E22"/>
    <mergeCell ref="A36:E40"/>
  </mergeCells>
  <pageMargins left="0.7" right="0.7" top="0.75" bottom="0.75" header="0.3" footer="0.3"/>
  <pageSetup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5A46DC9F-BE61-48D2-BD7E-F41A3F28DF31}"/>
</file>

<file path=customXml/itemProps2.xml><?xml version="1.0" encoding="utf-8"?>
<ds:datastoreItem xmlns:ds="http://schemas.openxmlformats.org/officeDocument/2006/customXml" ds:itemID="{AA4503B3-A347-4EC1-90F7-9308FF6BE237}"/>
</file>

<file path=customXml/itemProps3.xml><?xml version="1.0" encoding="utf-8"?>
<ds:datastoreItem xmlns:ds="http://schemas.openxmlformats.org/officeDocument/2006/customXml" ds:itemID="{B61F9661-7614-4C22-854B-F124470B5D4D}"/>
</file>

<file path=customXml/itemProps4.xml><?xml version="1.0" encoding="utf-8"?>
<ds:datastoreItem xmlns:ds="http://schemas.openxmlformats.org/officeDocument/2006/customXml" ds:itemID="{307F7784-E374-4453-BD1A-8006EC2593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7.8</vt:lpstr>
      <vt:lpstr>7.8.1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2023-03-02T18:09:42Z</dcterms:created>
  <dcterms:modified xsi:type="dcterms:W3CDTF">2023-03-07T19:35:00Z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